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06C\"/>
    </mc:Choice>
  </mc:AlternateContent>
  <xr:revisionPtr revIDLastSave="10" documentId="8_{AFD6CD9A-EA28-45CA-88CB-CCEEB10789AD}" xr6:coauthVersionLast="46" xr6:coauthVersionMax="46" xr10:uidLastSave="{8C0D7A0B-2A61-49BE-9932-C4BC562FB3BE}"/>
  <bookViews>
    <workbookView xWindow="-120" yWindow="-120" windowWidth="15600" windowHeight="11760" tabRatio="935" activeTab="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2" l="1"/>
  <c r="O22" i="42"/>
  <c r="C22" i="42"/>
  <c r="K20" i="42"/>
  <c r="G20" i="42"/>
  <c r="D20" i="42"/>
  <c r="D20" i="38"/>
  <c r="B9" i="64"/>
  <c r="D6" i="42"/>
  <c r="G6" i="42"/>
  <c r="K6" i="42"/>
  <c r="L6" i="42"/>
  <c r="D7" i="42"/>
  <c r="G7" i="42"/>
  <c r="K7" i="42"/>
  <c r="L7" i="42"/>
  <c r="D8" i="42"/>
  <c r="G8" i="42"/>
  <c r="K8" i="42"/>
  <c r="L8" i="42"/>
  <c r="D9" i="42"/>
  <c r="G9" i="42"/>
  <c r="K9" i="42"/>
  <c r="L9" i="42"/>
  <c r="D10" i="42"/>
  <c r="G10" i="42"/>
  <c r="K10" i="42"/>
  <c r="L10" i="42"/>
  <c r="D11" i="42"/>
  <c r="G11" i="42"/>
  <c r="K11" i="42"/>
  <c r="L11" i="42"/>
  <c r="D12" i="42"/>
  <c r="G12" i="42"/>
  <c r="K12" i="42"/>
  <c r="L12" i="42"/>
  <c r="G13" i="42"/>
  <c r="K13" i="42"/>
  <c r="L13" i="42"/>
  <c r="D14" i="42"/>
  <c r="G14" i="42"/>
  <c r="K14" i="42"/>
  <c r="L14" i="42"/>
  <c r="D15" i="42"/>
  <c r="G15" i="42"/>
  <c r="K15" i="42"/>
  <c r="L15" i="42"/>
  <c r="D16" i="42"/>
  <c r="G16" i="42"/>
  <c r="K16" i="42"/>
  <c r="L16" i="42"/>
  <c r="D17" i="42"/>
  <c r="G17" i="42"/>
  <c r="K17" i="42"/>
  <c r="L17" i="42"/>
  <c r="D18" i="42"/>
  <c r="G18" i="42"/>
  <c r="K18" i="42"/>
  <c r="L18" i="42"/>
  <c r="D19" i="42"/>
  <c r="G19" i="42"/>
  <c r="K19" i="42"/>
  <c r="L19" i="42"/>
  <c r="L20" i="42"/>
  <c r="D21" i="42"/>
  <c r="G21" i="42"/>
  <c r="K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2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B22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K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/>
  <c r="B21" i="63"/>
  <c r="E21" i="63"/>
  <c r="H21" i="63"/>
  <c r="B6" i="63"/>
  <c r="E6" i="63"/>
  <c r="H6" i="63"/>
  <c r="H22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22" i="62" s="1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N22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J22" i="63" s="1"/>
  <c r="I7" i="63"/>
  <c r="I8" i="63"/>
  <c r="I9" i="63"/>
  <c r="I10" i="63"/>
  <c r="I11" i="63"/>
  <c r="I12" i="63"/>
  <c r="I13" i="63"/>
  <c r="I14" i="63"/>
  <c r="I15" i="63"/>
  <c r="I16" i="63"/>
  <c r="I17" i="63"/>
  <c r="I19" i="63"/>
  <c r="I6" i="63"/>
  <c r="F7" i="63"/>
  <c r="G7" i="63"/>
  <c r="F8" i="63"/>
  <c r="G8" i="63"/>
  <c r="F9" i="63"/>
  <c r="G9" i="63"/>
  <c r="F10" i="63"/>
  <c r="F11" i="63"/>
  <c r="F12" i="63"/>
  <c r="G12" i="63"/>
  <c r="F13" i="63"/>
  <c r="F14" i="63"/>
  <c r="G14" i="63"/>
  <c r="F15" i="63"/>
  <c r="F16" i="63"/>
  <c r="G16" i="63"/>
  <c r="F17" i="63"/>
  <c r="F18" i="63"/>
  <c r="G18" i="63"/>
  <c r="F19" i="63"/>
  <c r="F20" i="63"/>
  <c r="G20" i="63"/>
  <c r="F21" i="63"/>
  <c r="G21" i="63" s="1"/>
  <c r="F6" i="63"/>
  <c r="G6" i="63"/>
  <c r="C7" i="63"/>
  <c r="C8" i="63"/>
  <c r="C9" i="63"/>
  <c r="C10" i="63"/>
  <c r="L10" i="63"/>
  <c r="C11" i="63"/>
  <c r="C12" i="63"/>
  <c r="L12" i="63"/>
  <c r="C13" i="63"/>
  <c r="C14" i="63"/>
  <c r="C15" i="63"/>
  <c r="C16" i="63"/>
  <c r="C17" i="63"/>
  <c r="C18" i="63"/>
  <c r="C19" i="63"/>
  <c r="C21" i="63"/>
  <c r="C6" i="63"/>
  <c r="L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N22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M22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L22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K22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I22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G22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F22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E22" i="39"/>
  <c r="C8" i="39"/>
  <c r="B8" i="61"/>
  <c r="C9" i="39"/>
  <c r="B9" i="61"/>
  <c r="C10" i="39"/>
  <c r="B10" i="61"/>
  <c r="C11" i="39"/>
  <c r="B11" i="61"/>
  <c r="C12" i="39"/>
  <c r="B12" i="61"/>
  <c r="C13" i="39"/>
  <c r="B13" i="61"/>
  <c r="C14" i="39"/>
  <c r="B14" i="61"/>
  <c r="C15" i="39"/>
  <c r="B15" i="61"/>
  <c r="C16" i="39"/>
  <c r="B16" i="61"/>
  <c r="C17" i="39"/>
  <c r="B17" i="61"/>
  <c r="C18" i="39"/>
  <c r="B18" i="61"/>
  <c r="C19" i="39"/>
  <c r="B19" i="61"/>
  <c r="C20" i="39"/>
  <c r="C21" i="39"/>
  <c r="B21" i="61"/>
  <c r="C7" i="39"/>
  <c r="B7" i="61"/>
  <c r="C6" i="39"/>
  <c r="B6" i="61"/>
  <c r="B8" i="39"/>
  <c r="D8" i="39"/>
  <c r="B9" i="39"/>
  <c r="D9" i="39" s="1"/>
  <c r="B10" i="39"/>
  <c r="B11" i="39"/>
  <c r="B12" i="39"/>
  <c r="D12" i="39"/>
  <c r="B13" i="39"/>
  <c r="B14" i="39"/>
  <c r="D14" i="39"/>
  <c r="B15" i="39"/>
  <c r="B16" i="39"/>
  <c r="D16" i="39"/>
  <c r="B17" i="39"/>
  <c r="B18" i="39"/>
  <c r="D18" i="39"/>
  <c r="B19" i="39"/>
  <c r="B20" i="39"/>
  <c r="D20" i="39"/>
  <c r="B21" i="39"/>
  <c r="B6" i="39"/>
  <c r="D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D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J22" i="42"/>
  <c r="C22" i="38"/>
  <c r="B22" i="38"/>
  <c r="D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G10" i="63"/>
  <c r="D7" i="39"/>
  <c r="B22" i="39"/>
  <c r="J22" i="39"/>
  <c r="D15" i="39"/>
  <c r="L20" i="63"/>
  <c r="D21" i="39"/>
  <c r="D13" i="39"/>
  <c r="B20" i="61"/>
  <c r="L21" i="63"/>
  <c r="L17" i="63"/>
  <c r="L18" i="63"/>
  <c r="G17" i="63"/>
  <c r="G22" i="42"/>
  <c r="G19" i="63"/>
  <c r="G15" i="63"/>
  <c r="G13" i="63"/>
  <c r="F22" i="63"/>
  <c r="G11" i="63"/>
  <c r="L9" i="63"/>
  <c r="L19" i="63"/>
  <c r="L15" i="63"/>
  <c r="L7" i="63"/>
  <c r="L22" i="62"/>
  <c r="L14" i="63"/>
  <c r="I22" i="63"/>
  <c r="L13" i="63"/>
  <c r="L22" i="42"/>
  <c r="D21" i="63"/>
  <c r="D22" i="42"/>
  <c r="D20" i="63"/>
  <c r="D11" i="63"/>
  <c r="B22" i="63"/>
  <c r="K22" i="42"/>
  <c r="D16" i="63"/>
  <c r="D8" i="63"/>
  <c r="C22" i="63"/>
  <c r="L11" i="63"/>
  <c r="D15" i="63"/>
  <c r="D13" i="63"/>
  <c r="D7" i="63"/>
  <c r="D19" i="63"/>
  <c r="D17" i="63"/>
  <c r="D9" i="63"/>
  <c r="L8" i="63"/>
  <c r="L16" i="63"/>
  <c r="D18" i="63"/>
  <c r="D14" i="63"/>
  <c r="D12" i="63"/>
  <c r="D10" i="63"/>
  <c r="H22" i="39"/>
  <c r="C22" i="39"/>
  <c r="D22" i="39"/>
  <c r="D22" i="37"/>
  <c r="B22" i="61"/>
  <c r="D10" i="39"/>
  <c r="D11" i="39"/>
  <c r="D19" i="39"/>
  <c r="D17" i="39"/>
  <c r="G22" i="62"/>
  <c r="D6" i="63"/>
  <c r="K18" i="63"/>
  <c r="K14" i="63"/>
  <c r="K10" i="63"/>
  <c r="K6" i="63"/>
  <c r="K8" i="63"/>
  <c r="E22" i="63"/>
  <c r="K17" i="63"/>
  <c r="K15" i="63"/>
  <c r="K11" i="63"/>
  <c r="K19" i="63"/>
  <c r="K21" i="63"/>
  <c r="K13" i="63"/>
  <c r="K9" i="63"/>
  <c r="K7" i="63"/>
  <c r="L22" i="63"/>
  <c r="D22" i="63"/>
  <c r="K22" i="63"/>
  <c r="G22" i="63"/>
</calcChain>
</file>

<file path=xl/sharedStrings.xml><?xml version="1.0" encoding="utf-8"?>
<sst xmlns="http://schemas.openxmlformats.org/spreadsheetml/2006/main" count="366" uniqueCount="93">
  <si>
    <t xml:space="preserve"> TAB 7 - WIOA TITLE I PARTICIPANT SUMMARY</t>
  </si>
  <si>
    <t>FY21 QUARTER ENDING SEPTEMBER  30, 2020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</si>
  <si>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</si>
  <si>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</si>
  <si>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</si>
  <si>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</si>
  <si>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</si>
  <si>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</si>
  <si>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</si>
  <si>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</si>
  <si>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</si>
  <si>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</si>
  <si>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</si>
  <si>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</si>
  <si>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</si>
  <si>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</si>
  <si>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</si>
  <si>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</si>
  <si>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FY21 QUARTER ENDING SEPTEMBER 30, 2020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</si>
  <si>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</si>
  <si>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</si>
  <si>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</si>
  <si>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</si>
  <si>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</si>
  <si>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</si>
  <si>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</si>
  <si>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</si>
  <si>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</si>
  <si>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</si>
  <si>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</si>
  <si>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</si>
  <si>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</si>
  <si>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</si>
  <si>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</si>
  <si>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</si>
  <si>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</si>
  <si>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</si>
  <si>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</si>
  <si>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</si>
  <si>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</si>
  <si>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</si>
  <si>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</si>
  <si>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</si>
  <si>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</si>
  <si>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</si>
  <si>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</si>
  <si>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</si>
  <si>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</si>
  <si>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</si>
  <si>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</si>
  <si>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</si>
  <si>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</si>
  <si>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</si>
  <si>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</si>
  <si>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</si>
  <si>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</si>
  <si>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</si>
  <si>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</si>
  <si>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</si>
  <si>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</si>
  <si>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</si>
  <si>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</si>
  <si>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</si>
  <si>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</si>
  <si>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</si>
  <si>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</si>
  <si>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</si>
  <si>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</si>
  <si>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</si>
  <si>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</si>
  <si>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</si>
  <si>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</si>
  <si>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</si>
  <si>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</si>
  <si>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</si>
  <si>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</si>
  <si>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</si>
  <si>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</si>
  <si>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</si>
  <si>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</si>
  <si>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</si>
  <si>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</si>
  <si>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</si>
  <si>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</si>
  <si>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</si>
  <si>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</si>
  <si>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</si>
  <si>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</si>
  <si>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</si>
  <si>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>0</t>
  </si>
  <si>
    <t xml:space="preserve">TABLE 8 - OUT OF SCHOOL YOUTH PARTICIPANT CHARACTERISTICS </t>
  </si>
  <si>
    <t>Age
16-18</t>
  </si>
  <si>
    <t xml:space="preserve">TABLE 9 - TOTAL YOUTH PARTICIPANT CHARACTERISTICS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</si>
</sst>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\-0;\-"/>
    <numFmt numFmtId="167" formatCode="0[$%-409];\-0[$%-409];\-"/>
    <numFmt numFmtId="168" formatCode="#,##0[$%-409]"/>
    <numFmt numFmtId="169" formatCode="#,##0;\-#,##0;\-"/>
  </numFmts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60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168" fontId="11" fillId="0" borderId="8" xfId="2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6" fontId="11" fillId="0" borderId="6" xfId="0" applyNumberFormat="1" applyFont="1" applyBorder="1" applyAlignment="1">
      <alignment horizontal="center" vertical="center"/>
    </xf>
    <xf numFmtId="168" fontId="11" fillId="0" borderId="20" xfId="0" applyNumberFormat="1" applyFont="1" applyBorder="1" applyAlignment="1">
      <alignment horizontal="center" vertical="center"/>
    </xf>
    <xf numFmtId="168" fontId="11" fillId="0" borderId="61" xfId="0" applyNumberFormat="1" applyFont="1" applyBorder="1" applyAlignment="1">
      <alignment horizontal="center" vertical="center"/>
    </xf>
    <xf numFmtId="168" fontId="11" fillId="0" borderId="23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1" fillId="0" borderId="23" xfId="2" applyNumberFormat="1" applyFont="1" applyBorder="1" applyAlignment="1">
      <alignment horizontal="center" vertical="center"/>
    </xf>
    <xf numFmtId="168" fontId="11" fillId="0" borderId="21" xfId="2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8" fontId="11" fillId="0" borderId="61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6" fontId="11" fillId="0" borderId="26" xfId="0" applyNumberFormat="1" applyFont="1" applyBorder="1" applyAlignment="1">
      <alignment horizontal="center" vertical="center"/>
    </xf>
    <xf numFmtId="168" fontId="11" fillId="0" borderId="46" xfId="2" applyNumberFormat="1" applyFont="1" applyBorder="1" applyAlignment="1">
      <alignment horizontal="center" vertical="center"/>
    </xf>
    <xf numFmtId="168" fontId="11" fillId="0" borderId="62" xfId="2" applyNumberFormat="1" applyFont="1" applyBorder="1" applyAlignment="1">
      <alignment horizontal="center" vertical="center"/>
    </xf>
    <xf numFmtId="168" fontId="11" fillId="0" borderId="49" xfId="2" applyNumberFormat="1" applyFont="1" applyBorder="1" applyAlignment="1">
      <alignment horizontal="center" vertical="center"/>
    </xf>
    <xf numFmtId="168" fontId="11" fillId="0" borderId="48" xfId="2" applyNumberFormat="1" applyFont="1" applyBorder="1" applyAlignment="1">
      <alignment horizontal="center" vertical="center"/>
    </xf>
    <xf numFmtId="168" fontId="11" fillId="0" borderId="63" xfId="2" applyNumberFormat="1" applyFont="1" applyBorder="1" applyAlignment="1">
      <alignment horizontal="center" vertical="center"/>
    </xf>
    <xf numFmtId="168" fontId="11" fillId="0" borderId="29" xfId="2" applyNumberFormat="1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169" fontId="11" fillId="0" borderId="39" xfId="0" applyNumberFormat="1" applyFont="1" applyBorder="1" applyAlignment="1">
      <alignment horizontal="center" vertical="center"/>
    </xf>
    <xf numFmtId="168" fontId="11" fillId="0" borderId="33" xfId="0" applyNumberFormat="1" applyFont="1" applyBorder="1" applyAlignment="1">
      <alignment horizontal="center" vertical="center"/>
    </xf>
    <xf numFmtId="168" fontId="11" fillId="0" borderId="64" xfId="0" applyNumberFormat="1" applyFont="1" applyBorder="1" applyAlignment="1">
      <alignment horizontal="center" vertical="center"/>
    </xf>
    <xf numFmtId="168" fontId="11" fillId="0" borderId="40" xfId="0" applyNumberFormat="1" applyFont="1" applyBorder="1" applyAlignment="1">
      <alignment horizontal="center" vertical="center"/>
    </xf>
    <xf numFmtId="168" fontId="11" fillId="0" borderId="34" xfId="0" applyNumberFormat="1" applyFont="1" applyBorder="1" applyAlignment="1">
      <alignment horizontal="center" vertical="center"/>
    </xf>
    <xf numFmtId="168" fontId="11" fillId="0" borderId="40" xfId="2" applyNumberFormat="1" applyFont="1" applyBorder="1" applyAlignment="1">
      <alignment horizontal="center" vertical="center"/>
    </xf>
    <xf numFmtId="168" fontId="11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12" fillId="0" borderId="4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8" fontId="12" fillId="0" borderId="8" xfId="2" applyNumberFormat="1" applyFont="1" applyBorder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0" borderId="23" xfId="2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21" xfId="2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8" fontId="12" fillId="0" borderId="46" xfId="0" applyNumberFormat="1" applyFont="1" applyBorder="1" applyAlignment="1">
      <alignment horizontal="center" vertical="center"/>
    </xf>
    <xf numFmtId="168" fontId="12" fillId="0" borderId="49" xfId="0" applyNumberFormat="1" applyFont="1" applyBorder="1" applyAlignment="1">
      <alignment horizontal="center" vertical="center"/>
    </xf>
    <xf numFmtId="168" fontId="12" fillId="0" borderId="63" xfId="0" applyNumberFormat="1" applyFont="1" applyBorder="1" applyAlignment="1">
      <alignment horizontal="center" vertical="center"/>
    </xf>
    <xf numFmtId="168" fontId="12" fillId="0" borderId="49" xfId="2" applyNumberFormat="1" applyFont="1" applyBorder="1" applyAlignment="1">
      <alignment horizontal="center" vertical="center"/>
    </xf>
    <xf numFmtId="168" fontId="12" fillId="0" borderId="63" xfId="2" applyNumberFormat="1" applyFont="1" applyBorder="1" applyAlignment="1">
      <alignment horizontal="center" vertical="center"/>
    </xf>
    <xf numFmtId="168" fontId="12" fillId="0" borderId="50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vertical="center"/>
    </xf>
    <xf numFmtId="169" fontId="12" fillId="0" borderId="39" xfId="1" applyNumberFormat="1" applyFont="1" applyBorder="1" applyAlignment="1">
      <alignment horizontal="center" vertical="center"/>
    </xf>
    <xf numFmtId="168" fontId="12" fillId="0" borderId="33" xfId="0" applyNumberFormat="1" applyFont="1" applyBorder="1" applyAlignment="1">
      <alignment horizontal="center" vertical="center"/>
    </xf>
    <xf numFmtId="168" fontId="12" fillId="0" borderId="40" xfId="0" applyNumberFormat="1" applyFont="1" applyBorder="1" applyAlignment="1">
      <alignment horizontal="center" vertical="center"/>
    </xf>
    <xf numFmtId="168" fontId="12" fillId="0" borderId="34" xfId="0" applyNumberFormat="1" applyFont="1" applyBorder="1" applyAlignment="1">
      <alignment horizontal="center" vertical="center"/>
    </xf>
    <xf numFmtId="168" fontId="12" fillId="0" borderId="40" xfId="2" applyNumberFormat="1" applyFont="1" applyBorder="1" applyAlignment="1">
      <alignment horizontal="center" vertical="center"/>
    </xf>
    <xf numFmtId="168" fontId="12" fillId="0" borderId="35" xfId="0" applyNumberFormat="1" applyFont="1" applyBorder="1" applyAlignment="1">
      <alignment horizontal="center" vertical="center"/>
    </xf>
    <xf numFmtId="166" fontId="12" fillId="0" borderId="32" xfId="0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1" fillId="0" borderId="41" xfId="0" quotePrefix="1" applyNumberFormat="1" applyFont="1" applyBorder="1" applyAlignment="1">
      <alignment horizontal="center" vertical="center"/>
    </xf>
    <xf numFmtId="166" fontId="11" fillId="0" borderId="6" xfId="0" quotePrefix="1" applyNumberFormat="1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10" fillId="0" borderId="39" xfId="0" applyNumberFormat="1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8" xfId="0" applyFont="1" applyBorder="1" applyAlignment="1">
      <alignment horizontal="left" wrapText="1"/>
    </xf>
    <xf numFmtId="0" fontId="14" fillId="0" borderId="57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9" fontId="5" fillId="0" borderId="1" xfId="0" applyNumberFormat="1" applyFont="1" applyBorder="1" applyAlignment="1">
      <alignment horizontal="center" vertical="center" wrapText="1"/>
    </xf>
    <xf numFmtId="9" fontId="5" fillId="0" borderId="67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opLeftCell="A18" zoomScale="90" zoomScaleNormal="90" workbookViewId="0">
      <selection activeCell="A32" sqref="A32"/>
    </sheetView>
  </sheetViews>
  <sheetFormatPr defaultRowHeight="12.75"/>
  <cols>
    <col min="1" max="1" width="24.5703125" style="2" customWidth="1"/>
    <col min="2" max="2" width="14.5703125" style="2" customWidth="1"/>
    <col min="3" max="3" width="80" style="2" customWidth="1"/>
    <col min="4" max="4" width="16.5703125" style="1" customWidth="1"/>
    <col min="5" max="5" width="21.42578125" style="1" customWidth="1"/>
    <col min="6" max="6" width="11.5703125" style="2" customWidth="1"/>
    <col min="7" max="7" width="10.42578125" style="2" customWidth="1"/>
    <col min="8" max="9" width="9.140625" style="2"/>
    <col min="10" max="10" width="11" style="2" customWidth="1"/>
    <col min="11" max="16384" width="9.140625" style="2"/>
  </cols>
  <sheetData>
    <row r="1" spans="1:15" ht="17.25" customHeight="1">
      <c r="A1" s="229"/>
      <c r="B1" s="229"/>
      <c r="C1" s="229"/>
    </row>
    <row r="2" spans="1:15" ht="17.25" customHeight="1">
      <c r="A2" s="232"/>
      <c r="B2" s="233"/>
      <c r="C2" s="233"/>
    </row>
    <row r="3" spans="1:15" ht="17.25" customHeight="1">
      <c r="A3" s="230"/>
      <c r="B3" s="230"/>
      <c r="C3" s="230"/>
    </row>
    <row r="4" spans="1:15" ht="17.25" customHeight="1">
      <c r="A4" s="234" t="s">
        <v>0</v>
      </c>
      <c r="B4" s="233"/>
      <c r="C4" s="233"/>
      <c r="D4" s="3"/>
    </row>
    <row r="5" spans="1:15" ht="16.5" customHeight="1">
      <c r="A5" s="232" t="s">
        <v>1</v>
      </c>
      <c r="B5" s="232"/>
      <c r="C5" s="232"/>
    </row>
    <row r="6" spans="1:15" ht="17.25" customHeight="1">
      <c r="A6" s="4"/>
      <c r="B6" s="4"/>
      <c r="C6" s="4"/>
    </row>
    <row r="7" spans="1:15" ht="17.25" customHeight="1">
      <c r="A7" s="231" t="s">
        <v>2</v>
      </c>
      <c r="B7" s="231"/>
      <c r="C7" s="231"/>
    </row>
    <row r="8" spans="1:15" ht="17.25" customHeight="1">
      <c r="A8" s="227"/>
      <c r="B8" s="227"/>
      <c r="C8" s="227"/>
      <c r="N8" s="5"/>
      <c r="O8" s="5"/>
    </row>
    <row r="9" spans="1:15" ht="17.25" customHeight="1">
      <c r="C9" s="6" t="s">
        <v>3</v>
      </c>
      <c r="D9" s="6"/>
      <c r="E9" s="6"/>
      <c r="N9" s="5"/>
      <c r="O9" s="5"/>
    </row>
    <row r="10" spans="1:15" ht="7.5" customHeight="1">
      <c r="A10" s="7"/>
      <c r="B10" s="7"/>
      <c r="C10" s="8"/>
    </row>
    <row r="11" spans="1:15" ht="20.25" customHeight="1">
      <c r="A11" s="9"/>
      <c r="B11" s="7"/>
      <c r="C11" s="10" t="s">
        <v>4</v>
      </c>
    </row>
    <row r="12" spans="1:15" ht="20.25" customHeight="1">
      <c r="A12" s="9"/>
      <c r="B12" s="11"/>
      <c r="C12" s="10" t="s">
        <v>5</v>
      </c>
    </row>
    <row r="13" spans="1:15" ht="20.25" customHeight="1">
      <c r="A13" s="9"/>
      <c r="B13" s="7"/>
      <c r="C13" s="10" t="s">
        <v>6</v>
      </c>
    </row>
    <row r="14" spans="1:15" ht="17.25" customHeight="1">
      <c r="A14" s="9"/>
      <c r="B14" s="7"/>
      <c r="C14" s="6"/>
    </row>
    <row r="15" spans="1:15" ht="17.25" customHeight="1">
      <c r="A15" s="9"/>
      <c r="B15" s="7"/>
      <c r="C15" s="6" t="s">
        <v>7</v>
      </c>
    </row>
    <row r="16" spans="1:15" ht="6.75" customHeight="1">
      <c r="A16" s="7"/>
      <c r="B16" s="7"/>
      <c r="C16" s="12"/>
    </row>
    <row r="17" spans="1:3" ht="20.25" customHeight="1">
      <c r="A17" s="9"/>
      <c r="B17" s="11"/>
      <c r="C17" s="10" t="s">
        <v>8</v>
      </c>
    </row>
    <row r="18" spans="1:3" ht="20.25" customHeight="1">
      <c r="A18" s="9"/>
      <c r="B18" s="11"/>
      <c r="C18" s="10" t="s">
        <v>9</v>
      </c>
    </row>
    <row r="19" spans="1:3" ht="20.25" customHeight="1">
      <c r="A19" s="7"/>
      <c r="B19" s="7"/>
      <c r="C19" s="10" t="s">
        <v>10</v>
      </c>
    </row>
    <row r="20" spans="1:3" ht="17.25" customHeight="1">
      <c r="A20" s="7"/>
      <c r="B20" s="7"/>
      <c r="C20" s="6"/>
    </row>
    <row r="21" spans="1:3" ht="17.25" customHeight="1">
      <c r="A21" s="7"/>
      <c r="B21" s="7"/>
      <c r="C21" s="6" t="s">
        <v>11</v>
      </c>
    </row>
    <row r="22" spans="1:3" ht="6" customHeight="1">
      <c r="A22" s="7"/>
      <c r="B22" s="7"/>
      <c r="C22" s="12"/>
    </row>
    <row r="23" spans="1:3" ht="20.25" customHeight="1">
      <c r="A23" s="7"/>
      <c r="B23" s="7"/>
      <c r="C23" s="10" t="s">
        <v>12</v>
      </c>
    </row>
    <row r="24" spans="1:3" ht="20.25" customHeight="1">
      <c r="A24" s="7"/>
      <c r="B24" s="7"/>
      <c r="C24" s="10" t="s">
        <v>13</v>
      </c>
    </row>
    <row r="25" spans="1:3" ht="20.25" customHeight="1">
      <c r="A25" s="7"/>
      <c r="B25" s="7"/>
      <c r="C25" s="10" t="s">
        <v>14</v>
      </c>
    </row>
    <row r="26" spans="1:3" ht="17.25" customHeight="1">
      <c r="A26" s="7"/>
      <c r="B26" s="7"/>
      <c r="C26" s="11"/>
    </row>
    <row r="27" spans="1:3" ht="17.25" customHeight="1">
      <c r="A27" s="13"/>
      <c r="B27" s="13"/>
      <c r="C27" s="13"/>
    </row>
    <row r="28" spans="1:3" ht="12.75" customHeight="1">
      <c r="A28" s="14"/>
      <c r="B28" s="1"/>
      <c r="C28" s="1"/>
    </row>
    <row r="29" spans="1:3" ht="16.5" customHeight="1">
      <c r="B29" s="1"/>
      <c r="C29" s="1"/>
    </row>
    <row r="30" spans="1:3" ht="11.25" customHeight="1">
      <c r="A30" s="2" t="s">
        <v>15</v>
      </c>
      <c r="B30" s="1"/>
      <c r="C30" s="15"/>
    </row>
    <row r="31" spans="1:3">
      <c r="A31" s="1" t="s">
        <v>16</v>
      </c>
      <c r="B31" s="1"/>
      <c r="C31" s="1"/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23"/>
  <sheetViews>
    <sheetView zoomScaleNormal="100" workbookViewId="0">
      <selection activeCell="A24" sqref="A24"/>
    </sheetView>
  </sheetViews>
  <sheetFormatPr defaultRowHeight="12.75"/>
  <cols>
    <col min="1" max="1" width="19.42578125" style="2" customWidth="1"/>
    <col min="2" max="2" width="6.140625" style="2" customWidth="1"/>
    <col min="3" max="5" width="5" style="2" bestFit="1" customWidth="1"/>
    <col min="6" max="6" width="5.855468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6.85546875" style="2" customWidth="1"/>
    <col min="11" max="11" width="6.42578125" style="128" customWidth="1"/>
    <col min="12" max="12" width="6.85546875" style="2" customWidth="1"/>
    <col min="13" max="13" width="6.28515625" style="2" customWidth="1"/>
    <col min="14" max="14" width="7" style="2" customWidth="1"/>
    <col min="15" max="15" width="5.5703125" style="2" customWidth="1"/>
    <col min="16" max="16" width="6.4257812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>
      <c r="A1" s="256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>
      <c r="A2" s="282" t="str">
        <f>'1 In School Youth Part'!A2:N2</f>
        <v>FY21 QUARTER ENDING SEPTEMBER 30, 2020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>
      <c r="A3" s="285" t="s">
        <v>92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>
      <c r="A4" s="274" t="str">
        <f>'1 In School Youth Part'!$A$4</f>
        <v>WORKFORCE AREA</v>
      </c>
      <c r="B4" s="261" t="s">
        <v>69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>
      <c r="A5" s="275"/>
      <c r="B5" s="148" t="s">
        <v>70</v>
      </c>
      <c r="C5" s="148" t="s">
        <v>71</v>
      </c>
      <c r="D5" s="150" t="s">
        <v>72</v>
      </c>
      <c r="E5" s="151" t="s">
        <v>73</v>
      </c>
      <c r="F5" s="151" t="s">
        <v>74</v>
      </c>
      <c r="G5" s="151" t="s">
        <v>75</v>
      </c>
      <c r="H5" s="150" t="s">
        <v>76</v>
      </c>
      <c r="I5" s="150" t="s">
        <v>77</v>
      </c>
      <c r="J5" s="150" t="s">
        <v>78</v>
      </c>
      <c r="K5" s="150" t="s">
        <v>79</v>
      </c>
      <c r="L5" s="150" t="s">
        <v>80</v>
      </c>
      <c r="M5" s="151" t="s">
        <v>81</v>
      </c>
      <c r="N5" s="151" t="s">
        <v>82</v>
      </c>
      <c r="O5" s="152" t="s">
        <v>83</v>
      </c>
      <c r="P5" s="150" t="s">
        <v>84</v>
      </c>
      <c r="Q5" s="150" t="s">
        <v>85</v>
      </c>
      <c r="R5" s="151" t="s">
        <v>86</v>
      </c>
      <c r="S5" s="151" t="s">
        <v>87</v>
      </c>
      <c r="T5" s="153" t="s">
        <v>88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>
      <c r="A6" s="23" t="s">
        <v>36</v>
      </c>
      <c r="B6" s="190">
        <f>'3 Total Youth Part'!C6</f>
        <v>11</v>
      </c>
      <c r="C6" s="191">
        <v>18.181818181818183</v>
      </c>
      <c r="D6" s="192">
        <v>36.363636363636367</v>
      </c>
      <c r="E6" s="193">
        <v>45.454545454545453</v>
      </c>
      <c r="F6" s="193">
        <v>45.454545454545453</v>
      </c>
      <c r="G6" s="192">
        <v>9.0909090909090917</v>
      </c>
      <c r="H6" s="192">
        <v>18.181818181818183</v>
      </c>
      <c r="I6" s="194">
        <v>0</v>
      </c>
      <c r="J6" s="192">
        <v>36.363636363636367</v>
      </c>
      <c r="K6" s="192">
        <v>0</v>
      </c>
      <c r="L6" s="192">
        <v>63.63636363636364</v>
      </c>
      <c r="M6" s="195">
        <v>0</v>
      </c>
      <c r="N6" s="192">
        <v>27.272727272727273</v>
      </c>
      <c r="O6" s="192">
        <v>9.0909090909090917</v>
      </c>
      <c r="P6" s="192">
        <v>18.181818181818183</v>
      </c>
      <c r="Q6" s="192">
        <v>0</v>
      </c>
      <c r="R6" s="192">
        <v>9.0909090909090917</v>
      </c>
      <c r="S6" s="192">
        <v>18.181818181818183</v>
      </c>
      <c r="T6" s="196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>
      <c r="A7" s="36" t="s">
        <v>37</v>
      </c>
      <c r="B7" s="197">
        <f>'3 Total Youth Part'!C7</f>
        <v>56</v>
      </c>
      <c r="C7" s="198">
        <v>33.928571428571423</v>
      </c>
      <c r="D7" s="199">
        <v>39.285714285714285</v>
      </c>
      <c r="E7" s="200">
        <v>26.785714285714285</v>
      </c>
      <c r="F7" s="200">
        <v>51.785714285714285</v>
      </c>
      <c r="G7" s="199">
        <v>51.785714285714285</v>
      </c>
      <c r="H7" s="199">
        <v>50</v>
      </c>
      <c r="I7" s="199">
        <v>7.1428571428571432</v>
      </c>
      <c r="J7" s="199">
        <v>10.714285714285714</v>
      </c>
      <c r="K7" s="199">
        <v>7.1428571428571432</v>
      </c>
      <c r="L7" s="199">
        <v>53.571428571428569</v>
      </c>
      <c r="M7" s="200">
        <v>1.7857142857142858</v>
      </c>
      <c r="N7" s="199">
        <v>75</v>
      </c>
      <c r="O7" s="199">
        <v>23.214285714285715</v>
      </c>
      <c r="P7" s="199">
        <v>7.1428571428571432</v>
      </c>
      <c r="Q7" s="199">
        <v>5.3571428571428568</v>
      </c>
      <c r="R7" s="199">
        <v>12.5</v>
      </c>
      <c r="S7" s="199">
        <v>8.9285714285714288</v>
      </c>
      <c r="T7" s="202">
        <v>17.857142857142858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>
      <c r="A8" s="23" t="s">
        <v>38</v>
      </c>
      <c r="B8" s="197">
        <f>'3 Total Youth Part'!C8</f>
        <v>137</v>
      </c>
      <c r="C8" s="198">
        <v>73.722627737226276</v>
      </c>
      <c r="D8" s="199">
        <v>16.788321167883211</v>
      </c>
      <c r="E8" s="200">
        <v>9.4890510948905114</v>
      </c>
      <c r="F8" s="200">
        <v>48.175182481751825</v>
      </c>
      <c r="G8" s="199">
        <v>10.21897810218978</v>
      </c>
      <c r="H8" s="199">
        <v>15.32846715328467</v>
      </c>
      <c r="I8" s="199">
        <v>6.5693430656934311</v>
      </c>
      <c r="J8" s="199">
        <v>45.98540145985401</v>
      </c>
      <c r="K8" s="199">
        <v>41.605839416058394</v>
      </c>
      <c r="L8" s="199">
        <v>42.335766423357661</v>
      </c>
      <c r="M8" s="203">
        <v>0</v>
      </c>
      <c r="N8" s="199">
        <v>51.824817518248175</v>
      </c>
      <c r="O8" s="199">
        <v>4.3795620437956204</v>
      </c>
      <c r="P8" s="199">
        <v>5.10948905109489</v>
      </c>
      <c r="Q8" s="199">
        <v>3.6496350364963503</v>
      </c>
      <c r="R8" s="199">
        <v>1.4598540145985401</v>
      </c>
      <c r="S8" s="199">
        <v>10.948905109489051</v>
      </c>
      <c r="T8" s="202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>
      <c r="A9" s="23" t="s">
        <v>39</v>
      </c>
      <c r="B9" s="197">
        <f>'3 Total Youth Part'!C9</f>
        <v>5</v>
      </c>
      <c r="C9" s="198">
        <v>0</v>
      </c>
      <c r="D9" s="199">
        <v>80</v>
      </c>
      <c r="E9" s="200">
        <v>20</v>
      </c>
      <c r="F9" s="200">
        <v>80</v>
      </c>
      <c r="G9" s="199">
        <v>40</v>
      </c>
      <c r="H9" s="199">
        <v>80</v>
      </c>
      <c r="I9" s="199">
        <v>20</v>
      </c>
      <c r="J9" s="199">
        <v>0</v>
      </c>
      <c r="K9" s="199">
        <v>20</v>
      </c>
      <c r="L9" s="199">
        <v>0</v>
      </c>
      <c r="M9" s="200">
        <v>0</v>
      </c>
      <c r="N9" s="199">
        <v>0</v>
      </c>
      <c r="O9" s="199">
        <v>0</v>
      </c>
      <c r="P9" s="199">
        <v>0</v>
      </c>
      <c r="Q9" s="199">
        <v>0</v>
      </c>
      <c r="R9" s="199">
        <v>40</v>
      </c>
      <c r="S9" s="199">
        <v>20</v>
      </c>
      <c r="T9" s="202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>
      <c r="A10" s="23" t="s">
        <v>40</v>
      </c>
      <c r="B10" s="197">
        <f>'3 Total Youth Part'!C10</f>
        <v>41</v>
      </c>
      <c r="C10" s="198">
        <v>48.780487804878049</v>
      </c>
      <c r="D10" s="199">
        <v>31.707317073170728</v>
      </c>
      <c r="E10" s="200">
        <v>19.512195121951219</v>
      </c>
      <c r="F10" s="200">
        <v>58.536585365853661</v>
      </c>
      <c r="G10" s="199">
        <v>17.073170731707318</v>
      </c>
      <c r="H10" s="199">
        <v>26.829268292682926</v>
      </c>
      <c r="I10" s="201">
        <v>4.8780487804878048</v>
      </c>
      <c r="J10" s="199">
        <v>14.634146341463415</v>
      </c>
      <c r="K10" s="199">
        <v>0</v>
      </c>
      <c r="L10" s="199">
        <v>80.487804878048777</v>
      </c>
      <c r="M10" s="203">
        <v>7.3170731707317076</v>
      </c>
      <c r="N10" s="199">
        <v>0</v>
      </c>
      <c r="O10" s="199">
        <v>0</v>
      </c>
      <c r="P10" s="199">
        <v>17.073170731707318</v>
      </c>
      <c r="Q10" s="199">
        <v>2.4390243902439024</v>
      </c>
      <c r="R10" s="199">
        <v>4.8780487804878048</v>
      </c>
      <c r="S10" s="199">
        <v>24.390243902439025</v>
      </c>
      <c r="T10" s="202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>
      <c r="A11" s="23" t="s">
        <v>41</v>
      </c>
      <c r="B11" s="197">
        <f>'3 Total Youth Part'!C11</f>
        <v>52</v>
      </c>
      <c r="C11" s="198">
        <v>51.923076923076927</v>
      </c>
      <c r="D11" s="199">
        <v>36.53846153846154</v>
      </c>
      <c r="E11" s="200">
        <v>11.538461538461538</v>
      </c>
      <c r="F11" s="200">
        <v>67.307692307692307</v>
      </c>
      <c r="G11" s="199">
        <v>19.23076923076923</v>
      </c>
      <c r="H11" s="199">
        <v>17.307692307692307</v>
      </c>
      <c r="I11" s="199">
        <v>0</v>
      </c>
      <c r="J11" s="199">
        <v>25</v>
      </c>
      <c r="K11" s="199">
        <v>1.9230769230769231</v>
      </c>
      <c r="L11" s="199">
        <v>65.384615384615387</v>
      </c>
      <c r="M11" s="200">
        <v>0</v>
      </c>
      <c r="N11" s="199">
        <v>69.230769230769226</v>
      </c>
      <c r="O11" s="199">
        <v>1.9230769230769231</v>
      </c>
      <c r="P11" s="199">
        <v>13.461538461538462</v>
      </c>
      <c r="Q11" s="199">
        <v>0</v>
      </c>
      <c r="R11" s="199">
        <v>5.7692307692307692</v>
      </c>
      <c r="S11" s="199">
        <v>13.461538461538462</v>
      </c>
      <c r="T11" s="202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>
      <c r="A12" s="23" t="s">
        <v>42</v>
      </c>
      <c r="B12" s="197">
        <f>'3 Total Youth Part'!C12</f>
        <v>37</v>
      </c>
      <c r="C12" s="198">
        <v>29.72972972972973</v>
      </c>
      <c r="D12" s="199">
        <v>43.243243243243242</v>
      </c>
      <c r="E12" s="200">
        <v>27.027027027027025</v>
      </c>
      <c r="F12" s="200">
        <v>51.351351351351347</v>
      </c>
      <c r="G12" s="199">
        <v>24.324324324324326</v>
      </c>
      <c r="H12" s="199">
        <v>16.216216216216218</v>
      </c>
      <c r="I12" s="199">
        <v>5.4054054054054053</v>
      </c>
      <c r="J12" s="199">
        <v>70.27027027027026</v>
      </c>
      <c r="K12" s="199">
        <v>21.621621621621621</v>
      </c>
      <c r="L12" s="199">
        <v>24.324324324324326</v>
      </c>
      <c r="M12" s="203">
        <v>2.7027027027027026</v>
      </c>
      <c r="N12" s="199">
        <v>43.243243243243242</v>
      </c>
      <c r="O12" s="199">
        <v>2.7027027027027026</v>
      </c>
      <c r="P12" s="199">
        <v>21.621621621621621</v>
      </c>
      <c r="Q12" s="199">
        <v>0</v>
      </c>
      <c r="R12" s="199">
        <v>8.1081081081081088</v>
      </c>
      <c r="S12" s="199">
        <v>21.621621621621621</v>
      </c>
      <c r="T12" s="202">
        <v>24.324324324324326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>
      <c r="A13" s="23" t="s">
        <v>43</v>
      </c>
      <c r="B13" s="197">
        <f>'3 Total Youth Part'!C13</f>
        <v>26</v>
      </c>
      <c r="C13" s="198">
        <v>88.461538461538453</v>
      </c>
      <c r="D13" s="199">
        <v>3.8461538461538463</v>
      </c>
      <c r="E13" s="200">
        <v>7.6923076923076925</v>
      </c>
      <c r="F13" s="200">
        <v>53.846153846153847</v>
      </c>
      <c r="G13" s="199">
        <v>34.615384615384613</v>
      </c>
      <c r="H13" s="199">
        <v>11.538461538461538</v>
      </c>
      <c r="I13" s="199">
        <v>7.6923076923076925</v>
      </c>
      <c r="J13" s="199">
        <v>26.923076923076923</v>
      </c>
      <c r="K13" s="199">
        <v>46.153846153846153</v>
      </c>
      <c r="L13" s="199">
        <v>46.153846153846153</v>
      </c>
      <c r="M13" s="200">
        <v>0</v>
      </c>
      <c r="N13" s="199">
        <v>0</v>
      </c>
      <c r="O13" s="201">
        <v>0</v>
      </c>
      <c r="P13" s="199">
        <v>15.384615384615385</v>
      </c>
      <c r="Q13" s="199">
        <v>0</v>
      </c>
      <c r="R13" s="199">
        <v>7.6923076923076925</v>
      </c>
      <c r="S13" s="199">
        <v>11.538461538461538</v>
      </c>
      <c r="T13" s="202">
        <v>23.076923076923077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>
      <c r="A14" s="23" t="s">
        <v>44</v>
      </c>
      <c r="B14" s="197">
        <f>'3 Total Youth Part'!C14</f>
        <v>13</v>
      </c>
      <c r="C14" s="198">
        <v>30.76923076923077</v>
      </c>
      <c r="D14" s="199">
        <v>38.46153846153846</v>
      </c>
      <c r="E14" s="200">
        <v>23.076923076923077</v>
      </c>
      <c r="F14" s="200">
        <v>38.46153846153846</v>
      </c>
      <c r="G14" s="199">
        <v>61.53846153846154</v>
      </c>
      <c r="H14" s="199">
        <v>38.46153846153846</v>
      </c>
      <c r="I14" s="199">
        <v>0</v>
      </c>
      <c r="J14" s="199">
        <v>46.153846153846153</v>
      </c>
      <c r="K14" s="199">
        <v>0</v>
      </c>
      <c r="L14" s="199">
        <v>61.53846153846154</v>
      </c>
      <c r="M14" s="203">
        <v>0</v>
      </c>
      <c r="N14" s="199">
        <v>38.46153846153846</v>
      </c>
      <c r="O14" s="199">
        <v>7.6923076923076925</v>
      </c>
      <c r="P14" s="199">
        <v>15.384615384615385</v>
      </c>
      <c r="Q14" s="199">
        <v>7.6923076923076925</v>
      </c>
      <c r="R14" s="199">
        <v>0</v>
      </c>
      <c r="S14" s="199">
        <v>0</v>
      </c>
      <c r="T14" s="202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>
      <c r="A15" s="23" t="s">
        <v>45</v>
      </c>
      <c r="B15" s="197">
        <f>'3 Total Youth Part'!C15</f>
        <v>230</v>
      </c>
      <c r="C15" s="198">
        <v>76.956521739130437</v>
      </c>
      <c r="D15" s="199">
        <v>14.782608695652176</v>
      </c>
      <c r="E15" s="200">
        <v>8.2608695652173907</v>
      </c>
      <c r="F15" s="200">
        <v>57.391304347826093</v>
      </c>
      <c r="G15" s="199">
        <v>66.086956521739125</v>
      </c>
      <c r="H15" s="199">
        <v>13.478260869565217</v>
      </c>
      <c r="I15" s="199">
        <v>0.43478260869565216</v>
      </c>
      <c r="J15" s="199">
        <v>19.130434782608695</v>
      </c>
      <c r="K15" s="199">
        <v>41.739130434782609</v>
      </c>
      <c r="L15" s="199">
        <v>55.652173913043477</v>
      </c>
      <c r="M15" s="200">
        <v>0.43478260869565216</v>
      </c>
      <c r="N15" s="199">
        <v>87.391304347826079</v>
      </c>
      <c r="O15" s="199">
        <v>1.3043478260869565</v>
      </c>
      <c r="P15" s="199">
        <v>23.043478260869566</v>
      </c>
      <c r="Q15" s="199">
        <v>2.1739130434782608</v>
      </c>
      <c r="R15" s="199">
        <v>15.217391304347824</v>
      </c>
      <c r="S15" s="199">
        <v>4.3478260869565215</v>
      </c>
      <c r="T15" s="202">
        <v>0.86956521739130432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>
      <c r="A16" s="23" t="s">
        <v>46</v>
      </c>
      <c r="B16" s="197">
        <f>'3 Total Youth Part'!C16</f>
        <v>10</v>
      </c>
      <c r="C16" s="198">
        <v>0</v>
      </c>
      <c r="D16" s="199">
        <v>80</v>
      </c>
      <c r="E16" s="200">
        <v>20</v>
      </c>
      <c r="F16" s="200">
        <v>90</v>
      </c>
      <c r="G16" s="199">
        <v>90</v>
      </c>
      <c r="H16" s="199">
        <v>0</v>
      </c>
      <c r="I16" s="199">
        <v>10</v>
      </c>
      <c r="J16" s="199">
        <v>0</v>
      </c>
      <c r="K16" s="199">
        <v>0</v>
      </c>
      <c r="L16" s="199">
        <v>0</v>
      </c>
      <c r="M16" s="200">
        <v>0</v>
      </c>
      <c r="N16" s="199">
        <v>20</v>
      </c>
      <c r="O16" s="199">
        <v>0</v>
      </c>
      <c r="P16" s="199">
        <v>20</v>
      </c>
      <c r="Q16" s="201">
        <v>0</v>
      </c>
      <c r="R16" s="199">
        <v>0</v>
      </c>
      <c r="S16" s="199">
        <v>20</v>
      </c>
      <c r="T16" s="202">
        <v>80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>
      <c r="A17" s="23" t="s">
        <v>47</v>
      </c>
      <c r="B17" s="197">
        <f>'3 Total Youth Part'!C17</f>
        <v>26</v>
      </c>
      <c r="C17" s="198">
        <v>53.846153846153847</v>
      </c>
      <c r="D17" s="199">
        <v>26.923076923076923</v>
      </c>
      <c r="E17" s="200">
        <v>19.23076923076923</v>
      </c>
      <c r="F17" s="200">
        <v>50</v>
      </c>
      <c r="G17" s="199">
        <v>26.923076923076923</v>
      </c>
      <c r="H17" s="199">
        <v>46.153846153846153</v>
      </c>
      <c r="I17" s="199">
        <v>7.6923076923076925</v>
      </c>
      <c r="J17" s="199">
        <v>23.076923076923077</v>
      </c>
      <c r="K17" s="199">
        <v>42.307692307692307</v>
      </c>
      <c r="L17" s="199">
        <v>23.076923076923077</v>
      </c>
      <c r="M17" s="200">
        <v>11.538461538461538</v>
      </c>
      <c r="N17" s="199">
        <v>7.6923076923076925</v>
      </c>
      <c r="O17" s="199">
        <v>3.8461538461538463</v>
      </c>
      <c r="P17" s="199">
        <v>7.6923076923076925</v>
      </c>
      <c r="Q17" s="201">
        <v>0</v>
      </c>
      <c r="R17" s="199">
        <v>42.307692307692307</v>
      </c>
      <c r="S17" s="199">
        <v>3.8461538461538463</v>
      </c>
      <c r="T17" s="202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>
      <c r="A18" s="23" t="s">
        <v>48</v>
      </c>
      <c r="B18" s="197">
        <f>'3 Total Youth Part'!C18</f>
        <v>48</v>
      </c>
      <c r="C18" s="198">
        <v>58.333333333333329</v>
      </c>
      <c r="D18" s="199">
        <v>16.666666666666668</v>
      </c>
      <c r="E18" s="200">
        <v>25</v>
      </c>
      <c r="F18" s="200">
        <v>75</v>
      </c>
      <c r="G18" s="199">
        <v>22.916666666666664</v>
      </c>
      <c r="H18" s="199">
        <v>14.583333333333332</v>
      </c>
      <c r="I18" s="199">
        <v>0</v>
      </c>
      <c r="J18" s="199">
        <v>41.666666666666671</v>
      </c>
      <c r="K18" s="199">
        <v>18.75</v>
      </c>
      <c r="L18" s="199">
        <v>37.5</v>
      </c>
      <c r="M18" s="200">
        <v>2.0833333333333335</v>
      </c>
      <c r="N18" s="199">
        <v>14.583333333333332</v>
      </c>
      <c r="O18" s="201">
        <v>0</v>
      </c>
      <c r="P18" s="199">
        <v>12.5</v>
      </c>
      <c r="Q18" s="199">
        <v>2.0833333333333335</v>
      </c>
      <c r="R18" s="199">
        <v>0</v>
      </c>
      <c r="S18" s="199">
        <v>27.083333333333336</v>
      </c>
      <c r="T18" s="202">
        <v>10.416666666666668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>
      <c r="A19" s="23" t="s">
        <v>49</v>
      </c>
      <c r="B19" s="197">
        <f>'3 Total Youth Part'!C19</f>
        <v>20</v>
      </c>
      <c r="C19" s="198">
        <v>5</v>
      </c>
      <c r="D19" s="199">
        <v>50</v>
      </c>
      <c r="E19" s="200">
        <v>45</v>
      </c>
      <c r="F19" s="200">
        <v>85</v>
      </c>
      <c r="G19" s="199">
        <v>60</v>
      </c>
      <c r="H19" s="199">
        <v>10</v>
      </c>
      <c r="I19" s="201">
        <v>0</v>
      </c>
      <c r="J19" s="199">
        <v>0</v>
      </c>
      <c r="K19" s="199">
        <v>0</v>
      </c>
      <c r="L19" s="199">
        <v>50</v>
      </c>
      <c r="M19" s="203">
        <v>0</v>
      </c>
      <c r="N19" s="199">
        <v>70</v>
      </c>
      <c r="O19" s="199">
        <v>5</v>
      </c>
      <c r="P19" s="199">
        <v>65</v>
      </c>
      <c r="Q19" s="199">
        <v>0</v>
      </c>
      <c r="R19" s="201">
        <v>20</v>
      </c>
      <c r="S19" s="199">
        <v>60</v>
      </c>
      <c r="T19" s="202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>
      <c r="A20" s="23" t="s">
        <v>50</v>
      </c>
      <c r="B20" s="197">
        <f>'3 Total Youth Part'!C20</f>
        <v>30</v>
      </c>
      <c r="C20" s="198">
        <v>46.666666666666671</v>
      </c>
      <c r="D20" s="199">
        <v>46.666666666666671</v>
      </c>
      <c r="E20" s="200">
        <v>6.6666666666666661</v>
      </c>
      <c r="F20" s="200">
        <v>60</v>
      </c>
      <c r="G20" s="199">
        <v>46.666666666666671</v>
      </c>
      <c r="H20" s="199">
        <v>23.333333333333336</v>
      </c>
      <c r="I20" s="199">
        <v>0</v>
      </c>
      <c r="J20" s="199">
        <v>3.333333333333333</v>
      </c>
      <c r="K20" s="199">
        <v>0</v>
      </c>
      <c r="L20" s="199">
        <v>100</v>
      </c>
      <c r="M20" s="200">
        <v>0</v>
      </c>
      <c r="N20" s="199">
        <v>80</v>
      </c>
      <c r="O20" s="199">
        <v>0</v>
      </c>
      <c r="P20" s="199">
        <v>16.666666666666668</v>
      </c>
      <c r="Q20" s="199">
        <v>0</v>
      </c>
      <c r="R20" s="199">
        <v>3.333333333333333</v>
      </c>
      <c r="S20" s="199">
        <v>0</v>
      </c>
      <c r="T20" s="202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>
      <c r="A21" s="55" t="s">
        <v>51</v>
      </c>
      <c r="B21" s="204">
        <f>'3 Total Youth Part'!C21</f>
        <v>21</v>
      </c>
      <c r="C21" s="205">
        <v>57.142857142857146</v>
      </c>
      <c r="D21" s="206">
        <v>38.095238095238095</v>
      </c>
      <c r="E21" s="207">
        <v>4.7619047619047619</v>
      </c>
      <c r="F21" s="207">
        <v>85.714285714285708</v>
      </c>
      <c r="G21" s="206">
        <v>14.285714285714286</v>
      </c>
      <c r="H21" s="206">
        <v>14.285714285714286</v>
      </c>
      <c r="I21" s="208">
        <v>9.5238095238095237</v>
      </c>
      <c r="J21" s="206">
        <v>57.142857142857146</v>
      </c>
      <c r="K21" s="206">
        <v>4.7619047619047619</v>
      </c>
      <c r="L21" s="206">
        <v>80.952380952380949</v>
      </c>
      <c r="M21" s="209">
        <v>0</v>
      </c>
      <c r="N21" s="206">
        <v>57.142857142857146</v>
      </c>
      <c r="O21" s="206">
        <v>9.5238095238095237</v>
      </c>
      <c r="P21" s="206">
        <v>14.285714285714286</v>
      </c>
      <c r="Q21" s="206">
        <v>9.5238095238095237</v>
      </c>
      <c r="R21" s="206">
        <v>14.285714285714286</v>
      </c>
      <c r="S21" s="208">
        <v>4.7619047619047619</v>
      </c>
      <c r="T21" s="210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>
      <c r="A22" s="211" t="s">
        <v>52</v>
      </c>
      <c r="B22" s="218">
        <f>SUM(B6:B21)</f>
        <v>763</v>
      </c>
      <c r="C22" s="219">
        <v>59.370904325032761</v>
      </c>
      <c r="D22" s="220">
        <v>25.688073394495415</v>
      </c>
      <c r="E22" s="221">
        <v>14.809960681520316</v>
      </c>
      <c r="F22" s="221">
        <v>58.191349934469201</v>
      </c>
      <c r="G22" s="220">
        <v>38.925294888597641</v>
      </c>
      <c r="H22" s="220">
        <v>19.790301441677588</v>
      </c>
      <c r="I22" s="220">
        <v>3.4076015727391877</v>
      </c>
      <c r="J22" s="220">
        <v>28.047182175622542</v>
      </c>
      <c r="K22" s="220">
        <v>26.212319790301439</v>
      </c>
      <c r="L22" s="220">
        <v>52.424639580602879</v>
      </c>
      <c r="M22" s="221">
        <v>1.3106159895150722</v>
      </c>
      <c r="N22" s="220">
        <v>57.011795543905635</v>
      </c>
      <c r="O22" s="220">
        <v>3.9318479685452159</v>
      </c>
      <c r="P22" s="220">
        <v>16.382699868938399</v>
      </c>
      <c r="Q22" s="220">
        <v>2.3591087811271296</v>
      </c>
      <c r="R22" s="220">
        <v>9.960681520314548</v>
      </c>
      <c r="S22" s="220">
        <v>11.795543905635647</v>
      </c>
      <c r="T22" s="222">
        <v>5.2424639580602888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>
      <c r="P23" s="189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"/>
  <sheetViews>
    <sheetView topLeftCell="A7" zoomScale="90" zoomScaleNormal="90" workbookViewId="0">
      <selection activeCell="B13" sqref="B13"/>
    </sheetView>
  </sheetViews>
  <sheetFormatPr defaultRowHeight="12.75"/>
  <cols>
    <col min="1" max="1" width="20.7109375" style="2" customWidth="1"/>
    <col min="2" max="2" width="8.42578125" style="2" customWidth="1"/>
    <col min="3" max="3" width="8" style="2" customWidth="1"/>
    <col min="4" max="4" width="7.28515625" style="2" customWidth="1"/>
    <col min="5" max="5" width="9.7109375" style="2" customWidth="1"/>
    <col min="6" max="6" width="9.42578125" style="2" customWidth="1"/>
    <col min="7" max="7" width="6.85546875" style="2" customWidth="1"/>
    <col min="8" max="8" width="9.5703125" style="2" customWidth="1"/>
    <col min="9" max="9" width="9.28515625" style="2" customWidth="1"/>
    <col min="10" max="10" width="8.140625" style="2" customWidth="1"/>
    <col min="11" max="11" width="9.7109375" style="2" customWidth="1"/>
    <col min="12" max="12" width="7.42578125" style="2" customWidth="1"/>
    <col min="13" max="13" width="8.42578125" style="2" customWidth="1"/>
    <col min="14" max="14" width="6.85546875" style="2" customWidth="1"/>
    <col min="15" max="16" width="9.140625" style="2"/>
    <col min="17" max="17" width="8.85546875" style="2" customWidth="1"/>
    <col min="18" max="16384" width="9.140625" style="2"/>
  </cols>
  <sheetData>
    <row r="1" spans="1:27" ht="20.100000000000001" customHeight="1">
      <c r="A1" s="238" t="s">
        <v>17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>
      <c r="A2" s="247" t="s">
        <v>18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 thickBot="1">
      <c r="A3" s="244" t="s">
        <v>19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>
      <c r="A4" s="250" t="s">
        <v>20</v>
      </c>
      <c r="B4" s="241" t="s">
        <v>21</v>
      </c>
      <c r="C4" s="242"/>
      <c r="D4" s="243"/>
      <c r="E4" s="241" t="s">
        <v>22</v>
      </c>
      <c r="F4" s="242"/>
      <c r="G4" s="242"/>
      <c r="H4" s="242"/>
      <c r="I4" s="242"/>
      <c r="J4" s="242"/>
      <c r="K4" s="242"/>
      <c r="L4" s="242"/>
      <c r="M4" s="242"/>
      <c r="N4" s="24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4" customHeight="1" thickBot="1">
      <c r="A5" s="251"/>
      <c r="B5" s="18" t="s">
        <v>23</v>
      </c>
      <c r="C5" s="19" t="s">
        <v>24</v>
      </c>
      <c r="D5" s="20" t="s">
        <v>25</v>
      </c>
      <c r="E5" s="19" t="s">
        <v>26</v>
      </c>
      <c r="F5" s="19" t="s">
        <v>27</v>
      </c>
      <c r="G5" s="19" t="s">
        <v>28</v>
      </c>
      <c r="H5" s="19" t="s">
        <v>29</v>
      </c>
      <c r="I5" s="21" t="s">
        <v>30</v>
      </c>
      <c r="J5" s="19" t="s">
        <v>31</v>
      </c>
      <c r="K5" s="21" t="s">
        <v>32</v>
      </c>
      <c r="L5" s="19" t="s">
        <v>33</v>
      </c>
      <c r="M5" s="21" t="s">
        <v>34</v>
      </c>
      <c r="N5" s="20" t="s">
        <v>35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7" s="35" customFormat="1" ht="20.100000000000001" customHeight="1">
      <c r="A6" s="23" t="s">
        <v>36</v>
      </c>
      <c r="B6" s="24">
        <v>0</v>
      </c>
      <c r="C6" s="25">
        <v>0</v>
      </c>
      <c r="D6" s="26">
        <f>IF(B6&gt;0,(C6/B6),0)</f>
        <v>0</v>
      </c>
      <c r="E6" s="27">
        <v>0</v>
      </c>
      <c r="F6" s="28">
        <v>0</v>
      </c>
      <c r="G6" s="25">
        <v>0</v>
      </c>
      <c r="H6" s="25">
        <v>0</v>
      </c>
      <c r="I6" s="29">
        <v>0</v>
      </c>
      <c r="J6" s="28">
        <v>0</v>
      </c>
      <c r="K6" s="30">
        <v>0</v>
      </c>
      <c r="L6" s="31">
        <v>0</v>
      </c>
      <c r="M6" s="29">
        <v>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s="35" customFormat="1" ht="20.100000000000001" customHeight="1">
      <c r="A7" s="36" t="s">
        <v>37</v>
      </c>
      <c r="B7" s="37">
        <v>15</v>
      </c>
      <c r="C7" s="38">
        <v>7</v>
      </c>
      <c r="D7" s="39">
        <f t="shared" ref="D7:D22" si="0">(C7/B7)</f>
        <v>0.46666666666666667</v>
      </c>
      <c r="E7" s="40">
        <v>2</v>
      </c>
      <c r="F7" s="41">
        <v>2</v>
      </c>
      <c r="G7" s="38">
        <v>4</v>
      </c>
      <c r="H7" s="38">
        <v>2</v>
      </c>
      <c r="I7" s="42">
        <v>5</v>
      </c>
      <c r="J7" s="41">
        <v>2</v>
      </c>
      <c r="K7" s="42">
        <v>3</v>
      </c>
      <c r="L7" s="43">
        <v>3</v>
      </c>
      <c r="M7" s="42">
        <v>6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35" customFormat="1" ht="20.100000000000001" customHeight="1">
      <c r="A8" s="23" t="s">
        <v>38</v>
      </c>
      <c r="B8" s="45">
        <v>25</v>
      </c>
      <c r="C8" s="46">
        <v>57</v>
      </c>
      <c r="D8" s="47">
        <f t="shared" si="0"/>
        <v>2.2799999999999998</v>
      </c>
      <c r="E8" s="48">
        <v>57</v>
      </c>
      <c r="F8" s="49">
        <v>51</v>
      </c>
      <c r="G8" s="46">
        <v>37</v>
      </c>
      <c r="H8" s="49">
        <v>57</v>
      </c>
      <c r="I8" s="50">
        <v>57</v>
      </c>
      <c r="J8" s="49">
        <v>57</v>
      </c>
      <c r="K8" s="50">
        <v>43</v>
      </c>
      <c r="L8" s="51">
        <v>43</v>
      </c>
      <c r="M8" s="50">
        <v>57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35" customFormat="1" ht="20.100000000000001" customHeight="1">
      <c r="A9" s="23" t="s">
        <v>39</v>
      </c>
      <c r="B9" s="45">
        <v>14</v>
      </c>
      <c r="C9" s="46">
        <v>1</v>
      </c>
      <c r="D9" s="47">
        <f>IF(B9&gt;0,C9/B9,0)</f>
        <v>7.1428571428571425E-2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0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s="35" customFormat="1" ht="20.100000000000001" customHeight="1">
      <c r="A10" s="23" t="s">
        <v>40</v>
      </c>
      <c r="B10" s="45">
        <v>0</v>
      </c>
      <c r="C10" s="46">
        <v>0</v>
      </c>
      <c r="D10" s="47">
        <f>IF(B10&gt;0,C10/B10,0)</f>
        <v>0</v>
      </c>
      <c r="E10" s="48">
        <v>0</v>
      </c>
      <c r="F10" s="49">
        <v>0</v>
      </c>
      <c r="G10" s="46">
        <v>0</v>
      </c>
      <c r="H10" s="49">
        <v>0</v>
      </c>
      <c r="I10" s="50">
        <v>0</v>
      </c>
      <c r="J10" s="49">
        <v>0</v>
      </c>
      <c r="K10" s="50">
        <v>0</v>
      </c>
      <c r="L10" s="51">
        <v>0</v>
      </c>
      <c r="M10" s="50">
        <v>0</v>
      </c>
      <c r="N10" s="52">
        <v>0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35" customFormat="1" ht="20.100000000000001" customHeight="1">
      <c r="A11" s="23" t="s">
        <v>41</v>
      </c>
      <c r="B11" s="45">
        <v>0</v>
      </c>
      <c r="C11" s="46">
        <v>1</v>
      </c>
      <c r="D11" s="47">
        <f>IF(B11&gt;0,C11/B11,0)</f>
        <v>0</v>
      </c>
      <c r="E11" s="48">
        <v>1</v>
      </c>
      <c r="F11" s="49">
        <v>1</v>
      </c>
      <c r="G11" s="46">
        <v>1</v>
      </c>
      <c r="H11" s="49">
        <v>0</v>
      </c>
      <c r="I11" s="50">
        <v>1</v>
      </c>
      <c r="J11" s="49">
        <v>1</v>
      </c>
      <c r="K11" s="50">
        <v>1</v>
      </c>
      <c r="L11" s="51">
        <v>0</v>
      </c>
      <c r="M11" s="50">
        <v>1</v>
      </c>
      <c r="N11" s="52">
        <v>1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s="35" customFormat="1" ht="20.100000000000001" customHeight="1">
      <c r="A12" s="23" t="s">
        <v>42</v>
      </c>
      <c r="B12" s="45">
        <v>13</v>
      </c>
      <c r="C12" s="46">
        <v>10</v>
      </c>
      <c r="D12" s="47">
        <f t="shared" si="0"/>
        <v>0.76923076923076927</v>
      </c>
      <c r="E12" s="45">
        <v>10</v>
      </c>
      <c r="F12" s="49">
        <v>0</v>
      </c>
      <c r="G12" s="46">
        <v>10</v>
      </c>
      <c r="H12" s="49">
        <v>2</v>
      </c>
      <c r="I12" s="50">
        <v>2</v>
      </c>
      <c r="J12" s="46">
        <v>0</v>
      </c>
      <c r="K12" s="53">
        <v>7</v>
      </c>
      <c r="L12" s="51">
        <v>0</v>
      </c>
      <c r="M12" s="50">
        <v>10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20.100000000000001" customHeight="1">
      <c r="A13" s="23" t="s">
        <v>43</v>
      </c>
      <c r="B13" s="45">
        <v>31</v>
      </c>
      <c r="C13" s="46">
        <v>12</v>
      </c>
      <c r="D13" s="47">
        <f t="shared" si="0"/>
        <v>0.38709677419354838</v>
      </c>
      <c r="E13" s="48">
        <v>12</v>
      </c>
      <c r="F13" s="49">
        <v>0</v>
      </c>
      <c r="G13" s="46">
        <v>12</v>
      </c>
      <c r="H13" s="49">
        <v>12</v>
      </c>
      <c r="I13" s="50">
        <v>12</v>
      </c>
      <c r="J13" s="49">
        <v>12</v>
      </c>
      <c r="K13" s="50">
        <v>12</v>
      </c>
      <c r="L13" s="51">
        <v>12</v>
      </c>
      <c r="M13" s="50">
        <v>12</v>
      </c>
      <c r="N13" s="52">
        <v>12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s="35" customFormat="1" ht="20.100000000000001" customHeight="1">
      <c r="A14" s="23" t="s">
        <v>44</v>
      </c>
      <c r="B14" s="45">
        <v>0</v>
      </c>
      <c r="C14" s="46">
        <v>2</v>
      </c>
      <c r="D14" s="47">
        <f>IF(B14&gt;0,C14/B14,0)</f>
        <v>0</v>
      </c>
      <c r="E14" s="48">
        <v>1</v>
      </c>
      <c r="F14" s="49">
        <v>1</v>
      </c>
      <c r="G14" s="46">
        <v>2</v>
      </c>
      <c r="H14" s="49">
        <v>1</v>
      </c>
      <c r="I14" s="50">
        <v>2</v>
      </c>
      <c r="J14" s="49">
        <v>2</v>
      </c>
      <c r="K14" s="50">
        <v>2</v>
      </c>
      <c r="L14" s="51">
        <v>2</v>
      </c>
      <c r="M14" s="50">
        <v>2</v>
      </c>
      <c r="N14" s="52">
        <v>0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s="35" customFormat="1" ht="20.100000000000001" customHeight="1">
      <c r="A15" s="23" t="s">
        <v>45</v>
      </c>
      <c r="B15" s="45">
        <v>135</v>
      </c>
      <c r="C15" s="46">
        <v>97</v>
      </c>
      <c r="D15" s="47">
        <f t="shared" si="0"/>
        <v>0.71851851851851856</v>
      </c>
      <c r="E15" s="48">
        <v>54</v>
      </c>
      <c r="F15" s="49">
        <v>1</v>
      </c>
      <c r="G15" s="46">
        <v>81</v>
      </c>
      <c r="H15" s="49">
        <v>78</v>
      </c>
      <c r="I15" s="50">
        <v>67</v>
      </c>
      <c r="J15" s="49">
        <v>58</v>
      </c>
      <c r="K15" s="50">
        <v>23</v>
      </c>
      <c r="L15" s="51">
        <v>63</v>
      </c>
      <c r="M15" s="50">
        <v>56</v>
      </c>
      <c r="N15" s="52">
        <v>1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s="35" customFormat="1" ht="20.100000000000001" customHeight="1">
      <c r="A16" s="23" t="s">
        <v>46</v>
      </c>
      <c r="B16" s="45">
        <v>0</v>
      </c>
      <c r="C16" s="46">
        <v>0</v>
      </c>
      <c r="D16" s="47">
        <f>IF(B16&gt;0,C16/B16,0)</f>
        <v>0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35" customFormat="1" ht="20.100000000000001" customHeight="1">
      <c r="A17" s="23" t="s">
        <v>47</v>
      </c>
      <c r="B17" s="45">
        <v>42</v>
      </c>
      <c r="C17" s="46">
        <v>12</v>
      </c>
      <c r="D17" s="47">
        <f t="shared" si="0"/>
        <v>0.2857142857142857</v>
      </c>
      <c r="E17" s="48">
        <v>11</v>
      </c>
      <c r="F17" s="49">
        <v>0</v>
      </c>
      <c r="G17" s="46">
        <v>12</v>
      </c>
      <c r="H17" s="49">
        <v>11</v>
      </c>
      <c r="I17" s="50">
        <v>12</v>
      </c>
      <c r="J17" s="49">
        <v>12</v>
      </c>
      <c r="K17" s="50">
        <v>11</v>
      </c>
      <c r="L17" s="51">
        <v>12</v>
      </c>
      <c r="M17" s="50">
        <v>10</v>
      </c>
      <c r="N17" s="52">
        <v>2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s="35" customFormat="1" ht="20.100000000000001" customHeight="1">
      <c r="A18" s="23" t="s">
        <v>48</v>
      </c>
      <c r="B18" s="45">
        <v>16</v>
      </c>
      <c r="C18" s="46">
        <v>9</v>
      </c>
      <c r="D18" s="47">
        <f t="shared" si="0"/>
        <v>0.5625</v>
      </c>
      <c r="E18" s="48">
        <v>9</v>
      </c>
      <c r="F18" s="49">
        <v>9</v>
      </c>
      <c r="G18" s="46">
        <v>1</v>
      </c>
      <c r="H18" s="49">
        <v>9</v>
      </c>
      <c r="I18" s="50">
        <v>9</v>
      </c>
      <c r="J18" s="49">
        <v>2</v>
      </c>
      <c r="K18" s="50">
        <v>1</v>
      </c>
      <c r="L18" s="51">
        <v>9</v>
      </c>
      <c r="M18" s="50">
        <v>8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35" customFormat="1" ht="20.100000000000001" customHeight="1">
      <c r="A19" s="23" t="s">
        <v>49</v>
      </c>
      <c r="B19" s="45">
        <v>0</v>
      </c>
      <c r="C19" s="46">
        <v>2</v>
      </c>
      <c r="D19" s="47">
        <f>IF(B19&gt;0,C19/B19,0)</f>
        <v>0</v>
      </c>
      <c r="E19" s="48">
        <v>2</v>
      </c>
      <c r="F19" s="49">
        <v>1</v>
      </c>
      <c r="G19" s="46">
        <v>2</v>
      </c>
      <c r="H19" s="49">
        <v>2</v>
      </c>
      <c r="I19" s="50">
        <v>0</v>
      </c>
      <c r="J19" s="49">
        <v>2</v>
      </c>
      <c r="K19" s="50">
        <v>2</v>
      </c>
      <c r="L19" s="51">
        <v>2</v>
      </c>
      <c r="M19" s="50">
        <v>2</v>
      </c>
      <c r="N19" s="52">
        <v>2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20.100000000000001" customHeight="1">
      <c r="A20" s="23" t="s">
        <v>50</v>
      </c>
      <c r="B20" s="45">
        <v>0</v>
      </c>
      <c r="C20" s="46">
        <v>0</v>
      </c>
      <c r="D20" s="47">
        <f>IF(B20&gt;0,(C20/B20),0)</f>
        <v>0</v>
      </c>
      <c r="E20" s="48">
        <v>0</v>
      </c>
      <c r="F20" s="49">
        <v>0</v>
      </c>
      <c r="G20" s="46">
        <v>0</v>
      </c>
      <c r="H20" s="49">
        <v>0</v>
      </c>
      <c r="I20" s="50">
        <v>0</v>
      </c>
      <c r="J20" s="49">
        <v>0</v>
      </c>
      <c r="K20" s="50">
        <v>0</v>
      </c>
      <c r="L20" s="51">
        <v>0</v>
      </c>
      <c r="M20" s="50">
        <v>0</v>
      </c>
      <c r="N20" s="52">
        <v>0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35" customFormat="1" ht="20.100000000000001" customHeight="1" thickBot="1">
      <c r="A21" s="55" t="s">
        <v>51</v>
      </c>
      <c r="B21" s="56">
        <v>8</v>
      </c>
      <c r="C21" s="57">
        <v>1</v>
      </c>
      <c r="D21" s="58">
        <f>IF(B21&gt;0,C21/B21,0)</f>
        <v>0.125</v>
      </c>
      <c r="E21" s="59">
        <v>0</v>
      </c>
      <c r="F21" s="60">
        <v>0</v>
      </c>
      <c r="G21" s="57">
        <v>0</v>
      </c>
      <c r="H21" s="60">
        <v>0</v>
      </c>
      <c r="I21" s="61">
        <v>1</v>
      </c>
      <c r="J21" s="60">
        <v>0</v>
      </c>
      <c r="K21" s="61">
        <v>0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35" customFormat="1" ht="20.100000000000001" customHeight="1" thickBot="1">
      <c r="A22" s="64" t="s">
        <v>52</v>
      </c>
      <c r="B22" s="65">
        <f>SUM(B6:B21)</f>
        <v>299</v>
      </c>
      <c r="C22" s="66">
        <f>SUM(C6:C21)</f>
        <v>211</v>
      </c>
      <c r="D22" s="67">
        <f t="shared" si="0"/>
        <v>0.70568561872909696</v>
      </c>
      <c r="E22" s="66">
        <f>SUM(E6:E21)</f>
        <v>159</v>
      </c>
      <c r="F22" s="66">
        <f t="shared" ref="F22:N22" si="1">SUM(F6:F21)</f>
        <v>66</v>
      </c>
      <c r="G22" s="66">
        <f t="shared" si="1"/>
        <v>162</v>
      </c>
      <c r="H22" s="66">
        <f t="shared" si="1"/>
        <v>174</v>
      </c>
      <c r="I22" s="66">
        <f t="shared" si="1"/>
        <v>168</v>
      </c>
      <c r="J22" s="66">
        <f t="shared" si="1"/>
        <v>148</v>
      </c>
      <c r="K22" s="66">
        <f t="shared" si="1"/>
        <v>105</v>
      </c>
      <c r="L22" s="66">
        <f t="shared" si="1"/>
        <v>146</v>
      </c>
      <c r="M22" s="66">
        <f t="shared" si="1"/>
        <v>164</v>
      </c>
      <c r="N22" s="68">
        <f t="shared" si="1"/>
        <v>18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</row>
    <row r="23" spans="1:27" ht="77.25" customHeight="1" thickBot="1">
      <c r="A23" s="235" t="s">
        <v>53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7"/>
      <c r="O23" s="1"/>
    </row>
    <row r="24" spans="1:27" ht="15">
      <c r="A24" s="7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"/>
  <sheetViews>
    <sheetView topLeftCell="A6" zoomScale="90" zoomScaleNormal="90" workbookViewId="0">
      <selection activeCell="B13" sqref="B13"/>
    </sheetView>
  </sheetViews>
  <sheetFormatPr defaultRowHeight="12.75"/>
  <cols>
    <col min="1" max="1" width="19.7109375" style="2" customWidth="1"/>
    <col min="2" max="3" width="7.5703125" style="2" customWidth="1"/>
    <col min="4" max="4" width="7.28515625" style="2" customWidth="1"/>
    <col min="5" max="6" width="9.7109375" style="2" customWidth="1"/>
    <col min="7" max="7" width="7.85546875" style="2" customWidth="1"/>
    <col min="8" max="8" width="8.5703125" style="2" customWidth="1"/>
    <col min="9" max="9" width="8.85546875" style="2" customWidth="1"/>
    <col min="10" max="10" width="8.7109375" style="2" customWidth="1"/>
    <col min="11" max="11" width="9.7109375" style="2" customWidth="1"/>
    <col min="12" max="12" width="8" style="2" customWidth="1"/>
    <col min="13" max="13" width="9.140625" style="2"/>
    <col min="14" max="14" width="7.57031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28" s="73" customFormat="1" ht="21" customHeight="1">
      <c r="A1" s="238" t="str">
        <f>+'1 In School Youth Part'!A1:N1</f>
        <v>TAB 7 - WIOA TITLE I PARTICIPANT SUMMARY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3" customFormat="1" ht="21" customHeight="1">
      <c r="A2" s="247" t="str">
        <f>'1 In School Youth Part'!$A$2</f>
        <v>FY21 QUARTER ENDING SEPTEMBER 30, 2020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5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3" customFormat="1" ht="18.75" customHeight="1" thickBot="1">
      <c r="A3" s="244" t="s">
        <v>54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6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>
      <c r="A4" s="250" t="s">
        <v>20</v>
      </c>
      <c r="B4" s="241" t="s">
        <v>21</v>
      </c>
      <c r="C4" s="242"/>
      <c r="D4" s="243"/>
      <c r="E4" s="241" t="s">
        <v>22</v>
      </c>
      <c r="F4" s="242"/>
      <c r="G4" s="242"/>
      <c r="H4" s="242"/>
      <c r="I4" s="242"/>
      <c r="J4" s="242"/>
      <c r="K4" s="242"/>
      <c r="L4" s="242"/>
      <c r="M4" s="242"/>
      <c r="N4" s="24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6.25" customHeight="1" thickBot="1">
      <c r="A5" s="251"/>
      <c r="B5" s="18" t="s">
        <v>23</v>
      </c>
      <c r="C5" s="19" t="s">
        <v>24</v>
      </c>
      <c r="D5" s="20" t="s">
        <v>25</v>
      </c>
      <c r="E5" s="19" t="s">
        <v>26</v>
      </c>
      <c r="F5" s="19" t="s">
        <v>27</v>
      </c>
      <c r="G5" s="19" t="s">
        <v>28</v>
      </c>
      <c r="H5" s="19" t="s">
        <v>29</v>
      </c>
      <c r="I5" s="21" t="s">
        <v>30</v>
      </c>
      <c r="J5" s="19" t="s">
        <v>31</v>
      </c>
      <c r="K5" s="21" t="s">
        <v>32</v>
      </c>
      <c r="L5" s="19" t="s">
        <v>33</v>
      </c>
      <c r="M5" s="21" t="s">
        <v>34</v>
      </c>
      <c r="N5" s="20" t="s">
        <v>35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8" s="35" customFormat="1" ht="20.100000000000001" customHeight="1">
      <c r="A6" s="23" t="s">
        <v>36</v>
      </c>
      <c r="B6" s="24">
        <v>42</v>
      </c>
      <c r="C6" s="25">
        <v>11</v>
      </c>
      <c r="D6" s="26">
        <f t="shared" ref="D6:D22" si="0">(C6/B6)</f>
        <v>0.26190476190476192</v>
      </c>
      <c r="E6" s="27">
        <v>1</v>
      </c>
      <c r="F6" s="28">
        <v>6</v>
      </c>
      <c r="G6" s="25">
        <v>10</v>
      </c>
      <c r="H6" s="25">
        <v>1</v>
      </c>
      <c r="I6" s="29">
        <v>4</v>
      </c>
      <c r="J6" s="28">
        <v>2</v>
      </c>
      <c r="K6" s="30">
        <v>2</v>
      </c>
      <c r="L6" s="31">
        <v>0</v>
      </c>
      <c r="M6" s="29">
        <v>10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0.100000000000001" customHeight="1">
      <c r="A7" s="36" t="s">
        <v>37</v>
      </c>
      <c r="B7" s="37">
        <v>95</v>
      </c>
      <c r="C7" s="38">
        <v>49</v>
      </c>
      <c r="D7" s="39">
        <f t="shared" si="0"/>
        <v>0.51578947368421058</v>
      </c>
      <c r="E7" s="40">
        <v>31</v>
      </c>
      <c r="F7" s="41">
        <v>23</v>
      </c>
      <c r="G7" s="38">
        <v>10</v>
      </c>
      <c r="H7" s="38">
        <v>9</v>
      </c>
      <c r="I7" s="42">
        <v>20</v>
      </c>
      <c r="J7" s="41">
        <v>20</v>
      </c>
      <c r="K7" s="42">
        <v>29</v>
      </c>
      <c r="L7" s="43">
        <v>26</v>
      </c>
      <c r="M7" s="42">
        <v>42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0.100000000000001" customHeight="1">
      <c r="A8" s="23" t="s">
        <v>38</v>
      </c>
      <c r="B8" s="45">
        <v>90</v>
      </c>
      <c r="C8" s="46">
        <v>80</v>
      </c>
      <c r="D8" s="47">
        <f t="shared" si="0"/>
        <v>0.88888888888888884</v>
      </c>
      <c r="E8" s="48">
        <v>4</v>
      </c>
      <c r="F8" s="49">
        <v>56</v>
      </c>
      <c r="G8" s="46">
        <v>2</v>
      </c>
      <c r="H8" s="49">
        <v>5</v>
      </c>
      <c r="I8" s="50">
        <v>5</v>
      </c>
      <c r="J8" s="49">
        <v>31</v>
      </c>
      <c r="K8" s="50">
        <v>1</v>
      </c>
      <c r="L8" s="51">
        <v>1</v>
      </c>
      <c r="M8" s="50">
        <v>2</v>
      </c>
      <c r="N8" s="52">
        <v>2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s="35" customFormat="1" ht="20.100000000000001" customHeight="1">
      <c r="A9" s="23" t="s">
        <v>39</v>
      </c>
      <c r="B9" s="45">
        <v>67</v>
      </c>
      <c r="C9" s="46">
        <v>4</v>
      </c>
      <c r="D9" s="47">
        <f t="shared" si="0"/>
        <v>5.9701492537313432E-2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3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s="35" customFormat="1" ht="20.100000000000001" customHeight="1">
      <c r="A10" s="23" t="s">
        <v>40</v>
      </c>
      <c r="B10" s="45">
        <v>59</v>
      </c>
      <c r="C10" s="46">
        <v>41</v>
      </c>
      <c r="D10" s="47">
        <f t="shared" si="0"/>
        <v>0.69491525423728817</v>
      </c>
      <c r="E10" s="48">
        <v>37</v>
      </c>
      <c r="F10" s="49">
        <v>37</v>
      </c>
      <c r="G10" s="46">
        <v>37</v>
      </c>
      <c r="H10" s="49">
        <v>37</v>
      </c>
      <c r="I10" s="50">
        <v>37</v>
      </c>
      <c r="J10" s="49">
        <v>40</v>
      </c>
      <c r="K10" s="50">
        <v>37</v>
      </c>
      <c r="L10" s="51">
        <v>37</v>
      </c>
      <c r="M10" s="50">
        <v>37</v>
      </c>
      <c r="N10" s="52">
        <v>37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5" customFormat="1" ht="20.100000000000001" customHeight="1">
      <c r="A11" s="23" t="s">
        <v>41</v>
      </c>
      <c r="B11" s="45">
        <v>102</v>
      </c>
      <c r="C11" s="46">
        <v>51</v>
      </c>
      <c r="D11" s="47">
        <f t="shared" si="0"/>
        <v>0.5</v>
      </c>
      <c r="E11" s="48">
        <v>39</v>
      </c>
      <c r="F11" s="49">
        <v>39</v>
      </c>
      <c r="G11" s="46">
        <v>34</v>
      </c>
      <c r="H11" s="49">
        <v>0</v>
      </c>
      <c r="I11" s="50">
        <v>16</v>
      </c>
      <c r="J11" s="49">
        <v>49</v>
      </c>
      <c r="K11" s="50">
        <v>39</v>
      </c>
      <c r="L11" s="51">
        <v>0</v>
      </c>
      <c r="M11" s="50">
        <v>37</v>
      </c>
      <c r="N11" s="52">
        <v>31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5" customFormat="1" ht="20.100000000000001" customHeight="1">
      <c r="A12" s="23" t="s">
        <v>42</v>
      </c>
      <c r="B12" s="45">
        <v>37</v>
      </c>
      <c r="C12" s="46">
        <v>27</v>
      </c>
      <c r="D12" s="47">
        <f t="shared" si="0"/>
        <v>0.72972972972972971</v>
      </c>
      <c r="E12" s="45">
        <v>27</v>
      </c>
      <c r="F12" s="49">
        <v>4</v>
      </c>
      <c r="G12" s="46">
        <v>27</v>
      </c>
      <c r="H12" s="49">
        <v>5</v>
      </c>
      <c r="I12" s="50">
        <v>8</v>
      </c>
      <c r="J12" s="46">
        <v>2</v>
      </c>
      <c r="K12" s="53">
        <v>16</v>
      </c>
      <c r="L12" s="51">
        <v>0</v>
      </c>
      <c r="M12" s="50">
        <v>27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5" customFormat="1" ht="20.100000000000001" customHeight="1">
      <c r="A13" s="23" t="s">
        <v>43</v>
      </c>
      <c r="B13" s="45">
        <v>69</v>
      </c>
      <c r="C13" s="46">
        <v>14</v>
      </c>
      <c r="D13" s="47">
        <f t="shared" si="0"/>
        <v>0.20289855072463769</v>
      </c>
      <c r="E13" s="48">
        <v>13</v>
      </c>
      <c r="F13" s="49">
        <v>13</v>
      </c>
      <c r="G13" s="46">
        <v>14</v>
      </c>
      <c r="H13" s="49">
        <v>13</v>
      </c>
      <c r="I13" s="50">
        <v>13</v>
      </c>
      <c r="J13" s="49">
        <v>14</v>
      </c>
      <c r="K13" s="50">
        <v>13</v>
      </c>
      <c r="L13" s="51">
        <v>5</v>
      </c>
      <c r="M13" s="50">
        <v>13</v>
      </c>
      <c r="N13" s="52">
        <v>13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5" customFormat="1" ht="20.100000000000001" customHeight="1">
      <c r="A14" s="23" t="s">
        <v>44</v>
      </c>
      <c r="B14" s="45">
        <v>86</v>
      </c>
      <c r="C14" s="46">
        <v>11</v>
      </c>
      <c r="D14" s="47">
        <f t="shared" si="0"/>
        <v>0.12790697674418605</v>
      </c>
      <c r="E14" s="48">
        <v>10</v>
      </c>
      <c r="F14" s="49">
        <v>9</v>
      </c>
      <c r="G14" s="46">
        <v>11</v>
      </c>
      <c r="H14" s="49">
        <v>8</v>
      </c>
      <c r="I14" s="50">
        <v>10</v>
      </c>
      <c r="J14" s="49">
        <v>11</v>
      </c>
      <c r="K14" s="50">
        <v>10</v>
      </c>
      <c r="L14" s="51">
        <v>11</v>
      </c>
      <c r="M14" s="50">
        <v>11</v>
      </c>
      <c r="N14" s="52">
        <v>1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5" customFormat="1" ht="20.100000000000001" customHeight="1">
      <c r="A15" s="23" t="s">
        <v>45</v>
      </c>
      <c r="B15" s="45">
        <v>260</v>
      </c>
      <c r="C15" s="46">
        <v>133</v>
      </c>
      <c r="D15" s="47">
        <f t="shared" si="0"/>
        <v>0.5115384615384615</v>
      </c>
      <c r="E15" s="48">
        <v>123</v>
      </c>
      <c r="F15" s="49">
        <v>133</v>
      </c>
      <c r="G15" s="46">
        <v>38</v>
      </c>
      <c r="H15" s="49">
        <v>67</v>
      </c>
      <c r="I15" s="50">
        <v>71</v>
      </c>
      <c r="J15" s="49">
        <v>39</v>
      </c>
      <c r="K15" s="50">
        <v>37</v>
      </c>
      <c r="L15" s="51">
        <v>124</v>
      </c>
      <c r="M15" s="50">
        <v>133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5" customFormat="1" ht="20.100000000000001" customHeight="1">
      <c r="A16" s="23" t="s">
        <v>46</v>
      </c>
      <c r="B16" s="45">
        <v>50</v>
      </c>
      <c r="C16" s="46">
        <v>10</v>
      </c>
      <c r="D16" s="47">
        <f t="shared" si="0"/>
        <v>0.2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10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s="35" customFormat="1" ht="20.100000000000001" customHeight="1">
      <c r="A17" s="23" t="s">
        <v>47</v>
      </c>
      <c r="B17" s="45">
        <v>40</v>
      </c>
      <c r="C17" s="46">
        <v>14</v>
      </c>
      <c r="D17" s="47">
        <f t="shared" si="0"/>
        <v>0.35</v>
      </c>
      <c r="E17" s="48">
        <v>1</v>
      </c>
      <c r="F17" s="49">
        <v>1</v>
      </c>
      <c r="G17" s="46">
        <v>12</v>
      </c>
      <c r="H17" s="49">
        <v>0</v>
      </c>
      <c r="I17" s="50">
        <v>10</v>
      </c>
      <c r="J17" s="49">
        <v>14</v>
      </c>
      <c r="K17" s="50">
        <v>0</v>
      </c>
      <c r="L17" s="51">
        <v>10</v>
      </c>
      <c r="M17" s="50">
        <v>0</v>
      </c>
      <c r="N17" s="52">
        <v>10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5" customFormat="1" ht="20.100000000000001" customHeight="1">
      <c r="A18" s="23" t="s">
        <v>48</v>
      </c>
      <c r="B18" s="45">
        <v>72</v>
      </c>
      <c r="C18" s="46">
        <v>39</v>
      </c>
      <c r="D18" s="47">
        <f t="shared" si="0"/>
        <v>0.54166666666666663</v>
      </c>
      <c r="E18" s="48">
        <v>32</v>
      </c>
      <c r="F18" s="49">
        <v>20</v>
      </c>
      <c r="G18" s="46">
        <v>15</v>
      </c>
      <c r="H18" s="49">
        <v>29</v>
      </c>
      <c r="I18" s="50">
        <v>29</v>
      </c>
      <c r="J18" s="49">
        <v>12</v>
      </c>
      <c r="K18" s="50">
        <v>1</v>
      </c>
      <c r="L18" s="51">
        <v>26</v>
      </c>
      <c r="M18" s="50">
        <v>27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s="35" customFormat="1" ht="20.100000000000001" customHeight="1">
      <c r="A19" s="23" t="s">
        <v>49</v>
      </c>
      <c r="B19" s="45">
        <v>44</v>
      </c>
      <c r="C19" s="46">
        <v>18</v>
      </c>
      <c r="D19" s="47">
        <f t="shared" si="0"/>
        <v>0.40909090909090912</v>
      </c>
      <c r="E19" s="48">
        <v>13</v>
      </c>
      <c r="F19" s="49">
        <v>15</v>
      </c>
      <c r="G19" s="46">
        <v>18</v>
      </c>
      <c r="H19" s="49">
        <v>18</v>
      </c>
      <c r="I19" s="50">
        <v>0</v>
      </c>
      <c r="J19" s="49">
        <v>18</v>
      </c>
      <c r="K19" s="50">
        <v>18</v>
      </c>
      <c r="L19" s="51">
        <v>18</v>
      </c>
      <c r="M19" s="50">
        <v>18</v>
      </c>
      <c r="N19" s="52">
        <v>18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s="35" customFormat="1" ht="20.100000000000001" customHeight="1">
      <c r="A20" s="23" t="s">
        <v>50</v>
      </c>
      <c r="B20" s="45">
        <v>65</v>
      </c>
      <c r="C20" s="46">
        <v>30</v>
      </c>
      <c r="D20" s="47">
        <f t="shared" si="0"/>
        <v>0.46153846153846156</v>
      </c>
      <c r="E20" s="48">
        <v>30</v>
      </c>
      <c r="F20" s="49">
        <v>30</v>
      </c>
      <c r="G20" s="46">
        <v>21</v>
      </c>
      <c r="H20" s="49">
        <v>19</v>
      </c>
      <c r="I20" s="50">
        <v>19</v>
      </c>
      <c r="J20" s="49">
        <v>12</v>
      </c>
      <c r="K20" s="50">
        <v>29</v>
      </c>
      <c r="L20" s="51">
        <v>9</v>
      </c>
      <c r="M20" s="50">
        <v>30</v>
      </c>
      <c r="N20" s="52">
        <v>9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35" customFormat="1" ht="20.100000000000001" customHeight="1" thickBot="1">
      <c r="A21" s="55" t="s">
        <v>51</v>
      </c>
      <c r="B21" s="56">
        <v>60</v>
      </c>
      <c r="C21" s="57">
        <v>20</v>
      </c>
      <c r="D21" s="58">
        <f t="shared" si="0"/>
        <v>0.33333333333333331</v>
      </c>
      <c r="E21" s="59">
        <v>9</v>
      </c>
      <c r="F21" s="60">
        <v>16</v>
      </c>
      <c r="G21" s="57">
        <v>16</v>
      </c>
      <c r="H21" s="60">
        <v>0</v>
      </c>
      <c r="I21" s="61">
        <v>18</v>
      </c>
      <c r="J21" s="60">
        <v>0</v>
      </c>
      <c r="K21" s="61">
        <v>16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s="35" customFormat="1" ht="20.100000000000001" customHeight="1" thickBot="1">
      <c r="A22" s="64" t="s">
        <v>52</v>
      </c>
      <c r="B22" s="65">
        <f>SUM(B6:B21)</f>
        <v>1238</v>
      </c>
      <c r="C22" s="66">
        <f>SUM(C6:C21)</f>
        <v>552</v>
      </c>
      <c r="D22" s="67">
        <f t="shared" si="0"/>
        <v>0.44588045234248791</v>
      </c>
      <c r="E22" s="66">
        <f>SUM(E6:E21)</f>
        <v>370</v>
      </c>
      <c r="F22" s="66">
        <f t="shared" ref="F22:N22" si="1">SUM(F6:F21)</f>
        <v>402</v>
      </c>
      <c r="G22" s="66">
        <f t="shared" si="1"/>
        <v>265</v>
      </c>
      <c r="H22" s="66">
        <f t="shared" si="1"/>
        <v>211</v>
      </c>
      <c r="I22" s="66">
        <f t="shared" si="1"/>
        <v>260</v>
      </c>
      <c r="J22" s="66">
        <f t="shared" si="1"/>
        <v>277</v>
      </c>
      <c r="K22" s="66">
        <f t="shared" si="1"/>
        <v>248</v>
      </c>
      <c r="L22" s="66">
        <f t="shared" si="1"/>
        <v>267</v>
      </c>
      <c r="M22" s="66">
        <f t="shared" si="1"/>
        <v>387</v>
      </c>
      <c r="N22" s="68">
        <f t="shared" si="1"/>
        <v>121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  <c r="AB22" s="34"/>
    </row>
    <row r="23" spans="1:28" ht="76.5" customHeight="1" thickBot="1">
      <c r="A23" s="235" t="s">
        <v>53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7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G20" sqref="G20"/>
    </sheetView>
  </sheetViews>
  <sheetFormatPr defaultRowHeight="12.75"/>
  <cols>
    <col min="1" max="1" width="20.28515625" style="2" customWidth="1"/>
    <col min="2" max="2" width="8.85546875" style="2" customWidth="1"/>
    <col min="3" max="3" width="8.5703125" style="2" customWidth="1"/>
    <col min="4" max="4" width="8.28515625" style="2" customWidth="1"/>
    <col min="5" max="6" width="9.7109375" style="2" customWidth="1"/>
    <col min="7" max="7" width="6.140625" style="2" customWidth="1"/>
    <col min="8" max="8" width="8.7109375" style="2" customWidth="1"/>
    <col min="9" max="9" width="6.85546875" style="2" customWidth="1"/>
    <col min="10" max="10" width="7.42578125" style="2" customWidth="1"/>
    <col min="11" max="11" width="10.5703125" style="2" customWidth="1"/>
    <col min="12" max="12" width="8.5703125" style="2" customWidth="1"/>
    <col min="13" max="13" width="8.42578125" style="2" customWidth="1"/>
    <col min="14" max="14" width="7.285156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43" ht="20.100000000000001" customHeight="1">
      <c r="A1" s="238" t="str">
        <f>+'1 In School Youth Part'!A1:N1</f>
        <v>TAB 7 - WIOA TITLE I PARTICIPANT SUMMARY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3" ht="20.100000000000001" customHeight="1">
      <c r="A2" s="247" t="str">
        <f>'1 In School Youth Part'!$A$2</f>
        <v>FY21 QUARTER ENDING SEPTEMBER 30, 2020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3" ht="16.5" customHeight="1" thickBot="1">
      <c r="A3" s="244" t="s">
        <v>55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3" ht="15" customHeight="1">
      <c r="A4" s="250" t="s">
        <v>20</v>
      </c>
      <c r="B4" s="241" t="s">
        <v>21</v>
      </c>
      <c r="C4" s="242"/>
      <c r="D4" s="243"/>
      <c r="E4" s="241" t="s">
        <v>22</v>
      </c>
      <c r="F4" s="242"/>
      <c r="G4" s="242"/>
      <c r="H4" s="242"/>
      <c r="I4" s="242"/>
      <c r="J4" s="242"/>
      <c r="K4" s="242"/>
      <c r="L4" s="242"/>
      <c r="M4" s="242"/>
      <c r="N4" s="24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43" ht="54.75" customHeight="1" thickBot="1">
      <c r="A5" s="251"/>
      <c r="B5" s="18" t="s">
        <v>23</v>
      </c>
      <c r="C5" s="19" t="s">
        <v>24</v>
      </c>
      <c r="D5" s="20" t="s">
        <v>25</v>
      </c>
      <c r="E5" s="19" t="s">
        <v>26</v>
      </c>
      <c r="F5" s="19" t="s">
        <v>27</v>
      </c>
      <c r="G5" s="19" t="s">
        <v>28</v>
      </c>
      <c r="H5" s="19" t="s">
        <v>29</v>
      </c>
      <c r="I5" s="21" t="s">
        <v>30</v>
      </c>
      <c r="J5" s="19" t="s">
        <v>31</v>
      </c>
      <c r="K5" s="21" t="s">
        <v>32</v>
      </c>
      <c r="L5" s="19" t="s">
        <v>33</v>
      </c>
      <c r="M5" s="21" t="s">
        <v>34</v>
      </c>
      <c r="N5" s="20" t="s">
        <v>35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43" s="35" customFormat="1" ht="20.100000000000001" customHeight="1">
      <c r="A6" s="23" t="s">
        <v>36</v>
      </c>
      <c r="B6" s="24">
        <f>+'1 In School Youth Part'!B6+'2 Out of School Youth Part'!B6</f>
        <v>42</v>
      </c>
      <c r="C6" s="25">
        <f>+'1 In School Youth Part'!C6+'2 Out of School Youth Part'!C6</f>
        <v>11</v>
      </c>
      <c r="D6" s="26">
        <f t="shared" ref="D6:D22" si="0">(C6/B6)</f>
        <v>0.26190476190476192</v>
      </c>
      <c r="E6" s="74">
        <f>+'1 In School Youth Part'!E6+'2 Out of School Youth Part'!E6</f>
        <v>1</v>
      </c>
      <c r="F6" s="30">
        <f>+'1 In School Youth Part'!F6+'2 Out of School Youth Part'!F6</f>
        <v>6</v>
      </c>
      <c r="G6" s="53">
        <f>+'1 In School Youth Part'!G6+'2 Out of School Youth Part'!G6</f>
        <v>10</v>
      </c>
      <c r="H6" s="53">
        <f>+'1 In School Youth Part'!H6+'2 Out of School Youth Part'!H6</f>
        <v>1</v>
      </c>
      <c r="I6" s="53">
        <f>+'1 In School Youth Part'!I6+'2 Out of School Youth Part'!I6</f>
        <v>4</v>
      </c>
      <c r="J6" s="53">
        <f>+'1 In School Youth Part'!J6+'2 Out of School Youth Part'!J6</f>
        <v>2</v>
      </c>
      <c r="K6" s="53">
        <f>+'1 In School Youth Part'!K6+'2 Out of School Youth Part'!K6</f>
        <v>2</v>
      </c>
      <c r="L6" s="53">
        <f>+'1 In School Youth Part'!L6+'2 Out of School Youth Part'!L6</f>
        <v>0</v>
      </c>
      <c r="M6" s="53">
        <f>+'1 In School Youth Part'!M6+'2 Out of School Youth Part'!M6</f>
        <v>10</v>
      </c>
      <c r="N6" s="75">
        <f>+'1 In School Youth Part'!N6+'2 Out of School Youth Part'!N6</f>
        <v>0</v>
      </c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1:43" s="35" customFormat="1" ht="20.100000000000001" customHeight="1">
      <c r="A7" s="36" t="s">
        <v>37</v>
      </c>
      <c r="B7" s="37">
        <f>+'1 In School Youth Part'!B7+'2 Out of School Youth Part'!B7</f>
        <v>110</v>
      </c>
      <c r="C7" s="38">
        <f>+'1 In School Youth Part'!C7+'2 Out of School Youth Part'!C7</f>
        <v>56</v>
      </c>
      <c r="D7" s="39">
        <f t="shared" si="0"/>
        <v>0.50909090909090904</v>
      </c>
      <c r="E7" s="77">
        <f>+'1 In School Youth Part'!E7+'2 Out of School Youth Part'!E7</f>
        <v>33</v>
      </c>
      <c r="F7" s="53">
        <f>+'1 In School Youth Part'!F7+'2 Out of School Youth Part'!F7</f>
        <v>25</v>
      </c>
      <c r="G7" s="53">
        <f>+'1 In School Youth Part'!G7+'2 Out of School Youth Part'!G7</f>
        <v>14</v>
      </c>
      <c r="H7" s="53">
        <f>+'1 In School Youth Part'!H7+'2 Out of School Youth Part'!H7</f>
        <v>11</v>
      </c>
      <c r="I7" s="53">
        <f>+'1 In School Youth Part'!I7+'2 Out of School Youth Part'!I7</f>
        <v>25</v>
      </c>
      <c r="J7" s="53">
        <f>+'1 In School Youth Part'!J7+'2 Out of School Youth Part'!J7</f>
        <v>22</v>
      </c>
      <c r="K7" s="53">
        <f>+'1 In School Youth Part'!K7+'2 Out of School Youth Part'!K7</f>
        <v>32</v>
      </c>
      <c r="L7" s="53">
        <f>+'1 In School Youth Part'!L7+'2 Out of School Youth Part'!L7</f>
        <v>29</v>
      </c>
      <c r="M7" s="53">
        <f>+'1 In School Youth Part'!M7+'2 Out of School Youth Part'!M7</f>
        <v>48</v>
      </c>
      <c r="N7" s="78">
        <f>+'1 In School Youth Part'!N7+'2 Out of School Youth Part'!N7</f>
        <v>0</v>
      </c>
      <c r="O7" s="34"/>
      <c r="P7" s="34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spans="1:43" s="35" customFormat="1" ht="20.100000000000001" customHeight="1">
      <c r="A8" s="23" t="s">
        <v>38</v>
      </c>
      <c r="B8" s="37">
        <f>+'1 In School Youth Part'!B8+'2 Out of School Youth Part'!B8</f>
        <v>115</v>
      </c>
      <c r="C8" s="46">
        <f>+'1 In School Youth Part'!C8+'2 Out of School Youth Part'!C8</f>
        <v>137</v>
      </c>
      <c r="D8" s="47">
        <f t="shared" si="0"/>
        <v>1.191304347826087</v>
      </c>
      <c r="E8" s="77">
        <f>+'1 In School Youth Part'!E8+'2 Out of School Youth Part'!E8</f>
        <v>61</v>
      </c>
      <c r="F8" s="53">
        <f>+'1 In School Youth Part'!F8+'2 Out of School Youth Part'!F8</f>
        <v>107</v>
      </c>
      <c r="G8" s="53">
        <f>+'1 In School Youth Part'!G8+'2 Out of School Youth Part'!G8</f>
        <v>39</v>
      </c>
      <c r="H8" s="53">
        <f>+'1 In School Youth Part'!H8+'2 Out of School Youth Part'!H8</f>
        <v>62</v>
      </c>
      <c r="I8" s="53">
        <f>+'1 In School Youth Part'!I8+'2 Out of School Youth Part'!I8</f>
        <v>62</v>
      </c>
      <c r="J8" s="53">
        <f>+'1 In School Youth Part'!J8+'2 Out of School Youth Part'!J8</f>
        <v>88</v>
      </c>
      <c r="K8" s="53">
        <f>+'1 In School Youth Part'!K8+'2 Out of School Youth Part'!K8</f>
        <v>44</v>
      </c>
      <c r="L8" s="53">
        <f>+'1 In School Youth Part'!L8+'2 Out of School Youth Part'!L8</f>
        <v>44</v>
      </c>
      <c r="M8" s="53">
        <f>+'1 In School Youth Part'!M8+'2 Out of School Youth Part'!M8</f>
        <v>59</v>
      </c>
      <c r="N8" s="78">
        <f>+'1 In School Youth Part'!N8+'2 Out of School Youth Part'!N8</f>
        <v>2</v>
      </c>
      <c r="O8" s="34"/>
      <c r="P8" s="34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spans="1:43" s="35" customFormat="1" ht="20.100000000000001" customHeight="1">
      <c r="A9" s="23" t="s">
        <v>39</v>
      </c>
      <c r="B9" s="37">
        <f>+'1 In School Youth Part'!B9+'2 Out of School Youth Part'!B9</f>
        <v>81</v>
      </c>
      <c r="C9" s="46">
        <f>+'1 In School Youth Part'!C9+'2 Out of School Youth Part'!C9</f>
        <v>5</v>
      </c>
      <c r="D9" s="47">
        <f t="shared" si="0"/>
        <v>6.1728395061728392E-2</v>
      </c>
      <c r="E9" s="77">
        <f>+'1 In School Youth Part'!E9+'2 Out of School Youth Part'!E9</f>
        <v>0</v>
      </c>
      <c r="F9" s="53">
        <f>+'1 In School Youth Part'!F9+'2 Out of School Youth Part'!F9</f>
        <v>0</v>
      </c>
      <c r="G9" s="53">
        <f>+'1 In School Youth Part'!G9+'2 Out of School Youth Part'!G9</f>
        <v>0</v>
      </c>
      <c r="H9" s="53">
        <f>+'1 In School Youth Part'!H9+'2 Out of School Youth Part'!H9</f>
        <v>0</v>
      </c>
      <c r="I9" s="53">
        <f>+'1 In School Youth Part'!I9+'2 Out of School Youth Part'!I9</f>
        <v>0</v>
      </c>
      <c r="J9" s="53">
        <f>+'1 In School Youth Part'!J9+'2 Out of School Youth Part'!J9</f>
        <v>3</v>
      </c>
      <c r="K9" s="53">
        <f>+'1 In School Youth Part'!K9+'2 Out of School Youth Part'!K9</f>
        <v>0</v>
      </c>
      <c r="L9" s="53">
        <f>+'1 In School Youth Part'!L9+'2 Out of School Youth Part'!L9</f>
        <v>0</v>
      </c>
      <c r="M9" s="53">
        <f>+'1 In School Youth Part'!M9+'2 Out of School Youth Part'!M9</f>
        <v>0</v>
      </c>
      <c r="N9" s="78">
        <f>+'1 In School Youth Part'!N9+'2 Out of School Youth Part'!N9</f>
        <v>0</v>
      </c>
      <c r="O9" s="34"/>
      <c r="P9" s="34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s="35" customFormat="1" ht="20.100000000000001" customHeight="1">
      <c r="A10" s="23" t="s">
        <v>40</v>
      </c>
      <c r="B10" s="37">
        <f>+'1 In School Youth Part'!B10+'2 Out of School Youth Part'!B10</f>
        <v>59</v>
      </c>
      <c r="C10" s="46">
        <f>+'1 In School Youth Part'!C10+'2 Out of School Youth Part'!C10</f>
        <v>41</v>
      </c>
      <c r="D10" s="47">
        <f t="shared" si="0"/>
        <v>0.69491525423728817</v>
      </c>
      <c r="E10" s="77">
        <f>+'1 In School Youth Part'!E10+'2 Out of School Youth Part'!E10</f>
        <v>37</v>
      </c>
      <c r="F10" s="53">
        <f>+'1 In School Youth Part'!F10+'2 Out of School Youth Part'!F10</f>
        <v>37</v>
      </c>
      <c r="G10" s="53">
        <f>+'1 In School Youth Part'!G10+'2 Out of School Youth Part'!G10</f>
        <v>37</v>
      </c>
      <c r="H10" s="53">
        <f>+'1 In School Youth Part'!H10+'2 Out of School Youth Part'!H10</f>
        <v>37</v>
      </c>
      <c r="I10" s="53">
        <f>+'1 In School Youth Part'!I10+'2 Out of School Youth Part'!I10</f>
        <v>37</v>
      </c>
      <c r="J10" s="53">
        <f>+'1 In School Youth Part'!J10+'2 Out of School Youth Part'!J10</f>
        <v>40</v>
      </c>
      <c r="K10" s="53">
        <f>+'1 In School Youth Part'!K10+'2 Out of School Youth Part'!K10</f>
        <v>37</v>
      </c>
      <c r="L10" s="53">
        <f>+'1 In School Youth Part'!L10+'2 Out of School Youth Part'!L10</f>
        <v>37</v>
      </c>
      <c r="M10" s="53">
        <f>+'1 In School Youth Part'!M10+'2 Out of School Youth Part'!M10</f>
        <v>37</v>
      </c>
      <c r="N10" s="78">
        <f>+'1 In School Youth Part'!N10+'2 Out of School Youth Part'!N10</f>
        <v>37</v>
      </c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spans="1:43" s="35" customFormat="1" ht="20.100000000000001" customHeight="1">
      <c r="A11" s="23" t="s">
        <v>41</v>
      </c>
      <c r="B11" s="37">
        <f>+'1 In School Youth Part'!B11+'2 Out of School Youth Part'!B11</f>
        <v>102</v>
      </c>
      <c r="C11" s="46">
        <f>+'1 In School Youth Part'!C11+'2 Out of School Youth Part'!C11</f>
        <v>52</v>
      </c>
      <c r="D11" s="47">
        <f t="shared" si="0"/>
        <v>0.50980392156862742</v>
      </c>
      <c r="E11" s="77">
        <f>+'1 In School Youth Part'!E11+'2 Out of School Youth Part'!E11</f>
        <v>40</v>
      </c>
      <c r="F11" s="53">
        <f>+'1 In School Youth Part'!F11+'2 Out of School Youth Part'!F11</f>
        <v>40</v>
      </c>
      <c r="G11" s="53">
        <f>+'1 In School Youth Part'!G11+'2 Out of School Youth Part'!G11</f>
        <v>35</v>
      </c>
      <c r="H11" s="53">
        <f>+'1 In School Youth Part'!H11+'2 Out of School Youth Part'!H11</f>
        <v>0</v>
      </c>
      <c r="I11" s="53">
        <f>+'1 In School Youth Part'!I11+'2 Out of School Youth Part'!I11</f>
        <v>17</v>
      </c>
      <c r="J11" s="53">
        <f>+'1 In School Youth Part'!J11+'2 Out of School Youth Part'!J11</f>
        <v>50</v>
      </c>
      <c r="K11" s="53">
        <f>+'1 In School Youth Part'!K11+'2 Out of School Youth Part'!K11</f>
        <v>40</v>
      </c>
      <c r="L11" s="53">
        <f>+'1 In School Youth Part'!L11+'2 Out of School Youth Part'!L11</f>
        <v>0</v>
      </c>
      <c r="M11" s="53">
        <f>+'1 In School Youth Part'!M11+'2 Out of School Youth Part'!M11</f>
        <v>38</v>
      </c>
      <c r="N11" s="78">
        <f>+'1 In School Youth Part'!N11+'2 Out of School Youth Part'!N11</f>
        <v>32</v>
      </c>
      <c r="O11" s="34"/>
      <c r="P11" s="34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s="35" customFormat="1" ht="20.100000000000001" customHeight="1">
      <c r="A12" s="23" t="s">
        <v>42</v>
      </c>
      <c r="B12" s="37">
        <f>+'1 In School Youth Part'!B12+'2 Out of School Youth Part'!B12</f>
        <v>50</v>
      </c>
      <c r="C12" s="46">
        <f>+'1 In School Youth Part'!C12+'2 Out of School Youth Part'!C12</f>
        <v>37</v>
      </c>
      <c r="D12" s="47">
        <f t="shared" si="0"/>
        <v>0.74</v>
      </c>
      <c r="E12" s="77">
        <f>+'1 In School Youth Part'!E12+'2 Out of School Youth Part'!E12</f>
        <v>37</v>
      </c>
      <c r="F12" s="53">
        <f>+'1 In School Youth Part'!F12+'2 Out of School Youth Part'!F12</f>
        <v>4</v>
      </c>
      <c r="G12" s="53">
        <f>+'1 In School Youth Part'!G12+'2 Out of School Youth Part'!G12</f>
        <v>37</v>
      </c>
      <c r="H12" s="53">
        <f>+'1 In School Youth Part'!H12+'2 Out of School Youth Part'!H12</f>
        <v>7</v>
      </c>
      <c r="I12" s="53">
        <f>+'1 In School Youth Part'!I12+'2 Out of School Youth Part'!I12</f>
        <v>10</v>
      </c>
      <c r="J12" s="53">
        <f>+'1 In School Youth Part'!J12+'2 Out of School Youth Part'!J12</f>
        <v>2</v>
      </c>
      <c r="K12" s="53">
        <f>+'1 In School Youth Part'!K12+'2 Out of School Youth Part'!K12</f>
        <v>23</v>
      </c>
      <c r="L12" s="53">
        <f>+'1 In School Youth Part'!L12+'2 Out of School Youth Part'!L12</f>
        <v>0</v>
      </c>
      <c r="M12" s="53">
        <f>+'1 In School Youth Part'!M12+'2 Out of School Youth Part'!M12</f>
        <v>37</v>
      </c>
      <c r="N12" s="78">
        <f>+'1 In School Youth Part'!N12+'2 Out of School Youth Part'!N12</f>
        <v>0</v>
      </c>
      <c r="O12" s="34"/>
      <c r="P12" s="34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spans="1:43" s="35" customFormat="1" ht="20.100000000000001" customHeight="1">
      <c r="A13" s="23" t="s">
        <v>43</v>
      </c>
      <c r="B13" s="37">
        <f>+'1 In School Youth Part'!B13+'2 Out of School Youth Part'!B13</f>
        <v>100</v>
      </c>
      <c r="C13" s="46">
        <f>+'1 In School Youth Part'!C13+'2 Out of School Youth Part'!C13</f>
        <v>26</v>
      </c>
      <c r="D13" s="47">
        <f t="shared" si="0"/>
        <v>0.26</v>
      </c>
      <c r="E13" s="77">
        <f>+'1 In School Youth Part'!E13+'2 Out of School Youth Part'!E13</f>
        <v>25</v>
      </c>
      <c r="F13" s="53">
        <f>+'1 In School Youth Part'!F13+'2 Out of School Youth Part'!F13</f>
        <v>13</v>
      </c>
      <c r="G13" s="53">
        <f>+'1 In School Youth Part'!G13+'2 Out of School Youth Part'!G13</f>
        <v>26</v>
      </c>
      <c r="H13" s="53">
        <f>+'1 In School Youth Part'!H13+'2 Out of School Youth Part'!H13</f>
        <v>25</v>
      </c>
      <c r="I13" s="53">
        <f>+'1 In School Youth Part'!I13+'2 Out of School Youth Part'!I13</f>
        <v>25</v>
      </c>
      <c r="J13" s="53">
        <f>+'1 In School Youth Part'!J13+'2 Out of School Youth Part'!J13</f>
        <v>26</v>
      </c>
      <c r="K13" s="53">
        <f>+'1 In School Youth Part'!K13+'2 Out of School Youth Part'!K13</f>
        <v>25</v>
      </c>
      <c r="L13" s="53">
        <f>+'1 In School Youth Part'!L13+'2 Out of School Youth Part'!L13</f>
        <v>17</v>
      </c>
      <c r="M13" s="53">
        <f>+'1 In School Youth Part'!M13+'2 Out of School Youth Part'!M13</f>
        <v>25</v>
      </c>
      <c r="N13" s="78">
        <f>+'1 In School Youth Part'!N13+'2 Out of School Youth Part'!N13</f>
        <v>25</v>
      </c>
      <c r="O13" s="34"/>
      <c r="P13" s="34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s="35" customFormat="1" ht="20.100000000000001" customHeight="1">
      <c r="A14" s="23" t="s">
        <v>44</v>
      </c>
      <c r="B14" s="37">
        <f>+'1 In School Youth Part'!B14+'2 Out of School Youth Part'!B14</f>
        <v>86</v>
      </c>
      <c r="C14" s="46">
        <f>+'1 In School Youth Part'!C14+'2 Out of School Youth Part'!C14</f>
        <v>13</v>
      </c>
      <c r="D14" s="47">
        <f t="shared" si="0"/>
        <v>0.15116279069767441</v>
      </c>
      <c r="E14" s="77">
        <f>+'1 In School Youth Part'!E14+'2 Out of School Youth Part'!E14</f>
        <v>11</v>
      </c>
      <c r="F14" s="53">
        <f>+'1 In School Youth Part'!F14+'2 Out of School Youth Part'!F14</f>
        <v>10</v>
      </c>
      <c r="G14" s="53">
        <f>+'1 In School Youth Part'!G14+'2 Out of School Youth Part'!G14</f>
        <v>13</v>
      </c>
      <c r="H14" s="53">
        <f>+'1 In School Youth Part'!H14+'2 Out of School Youth Part'!H14</f>
        <v>9</v>
      </c>
      <c r="I14" s="53">
        <f>+'1 In School Youth Part'!I14+'2 Out of School Youth Part'!I14</f>
        <v>12</v>
      </c>
      <c r="J14" s="53">
        <f>+'1 In School Youth Part'!J14+'2 Out of School Youth Part'!J14</f>
        <v>13</v>
      </c>
      <c r="K14" s="53">
        <f>+'1 In School Youth Part'!K14+'2 Out of School Youth Part'!K14</f>
        <v>12</v>
      </c>
      <c r="L14" s="53">
        <f>+'1 In School Youth Part'!L14+'2 Out of School Youth Part'!L14</f>
        <v>13</v>
      </c>
      <c r="M14" s="53">
        <f>+'1 In School Youth Part'!M14+'2 Out of School Youth Part'!M14</f>
        <v>13</v>
      </c>
      <c r="N14" s="78">
        <f>+'1 In School Youth Part'!N14+'2 Out of School Youth Part'!N14</f>
        <v>1</v>
      </c>
      <c r="O14" s="34"/>
      <c r="P14" s="34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</row>
    <row r="15" spans="1:43" s="35" customFormat="1" ht="20.100000000000001" customHeight="1">
      <c r="A15" s="23" t="s">
        <v>45</v>
      </c>
      <c r="B15" s="37">
        <f>+'1 In School Youth Part'!B15+'2 Out of School Youth Part'!B15</f>
        <v>395</v>
      </c>
      <c r="C15" s="46">
        <f>+'1 In School Youth Part'!C15+'2 Out of School Youth Part'!C15</f>
        <v>230</v>
      </c>
      <c r="D15" s="47">
        <f t="shared" si="0"/>
        <v>0.58227848101265822</v>
      </c>
      <c r="E15" s="77">
        <f>+'1 In School Youth Part'!E15+'2 Out of School Youth Part'!E15</f>
        <v>177</v>
      </c>
      <c r="F15" s="53">
        <f>+'1 In School Youth Part'!F15+'2 Out of School Youth Part'!F15</f>
        <v>134</v>
      </c>
      <c r="G15" s="53">
        <f>+'1 In School Youth Part'!G15+'2 Out of School Youth Part'!G15</f>
        <v>119</v>
      </c>
      <c r="H15" s="53">
        <f>+'1 In School Youth Part'!H15+'2 Out of School Youth Part'!H15</f>
        <v>145</v>
      </c>
      <c r="I15" s="53">
        <f>+'1 In School Youth Part'!I15+'2 Out of School Youth Part'!I15</f>
        <v>138</v>
      </c>
      <c r="J15" s="53">
        <f>+'1 In School Youth Part'!J15+'2 Out of School Youth Part'!J15</f>
        <v>97</v>
      </c>
      <c r="K15" s="53">
        <f>+'1 In School Youth Part'!K15+'2 Out of School Youth Part'!K15</f>
        <v>60</v>
      </c>
      <c r="L15" s="53">
        <f>+'1 In School Youth Part'!L15+'2 Out of School Youth Part'!L15</f>
        <v>187</v>
      </c>
      <c r="M15" s="53">
        <f>+'1 In School Youth Part'!M15+'2 Out of School Youth Part'!M15</f>
        <v>189</v>
      </c>
      <c r="N15" s="78">
        <f>+'1 In School Youth Part'!N15+'2 Out of School Youth Part'!N15</f>
        <v>1</v>
      </c>
      <c r="O15" s="34"/>
      <c r="P15" s="3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s="35" customFormat="1" ht="20.100000000000001" customHeight="1">
      <c r="A16" s="23" t="s">
        <v>46</v>
      </c>
      <c r="B16" s="37">
        <f>+'1 In School Youth Part'!B16+'2 Out of School Youth Part'!B16</f>
        <v>50</v>
      </c>
      <c r="C16" s="46">
        <f>+'1 In School Youth Part'!C16+'2 Out of School Youth Part'!C16</f>
        <v>10</v>
      </c>
      <c r="D16" s="47">
        <f t="shared" si="0"/>
        <v>0.2</v>
      </c>
      <c r="E16" s="77">
        <f>+'1 In School Youth Part'!E16+'2 Out of School Youth Part'!E16</f>
        <v>0</v>
      </c>
      <c r="F16" s="53">
        <f>+'1 In School Youth Part'!F16+'2 Out of School Youth Part'!F16</f>
        <v>0</v>
      </c>
      <c r="G16" s="53">
        <f>+'1 In School Youth Part'!G16+'2 Out of School Youth Part'!G16</f>
        <v>0</v>
      </c>
      <c r="H16" s="53">
        <f>+'1 In School Youth Part'!H16+'2 Out of School Youth Part'!H16</f>
        <v>0</v>
      </c>
      <c r="I16" s="53">
        <f>+'1 In School Youth Part'!I16+'2 Out of School Youth Part'!I16</f>
        <v>0</v>
      </c>
      <c r="J16" s="53">
        <f>+'1 In School Youth Part'!J16+'2 Out of School Youth Part'!J16</f>
        <v>10</v>
      </c>
      <c r="K16" s="53">
        <f>+'1 In School Youth Part'!K16+'2 Out of School Youth Part'!K16</f>
        <v>0</v>
      </c>
      <c r="L16" s="53">
        <f>+'1 In School Youth Part'!L16+'2 Out of School Youth Part'!L16</f>
        <v>0</v>
      </c>
      <c r="M16" s="53">
        <f>+'1 In School Youth Part'!M16+'2 Out of School Youth Part'!M16</f>
        <v>0</v>
      </c>
      <c r="N16" s="78">
        <f>+'1 In School Youth Part'!N16+'2 Out of School Youth Part'!N16</f>
        <v>0</v>
      </c>
      <c r="O16" s="34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</row>
    <row r="17" spans="1:43" s="35" customFormat="1" ht="20.100000000000001" customHeight="1">
      <c r="A17" s="23" t="s">
        <v>47</v>
      </c>
      <c r="B17" s="37">
        <f>+'1 In School Youth Part'!B17+'2 Out of School Youth Part'!B17</f>
        <v>82</v>
      </c>
      <c r="C17" s="46">
        <f>+'1 In School Youth Part'!C17+'2 Out of School Youth Part'!C17</f>
        <v>26</v>
      </c>
      <c r="D17" s="47">
        <f t="shared" si="0"/>
        <v>0.31707317073170732</v>
      </c>
      <c r="E17" s="77">
        <f>+'1 In School Youth Part'!E17+'2 Out of School Youth Part'!E17</f>
        <v>12</v>
      </c>
      <c r="F17" s="53">
        <f>+'1 In School Youth Part'!F17+'2 Out of School Youth Part'!F17</f>
        <v>1</v>
      </c>
      <c r="G17" s="53">
        <f>+'1 In School Youth Part'!G17+'2 Out of School Youth Part'!G17</f>
        <v>24</v>
      </c>
      <c r="H17" s="53">
        <f>+'1 In School Youth Part'!H17+'2 Out of School Youth Part'!H17</f>
        <v>11</v>
      </c>
      <c r="I17" s="53">
        <f>+'1 In School Youth Part'!I17+'2 Out of School Youth Part'!I17</f>
        <v>22</v>
      </c>
      <c r="J17" s="53">
        <f>+'1 In School Youth Part'!J17+'2 Out of School Youth Part'!J17</f>
        <v>26</v>
      </c>
      <c r="K17" s="53">
        <f>+'1 In School Youth Part'!K17+'2 Out of School Youth Part'!K17</f>
        <v>11</v>
      </c>
      <c r="L17" s="53">
        <f>+'1 In School Youth Part'!L17+'2 Out of School Youth Part'!L17</f>
        <v>22</v>
      </c>
      <c r="M17" s="53">
        <f>+'1 In School Youth Part'!M17+'2 Out of School Youth Part'!M17</f>
        <v>10</v>
      </c>
      <c r="N17" s="78">
        <f>+'1 In School Youth Part'!N17+'2 Out of School Youth Part'!N17</f>
        <v>12</v>
      </c>
      <c r="O17" s="34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spans="1:43" s="35" customFormat="1" ht="20.100000000000001" customHeight="1">
      <c r="A18" s="23" t="s">
        <v>48</v>
      </c>
      <c r="B18" s="37">
        <f>+'1 In School Youth Part'!B18+'2 Out of School Youth Part'!B18</f>
        <v>88</v>
      </c>
      <c r="C18" s="46">
        <f>+'1 In School Youth Part'!C18+'2 Out of School Youth Part'!C18</f>
        <v>48</v>
      </c>
      <c r="D18" s="47">
        <f t="shared" si="0"/>
        <v>0.54545454545454541</v>
      </c>
      <c r="E18" s="77">
        <f>+'1 In School Youth Part'!E18+'2 Out of School Youth Part'!E18</f>
        <v>41</v>
      </c>
      <c r="F18" s="53">
        <f>+'1 In School Youth Part'!F18+'2 Out of School Youth Part'!F18</f>
        <v>29</v>
      </c>
      <c r="G18" s="53">
        <f>+'1 In School Youth Part'!G18+'2 Out of School Youth Part'!G18</f>
        <v>16</v>
      </c>
      <c r="H18" s="53">
        <f>+'1 In School Youth Part'!H18+'2 Out of School Youth Part'!H18</f>
        <v>38</v>
      </c>
      <c r="I18" s="53">
        <f>+'1 In School Youth Part'!I18+'2 Out of School Youth Part'!I18</f>
        <v>38</v>
      </c>
      <c r="J18" s="53">
        <f>+'1 In School Youth Part'!J18+'2 Out of School Youth Part'!J18</f>
        <v>14</v>
      </c>
      <c r="K18" s="53">
        <f>+'1 In School Youth Part'!K18+'2 Out of School Youth Part'!K18</f>
        <v>2</v>
      </c>
      <c r="L18" s="53">
        <f>+'1 In School Youth Part'!L18+'2 Out of School Youth Part'!L18</f>
        <v>35</v>
      </c>
      <c r="M18" s="53">
        <f>+'1 In School Youth Part'!M18+'2 Out of School Youth Part'!M18</f>
        <v>35</v>
      </c>
      <c r="N18" s="78">
        <f>+'1 In School Youth Part'!N18+'2 Out of School Youth Part'!N18</f>
        <v>0</v>
      </c>
      <c r="O18" s="34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spans="1:43" s="35" customFormat="1" ht="20.100000000000001" customHeight="1">
      <c r="A19" s="23" t="s">
        <v>49</v>
      </c>
      <c r="B19" s="37">
        <f>+'1 In School Youth Part'!B19+'2 Out of School Youth Part'!B19</f>
        <v>44</v>
      </c>
      <c r="C19" s="46">
        <f>+'1 In School Youth Part'!C19+'2 Out of School Youth Part'!C19</f>
        <v>20</v>
      </c>
      <c r="D19" s="47">
        <f t="shared" si="0"/>
        <v>0.45454545454545453</v>
      </c>
      <c r="E19" s="77">
        <f>+'1 In School Youth Part'!E19+'2 Out of School Youth Part'!E19</f>
        <v>15</v>
      </c>
      <c r="F19" s="53">
        <f>+'1 In School Youth Part'!F19+'2 Out of School Youth Part'!F19</f>
        <v>16</v>
      </c>
      <c r="G19" s="53">
        <f>+'1 In School Youth Part'!G19+'2 Out of School Youth Part'!G19</f>
        <v>20</v>
      </c>
      <c r="H19" s="53">
        <f>+'1 In School Youth Part'!H19+'2 Out of School Youth Part'!H19</f>
        <v>20</v>
      </c>
      <c r="I19" s="53">
        <f>+'1 In School Youth Part'!I19+'2 Out of School Youth Part'!I19</f>
        <v>0</v>
      </c>
      <c r="J19" s="53">
        <f>+'1 In School Youth Part'!J19+'2 Out of School Youth Part'!J19</f>
        <v>20</v>
      </c>
      <c r="K19" s="53">
        <f>+'1 In School Youth Part'!K19+'2 Out of School Youth Part'!K19</f>
        <v>20</v>
      </c>
      <c r="L19" s="53">
        <f>+'1 In School Youth Part'!L19+'2 Out of School Youth Part'!L19</f>
        <v>20</v>
      </c>
      <c r="M19" s="53">
        <f>+'1 In School Youth Part'!M19+'2 Out of School Youth Part'!M19</f>
        <v>20</v>
      </c>
      <c r="N19" s="78">
        <f>+'1 In School Youth Part'!N19+'2 Out of School Youth Part'!N19</f>
        <v>20</v>
      </c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</row>
    <row r="20" spans="1:43" s="35" customFormat="1" ht="20.100000000000001" customHeight="1">
      <c r="A20" s="23" t="s">
        <v>50</v>
      </c>
      <c r="B20" s="37">
        <f>+'1 In School Youth Part'!B20+'2 Out of School Youth Part'!B20</f>
        <v>65</v>
      </c>
      <c r="C20" s="46">
        <f>+'1 In School Youth Part'!C20+'2 Out of School Youth Part'!C20</f>
        <v>30</v>
      </c>
      <c r="D20" s="47">
        <f t="shared" si="0"/>
        <v>0.46153846153846156</v>
      </c>
      <c r="E20" s="77">
        <f>+'1 In School Youth Part'!E20+'2 Out of School Youth Part'!E20</f>
        <v>30</v>
      </c>
      <c r="F20" s="53">
        <f>+'1 In School Youth Part'!F20+'2 Out of School Youth Part'!F20</f>
        <v>30</v>
      </c>
      <c r="G20" s="53">
        <f>+'1 In School Youth Part'!G20+'2 Out of School Youth Part'!G20</f>
        <v>21</v>
      </c>
      <c r="H20" s="53">
        <f>+'1 In School Youth Part'!H20+'2 Out of School Youth Part'!H20</f>
        <v>19</v>
      </c>
      <c r="I20" s="53">
        <f>+'1 In School Youth Part'!I20+'2 Out of School Youth Part'!I20</f>
        <v>19</v>
      </c>
      <c r="J20" s="53">
        <f>+'1 In School Youth Part'!J20+'2 Out of School Youth Part'!J20</f>
        <v>12</v>
      </c>
      <c r="K20" s="53">
        <f>+'1 In School Youth Part'!K20+'2 Out of School Youth Part'!K20</f>
        <v>29</v>
      </c>
      <c r="L20" s="53">
        <f>+'1 In School Youth Part'!L20+'2 Out of School Youth Part'!L20</f>
        <v>9</v>
      </c>
      <c r="M20" s="53">
        <f>+'1 In School Youth Part'!M20+'2 Out of School Youth Part'!M20</f>
        <v>30</v>
      </c>
      <c r="N20" s="78">
        <f>+'1 In School Youth Part'!N20+'2 Out of School Youth Part'!N20</f>
        <v>9</v>
      </c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s="35" customFormat="1" ht="20.100000000000001" customHeight="1" thickBot="1">
      <c r="A21" s="55" t="s">
        <v>51</v>
      </c>
      <c r="B21" s="79">
        <f>+'1 In School Youth Part'!B21+'2 Out of School Youth Part'!B21</f>
        <v>68</v>
      </c>
      <c r="C21" s="57">
        <f>+'1 In School Youth Part'!C21+'2 Out of School Youth Part'!C21</f>
        <v>21</v>
      </c>
      <c r="D21" s="58">
        <f t="shared" si="0"/>
        <v>0.30882352941176472</v>
      </c>
      <c r="E21" s="77">
        <f>+'1 In School Youth Part'!E21+'2 Out of School Youth Part'!E21</f>
        <v>9</v>
      </c>
      <c r="F21" s="53">
        <f>+'1 In School Youth Part'!F21+'2 Out of School Youth Part'!F21</f>
        <v>16</v>
      </c>
      <c r="G21" s="53">
        <f>+'1 In School Youth Part'!G21+'2 Out of School Youth Part'!G21</f>
        <v>16</v>
      </c>
      <c r="H21" s="53">
        <f>+'1 In School Youth Part'!H21+'2 Out of School Youth Part'!H21</f>
        <v>0</v>
      </c>
      <c r="I21" s="53">
        <f>+'1 In School Youth Part'!I21+'2 Out of School Youth Part'!I21</f>
        <v>19</v>
      </c>
      <c r="J21" s="53">
        <f>+'1 In School Youth Part'!J21+'2 Out of School Youth Part'!J21</f>
        <v>0</v>
      </c>
      <c r="K21" s="53">
        <f>+'1 In School Youth Part'!K21+'2 Out of School Youth Part'!K21</f>
        <v>16</v>
      </c>
      <c r="L21" s="53">
        <f>+'1 In School Youth Part'!L21+'2 Out of School Youth Part'!L21</f>
        <v>0</v>
      </c>
      <c r="M21" s="53">
        <f>+'1 In School Youth Part'!M21+'2 Out of School Youth Part'!M21</f>
        <v>0</v>
      </c>
      <c r="N21" s="80">
        <f>+'1 In School Youth Part'!N21+'2 Out of School Youth Part'!N21</f>
        <v>0</v>
      </c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35" customFormat="1" ht="20.100000000000001" customHeight="1" thickBot="1">
      <c r="A22" s="64" t="s">
        <v>52</v>
      </c>
      <c r="B22" s="65">
        <f>SUM(B6:B21)</f>
        <v>1537</v>
      </c>
      <c r="C22" s="66">
        <f>SUM(C6:C21)</f>
        <v>763</v>
      </c>
      <c r="D22" s="67">
        <f t="shared" si="0"/>
        <v>0.49642160052049444</v>
      </c>
      <c r="E22" s="81">
        <f>SUM(E6:E21)</f>
        <v>529</v>
      </c>
      <c r="F22" s="82">
        <f t="shared" ref="F22:N22" si="1">SUM(F6:F21)</f>
        <v>468</v>
      </c>
      <c r="G22" s="66">
        <f t="shared" si="1"/>
        <v>427</v>
      </c>
      <c r="H22" s="66">
        <f t="shared" si="1"/>
        <v>385</v>
      </c>
      <c r="I22" s="66">
        <f t="shared" si="1"/>
        <v>428</v>
      </c>
      <c r="J22" s="66">
        <f t="shared" si="1"/>
        <v>425</v>
      </c>
      <c r="K22" s="66">
        <f t="shared" si="1"/>
        <v>353</v>
      </c>
      <c r="L22" s="66">
        <f t="shared" si="1"/>
        <v>413</v>
      </c>
      <c r="M22" s="66">
        <f t="shared" si="1"/>
        <v>551</v>
      </c>
      <c r="N22" s="68">
        <f t="shared" si="1"/>
        <v>139</v>
      </c>
      <c r="O22" s="33"/>
      <c r="P22" s="34"/>
      <c r="Q22" s="69"/>
      <c r="R22" s="70"/>
      <c r="S22" s="70"/>
      <c r="T22" s="70"/>
      <c r="U22" s="70"/>
      <c r="V22" s="70"/>
      <c r="W22" s="33"/>
      <c r="X22" s="33"/>
      <c r="Y22" s="33"/>
      <c r="Z22" s="33"/>
      <c r="AA22" s="33"/>
      <c r="AB22" s="33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76.5" customHeight="1" thickBot="1">
      <c r="A23" s="235" t="s">
        <v>53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7"/>
    </row>
    <row r="24" spans="1:43">
      <c r="A24" s="83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topLeftCell="A7" zoomScale="90" zoomScaleNormal="90" workbookViewId="0">
      <selection activeCell="H13" sqref="H13"/>
    </sheetView>
  </sheetViews>
  <sheetFormatPr defaultRowHeight="12.75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>
      <c r="A1" s="256" t="str">
        <f>+'1 In School Youth Part'!A1:N1</f>
        <v>TAB 7 - WIOA TITLE I PARTICIPANT SUMMARY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ht="21.95" customHeight="1">
      <c r="A2" s="265" t="str">
        <f>'1 In School Youth Part'!$A$2</f>
        <v>FY21 QUARTER ENDING SEPTEMBER 30, 2020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</row>
    <row r="3" spans="1:17" ht="21.95" customHeight="1" thickBot="1">
      <c r="A3" s="269" t="s">
        <v>56</v>
      </c>
      <c r="B3" s="270"/>
      <c r="C3" s="270"/>
      <c r="D3" s="270"/>
      <c r="E3" s="270"/>
      <c r="F3" s="270"/>
      <c r="G3" s="270"/>
      <c r="H3" s="270"/>
      <c r="I3" s="270"/>
      <c r="J3" s="270"/>
      <c r="K3" s="245"/>
      <c r="L3" s="245"/>
      <c r="M3" s="245"/>
      <c r="N3" s="245"/>
      <c r="O3" s="246"/>
    </row>
    <row r="4" spans="1:17" ht="25.5" customHeight="1">
      <c r="A4" s="250" t="s">
        <v>20</v>
      </c>
      <c r="B4" s="264" t="s">
        <v>57</v>
      </c>
      <c r="C4" s="264"/>
      <c r="D4" s="260"/>
      <c r="E4" s="261" t="s">
        <v>58</v>
      </c>
      <c r="F4" s="262"/>
      <c r="G4" s="263"/>
      <c r="H4" s="261" t="s">
        <v>59</v>
      </c>
      <c r="I4" s="260"/>
      <c r="J4" s="84" t="s">
        <v>60</v>
      </c>
      <c r="K4" s="259" t="s">
        <v>61</v>
      </c>
      <c r="L4" s="260"/>
      <c r="M4" s="228" t="s">
        <v>62</v>
      </c>
      <c r="N4" s="261" t="s">
        <v>63</v>
      </c>
      <c r="O4" s="263"/>
    </row>
    <row r="5" spans="1:17" ht="30" customHeight="1" thickBot="1">
      <c r="A5" s="251"/>
      <c r="B5" s="19" t="s">
        <v>23</v>
      </c>
      <c r="C5" s="19" t="s">
        <v>24</v>
      </c>
      <c r="D5" s="85" t="s">
        <v>64</v>
      </c>
      <c r="E5" s="19" t="s">
        <v>23</v>
      </c>
      <c r="F5" s="19" t="s">
        <v>24</v>
      </c>
      <c r="G5" s="85" t="s">
        <v>64</v>
      </c>
      <c r="H5" s="19" t="s">
        <v>23</v>
      </c>
      <c r="I5" s="20" t="s">
        <v>24</v>
      </c>
      <c r="J5" s="20" t="s">
        <v>24</v>
      </c>
      <c r="K5" s="19" t="s">
        <v>23</v>
      </c>
      <c r="L5" s="20" t="s">
        <v>24</v>
      </c>
      <c r="M5" s="20" t="s">
        <v>24</v>
      </c>
      <c r="N5" s="19" t="s">
        <v>23</v>
      </c>
      <c r="O5" s="86" t="s">
        <v>24</v>
      </c>
    </row>
    <row r="6" spans="1:17" s="35" customFormat="1" ht="21.95" customHeight="1">
      <c r="A6" s="23" t="s">
        <v>36</v>
      </c>
      <c r="B6" s="87">
        <v>0</v>
      </c>
      <c r="C6" s="88">
        <v>0</v>
      </c>
      <c r="D6" s="47">
        <f>IF(B6&gt;0,C6/B6,0)</f>
        <v>0</v>
      </c>
      <c r="E6" s="37">
        <v>0</v>
      </c>
      <c r="F6" s="89">
        <v>0</v>
      </c>
      <c r="G6" s="47">
        <f>IF(E6&gt;0,F6/E6,0)</f>
        <v>0</v>
      </c>
      <c r="H6" s="40">
        <v>0</v>
      </c>
      <c r="I6" s="90">
        <v>0</v>
      </c>
      <c r="J6" s="91">
        <v>0</v>
      </c>
      <c r="K6" s="92">
        <f>IF(I6&gt;0,J6/I6,0)</f>
        <v>0</v>
      </c>
      <c r="L6" s="39">
        <f>IF(C6&gt;0,(F6+I6-J6)/C6,0)</f>
        <v>0</v>
      </c>
      <c r="M6" s="93">
        <v>0</v>
      </c>
      <c r="N6" s="37">
        <v>0</v>
      </c>
      <c r="O6" s="94">
        <v>0</v>
      </c>
      <c r="P6" s="34"/>
      <c r="Q6" s="95"/>
    </row>
    <row r="7" spans="1:17" s="35" customFormat="1" ht="21.95" customHeight="1">
      <c r="A7" s="36" t="s">
        <v>37</v>
      </c>
      <c r="B7" s="87">
        <v>7</v>
      </c>
      <c r="C7" s="88">
        <v>4</v>
      </c>
      <c r="D7" s="96">
        <f t="shared" ref="D7:D22" si="0">C7/B7</f>
        <v>0.5714285714285714</v>
      </c>
      <c r="E7" s="37">
        <v>3</v>
      </c>
      <c r="F7" s="89">
        <v>1</v>
      </c>
      <c r="G7" s="39">
        <f t="shared" ref="G7:G12" si="1">F7/E7</f>
        <v>0.33333333333333331</v>
      </c>
      <c r="H7" s="40">
        <v>2</v>
      </c>
      <c r="I7" s="90">
        <v>0</v>
      </c>
      <c r="J7" s="97">
        <v>0</v>
      </c>
      <c r="K7" s="92">
        <f t="shared" ref="K7:K22" si="2">(E7+H7)/B7</f>
        <v>0.7142857142857143</v>
      </c>
      <c r="L7" s="39">
        <f t="shared" ref="L7:L22" si="3">IF(C7&gt;0,(F7+I7-J7)/C7,0)</f>
        <v>0.25</v>
      </c>
      <c r="M7" s="93">
        <v>14</v>
      </c>
      <c r="N7" s="37">
        <v>2</v>
      </c>
      <c r="O7" s="94">
        <v>1</v>
      </c>
      <c r="P7" s="34"/>
      <c r="Q7" s="95"/>
    </row>
    <row r="8" spans="1:17" s="35" customFormat="1" ht="21.95" customHeight="1">
      <c r="A8" s="23" t="s">
        <v>38</v>
      </c>
      <c r="B8" s="98">
        <v>21</v>
      </c>
      <c r="C8" s="53">
        <v>11</v>
      </c>
      <c r="D8" s="47">
        <f t="shared" si="0"/>
        <v>0.52380952380952384</v>
      </c>
      <c r="E8" s="45">
        <v>11</v>
      </c>
      <c r="F8" s="99">
        <v>5</v>
      </c>
      <c r="G8" s="96">
        <f t="shared" si="1"/>
        <v>0.45454545454545453</v>
      </c>
      <c r="H8" s="100">
        <v>5</v>
      </c>
      <c r="I8" s="101">
        <v>5</v>
      </c>
      <c r="J8" s="102">
        <v>0</v>
      </c>
      <c r="K8" s="92">
        <f t="shared" si="2"/>
        <v>0.76190476190476186</v>
      </c>
      <c r="L8" s="39">
        <f t="shared" si="3"/>
        <v>0.90909090909090906</v>
      </c>
      <c r="M8" s="103">
        <v>11.65</v>
      </c>
      <c r="N8" s="45">
        <v>14</v>
      </c>
      <c r="O8" s="78">
        <v>11</v>
      </c>
      <c r="P8" s="34"/>
    </row>
    <row r="9" spans="1:17" s="35" customFormat="1" ht="21.95" customHeight="1">
      <c r="A9" s="23" t="s">
        <v>39</v>
      </c>
      <c r="B9" s="98">
        <v>12</v>
      </c>
      <c r="C9" s="53">
        <v>0</v>
      </c>
      <c r="D9" s="47">
        <f>IF(B9&gt;0,C9/B9,0)</f>
        <v>0</v>
      </c>
      <c r="E9" s="45">
        <v>5</v>
      </c>
      <c r="F9" s="99">
        <v>0</v>
      </c>
      <c r="G9" s="47">
        <f>IF(E9&gt;0,F9/E9,0)</f>
        <v>0</v>
      </c>
      <c r="H9" s="48">
        <v>5</v>
      </c>
      <c r="I9" s="54">
        <v>0</v>
      </c>
      <c r="J9" s="102">
        <v>0</v>
      </c>
      <c r="K9" s="92">
        <f>IF(I9&gt;0,J9/I9,0)</f>
        <v>0</v>
      </c>
      <c r="L9" s="39">
        <f t="shared" si="3"/>
        <v>0</v>
      </c>
      <c r="M9" s="103">
        <v>0</v>
      </c>
      <c r="N9" s="45">
        <v>10</v>
      </c>
      <c r="O9" s="78">
        <v>0</v>
      </c>
      <c r="P9" s="34"/>
      <c r="Q9" s="95"/>
    </row>
    <row r="10" spans="1:17" s="35" customFormat="1" ht="21.95" customHeight="1">
      <c r="A10" s="23" t="s">
        <v>40</v>
      </c>
      <c r="B10" s="98">
        <v>0</v>
      </c>
      <c r="C10" s="53">
        <v>0</v>
      </c>
      <c r="D10" s="47">
        <f>IF(B10&gt;0,C10/B10,0)</f>
        <v>0</v>
      </c>
      <c r="E10" s="45">
        <v>0</v>
      </c>
      <c r="F10" s="99">
        <v>0</v>
      </c>
      <c r="G10" s="47">
        <f>IF(E10&gt;0,F10/E10,0)</f>
        <v>0</v>
      </c>
      <c r="H10" s="48">
        <v>0</v>
      </c>
      <c r="I10" s="54">
        <v>0</v>
      </c>
      <c r="J10" s="102">
        <v>0</v>
      </c>
      <c r="K10" s="92">
        <f>IF(I10&gt;0,J10/I10,0)</f>
        <v>0</v>
      </c>
      <c r="L10" s="39">
        <f t="shared" si="3"/>
        <v>0</v>
      </c>
      <c r="M10" s="103">
        <v>0</v>
      </c>
      <c r="N10" s="45">
        <v>0</v>
      </c>
      <c r="O10" s="78">
        <v>0</v>
      </c>
      <c r="P10" s="34"/>
      <c r="Q10" s="95"/>
    </row>
    <row r="11" spans="1:17" s="35" customFormat="1" ht="21.95" customHeight="1">
      <c r="A11" s="23" t="s">
        <v>41</v>
      </c>
      <c r="B11" s="98">
        <v>0</v>
      </c>
      <c r="C11" s="53">
        <v>0</v>
      </c>
      <c r="D11" s="47">
        <f>IF(B11&gt;0,C11/B11,0)</f>
        <v>0</v>
      </c>
      <c r="E11" s="45">
        <v>0</v>
      </c>
      <c r="F11" s="99">
        <v>0</v>
      </c>
      <c r="G11" s="47">
        <f>IF(E11&gt;0,F11/E11,0)</f>
        <v>0</v>
      </c>
      <c r="H11" s="104">
        <v>0</v>
      </c>
      <c r="I11" s="105">
        <v>0</v>
      </c>
      <c r="J11" s="102">
        <v>0</v>
      </c>
      <c r="K11" s="92">
        <f>IF(I11&gt;0,J11/I11,0)</f>
        <v>0</v>
      </c>
      <c r="L11" s="39">
        <f t="shared" si="3"/>
        <v>0</v>
      </c>
      <c r="M11" s="103">
        <v>0</v>
      </c>
      <c r="N11" s="45">
        <v>0</v>
      </c>
      <c r="O11" s="78">
        <v>0</v>
      </c>
      <c r="P11" s="34"/>
      <c r="Q11" s="95"/>
    </row>
    <row r="12" spans="1:17" s="35" customFormat="1" ht="21.95" customHeight="1">
      <c r="A12" s="23" t="s">
        <v>42</v>
      </c>
      <c r="B12" s="98">
        <v>7</v>
      </c>
      <c r="C12" s="53">
        <v>1</v>
      </c>
      <c r="D12" s="47">
        <f t="shared" si="0"/>
        <v>0.14285714285714285</v>
      </c>
      <c r="E12" s="45">
        <v>3</v>
      </c>
      <c r="F12" s="99">
        <v>1</v>
      </c>
      <c r="G12" s="47">
        <f t="shared" si="1"/>
        <v>0.33333333333333331</v>
      </c>
      <c r="H12" s="48">
        <v>2</v>
      </c>
      <c r="I12" s="54">
        <v>0</v>
      </c>
      <c r="J12" s="102">
        <v>0</v>
      </c>
      <c r="K12" s="92">
        <f t="shared" si="2"/>
        <v>0.7142857142857143</v>
      </c>
      <c r="L12" s="39">
        <f t="shared" si="3"/>
        <v>1</v>
      </c>
      <c r="M12" s="103">
        <v>13</v>
      </c>
      <c r="N12" s="45">
        <v>6</v>
      </c>
      <c r="O12" s="78">
        <v>1</v>
      </c>
      <c r="P12" s="34"/>
      <c r="Q12" s="95"/>
    </row>
    <row r="13" spans="1:17" s="35" customFormat="1" ht="21.95" customHeight="1">
      <c r="A13" s="23" t="s">
        <v>43</v>
      </c>
      <c r="B13" s="98">
        <v>21</v>
      </c>
      <c r="C13" s="53">
        <v>0</v>
      </c>
      <c r="D13" s="47">
        <f t="shared" si="0"/>
        <v>0</v>
      </c>
      <c r="E13" s="45">
        <v>7</v>
      </c>
      <c r="F13" s="99">
        <v>0</v>
      </c>
      <c r="G13" s="96">
        <f t="shared" ref="G13:G22" si="4">F13/E13</f>
        <v>0</v>
      </c>
      <c r="H13" s="100">
        <v>11</v>
      </c>
      <c r="I13" s="101">
        <v>0</v>
      </c>
      <c r="J13" s="102">
        <v>0</v>
      </c>
      <c r="K13" s="92">
        <f t="shared" si="2"/>
        <v>0.8571428571428571</v>
      </c>
      <c r="L13" s="39">
        <f t="shared" si="3"/>
        <v>0</v>
      </c>
      <c r="M13" s="103">
        <v>0</v>
      </c>
      <c r="N13" s="45">
        <v>17</v>
      </c>
      <c r="O13" s="78">
        <v>0</v>
      </c>
      <c r="P13" s="34"/>
      <c r="Q13" s="95"/>
    </row>
    <row r="14" spans="1:17" s="35" customFormat="1" ht="21.95" customHeight="1">
      <c r="A14" s="23" t="s">
        <v>44</v>
      </c>
      <c r="B14" s="98">
        <v>0</v>
      </c>
      <c r="C14" s="53">
        <v>0</v>
      </c>
      <c r="D14" s="47">
        <f>IF(B14&gt;0,C14/B14,0)</f>
        <v>0</v>
      </c>
      <c r="E14" s="45">
        <v>0</v>
      </c>
      <c r="F14" s="99">
        <v>0</v>
      </c>
      <c r="G14" s="47">
        <f>IF(E14&gt;0,F14/E14,0)</f>
        <v>0</v>
      </c>
      <c r="H14" s="48">
        <v>0</v>
      </c>
      <c r="I14" s="54">
        <v>0</v>
      </c>
      <c r="J14" s="102">
        <v>0</v>
      </c>
      <c r="K14" s="92">
        <f>IF(B14&gt;0,(E14+H14)/B14,0)</f>
        <v>0</v>
      </c>
      <c r="L14" s="39">
        <f t="shared" si="3"/>
        <v>0</v>
      </c>
      <c r="M14" s="103">
        <v>0</v>
      </c>
      <c r="N14" s="45">
        <v>0</v>
      </c>
      <c r="O14" s="78">
        <v>0</v>
      </c>
      <c r="P14" s="34"/>
      <c r="Q14" s="95"/>
    </row>
    <row r="15" spans="1:17" s="35" customFormat="1" ht="21.95" customHeight="1">
      <c r="A15" s="23" t="s">
        <v>45</v>
      </c>
      <c r="B15" s="98">
        <v>72</v>
      </c>
      <c r="C15" s="53">
        <v>25</v>
      </c>
      <c r="D15" s="47">
        <f t="shared" si="0"/>
        <v>0.34722222222222221</v>
      </c>
      <c r="E15" s="45">
        <v>13</v>
      </c>
      <c r="F15" s="99">
        <v>4</v>
      </c>
      <c r="G15" s="47">
        <f t="shared" si="4"/>
        <v>0.30769230769230771</v>
      </c>
      <c r="H15" s="48">
        <v>41</v>
      </c>
      <c r="I15" s="54">
        <v>21</v>
      </c>
      <c r="J15" s="102">
        <v>0</v>
      </c>
      <c r="K15" s="92">
        <f t="shared" si="2"/>
        <v>0.75</v>
      </c>
      <c r="L15" s="39">
        <f t="shared" si="3"/>
        <v>1</v>
      </c>
      <c r="M15" s="103">
        <v>13.31</v>
      </c>
      <c r="N15" s="45">
        <v>53</v>
      </c>
      <c r="O15" s="78">
        <v>23</v>
      </c>
      <c r="P15" s="34"/>
      <c r="Q15" s="95"/>
    </row>
    <row r="16" spans="1:17" s="35" customFormat="1" ht="21.95" customHeight="1">
      <c r="A16" s="23" t="s">
        <v>46</v>
      </c>
      <c r="B16" s="98">
        <v>0</v>
      </c>
      <c r="C16" s="53">
        <v>0</v>
      </c>
      <c r="D16" s="47">
        <f>IF(B16&gt;0,C16/B16,0)</f>
        <v>0</v>
      </c>
      <c r="E16" s="45">
        <v>0</v>
      </c>
      <c r="F16" s="99">
        <v>0</v>
      </c>
      <c r="G16" s="47">
        <f>IF(E16&gt;0,F16/E16,0)</f>
        <v>0</v>
      </c>
      <c r="H16" s="48">
        <v>0</v>
      </c>
      <c r="I16" s="54">
        <v>0</v>
      </c>
      <c r="J16" s="102">
        <v>0</v>
      </c>
      <c r="K16" s="92">
        <f>IF(I16&gt;0,J16/I16,0)</f>
        <v>0</v>
      </c>
      <c r="L16" s="39">
        <f t="shared" si="3"/>
        <v>0</v>
      </c>
      <c r="M16" s="103">
        <v>0</v>
      </c>
      <c r="N16" s="45">
        <v>0</v>
      </c>
      <c r="O16" s="78">
        <v>0</v>
      </c>
      <c r="P16" s="34"/>
      <c r="Q16" s="95"/>
    </row>
    <row r="17" spans="1:17" s="35" customFormat="1" ht="21.95" customHeight="1">
      <c r="A17" s="23" t="s">
        <v>47</v>
      </c>
      <c r="B17" s="98">
        <v>20</v>
      </c>
      <c r="C17" s="53">
        <v>10</v>
      </c>
      <c r="D17" s="47">
        <f t="shared" si="0"/>
        <v>0.5</v>
      </c>
      <c r="E17" s="45">
        <v>8</v>
      </c>
      <c r="F17" s="99">
        <v>0</v>
      </c>
      <c r="G17" s="47">
        <f t="shared" si="4"/>
        <v>0</v>
      </c>
      <c r="H17" s="48">
        <v>10</v>
      </c>
      <c r="I17" s="54">
        <v>6</v>
      </c>
      <c r="J17" s="102">
        <v>0</v>
      </c>
      <c r="K17" s="92">
        <f t="shared" si="2"/>
        <v>0.9</v>
      </c>
      <c r="L17" s="39">
        <f t="shared" si="3"/>
        <v>0.6</v>
      </c>
      <c r="M17" s="103">
        <v>0</v>
      </c>
      <c r="N17" s="45">
        <v>18</v>
      </c>
      <c r="O17" s="78">
        <v>9</v>
      </c>
      <c r="P17" s="34"/>
      <c r="Q17" s="95"/>
    </row>
    <row r="18" spans="1:17" s="35" customFormat="1" ht="21.95" customHeight="1">
      <c r="A18" s="23" t="s">
        <v>48</v>
      </c>
      <c r="B18" s="98">
        <v>13</v>
      </c>
      <c r="C18" s="53">
        <v>8</v>
      </c>
      <c r="D18" s="47">
        <f t="shared" si="0"/>
        <v>0.61538461538461542</v>
      </c>
      <c r="E18" s="45">
        <v>7</v>
      </c>
      <c r="F18" s="99">
        <v>1</v>
      </c>
      <c r="G18" s="47">
        <f t="shared" si="4"/>
        <v>0.14285714285714285</v>
      </c>
      <c r="H18" s="48">
        <v>4</v>
      </c>
      <c r="I18" s="54">
        <v>4</v>
      </c>
      <c r="J18" s="102">
        <v>0</v>
      </c>
      <c r="K18" s="92">
        <f t="shared" si="2"/>
        <v>0.84615384615384615</v>
      </c>
      <c r="L18" s="39">
        <f t="shared" si="3"/>
        <v>0.625</v>
      </c>
      <c r="M18" s="103">
        <v>12</v>
      </c>
      <c r="N18" s="45">
        <v>11</v>
      </c>
      <c r="O18" s="78">
        <v>8</v>
      </c>
      <c r="P18" s="34"/>
      <c r="Q18" s="95"/>
    </row>
    <row r="19" spans="1:17" s="35" customFormat="1" ht="21.95" customHeight="1">
      <c r="A19" s="23" t="s">
        <v>49</v>
      </c>
      <c r="B19" s="98">
        <v>0</v>
      </c>
      <c r="C19" s="53">
        <v>0</v>
      </c>
      <c r="D19" s="47">
        <f>IF(B19&gt;0,C19/B19,0)</f>
        <v>0</v>
      </c>
      <c r="E19" s="45">
        <v>0</v>
      </c>
      <c r="F19" s="99">
        <v>0</v>
      </c>
      <c r="G19" s="47">
        <f>IF(E19&gt;0,F19/E19,0)</f>
        <v>0</v>
      </c>
      <c r="H19" s="40">
        <v>0</v>
      </c>
      <c r="I19" s="90">
        <v>0</v>
      </c>
      <c r="J19" s="91">
        <v>0</v>
      </c>
      <c r="K19" s="92">
        <f>IF(I19&gt;0,J19/I19,0)</f>
        <v>0</v>
      </c>
      <c r="L19" s="106">
        <f t="shared" si="3"/>
        <v>0</v>
      </c>
      <c r="M19" s="103">
        <v>0</v>
      </c>
      <c r="N19" s="45">
        <v>0</v>
      </c>
      <c r="O19" s="78">
        <v>0</v>
      </c>
      <c r="P19" s="34"/>
      <c r="Q19" s="95"/>
    </row>
    <row r="20" spans="1:17" s="35" customFormat="1" ht="21.95" customHeight="1">
      <c r="A20" s="23" t="s">
        <v>50</v>
      </c>
      <c r="B20" s="223">
        <v>0</v>
      </c>
      <c r="C20" s="49">
        <v>0</v>
      </c>
      <c r="D20" s="47">
        <f>IF(B20&gt;0,C20/B20,0)</f>
        <v>0</v>
      </c>
      <c r="E20" s="45">
        <v>0</v>
      </c>
      <c r="F20" s="99">
        <v>0</v>
      </c>
      <c r="G20" s="47">
        <f>IF(E20&gt;0,F20/E20,0)</f>
        <v>0</v>
      </c>
      <c r="H20" s="40">
        <v>0</v>
      </c>
      <c r="I20" s="90">
        <v>0</v>
      </c>
      <c r="J20" s="91">
        <v>0</v>
      </c>
      <c r="K20" s="92">
        <f>IF(I20&gt;0,J20/I20,0)</f>
        <v>0</v>
      </c>
      <c r="L20" s="39">
        <f t="shared" si="3"/>
        <v>0</v>
      </c>
      <c r="M20" s="103">
        <v>0</v>
      </c>
      <c r="N20" s="45">
        <v>0</v>
      </c>
      <c r="O20" s="78">
        <v>0</v>
      </c>
      <c r="P20" s="34"/>
      <c r="Q20" s="95"/>
    </row>
    <row r="21" spans="1:17" s="35" customFormat="1" ht="21.95" customHeight="1" thickBot="1">
      <c r="A21" s="55" t="s">
        <v>51</v>
      </c>
      <c r="B21" s="107">
        <v>8</v>
      </c>
      <c r="C21" s="108">
        <v>0</v>
      </c>
      <c r="D21" s="58">
        <f>IF(B21&gt;0,C21/B21,0)</f>
        <v>0</v>
      </c>
      <c r="E21" s="109">
        <v>7</v>
      </c>
      <c r="F21" s="110">
        <v>0</v>
      </c>
      <c r="G21" s="96">
        <f>IF(E21&gt;0,F21/E21,0)</f>
        <v>0</v>
      </c>
      <c r="H21" s="100">
        <v>0</v>
      </c>
      <c r="I21" s="101">
        <v>0</v>
      </c>
      <c r="J21" s="97">
        <v>0</v>
      </c>
      <c r="K21" s="92">
        <f>IF(B21&gt;0,(E21+H21)/B21,0)</f>
        <v>0.875</v>
      </c>
      <c r="L21" s="96">
        <f t="shared" si="3"/>
        <v>0</v>
      </c>
      <c r="M21" s="111">
        <v>0</v>
      </c>
      <c r="N21" s="109">
        <v>7</v>
      </c>
      <c r="O21" s="112">
        <v>0</v>
      </c>
      <c r="P21" s="34"/>
      <c r="Q21" s="95"/>
    </row>
    <row r="22" spans="1:17" s="35" customFormat="1" ht="21.95" customHeight="1" thickBot="1">
      <c r="A22" s="64" t="s">
        <v>52</v>
      </c>
      <c r="B22" s="113">
        <f>SUM(B6:B21)</f>
        <v>181</v>
      </c>
      <c r="C22" s="82">
        <f>SUM(C6:C21)</f>
        <v>59</v>
      </c>
      <c r="D22" s="67">
        <f t="shared" si="0"/>
        <v>0.32596685082872928</v>
      </c>
      <c r="E22" s="65">
        <f>SUM(E6:E21)</f>
        <v>64</v>
      </c>
      <c r="F22" s="114">
        <f>SUM(F6:F21)</f>
        <v>12</v>
      </c>
      <c r="G22" s="67">
        <f t="shared" si="4"/>
        <v>0.1875</v>
      </c>
      <c r="H22" s="115">
        <f>SUM(H6:H21)</f>
        <v>80</v>
      </c>
      <c r="I22" s="116">
        <f>SUM(I6:I21)</f>
        <v>36</v>
      </c>
      <c r="J22" s="117">
        <f>SUM(J6:J21)</f>
        <v>0</v>
      </c>
      <c r="K22" s="118">
        <f t="shared" si="2"/>
        <v>0.79558011049723754</v>
      </c>
      <c r="L22" s="67">
        <f t="shared" si="3"/>
        <v>0.81355932203389836</v>
      </c>
      <c r="M22" s="119">
        <v>12.54</v>
      </c>
      <c r="N22" s="65">
        <f>SUM(N6:N21)</f>
        <v>138</v>
      </c>
      <c r="O22" s="68">
        <f>SUM(O6:O21)</f>
        <v>53</v>
      </c>
      <c r="P22" s="34"/>
      <c r="Q22" s="120"/>
    </row>
    <row r="23" spans="1:17" s="35" customFormat="1" ht="12.75" customHeight="1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>
      <c r="A24" s="271" t="s">
        <v>65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3"/>
      <c r="P24" s="34"/>
      <c r="Q24" s="120"/>
    </row>
    <row r="25" spans="1:17" s="35" customFormat="1" ht="12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3"/>
      <c r="P25" s="34"/>
      <c r="Q25" s="120"/>
    </row>
    <row r="26" spans="1:17" ht="6.75" customHeight="1" thickBot="1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8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tabSelected="1" topLeftCell="A21" zoomScale="75" zoomScaleNormal="75" workbookViewId="0">
      <selection activeCell="A28" sqref="A28"/>
    </sheetView>
  </sheetViews>
  <sheetFormatPr defaultRowHeight="12.75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>
      <c r="A1" s="256" t="str">
        <f>+'1 In School Youth Part'!A1:N1</f>
        <v>TAB 7 - WIOA TITLE I PARTICIPANT SUMMARY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ht="21.95" customHeight="1">
      <c r="A2" s="265" t="str">
        <f>'1 In School Youth Part'!$A$2</f>
        <v>FY21 QUARTER ENDING SEPTEMBER 30, 2020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</row>
    <row r="3" spans="1:17" ht="21.95" customHeight="1" thickBot="1">
      <c r="A3" s="269" t="s">
        <v>66</v>
      </c>
      <c r="B3" s="270"/>
      <c r="C3" s="270"/>
      <c r="D3" s="270"/>
      <c r="E3" s="270"/>
      <c r="F3" s="270"/>
      <c r="G3" s="270"/>
      <c r="H3" s="270"/>
      <c r="I3" s="270"/>
      <c r="J3" s="270"/>
      <c r="K3" s="245"/>
      <c r="L3" s="245"/>
      <c r="M3" s="245"/>
      <c r="N3" s="245"/>
      <c r="O3" s="246"/>
    </row>
    <row r="4" spans="1:17" ht="25.5" customHeight="1">
      <c r="A4" s="250" t="s">
        <v>20</v>
      </c>
      <c r="B4" s="264" t="s">
        <v>57</v>
      </c>
      <c r="C4" s="264"/>
      <c r="D4" s="260"/>
      <c r="E4" s="261" t="s">
        <v>58</v>
      </c>
      <c r="F4" s="262"/>
      <c r="G4" s="263"/>
      <c r="H4" s="261" t="s">
        <v>59</v>
      </c>
      <c r="I4" s="260"/>
      <c r="J4" s="84" t="s">
        <v>60</v>
      </c>
      <c r="K4" s="259" t="s">
        <v>61</v>
      </c>
      <c r="L4" s="260"/>
      <c r="M4" s="228" t="s">
        <v>62</v>
      </c>
      <c r="N4" s="261" t="s">
        <v>63</v>
      </c>
      <c r="O4" s="263"/>
    </row>
    <row r="5" spans="1:17" ht="30" customHeight="1" thickBot="1">
      <c r="A5" s="251"/>
      <c r="B5" s="19" t="s">
        <v>23</v>
      </c>
      <c r="C5" s="19" t="s">
        <v>24</v>
      </c>
      <c r="D5" s="85" t="s">
        <v>64</v>
      </c>
      <c r="E5" s="19" t="s">
        <v>23</v>
      </c>
      <c r="F5" s="19" t="s">
        <v>24</v>
      </c>
      <c r="G5" s="85" t="s">
        <v>64</v>
      </c>
      <c r="H5" s="19" t="s">
        <v>23</v>
      </c>
      <c r="I5" s="20" t="s">
        <v>24</v>
      </c>
      <c r="J5" s="20" t="s">
        <v>24</v>
      </c>
      <c r="K5" s="19" t="s">
        <v>23</v>
      </c>
      <c r="L5" s="20" t="s">
        <v>24</v>
      </c>
      <c r="M5" s="20" t="s">
        <v>24</v>
      </c>
      <c r="N5" s="19" t="s">
        <v>23</v>
      </c>
      <c r="O5" s="86" t="s">
        <v>24</v>
      </c>
    </row>
    <row r="6" spans="1:17" s="35" customFormat="1" ht="21.95" customHeight="1">
      <c r="A6" s="23" t="s">
        <v>36</v>
      </c>
      <c r="B6" s="87">
        <v>20</v>
      </c>
      <c r="C6" s="88">
        <v>2</v>
      </c>
      <c r="D6" s="39">
        <f t="shared" ref="D6:D22" si="0">C6/B6</f>
        <v>0.1</v>
      </c>
      <c r="E6" s="37">
        <v>9</v>
      </c>
      <c r="F6" s="89">
        <v>2</v>
      </c>
      <c r="G6" s="39">
        <f t="shared" ref="G6:G22" si="1">F6/E6</f>
        <v>0.22222222222222221</v>
      </c>
      <c r="H6" s="40">
        <v>4</v>
      </c>
      <c r="I6" s="90">
        <v>0</v>
      </c>
      <c r="J6" s="91">
        <v>0</v>
      </c>
      <c r="K6" s="129">
        <f>(E6+H6)/B6</f>
        <v>0.65</v>
      </c>
      <c r="L6" s="39">
        <f>IF(C6&gt;0,(F6+I6-J6)/C6,0)</f>
        <v>1</v>
      </c>
      <c r="M6" s="93">
        <v>13.875</v>
      </c>
      <c r="N6" s="37">
        <v>12</v>
      </c>
      <c r="O6" s="94">
        <v>0</v>
      </c>
      <c r="P6" s="34"/>
      <c r="Q6" s="95"/>
    </row>
    <row r="7" spans="1:17" s="35" customFormat="1" ht="21.95" customHeight="1">
      <c r="A7" s="36" t="s">
        <v>37</v>
      </c>
      <c r="B7" s="87">
        <v>27</v>
      </c>
      <c r="C7" s="88">
        <v>1</v>
      </c>
      <c r="D7" s="96">
        <f t="shared" si="0"/>
        <v>3.7037037037037035E-2</v>
      </c>
      <c r="E7" s="37">
        <v>12</v>
      </c>
      <c r="F7" s="89">
        <v>1</v>
      </c>
      <c r="G7" s="39">
        <f t="shared" si="1"/>
        <v>8.3333333333333329E-2</v>
      </c>
      <c r="H7" s="40">
        <v>9</v>
      </c>
      <c r="I7" s="90">
        <v>0</v>
      </c>
      <c r="J7" s="97">
        <v>0</v>
      </c>
      <c r="K7" s="92">
        <f>(E7+H7)/B7</f>
        <v>0.77777777777777779</v>
      </c>
      <c r="L7" s="39">
        <f>IF(C7&gt;0,(F7+I7-J7)/C7,0)</f>
        <v>1</v>
      </c>
      <c r="M7" s="93">
        <v>20</v>
      </c>
      <c r="N7" s="37">
        <v>21</v>
      </c>
      <c r="O7" s="94">
        <v>5</v>
      </c>
      <c r="P7" s="34"/>
      <c r="Q7" s="95"/>
    </row>
    <row r="8" spans="1:17" s="35" customFormat="1" ht="21.95" customHeight="1">
      <c r="A8" s="23" t="s">
        <v>38</v>
      </c>
      <c r="B8" s="98">
        <v>38</v>
      </c>
      <c r="C8" s="53">
        <v>1</v>
      </c>
      <c r="D8" s="47">
        <f t="shared" si="0"/>
        <v>2.6315789473684209E-2</v>
      </c>
      <c r="E8" s="45">
        <v>21</v>
      </c>
      <c r="F8" s="99">
        <v>1</v>
      </c>
      <c r="G8" s="96">
        <f t="shared" si="1"/>
        <v>4.7619047619047616E-2</v>
      </c>
      <c r="H8" s="100">
        <v>8</v>
      </c>
      <c r="I8" s="101">
        <v>0</v>
      </c>
      <c r="J8" s="102">
        <v>0</v>
      </c>
      <c r="K8" s="92">
        <f t="shared" ref="K8:K22" si="2">(E8+H8)/B8</f>
        <v>0.76315789473684215</v>
      </c>
      <c r="L8" s="39">
        <f t="shared" ref="L8:L22" si="3">IF(C8&gt;0,(F8+I8-J8)/C8,0)</f>
        <v>1</v>
      </c>
      <c r="M8" s="103">
        <v>15</v>
      </c>
      <c r="N8" s="45">
        <v>25</v>
      </c>
      <c r="O8" s="78">
        <v>4</v>
      </c>
      <c r="P8" s="34"/>
    </row>
    <row r="9" spans="1:17" s="35" customFormat="1" ht="21.95" customHeight="1">
      <c r="A9" s="23" t="s">
        <v>39</v>
      </c>
      <c r="B9" s="98">
        <v>46</v>
      </c>
      <c r="C9" s="53">
        <v>0</v>
      </c>
      <c r="D9" s="47">
        <f t="shared" si="0"/>
        <v>0</v>
      </c>
      <c r="E9" s="45">
        <v>26</v>
      </c>
      <c r="F9" s="99">
        <v>0</v>
      </c>
      <c r="G9" s="47">
        <f t="shared" si="1"/>
        <v>0</v>
      </c>
      <c r="H9" s="48">
        <v>14</v>
      </c>
      <c r="I9" s="54">
        <v>0</v>
      </c>
      <c r="J9" s="102">
        <v>0</v>
      </c>
      <c r="K9" s="92">
        <f t="shared" si="2"/>
        <v>0.86956521739130432</v>
      </c>
      <c r="L9" s="39">
        <f t="shared" si="3"/>
        <v>0</v>
      </c>
      <c r="M9" s="103">
        <v>0</v>
      </c>
      <c r="N9" s="45">
        <v>35</v>
      </c>
      <c r="O9" s="78">
        <v>0</v>
      </c>
      <c r="P9" s="34"/>
      <c r="Q9" s="95"/>
    </row>
    <row r="10" spans="1:17" s="35" customFormat="1" ht="21.95" customHeight="1">
      <c r="A10" s="23" t="s">
        <v>40</v>
      </c>
      <c r="B10" s="98">
        <v>29</v>
      </c>
      <c r="C10" s="53">
        <v>1</v>
      </c>
      <c r="D10" s="47">
        <f t="shared" si="0"/>
        <v>3.4482758620689655E-2</v>
      </c>
      <c r="E10" s="45">
        <v>15</v>
      </c>
      <c r="F10" s="99">
        <v>1</v>
      </c>
      <c r="G10" s="47">
        <f t="shared" si="1"/>
        <v>6.6666666666666666E-2</v>
      </c>
      <c r="H10" s="48">
        <v>9</v>
      </c>
      <c r="I10" s="54">
        <v>0</v>
      </c>
      <c r="J10" s="102">
        <v>0</v>
      </c>
      <c r="K10" s="92">
        <f t="shared" si="2"/>
        <v>0.82758620689655171</v>
      </c>
      <c r="L10" s="39">
        <f t="shared" si="3"/>
        <v>1</v>
      </c>
      <c r="M10" s="103">
        <v>15</v>
      </c>
      <c r="N10" s="45">
        <v>21</v>
      </c>
      <c r="O10" s="78">
        <v>0</v>
      </c>
      <c r="P10" s="34"/>
      <c r="Q10" s="95"/>
    </row>
    <row r="11" spans="1:17" s="35" customFormat="1" ht="21.95" customHeight="1">
      <c r="A11" s="23" t="s">
        <v>41</v>
      </c>
      <c r="B11" s="98">
        <v>70</v>
      </c>
      <c r="C11" s="53">
        <v>12</v>
      </c>
      <c r="D11" s="47">
        <f t="shared" si="0"/>
        <v>0.17142857142857143</v>
      </c>
      <c r="E11" s="45">
        <v>47</v>
      </c>
      <c r="F11" s="99">
        <v>12</v>
      </c>
      <c r="G11" s="130">
        <f t="shared" si="1"/>
        <v>0.25531914893617019</v>
      </c>
      <c r="H11" s="104">
        <v>10</v>
      </c>
      <c r="I11" s="105">
        <v>0</v>
      </c>
      <c r="J11" s="102">
        <v>0</v>
      </c>
      <c r="K11" s="92">
        <f t="shared" si="2"/>
        <v>0.81428571428571428</v>
      </c>
      <c r="L11" s="39">
        <f t="shared" si="3"/>
        <v>1</v>
      </c>
      <c r="M11" s="103">
        <v>14.604166666666668</v>
      </c>
      <c r="N11" s="45">
        <v>50</v>
      </c>
      <c r="O11" s="78">
        <v>6</v>
      </c>
      <c r="P11" s="34"/>
      <c r="Q11" s="95"/>
    </row>
    <row r="12" spans="1:17" s="35" customFormat="1" ht="21.95" customHeight="1">
      <c r="A12" s="23" t="s">
        <v>42</v>
      </c>
      <c r="B12" s="98">
        <v>20</v>
      </c>
      <c r="C12" s="53">
        <v>1</v>
      </c>
      <c r="D12" s="47">
        <f t="shared" si="0"/>
        <v>0.05</v>
      </c>
      <c r="E12" s="45">
        <v>11</v>
      </c>
      <c r="F12" s="99">
        <v>1</v>
      </c>
      <c r="G12" s="47">
        <f t="shared" si="1"/>
        <v>9.0909090909090912E-2</v>
      </c>
      <c r="H12" s="48">
        <v>4</v>
      </c>
      <c r="I12" s="54">
        <v>0</v>
      </c>
      <c r="J12" s="102">
        <v>0</v>
      </c>
      <c r="K12" s="92">
        <f t="shared" si="2"/>
        <v>0.75</v>
      </c>
      <c r="L12" s="39">
        <f t="shared" si="3"/>
        <v>1</v>
      </c>
      <c r="M12" s="103">
        <v>12.75</v>
      </c>
      <c r="N12" s="45">
        <v>15</v>
      </c>
      <c r="O12" s="78">
        <v>0</v>
      </c>
      <c r="P12" s="34"/>
      <c r="Q12" s="95"/>
    </row>
    <row r="13" spans="1:17" s="35" customFormat="1" ht="21.95" customHeight="1">
      <c r="A13" s="23" t="s">
        <v>43</v>
      </c>
      <c r="B13" s="98">
        <v>51</v>
      </c>
      <c r="C13" s="53">
        <v>0</v>
      </c>
      <c r="D13" s="47">
        <f t="shared" si="0"/>
        <v>0</v>
      </c>
      <c r="E13" s="45">
        <v>25</v>
      </c>
      <c r="F13" s="99">
        <v>0</v>
      </c>
      <c r="G13" s="96">
        <f t="shared" si="1"/>
        <v>0</v>
      </c>
      <c r="H13" s="100">
        <v>16</v>
      </c>
      <c r="I13" s="101">
        <v>0</v>
      </c>
      <c r="J13" s="102">
        <v>0</v>
      </c>
      <c r="K13" s="92">
        <f t="shared" si="2"/>
        <v>0.80392156862745101</v>
      </c>
      <c r="L13" s="39">
        <f t="shared" si="3"/>
        <v>0</v>
      </c>
      <c r="M13" s="103">
        <v>0</v>
      </c>
      <c r="N13" s="45">
        <v>39</v>
      </c>
      <c r="O13" s="78">
        <v>0</v>
      </c>
      <c r="P13" s="34"/>
      <c r="Q13" s="95"/>
    </row>
    <row r="14" spans="1:17" s="35" customFormat="1" ht="21.95" customHeight="1">
      <c r="A14" s="23" t="s">
        <v>44</v>
      </c>
      <c r="B14" s="98">
        <v>69</v>
      </c>
      <c r="C14" s="53">
        <v>0</v>
      </c>
      <c r="D14" s="47">
        <f t="shared" si="0"/>
        <v>0</v>
      </c>
      <c r="E14" s="45">
        <v>35</v>
      </c>
      <c r="F14" s="99">
        <v>0</v>
      </c>
      <c r="G14" s="47">
        <f t="shared" si="1"/>
        <v>0</v>
      </c>
      <c r="H14" s="48">
        <v>20</v>
      </c>
      <c r="I14" s="54">
        <v>0</v>
      </c>
      <c r="J14" s="102">
        <v>0</v>
      </c>
      <c r="K14" s="92">
        <f t="shared" si="2"/>
        <v>0.79710144927536231</v>
      </c>
      <c r="L14" s="39">
        <f t="shared" si="3"/>
        <v>0</v>
      </c>
      <c r="M14" s="103">
        <v>0</v>
      </c>
      <c r="N14" s="45">
        <v>55</v>
      </c>
      <c r="O14" s="78">
        <v>0</v>
      </c>
      <c r="P14" s="34"/>
      <c r="Q14" s="95"/>
    </row>
    <row r="15" spans="1:17" s="35" customFormat="1" ht="21.95" customHeight="1">
      <c r="A15" s="23" t="s">
        <v>45</v>
      </c>
      <c r="B15" s="98">
        <v>133</v>
      </c>
      <c r="C15" s="53">
        <v>1</v>
      </c>
      <c r="D15" s="47">
        <f t="shared" si="0"/>
        <v>7.5187969924812026E-3</v>
      </c>
      <c r="E15" s="45">
        <v>70</v>
      </c>
      <c r="F15" s="99">
        <v>1</v>
      </c>
      <c r="G15" s="47">
        <f t="shared" si="1"/>
        <v>1.4285714285714285E-2</v>
      </c>
      <c r="H15" s="48">
        <v>32</v>
      </c>
      <c r="I15" s="54">
        <v>0</v>
      </c>
      <c r="J15" s="102">
        <v>0</v>
      </c>
      <c r="K15" s="92">
        <f t="shared" si="2"/>
        <v>0.76691729323308266</v>
      </c>
      <c r="L15" s="39">
        <f t="shared" si="3"/>
        <v>1</v>
      </c>
      <c r="M15" s="103">
        <v>10</v>
      </c>
      <c r="N15" s="45">
        <v>86</v>
      </c>
      <c r="O15" s="78">
        <v>0</v>
      </c>
      <c r="P15" s="34"/>
      <c r="Q15" s="95"/>
    </row>
    <row r="16" spans="1:17" s="35" customFormat="1" ht="21.95" customHeight="1">
      <c r="A16" s="23" t="s">
        <v>46</v>
      </c>
      <c r="B16" s="98">
        <v>24</v>
      </c>
      <c r="C16" s="53">
        <v>2</v>
      </c>
      <c r="D16" s="47">
        <f t="shared" si="0"/>
        <v>8.3333333333333329E-2</v>
      </c>
      <c r="E16" s="45">
        <v>20</v>
      </c>
      <c r="F16" s="99">
        <v>2</v>
      </c>
      <c r="G16" s="47">
        <f t="shared" si="1"/>
        <v>0.1</v>
      </c>
      <c r="H16" s="48">
        <v>1</v>
      </c>
      <c r="I16" s="54">
        <v>0</v>
      </c>
      <c r="J16" s="102">
        <v>0</v>
      </c>
      <c r="K16" s="92">
        <f t="shared" si="2"/>
        <v>0.875</v>
      </c>
      <c r="L16" s="39">
        <f t="shared" si="3"/>
        <v>1</v>
      </c>
      <c r="M16" s="103">
        <v>13.5</v>
      </c>
      <c r="N16" s="45">
        <v>0</v>
      </c>
      <c r="O16" s="78">
        <v>1</v>
      </c>
      <c r="P16" s="34"/>
      <c r="Q16" s="95"/>
    </row>
    <row r="17" spans="1:17" s="35" customFormat="1" ht="21.95" customHeight="1">
      <c r="A17" s="23" t="s">
        <v>47</v>
      </c>
      <c r="B17" s="98">
        <v>25</v>
      </c>
      <c r="C17" s="53">
        <v>0</v>
      </c>
      <c r="D17" s="47">
        <f t="shared" si="0"/>
        <v>0</v>
      </c>
      <c r="E17" s="45">
        <v>10</v>
      </c>
      <c r="F17" s="99">
        <v>0</v>
      </c>
      <c r="G17" s="47">
        <f t="shared" si="1"/>
        <v>0</v>
      </c>
      <c r="H17" s="48">
        <v>10</v>
      </c>
      <c r="I17" s="54">
        <v>0</v>
      </c>
      <c r="J17" s="102">
        <v>0</v>
      </c>
      <c r="K17" s="92">
        <f t="shared" si="2"/>
        <v>0.8</v>
      </c>
      <c r="L17" s="39">
        <f t="shared" si="3"/>
        <v>0</v>
      </c>
      <c r="M17" s="103">
        <v>0</v>
      </c>
      <c r="N17" s="45">
        <v>22</v>
      </c>
      <c r="O17" s="78">
        <v>1</v>
      </c>
      <c r="P17" s="34"/>
      <c r="Q17" s="95"/>
    </row>
    <row r="18" spans="1:17" s="35" customFormat="1" ht="21.95" customHeight="1">
      <c r="A18" s="23" t="s">
        <v>48</v>
      </c>
      <c r="B18" s="98">
        <v>42</v>
      </c>
      <c r="C18" s="53">
        <v>6</v>
      </c>
      <c r="D18" s="47">
        <f t="shared" si="0"/>
        <v>0.14285714285714285</v>
      </c>
      <c r="E18" s="45">
        <v>30</v>
      </c>
      <c r="F18" s="99">
        <v>6</v>
      </c>
      <c r="G18" s="47">
        <f t="shared" si="1"/>
        <v>0.2</v>
      </c>
      <c r="H18" s="48">
        <v>5</v>
      </c>
      <c r="I18" s="54">
        <v>0</v>
      </c>
      <c r="J18" s="102">
        <v>0</v>
      </c>
      <c r="K18" s="92">
        <f t="shared" si="2"/>
        <v>0.83333333333333337</v>
      </c>
      <c r="L18" s="39">
        <f t="shared" si="3"/>
        <v>1</v>
      </c>
      <c r="M18" s="103">
        <v>13.916666666666668</v>
      </c>
      <c r="N18" s="45">
        <v>37</v>
      </c>
      <c r="O18" s="78">
        <v>4</v>
      </c>
      <c r="P18" s="34"/>
      <c r="Q18" s="95"/>
    </row>
    <row r="19" spans="1:17" s="35" customFormat="1" ht="21.95" customHeight="1">
      <c r="A19" s="23" t="s">
        <v>49</v>
      </c>
      <c r="B19" s="98">
        <v>29</v>
      </c>
      <c r="C19" s="53">
        <v>0</v>
      </c>
      <c r="D19" s="47">
        <f t="shared" si="0"/>
        <v>0</v>
      </c>
      <c r="E19" s="45">
        <v>13</v>
      </c>
      <c r="F19" s="99">
        <v>0</v>
      </c>
      <c r="G19" s="39">
        <f t="shared" si="1"/>
        <v>0</v>
      </c>
      <c r="H19" s="40">
        <v>10</v>
      </c>
      <c r="I19" s="90">
        <v>0</v>
      </c>
      <c r="J19" s="91">
        <v>0</v>
      </c>
      <c r="K19" s="92">
        <f t="shared" si="2"/>
        <v>0.7931034482758621</v>
      </c>
      <c r="L19" s="39">
        <f t="shared" si="3"/>
        <v>0</v>
      </c>
      <c r="M19" s="103">
        <v>0</v>
      </c>
      <c r="N19" s="45">
        <v>21</v>
      </c>
      <c r="O19" s="78">
        <v>0</v>
      </c>
      <c r="P19" s="34"/>
      <c r="Q19" s="95"/>
    </row>
    <row r="20" spans="1:17" s="35" customFormat="1" ht="21.95" customHeight="1">
      <c r="A20" s="23" t="s">
        <v>50</v>
      </c>
      <c r="B20" s="98">
        <v>32</v>
      </c>
      <c r="C20" s="53">
        <v>2</v>
      </c>
      <c r="D20" s="47">
        <f t="shared" si="0"/>
        <v>6.25E-2</v>
      </c>
      <c r="E20" s="45">
        <v>17</v>
      </c>
      <c r="F20" s="99">
        <v>2</v>
      </c>
      <c r="G20" s="39">
        <f t="shared" si="1"/>
        <v>0.11764705882352941</v>
      </c>
      <c r="H20" s="40">
        <v>10</v>
      </c>
      <c r="I20" s="90">
        <v>0</v>
      </c>
      <c r="J20" s="91">
        <v>0</v>
      </c>
      <c r="K20" s="92">
        <f t="shared" si="2"/>
        <v>0.84375</v>
      </c>
      <c r="L20" s="39">
        <f t="shared" si="3"/>
        <v>1</v>
      </c>
      <c r="M20" s="103">
        <v>13.875</v>
      </c>
      <c r="N20" s="45">
        <v>26</v>
      </c>
      <c r="O20" s="78">
        <v>3</v>
      </c>
      <c r="P20" s="34"/>
      <c r="Q20" s="95"/>
    </row>
    <row r="21" spans="1:17" s="35" customFormat="1" ht="21.95" customHeight="1" thickBot="1">
      <c r="A21" s="55" t="s">
        <v>51</v>
      </c>
      <c r="B21" s="107">
        <v>44</v>
      </c>
      <c r="C21" s="108">
        <v>2</v>
      </c>
      <c r="D21" s="58">
        <f t="shared" si="0"/>
        <v>4.5454545454545456E-2</v>
      </c>
      <c r="E21" s="109">
        <v>32</v>
      </c>
      <c r="F21" s="110">
        <v>2</v>
      </c>
      <c r="G21" s="96">
        <f t="shared" si="1"/>
        <v>6.25E-2</v>
      </c>
      <c r="H21" s="100">
        <v>8</v>
      </c>
      <c r="I21" s="101">
        <v>0</v>
      </c>
      <c r="J21" s="97">
        <v>0</v>
      </c>
      <c r="K21" s="131">
        <f t="shared" si="2"/>
        <v>0.90909090909090906</v>
      </c>
      <c r="L21" s="96">
        <f t="shared" si="3"/>
        <v>1</v>
      </c>
      <c r="M21" s="111">
        <v>13.5</v>
      </c>
      <c r="N21" s="109">
        <v>40</v>
      </c>
      <c r="O21" s="112">
        <v>6</v>
      </c>
      <c r="P21" s="34"/>
      <c r="Q21" s="95"/>
    </row>
    <row r="22" spans="1:17" s="35" customFormat="1" ht="21.95" customHeight="1" thickBot="1">
      <c r="A22" s="64" t="s">
        <v>52</v>
      </c>
      <c r="B22" s="113">
        <f>SUM(B6:B21)</f>
        <v>699</v>
      </c>
      <c r="C22" s="82">
        <f>SUM(C6:C21)</f>
        <v>31</v>
      </c>
      <c r="D22" s="67">
        <f t="shared" si="0"/>
        <v>4.4349070100143065E-2</v>
      </c>
      <c r="E22" s="65">
        <f>SUM(E6:E21)</f>
        <v>393</v>
      </c>
      <c r="F22" s="114">
        <f>SUM(F6:F21)</f>
        <v>31</v>
      </c>
      <c r="G22" s="67">
        <f t="shared" si="1"/>
        <v>7.8880407124681931E-2</v>
      </c>
      <c r="H22" s="115">
        <f>SUM(H6:H21)</f>
        <v>170</v>
      </c>
      <c r="I22" s="116">
        <f>SUM(I6:I21)</f>
        <v>0</v>
      </c>
      <c r="J22" s="117">
        <f>SUM(J6:J21)</f>
        <v>0</v>
      </c>
      <c r="K22" s="118">
        <f t="shared" si="2"/>
        <v>0.80543633762517886</v>
      </c>
      <c r="L22" s="67">
        <f t="shared" si="3"/>
        <v>1</v>
      </c>
      <c r="M22" s="119">
        <v>14.23</v>
      </c>
      <c r="N22" s="65">
        <f>SUM(N6:N21)</f>
        <v>505</v>
      </c>
      <c r="O22" s="68">
        <f>SUM(O6:O21)</f>
        <v>30</v>
      </c>
      <c r="P22" s="34"/>
      <c r="Q22" s="120"/>
    </row>
    <row r="23" spans="1:17" s="35" customFormat="1" ht="12.75" customHeight="1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>
      <c r="A24" s="271" t="s">
        <v>65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3"/>
      <c r="P24" s="34"/>
      <c r="Q24" s="120"/>
    </row>
    <row r="25" spans="1:17" s="35" customFormat="1" ht="12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3"/>
      <c r="P25" s="34"/>
      <c r="Q25" s="120"/>
    </row>
    <row r="26" spans="1:17" ht="6.75" customHeight="1" thickBot="1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8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RowHeight="12.75"/>
  <cols>
    <col min="1" max="1" width="19.140625" style="2" customWidth="1"/>
    <col min="2" max="2" width="8.28515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>
      <c r="A1" s="256" t="str">
        <f>+'1 In School Youth Part'!A1:N1</f>
        <v>TAB 7 - WIOA TITLE I PARTICIPANT SUMMARY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ht="21.95" customHeight="1">
      <c r="A2" s="265" t="str">
        <f>'1 In School Youth Part'!$A$2</f>
        <v>FY21 QUARTER ENDING SEPTEMBER 30, 2020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</row>
    <row r="3" spans="1:17" ht="21.95" customHeight="1" thickBot="1">
      <c r="A3" s="269" t="s">
        <v>67</v>
      </c>
      <c r="B3" s="270"/>
      <c r="C3" s="270"/>
      <c r="D3" s="270"/>
      <c r="E3" s="270"/>
      <c r="F3" s="270"/>
      <c r="G3" s="270"/>
      <c r="H3" s="270"/>
      <c r="I3" s="270"/>
      <c r="J3" s="270"/>
      <c r="K3" s="245"/>
      <c r="L3" s="245"/>
      <c r="M3" s="245"/>
      <c r="N3" s="245"/>
      <c r="O3" s="246"/>
    </row>
    <row r="4" spans="1:17" ht="25.5" customHeight="1">
      <c r="A4" s="274" t="str">
        <f>'1 In School Youth Part'!$A$4</f>
        <v>WORKFORCE AREA</v>
      </c>
      <c r="B4" s="264" t="s">
        <v>57</v>
      </c>
      <c r="C4" s="264"/>
      <c r="D4" s="260"/>
      <c r="E4" s="261" t="s">
        <v>58</v>
      </c>
      <c r="F4" s="262"/>
      <c r="G4" s="263"/>
      <c r="H4" s="261" t="s">
        <v>59</v>
      </c>
      <c r="I4" s="260"/>
      <c r="J4" s="84" t="s">
        <v>60</v>
      </c>
      <c r="K4" s="259" t="s">
        <v>61</v>
      </c>
      <c r="L4" s="260"/>
      <c r="M4" s="228" t="s">
        <v>62</v>
      </c>
      <c r="N4" s="261" t="s">
        <v>63</v>
      </c>
      <c r="O4" s="263"/>
    </row>
    <row r="5" spans="1:17" ht="30" customHeight="1" thickBot="1">
      <c r="A5" s="275"/>
      <c r="B5" s="19" t="s">
        <v>23</v>
      </c>
      <c r="C5" s="19" t="s">
        <v>24</v>
      </c>
      <c r="D5" s="85" t="s">
        <v>64</v>
      </c>
      <c r="E5" s="19" t="s">
        <v>23</v>
      </c>
      <c r="F5" s="19" t="s">
        <v>24</v>
      </c>
      <c r="G5" s="85" t="s">
        <v>64</v>
      </c>
      <c r="H5" s="19" t="s">
        <v>23</v>
      </c>
      <c r="I5" s="20" t="s">
        <v>24</v>
      </c>
      <c r="J5" s="20" t="s">
        <v>24</v>
      </c>
      <c r="K5" s="19" t="s">
        <v>23</v>
      </c>
      <c r="L5" s="20" t="s">
        <v>24</v>
      </c>
      <c r="M5" s="20" t="s">
        <v>24</v>
      </c>
      <c r="N5" s="19" t="s">
        <v>23</v>
      </c>
      <c r="O5" s="86" t="s">
        <v>24</v>
      </c>
    </row>
    <row r="6" spans="1:17" s="35" customFormat="1" ht="21.95" customHeight="1">
      <c r="A6" s="23" t="s">
        <v>36</v>
      </c>
      <c r="B6" s="132">
        <f>+'4 In School Youth Exits'!B6+'5 Out School Youth Exits'!B6</f>
        <v>20</v>
      </c>
      <c r="C6" s="133">
        <f>+'4 In School Youth Exits'!C6+'5 Out School Youth Exits'!C6</f>
        <v>2</v>
      </c>
      <c r="D6" s="39">
        <f t="shared" ref="D6:D22" si="0">C6/B6</f>
        <v>0.1</v>
      </c>
      <c r="E6" s="134">
        <f>+'4 In School Youth Exits'!E6+'5 Out School Youth Exits'!E6</f>
        <v>9</v>
      </c>
      <c r="F6" s="134">
        <f>+'4 In School Youth Exits'!F6+'5 Out School Youth Exits'!F6</f>
        <v>2</v>
      </c>
      <c r="G6" s="39">
        <f t="shared" ref="G6:G22" si="1">F6/E6</f>
        <v>0.22222222222222221</v>
      </c>
      <c r="H6" s="134">
        <f>+'4 In School Youth Exits'!H6+'5 Out School Youth Exits'!H6</f>
        <v>4</v>
      </c>
      <c r="I6" s="135">
        <f>+'4 In School Youth Exits'!I6+'5 Out School Youth Exits'!I6</f>
        <v>0</v>
      </c>
      <c r="J6" s="136">
        <f>+'4 In School Youth Exits'!J6+'5 Out School Youth Exits'!J6</f>
        <v>0</v>
      </c>
      <c r="K6" s="137">
        <f>(E6+H6)/B6</f>
        <v>0.65</v>
      </c>
      <c r="L6" s="39">
        <f>IF(C6&gt;0,(F6+I6-J6)/C6,0)</f>
        <v>1</v>
      </c>
      <c r="M6" s="138">
        <v>13.88</v>
      </c>
      <c r="N6" s="134">
        <f>+'4 In School Youth Exits'!N6+'5 Out School Youth Exits'!N6</f>
        <v>12</v>
      </c>
      <c r="O6" s="135">
        <f>+'4 In School Youth Exits'!O6+'5 Out School Youth Exits'!O6</f>
        <v>0</v>
      </c>
      <c r="P6" s="34"/>
      <c r="Q6" s="95"/>
    </row>
    <row r="7" spans="1:17" s="35" customFormat="1" ht="21.95" customHeight="1">
      <c r="A7" s="36" t="s">
        <v>37</v>
      </c>
      <c r="B7" s="87">
        <f>+'4 In School Youth Exits'!B7+'5 Out School Youth Exits'!B7</f>
        <v>34</v>
      </c>
      <c r="C7" s="134">
        <f>+'4 In School Youth Exits'!C7+'5 Out School Youth Exits'!C7</f>
        <v>5</v>
      </c>
      <c r="D7" s="96">
        <f t="shared" si="0"/>
        <v>0.14705882352941177</v>
      </c>
      <c r="E7" s="134">
        <f>+'4 In School Youth Exits'!E7+'5 Out School Youth Exits'!E7</f>
        <v>15</v>
      </c>
      <c r="F7" s="134">
        <f>+'4 In School Youth Exits'!F7+'5 Out School Youth Exits'!F7</f>
        <v>2</v>
      </c>
      <c r="G7" s="39">
        <f t="shared" si="1"/>
        <v>0.13333333333333333</v>
      </c>
      <c r="H7" s="134">
        <f>+'4 In School Youth Exits'!H7+'5 Out School Youth Exits'!H7</f>
        <v>11</v>
      </c>
      <c r="I7" s="139">
        <f>+'4 In School Youth Exits'!I7+'5 Out School Youth Exits'!I7</f>
        <v>0</v>
      </c>
      <c r="J7" s="140">
        <f>+'4 In School Youth Exits'!J7+'5 Out School Youth Exits'!J7</f>
        <v>0</v>
      </c>
      <c r="K7" s="92">
        <f t="shared" ref="K7:K22" si="2">(E7+H7)/B7</f>
        <v>0.76470588235294112</v>
      </c>
      <c r="L7" s="39">
        <f t="shared" ref="L7:L22" si="3">IF(C7&gt;0,(F7+I7-J7)/C7,0)</f>
        <v>0.4</v>
      </c>
      <c r="M7" s="138">
        <v>17</v>
      </c>
      <c r="N7" s="134">
        <f>+'4 In School Youth Exits'!N7+'5 Out School Youth Exits'!N7</f>
        <v>23</v>
      </c>
      <c r="O7" s="139">
        <f>+'4 In School Youth Exits'!O7+'5 Out School Youth Exits'!O7</f>
        <v>6</v>
      </c>
      <c r="P7" s="34"/>
      <c r="Q7" s="95"/>
    </row>
    <row r="8" spans="1:17" s="35" customFormat="1" ht="21.95" customHeight="1">
      <c r="A8" s="23" t="s">
        <v>38</v>
      </c>
      <c r="B8" s="87">
        <f>+'4 In School Youth Exits'!B8+'5 Out School Youth Exits'!B8</f>
        <v>59</v>
      </c>
      <c r="C8" s="134">
        <f>+'4 In School Youth Exits'!C8+'5 Out School Youth Exits'!C8</f>
        <v>12</v>
      </c>
      <c r="D8" s="47">
        <f t="shared" si="0"/>
        <v>0.20338983050847459</v>
      </c>
      <c r="E8" s="134">
        <f>+'4 In School Youth Exits'!E8+'5 Out School Youth Exits'!E8</f>
        <v>32</v>
      </c>
      <c r="F8" s="134">
        <f>+'4 In School Youth Exits'!F8+'5 Out School Youth Exits'!F8</f>
        <v>6</v>
      </c>
      <c r="G8" s="96">
        <f t="shared" si="1"/>
        <v>0.1875</v>
      </c>
      <c r="H8" s="134">
        <f>+'4 In School Youth Exits'!H8+'5 Out School Youth Exits'!H8</f>
        <v>13</v>
      </c>
      <c r="I8" s="139">
        <f>+'4 In School Youth Exits'!I8+'5 Out School Youth Exits'!I8</f>
        <v>5</v>
      </c>
      <c r="J8" s="140">
        <f>+'4 In School Youth Exits'!J8+'5 Out School Youth Exits'!J8</f>
        <v>0</v>
      </c>
      <c r="K8" s="92">
        <f t="shared" si="2"/>
        <v>0.76271186440677963</v>
      </c>
      <c r="L8" s="39">
        <f t="shared" si="3"/>
        <v>0.91666666666666663</v>
      </c>
      <c r="M8" s="138">
        <v>12.21</v>
      </c>
      <c r="N8" s="134">
        <f>+'4 In School Youth Exits'!N8+'5 Out School Youth Exits'!N8</f>
        <v>39</v>
      </c>
      <c r="O8" s="139">
        <f>+'4 In School Youth Exits'!O8+'5 Out School Youth Exits'!O8</f>
        <v>15</v>
      </c>
      <c r="P8" s="34"/>
    </row>
    <row r="9" spans="1:17" s="35" customFormat="1" ht="21.95" customHeight="1">
      <c r="A9" s="23" t="s">
        <v>39</v>
      </c>
      <c r="B9" s="87">
        <f>+'4 In School Youth Exits'!B9+'5 Out School Youth Exits'!B9</f>
        <v>58</v>
      </c>
      <c r="C9" s="134">
        <f>+'4 In School Youth Exits'!C9+'5 Out School Youth Exits'!C9</f>
        <v>0</v>
      </c>
      <c r="D9" s="47">
        <f t="shared" si="0"/>
        <v>0</v>
      </c>
      <c r="E9" s="134">
        <f>+'4 In School Youth Exits'!E9+'5 Out School Youth Exits'!E9</f>
        <v>31</v>
      </c>
      <c r="F9" s="134">
        <f>+'4 In School Youth Exits'!F9+'5 Out School Youth Exits'!F9</f>
        <v>0</v>
      </c>
      <c r="G9" s="47">
        <f t="shared" si="1"/>
        <v>0</v>
      </c>
      <c r="H9" s="134">
        <f>+'4 In School Youth Exits'!H9+'5 Out School Youth Exits'!H9</f>
        <v>19</v>
      </c>
      <c r="I9" s="139">
        <f>+'4 In School Youth Exits'!I9+'5 Out School Youth Exits'!I9</f>
        <v>0</v>
      </c>
      <c r="J9" s="140">
        <f>+'4 In School Youth Exits'!J9+'5 Out School Youth Exits'!J9</f>
        <v>0</v>
      </c>
      <c r="K9" s="92">
        <f t="shared" si="2"/>
        <v>0.86206896551724133</v>
      </c>
      <c r="L9" s="39">
        <f t="shared" si="3"/>
        <v>0</v>
      </c>
      <c r="M9" s="138">
        <v>0</v>
      </c>
      <c r="N9" s="134">
        <f>+'4 In School Youth Exits'!N9+'5 Out School Youth Exits'!N9</f>
        <v>45</v>
      </c>
      <c r="O9" s="139">
        <f>+'4 In School Youth Exits'!O9+'5 Out School Youth Exits'!O9</f>
        <v>0</v>
      </c>
      <c r="P9" s="34"/>
      <c r="Q9" s="95"/>
    </row>
    <row r="10" spans="1:17" s="35" customFormat="1" ht="21.95" customHeight="1">
      <c r="A10" s="23" t="s">
        <v>40</v>
      </c>
      <c r="B10" s="87">
        <f>+'4 In School Youth Exits'!B10+'5 Out School Youth Exits'!B10</f>
        <v>29</v>
      </c>
      <c r="C10" s="134">
        <f>+'4 In School Youth Exits'!C10+'5 Out School Youth Exits'!C10</f>
        <v>1</v>
      </c>
      <c r="D10" s="47">
        <f t="shared" si="0"/>
        <v>3.4482758620689655E-2</v>
      </c>
      <c r="E10" s="134">
        <f>+'4 In School Youth Exits'!E10+'5 Out School Youth Exits'!E10</f>
        <v>15</v>
      </c>
      <c r="F10" s="134">
        <f>+'4 In School Youth Exits'!F10+'5 Out School Youth Exits'!F10</f>
        <v>1</v>
      </c>
      <c r="G10" s="47">
        <f t="shared" si="1"/>
        <v>6.6666666666666666E-2</v>
      </c>
      <c r="H10" s="134">
        <f>+'4 In School Youth Exits'!H10+'5 Out School Youth Exits'!H10</f>
        <v>9</v>
      </c>
      <c r="I10" s="139">
        <f>+'4 In School Youth Exits'!I10+'5 Out School Youth Exits'!I10</f>
        <v>0</v>
      </c>
      <c r="J10" s="140">
        <f>+'4 In School Youth Exits'!J10+'5 Out School Youth Exits'!J10</f>
        <v>0</v>
      </c>
      <c r="K10" s="92">
        <f t="shared" si="2"/>
        <v>0.82758620689655171</v>
      </c>
      <c r="L10" s="39">
        <f t="shared" si="3"/>
        <v>1</v>
      </c>
      <c r="M10" s="138">
        <v>15</v>
      </c>
      <c r="N10" s="134">
        <f>+'4 In School Youth Exits'!N10+'5 Out School Youth Exits'!N10</f>
        <v>21</v>
      </c>
      <c r="O10" s="139">
        <f>+'4 In School Youth Exits'!O10+'5 Out School Youth Exits'!O10</f>
        <v>0</v>
      </c>
      <c r="P10" s="34"/>
      <c r="Q10" s="95"/>
    </row>
    <row r="11" spans="1:17" s="35" customFormat="1" ht="21.95" customHeight="1">
      <c r="A11" s="23" t="s">
        <v>41</v>
      </c>
      <c r="B11" s="87">
        <f>+'4 In School Youth Exits'!B11+'5 Out School Youth Exits'!B11</f>
        <v>70</v>
      </c>
      <c r="C11" s="134">
        <f>+'4 In School Youth Exits'!C11+'5 Out School Youth Exits'!C11</f>
        <v>12</v>
      </c>
      <c r="D11" s="47">
        <f t="shared" si="0"/>
        <v>0.17142857142857143</v>
      </c>
      <c r="E11" s="134">
        <f>+'4 In School Youth Exits'!E11+'5 Out School Youth Exits'!E11</f>
        <v>47</v>
      </c>
      <c r="F11" s="134">
        <f>+'4 In School Youth Exits'!F11+'5 Out School Youth Exits'!F11</f>
        <v>12</v>
      </c>
      <c r="G11" s="130">
        <f t="shared" si="1"/>
        <v>0.25531914893617019</v>
      </c>
      <c r="H11" s="134">
        <f>+'4 In School Youth Exits'!H11+'5 Out School Youth Exits'!H11</f>
        <v>10</v>
      </c>
      <c r="I11" s="139">
        <f>+'4 In School Youth Exits'!I11+'5 Out School Youth Exits'!I11</f>
        <v>0</v>
      </c>
      <c r="J11" s="140">
        <f>+'4 In School Youth Exits'!J11+'5 Out School Youth Exits'!J11</f>
        <v>0</v>
      </c>
      <c r="K11" s="92">
        <f t="shared" si="2"/>
        <v>0.81428571428571428</v>
      </c>
      <c r="L11" s="39">
        <f t="shared" si="3"/>
        <v>1</v>
      </c>
      <c r="M11" s="138">
        <v>14.6</v>
      </c>
      <c r="N11" s="134">
        <f>+'4 In School Youth Exits'!N11+'5 Out School Youth Exits'!N11</f>
        <v>50</v>
      </c>
      <c r="O11" s="139">
        <f>+'4 In School Youth Exits'!O11+'5 Out School Youth Exits'!O11</f>
        <v>6</v>
      </c>
      <c r="P11" s="34"/>
      <c r="Q11" s="95"/>
    </row>
    <row r="12" spans="1:17" s="35" customFormat="1" ht="21.95" customHeight="1">
      <c r="A12" s="23" t="s">
        <v>42</v>
      </c>
      <c r="B12" s="87">
        <f>+'4 In School Youth Exits'!B12+'5 Out School Youth Exits'!B12</f>
        <v>27</v>
      </c>
      <c r="C12" s="134">
        <f>+'4 In School Youth Exits'!C12+'5 Out School Youth Exits'!C12</f>
        <v>2</v>
      </c>
      <c r="D12" s="47">
        <f t="shared" si="0"/>
        <v>7.407407407407407E-2</v>
      </c>
      <c r="E12" s="134">
        <f>+'4 In School Youth Exits'!E12+'5 Out School Youth Exits'!E12</f>
        <v>14</v>
      </c>
      <c r="F12" s="134">
        <f>+'4 In School Youth Exits'!F12+'5 Out School Youth Exits'!F12</f>
        <v>2</v>
      </c>
      <c r="G12" s="47">
        <f t="shared" si="1"/>
        <v>0.14285714285714285</v>
      </c>
      <c r="H12" s="134">
        <f>+'4 In School Youth Exits'!H12+'5 Out School Youth Exits'!H12</f>
        <v>6</v>
      </c>
      <c r="I12" s="139">
        <f>+'4 In School Youth Exits'!I12+'5 Out School Youth Exits'!I12</f>
        <v>0</v>
      </c>
      <c r="J12" s="140">
        <f>+'4 In School Youth Exits'!J12+'5 Out School Youth Exits'!J12</f>
        <v>0</v>
      </c>
      <c r="K12" s="92">
        <f t="shared" si="2"/>
        <v>0.7407407407407407</v>
      </c>
      <c r="L12" s="39">
        <f t="shared" si="3"/>
        <v>1</v>
      </c>
      <c r="M12" s="138">
        <v>12.88</v>
      </c>
      <c r="N12" s="134">
        <f>+'4 In School Youth Exits'!N12+'5 Out School Youth Exits'!N12</f>
        <v>21</v>
      </c>
      <c r="O12" s="139">
        <f>+'4 In School Youth Exits'!O12+'5 Out School Youth Exits'!O12</f>
        <v>1</v>
      </c>
      <c r="P12" s="34"/>
      <c r="Q12" s="95"/>
    </row>
    <row r="13" spans="1:17" s="35" customFormat="1" ht="21.95" customHeight="1">
      <c r="A13" s="23" t="s">
        <v>43</v>
      </c>
      <c r="B13" s="87">
        <f>+'4 In School Youth Exits'!B13+'5 Out School Youth Exits'!B13</f>
        <v>72</v>
      </c>
      <c r="C13" s="134">
        <f>+'4 In School Youth Exits'!C13+'5 Out School Youth Exits'!C13</f>
        <v>0</v>
      </c>
      <c r="D13" s="47">
        <f t="shared" si="0"/>
        <v>0</v>
      </c>
      <c r="E13" s="134">
        <f>+'4 In School Youth Exits'!E13+'5 Out School Youth Exits'!E13</f>
        <v>32</v>
      </c>
      <c r="F13" s="134">
        <f>+'4 In School Youth Exits'!F13+'5 Out School Youth Exits'!F13</f>
        <v>0</v>
      </c>
      <c r="G13" s="96">
        <f t="shared" si="1"/>
        <v>0</v>
      </c>
      <c r="H13" s="134">
        <f>+'4 In School Youth Exits'!H13+'5 Out School Youth Exits'!H13</f>
        <v>27</v>
      </c>
      <c r="I13" s="139">
        <f>+'4 In School Youth Exits'!I13+'5 Out School Youth Exits'!I13</f>
        <v>0</v>
      </c>
      <c r="J13" s="140">
        <f>+'4 In School Youth Exits'!J13+'5 Out School Youth Exits'!J13</f>
        <v>0</v>
      </c>
      <c r="K13" s="92">
        <f t="shared" si="2"/>
        <v>0.81944444444444442</v>
      </c>
      <c r="L13" s="39">
        <f t="shared" si="3"/>
        <v>0</v>
      </c>
      <c r="M13" s="138">
        <v>0</v>
      </c>
      <c r="N13" s="134">
        <f>+'4 In School Youth Exits'!N13+'5 Out School Youth Exits'!N13</f>
        <v>56</v>
      </c>
      <c r="O13" s="139">
        <f>+'4 In School Youth Exits'!O13+'5 Out School Youth Exits'!O13</f>
        <v>0</v>
      </c>
      <c r="P13" s="34"/>
      <c r="Q13" s="95"/>
    </row>
    <row r="14" spans="1:17" s="35" customFormat="1" ht="21.95" customHeight="1">
      <c r="A14" s="23" t="s">
        <v>44</v>
      </c>
      <c r="B14" s="87">
        <f>+'4 In School Youth Exits'!B14+'5 Out School Youth Exits'!B14</f>
        <v>69</v>
      </c>
      <c r="C14" s="134">
        <f>+'4 In School Youth Exits'!C14+'5 Out School Youth Exits'!C14</f>
        <v>0</v>
      </c>
      <c r="D14" s="47">
        <f t="shared" si="0"/>
        <v>0</v>
      </c>
      <c r="E14" s="134">
        <f>+'4 In School Youth Exits'!E14+'5 Out School Youth Exits'!E14</f>
        <v>35</v>
      </c>
      <c r="F14" s="134">
        <f>+'4 In School Youth Exits'!F14+'5 Out School Youth Exits'!F14</f>
        <v>0</v>
      </c>
      <c r="G14" s="47">
        <f t="shared" si="1"/>
        <v>0</v>
      </c>
      <c r="H14" s="134">
        <f>+'4 In School Youth Exits'!H14+'5 Out School Youth Exits'!H14</f>
        <v>20</v>
      </c>
      <c r="I14" s="139">
        <f>+'4 In School Youth Exits'!I14+'5 Out School Youth Exits'!I14</f>
        <v>0</v>
      </c>
      <c r="J14" s="140">
        <f>+'4 In School Youth Exits'!J14+'5 Out School Youth Exits'!J14</f>
        <v>0</v>
      </c>
      <c r="K14" s="92">
        <f t="shared" si="2"/>
        <v>0.79710144927536231</v>
      </c>
      <c r="L14" s="39">
        <f t="shared" si="3"/>
        <v>0</v>
      </c>
      <c r="M14" s="138">
        <v>0</v>
      </c>
      <c r="N14" s="134">
        <f>+'4 In School Youth Exits'!N14+'5 Out School Youth Exits'!N14</f>
        <v>55</v>
      </c>
      <c r="O14" s="139">
        <f>+'4 In School Youth Exits'!O14+'5 Out School Youth Exits'!O14</f>
        <v>0</v>
      </c>
      <c r="P14" s="34"/>
      <c r="Q14" s="95"/>
    </row>
    <row r="15" spans="1:17" s="35" customFormat="1" ht="21.95" customHeight="1">
      <c r="A15" s="23" t="s">
        <v>45</v>
      </c>
      <c r="B15" s="87">
        <f>+'4 In School Youth Exits'!B15+'5 Out School Youth Exits'!B15</f>
        <v>205</v>
      </c>
      <c r="C15" s="134">
        <f>+'4 In School Youth Exits'!C15+'5 Out School Youth Exits'!C15</f>
        <v>26</v>
      </c>
      <c r="D15" s="47">
        <f t="shared" si="0"/>
        <v>0.12682926829268293</v>
      </c>
      <c r="E15" s="134">
        <f>+'4 In School Youth Exits'!E15+'5 Out School Youth Exits'!E15</f>
        <v>83</v>
      </c>
      <c r="F15" s="134">
        <f>+'4 In School Youth Exits'!F15+'5 Out School Youth Exits'!F15</f>
        <v>5</v>
      </c>
      <c r="G15" s="47">
        <f t="shared" si="1"/>
        <v>6.0240963855421686E-2</v>
      </c>
      <c r="H15" s="134">
        <f>+'4 In School Youth Exits'!H15+'5 Out School Youth Exits'!H15</f>
        <v>73</v>
      </c>
      <c r="I15" s="139">
        <f>+'4 In School Youth Exits'!I15+'5 Out School Youth Exits'!I15</f>
        <v>21</v>
      </c>
      <c r="J15" s="140">
        <f>+'4 In School Youth Exits'!J15+'5 Out School Youth Exits'!J15</f>
        <v>0</v>
      </c>
      <c r="K15" s="92">
        <f t="shared" si="2"/>
        <v>0.76097560975609757</v>
      </c>
      <c r="L15" s="39">
        <f t="shared" si="3"/>
        <v>1</v>
      </c>
      <c r="M15" s="138">
        <v>12.65</v>
      </c>
      <c r="N15" s="134">
        <f>+'4 In School Youth Exits'!N15+'5 Out School Youth Exits'!N15</f>
        <v>139</v>
      </c>
      <c r="O15" s="139">
        <f>+'4 In School Youth Exits'!O15+'5 Out School Youth Exits'!O15</f>
        <v>23</v>
      </c>
      <c r="P15" s="34"/>
      <c r="Q15" s="95"/>
    </row>
    <row r="16" spans="1:17" s="35" customFormat="1" ht="21.95" customHeight="1">
      <c r="A16" s="23" t="s">
        <v>46</v>
      </c>
      <c r="B16" s="87">
        <f>+'4 In School Youth Exits'!B16+'5 Out School Youth Exits'!B16</f>
        <v>24</v>
      </c>
      <c r="C16" s="134">
        <f>+'4 In School Youth Exits'!C16+'5 Out School Youth Exits'!C16</f>
        <v>2</v>
      </c>
      <c r="D16" s="47">
        <f t="shared" si="0"/>
        <v>8.3333333333333329E-2</v>
      </c>
      <c r="E16" s="134">
        <f>+'4 In School Youth Exits'!E16+'5 Out School Youth Exits'!E16</f>
        <v>20</v>
      </c>
      <c r="F16" s="134">
        <f>+'4 In School Youth Exits'!F16+'5 Out School Youth Exits'!F16</f>
        <v>2</v>
      </c>
      <c r="G16" s="47">
        <f t="shared" si="1"/>
        <v>0.1</v>
      </c>
      <c r="H16" s="134">
        <f>+'4 In School Youth Exits'!H16+'5 Out School Youth Exits'!H16</f>
        <v>1</v>
      </c>
      <c r="I16" s="139">
        <f>+'4 In School Youth Exits'!I16+'5 Out School Youth Exits'!I16</f>
        <v>0</v>
      </c>
      <c r="J16" s="140">
        <f>+'4 In School Youth Exits'!J16+'5 Out School Youth Exits'!J16</f>
        <v>0</v>
      </c>
      <c r="K16" s="92">
        <f t="shared" si="2"/>
        <v>0.875</v>
      </c>
      <c r="L16" s="39">
        <f t="shared" si="3"/>
        <v>1</v>
      </c>
      <c r="M16" s="138">
        <v>13.5</v>
      </c>
      <c r="N16" s="134">
        <f>+'4 In School Youth Exits'!N16+'5 Out School Youth Exits'!N16</f>
        <v>0</v>
      </c>
      <c r="O16" s="139">
        <f>+'4 In School Youth Exits'!O16+'5 Out School Youth Exits'!O16</f>
        <v>1</v>
      </c>
      <c r="P16" s="34"/>
      <c r="Q16" s="95"/>
    </row>
    <row r="17" spans="1:17" s="35" customFormat="1" ht="21.95" customHeight="1">
      <c r="A17" s="23" t="s">
        <v>47</v>
      </c>
      <c r="B17" s="87">
        <f>+'4 In School Youth Exits'!B17+'5 Out School Youth Exits'!B17</f>
        <v>45</v>
      </c>
      <c r="C17" s="134">
        <f>+'4 In School Youth Exits'!C17+'5 Out School Youth Exits'!C17</f>
        <v>10</v>
      </c>
      <c r="D17" s="47">
        <f t="shared" si="0"/>
        <v>0.22222222222222221</v>
      </c>
      <c r="E17" s="134">
        <f>+'4 In School Youth Exits'!E17+'5 Out School Youth Exits'!E17</f>
        <v>18</v>
      </c>
      <c r="F17" s="134">
        <f>+'4 In School Youth Exits'!F17+'5 Out School Youth Exits'!F17</f>
        <v>0</v>
      </c>
      <c r="G17" s="47">
        <f t="shared" si="1"/>
        <v>0</v>
      </c>
      <c r="H17" s="134">
        <f>+'4 In School Youth Exits'!H17+'5 Out School Youth Exits'!H17</f>
        <v>20</v>
      </c>
      <c r="I17" s="139">
        <f>+'4 In School Youth Exits'!I17+'5 Out School Youth Exits'!I17</f>
        <v>6</v>
      </c>
      <c r="J17" s="140">
        <f>+'4 In School Youth Exits'!J17+'5 Out School Youth Exits'!J17</f>
        <v>0</v>
      </c>
      <c r="K17" s="92">
        <f t="shared" si="2"/>
        <v>0.84444444444444444</v>
      </c>
      <c r="L17" s="39">
        <f t="shared" si="3"/>
        <v>0.6</v>
      </c>
      <c r="M17" s="138">
        <v>0</v>
      </c>
      <c r="N17" s="134">
        <f>+'4 In School Youth Exits'!N17+'5 Out School Youth Exits'!N17</f>
        <v>40</v>
      </c>
      <c r="O17" s="139">
        <f>+'4 In School Youth Exits'!O17+'5 Out School Youth Exits'!O17</f>
        <v>10</v>
      </c>
      <c r="P17" s="34"/>
      <c r="Q17" s="95"/>
    </row>
    <row r="18" spans="1:17" s="35" customFormat="1" ht="21.95" customHeight="1">
      <c r="A18" s="23" t="s">
        <v>48</v>
      </c>
      <c r="B18" s="87">
        <f>+'4 In School Youth Exits'!B18+'5 Out School Youth Exits'!B18</f>
        <v>55</v>
      </c>
      <c r="C18" s="134">
        <f>+'4 In School Youth Exits'!C18+'5 Out School Youth Exits'!C18</f>
        <v>14</v>
      </c>
      <c r="D18" s="47">
        <f t="shared" si="0"/>
        <v>0.25454545454545452</v>
      </c>
      <c r="E18" s="134">
        <f>+'4 In School Youth Exits'!E18+'5 Out School Youth Exits'!E18</f>
        <v>37</v>
      </c>
      <c r="F18" s="134">
        <f>+'4 In School Youth Exits'!F18+'5 Out School Youth Exits'!F18</f>
        <v>7</v>
      </c>
      <c r="G18" s="47">
        <f t="shared" si="1"/>
        <v>0.1891891891891892</v>
      </c>
      <c r="H18" s="134">
        <f>+'4 In School Youth Exits'!H18+'5 Out School Youth Exits'!H18</f>
        <v>9</v>
      </c>
      <c r="I18" s="139">
        <v>7</v>
      </c>
      <c r="J18" s="140">
        <f>+'4 In School Youth Exits'!J18+'5 Out School Youth Exits'!J18</f>
        <v>0</v>
      </c>
      <c r="K18" s="92">
        <f t="shared" si="2"/>
        <v>0.83636363636363631</v>
      </c>
      <c r="L18" s="39">
        <f t="shared" si="3"/>
        <v>1</v>
      </c>
      <c r="M18" s="138">
        <v>13.65</v>
      </c>
      <c r="N18" s="134">
        <f>+'4 In School Youth Exits'!N18+'5 Out School Youth Exits'!N18</f>
        <v>48</v>
      </c>
      <c r="O18" s="139">
        <f>+'4 In School Youth Exits'!O18+'5 Out School Youth Exits'!O18</f>
        <v>12</v>
      </c>
      <c r="P18" s="34"/>
      <c r="Q18" s="95"/>
    </row>
    <row r="19" spans="1:17" s="35" customFormat="1" ht="21.95" customHeight="1">
      <c r="A19" s="23" t="s">
        <v>49</v>
      </c>
      <c r="B19" s="87">
        <f>+'4 In School Youth Exits'!B19+'5 Out School Youth Exits'!B19</f>
        <v>29</v>
      </c>
      <c r="C19" s="134">
        <f>+'4 In School Youth Exits'!C19+'5 Out School Youth Exits'!C19</f>
        <v>0</v>
      </c>
      <c r="D19" s="47">
        <f t="shared" si="0"/>
        <v>0</v>
      </c>
      <c r="E19" s="134">
        <f>+'4 In School Youth Exits'!E19+'5 Out School Youth Exits'!E19</f>
        <v>13</v>
      </c>
      <c r="F19" s="134">
        <f>+'4 In School Youth Exits'!F19+'5 Out School Youth Exits'!F19</f>
        <v>0</v>
      </c>
      <c r="G19" s="39">
        <f t="shared" si="1"/>
        <v>0</v>
      </c>
      <c r="H19" s="134">
        <f>+'4 In School Youth Exits'!H19+'5 Out School Youth Exits'!H19</f>
        <v>10</v>
      </c>
      <c r="I19" s="139">
        <f>+'4 In School Youth Exits'!I19+'5 Out School Youth Exits'!I19</f>
        <v>0</v>
      </c>
      <c r="J19" s="140">
        <f>+'4 In School Youth Exits'!J19+'5 Out School Youth Exits'!J19</f>
        <v>0</v>
      </c>
      <c r="K19" s="92">
        <f t="shared" si="2"/>
        <v>0.7931034482758621</v>
      </c>
      <c r="L19" s="39">
        <f t="shared" si="3"/>
        <v>0</v>
      </c>
      <c r="M19" s="138">
        <v>0</v>
      </c>
      <c r="N19" s="134">
        <f>+'4 In School Youth Exits'!N19+'5 Out School Youth Exits'!N19</f>
        <v>21</v>
      </c>
      <c r="O19" s="139">
        <f>+'4 In School Youth Exits'!O19+'5 Out School Youth Exits'!O19</f>
        <v>0</v>
      </c>
      <c r="P19" s="34"/>
      <c r="Q19" s="95"/>
    </row>
    <row r="20" spans="1:17" s="35" customFormat="1" ht="21.95" customHeight="1">
      <c r="A20" s="23" t="s">
        <v>50</v>
      </c>
      <c r="B20" s="87">
        <f>+'4 In School Youth Exits'!B20+'5 Out School Youth Exits'!B20</f>
        <v>32</v>
      </c>
      <c r="C20" s="134">
        <f>+'4 In School Youth Exits'!C20+'5 Out School Youth Exits'!C20</f>
        <v>2</v>
      </c>
      <c r="D20" s="47">
        <f t="shared" si="0"/>
        <v>6.25E-2</v>
      </c>
      <c r="E20" s="134">
        <f>+'4 In School Youth Exits'!E20+'5 Out School Youth Exits'!E20</f>
        <v>17</v>
      </c>
      <c r="F20" s="134">
        <f>+'4 In School Youth Exits'!F20+'5 Out School Youth Exits'!F20</f>
        <v>2</v>
      </c>
      <c r="G20" s="39">
        <f t="shared" si="1"/>
        <v>0.11764705882352941</v>
      </c>
      <c r="H20" s="134">
        <f>+'4 In School Youth Exits'!H20+'5 Out School Youth Exits'!H20</f>
        <v>10</v>
      </c>
      <c r="I20" s="139">
        <v>0</v>
      </c>
      <c r="J20" s="140">
        <f>+'4 In School Youth Exits'!J20+'5 Out School Youth Exits'!J20</f>
        <v>0</v>
      </c>
      <c r="K20" s="92">
        <f t="shared" si="2"/>
        <v>0.84375</v>
      </c>
      <c r="L20" s="39">
        <f t="shared" si="3"/>
        <v>1</v>
      </c>
      <c r="M20" s="138">
        <v>13.88</v>
      </c>
      <c r="N20" s="134">
        <f>+'4 In School Youth Exits'!N20+'5 Out School Youth Exits'!N20</f>
        <v>26</v>
      </c>
      <c r="O20" s="139">
        <f>+'4 In School Youth Exits'!O20+'5 Out School Youth Exits'!O20</f>
        <v>3</v>
      </c>
      <c r="P20" s="34"/>
      <c r="Q20" s="95"/>
    </row>
    <row r="21" spans="1:17" s="35" customFormat="1" ht="21.95" customHeight="1" thickBot="1">
      <c r="A21" s="55" t="s">
        <v>51</v>
      </c>
      <c r="B21" s="87">
        <f>+'4 In School Youth Exits'!B21+'5 Out School Youth Exits'!B21</f>
        <v>52</v>
      </c>
      <c r="C21" s="141">
        <f>+'4 In School Youth Exits'!C21+'5 Out School Youth Exits'!C21</f>
        <v>2</v>
      </c>
      <c r="D21" s="58">
        <f t="shared" si="0"/>
        <v>3.8461538461538464E-2</v>
      </c>
      <c r="E21" s="134">
        <f>+'4 In School Youth Exits'!E21+'5 Out School Youth Exits'!E21</f>
        <v>39</v>
      </c>
      <c r="F21" s="134">
        <f>+'4 In School Youth Exits'!F21+'5 Out School Youth Exits'!F21</f>
        <v>2</v>
      </c>
      <c r="G21" s="96">
        <f t="shared" si="1"/>
        <v>5.128205128205128E-2</v>
      </c>
      <c r="H21" s="134">
        <f>+'4 In School Youth Exits'!H21+'5 Out School Youth Exits'!H21</f>
        <v>8</v>
      </c>
      <c r="I21" s="142">
        <v>0</v>
      </c>
      <c r="J21" s="143">
        <f>+'4 In School Youth Exits'!J21+'5 Out School Youth Exits'!J21</f>
        <v>0</v>
      </c>
      <c r="K21" s="131">
        <f t="shared" si="2"/>
        <v>0.90384615384615385</v>
      </c>
      <c r="L21" s="96">
        <f t="shared" si="3"/>
        <v>1</v>
      </c>
      <c r="M21" s="144">
        <v>13.5</v>
      </c>
      <c r="N21" s="134">
        <f>+'4 In School Youth Exits'!N21+'5 Out School Youth Exits'!N21</f>
        <v>47</v>
      </c>
      <c r="O21" s="145">
        <f>+'4 In School Youth Exits'!O21+'5 Out School Youth Exits'!O21</f>
        <v>6</v>
      </c>
      <c r="P21" s="34"/>
      <c r="Q21" s="95"/>
    </row>
    <row r="22" spans="1:17" s="35" customFormat="1" ht="21.95" customHeight="1" thickBot="1">
      <c r="A22" s="64" t="s">
        <v>52</v>
      </c>
      <c r="B22" s="226">
        <f>SUM(B6:B21)</f>
        <v>880</v>
      </c>
      <c r="C22" s="82">
        <f>SUM(C6:C21)</f>
        <v>90</v>
      </c>
      <c r="D22" s="67">
        <f t="shared" si="0"/>
        <v>0.10227272727272728</v>
      </c>
      <c r="E22" s="65">
        <f>SUM(E6:E21)</f>
        <v>457</v>
      </c>
      <c r="F22" s="114">
        <f>SUM(F6:F21)</f>
        <v>43</v>
      </c>
      <c r="G22" s="67">
        <f t="shared" si="1"/>
        <v>9.4091903719912467E-2</v>
      </c>
      <c r="H22" s="115">
        <f>SUM(H6:H21)</f>
        <v>250</v>
      </c>
      <c r="I22" s="116">
        <f>SUM(I6:I21)</f>
        <v>39</v>
      </c>
      <c r="J22" s="117">
        <f>SUM(J6:J21)</f>
        <v>0</v>
      </c>
      <c r="K22" s="118">
        <f t="shared" si="2"/>
        <v>0.80340909090909096</v>
      </c>
      <c r="L22" s="67">
        <f t="shared" si="3"/>
        <v>0.91111111111111109</v>
      </c>
      <c r="M22" s="146">
        <v>13.76</v>
      </c>
      <c r="N22" s="65">
        <f>SUM(N6:N21)</f>
        <v>643</v>
      </c>
      <c r="O22" s="147">
        <f>+'4 In School Youth Exits'!O22+'5 Out School Youth Exits'!O22</f>
        <v>83</v>
      </c>
      <c r="P22" s="34"/>
      <c r="Q22" s="120"/>
    </row>
    <row r="23" spans="1:17" s="35" customFormat="1" ht="12.75" customHeight="1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>
      <c r="A24" s="271" t="s">
        <v>65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3"/>
      <c r="P24" s="34"/>
      <c r="Q24" s="120"/>
    </row>
    <row r="25" spans="1:17" s="35" customFormat="1" ht="12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3"/>
      <c r="P25" s="34"/>
      <c r="Q25" s="120"/>
    </row>
    <row r="26" spans="1:17" ht="6.75" customHeight="1" thickBot="1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8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3"/>
  <sheetViews>
    <sheetView zoomScale="90" zoomScaleNormal="90" zoomScaleSheetLayoutView="120" workbookViewId="0">
      <selection activeCell="A23" sqref="A23"/>
    </sheetView>
  </sheetViews>
  <sheetFormatPr defaultRowHeight="12.75"/>
  <cols>
    <col min="1" max="1" width="16.42578125" style="2" customWidth="1"/>
    <col min="2" max="2" width="5.140625" style="2" customWidth="1"/>
    <col min="3" max="5" width="5.5703125" style="2" customWidth="1"/>
    <col min="6" max="6" width="5.85546875" style="2" customWidth="1"/>
    <col min="7" max="7" width="6.140625" style="2" customWidth="1"/>
    <col min="8" max="8" width="6.28515625" style="2" customWidth="1"/>
    <col min="9" max="9" width="6.42578125" style="2" customWidth="1"/>
    <col min="10" max="10" width="5.7109375" style="2" customWidth="1"/>
    <col min="11" max="11" width="6.42578125" style="128" customWidth="1"/>
    <col min="12" max="12" width="6.85546875" style="2" customWidth="1"/>
    <col min="13" max="13" width="5.7109375" style="2" customWidth="1"/>
    <col min="14" max="14" width="7" style="2" customWidth="1"/>
    <col min="15" max="15" width="5.85546875" style="2" customWidth="1"/>
    <col min="16" max="16" width="5" style="2" customWidth="1"/>
    <col min="17" max="17" width="5.7109375" style="2" customWidth="1"/>
    <col min="18" max="18" width="6.85546875" style="2" customWidth="1"/>
    <col min="19" max="19" width="7.28515625" style="2" customWidth="1"/>
    <col min="20" max="20" width="6" style="2" customWidth="1"/>
    <col min="21" max="16384" width="9.140625" style="2"/>
  </cols>
  <sheetData>
    <row r="1" spans="1:33" ht="20.100000000000001" customHeight="1">
      <c r="A1" s="256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>
      <c r="A2" s="282" t="str">
        <f>'1 In School Youth Part'!A2:N2</f>
        <v>FY21 QUARTER ENDING SEPTEMBER 30, 2020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>
      <c r="A3" s="285" t="s">
        <v>68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>
      <c r="A4" s="274" t="str">
        <f>'1 In School Youth Part'!$A$4</f>
        <v>WORKFORCE AREA</v>
      </c>
      <c r="B4" s="276" t="s">
        <v>69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8"/>
      <c r="S4" s="278"/>
      <c r="T4" s="27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>
      <c r="A5" s="275"/>
      <c r="B5" s="148" t="s">
        <v>70</v>
      </c>
      <c r="C5" s="148" t="s">
        <v>71</v>
      </c>
      <c r="D5" s="149" t="s">
        <v>72</v>
      </c>
      <c r="E5" s="150" t="s">
        <v>73</v>
      </c>
      <c r="F5" s="151" t="s">
        <v>74</v>
      </c>
      <c r="G5" s="151" t="s">
        <v>75</v>
      </c>
      <c r="H5" s="150" t="s">
        <v>76</v>
      </c>
      <c r="I5" s="150" t="s">
        <v>77</v>
      </c>
      <c r="J5" s="150" t="s">
        <v>78</v>
      </c>
      <c r="K5" s="150" t="s">
        <v>79</v>
      </c>
      <c r="L5" s="150" t="s">
        <v>80</v>
      </c>
      <c r="M5" s="151" t="s">
        <v>81</v>
      </c>
      <c r="N5" s="151" t="s">
        <v>82</v>
      </c>
      <c r="O5" s="152" t="s">
        <v>83</v>
      </c>
      <c r="P5" s="150" t="s">
        <v>84</v>
      </c>
      <c r="Q5" s="150" t="s">
        <v>85</v>
      </c>
      <c r="R5" s="151" t="s">
        <v>86</v>
      </c>
      <c r="S5" s="151" t="s">
        <v>87</v>
      </c>
      <c r="T5" s="153" t="s">
        <v>88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>
      <c r="A6" s="154" t="s">
        <v>36</v>
      </c>
      <c r="B6" s="224" t="s">
        <v>89</v>
      </c>
      <c r="C6" s="155"/>
      <c r="D6" s="156"/>
      <c r="E6" s="157"/>
      <c r="F6" s="158"/>
      <c r="G6" s="157"/>
      <c r="H6" s="159"/>
      <c r="I6" s="159"/>
      <c r="J6" s="157"/>
      <c r="K6" s="157"/>
      <c r="L6" s="159"/>
      <c r="M6" s="160"/>
      <c r="N6" s="157"/>
      <c r="O6" s="159"/>
      <c r="P6" s="159"/>
      <c r="Q6" s="157"/>
      <c r="R6" s="157"/>
      <c r="S6" s="157"/>
      <c r="T6" s="161"/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>
      <c r="A7" s="162" t="s">
        <v>37</v>
      </c>
      <c r="B7" s="163">
        <f>'1 In School Youth Part'!C7</f>
        <v>7</v>
      </c>
      <c r="C7" s="164">
        <v>42.857142857142854</v>
      </c>
      <c r="D7" s="165">
        <v>42.857142857142854</v>
      </c>
      <c r="E7" s="166">
        <v>14.285714285714286</v>
      </c>
      <c r="F7" s="167">
        <v>42.857142857142854</v>
      </c>
      <c r="G7" s="166">
        <v>57.142857142857146</v>
      </c>
      <c r="H7" s="166">
        <v>28.571428571428573</v>
      </c>
      <c r="I7" s="166">
        <v>28.571428571428573</v>
      </c>
      <c r="J7" s="166">
        <v>14.285714285714286</v>
      </c>
      <c r="K7" s="166">
        <v>57.142857142857146</v>
      </c>
      <c r="L7" s="168">
        <v>0</v>
      </c>
      <c r="M7" s="169">
        <v>14.285714285714286</v>
      </c>
      <c r="N7" s="166">
        <v>57.142857142857146</v>
      </c>
      <c r="O7" s="166">
        <v>28.571428571428573</v>
      </c>
      <c r="P7" s="166">
        <v>0</v>
      </c>
      <c r="Q7" s="166">
        <v>0</v>
      </c>
      <c r="R7" s="166">
        <v>0</v>
      </c>
      <c r="S7" s="166">
        <v>0</v>
      </c>
      <c r="T7" s="170">
        <v>14.285714285714286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>
      <c r="A8" s="154" t="s">
        <v>38</v>
      </c>
      <c r="B8" s="163">
        <f>'1 In School Youth Part'!C8</f>
        <v>57</v>
      </c>
      <c r="C8" s="164">
        <v>98.245614035087712</v>
      </c>
      <c r="D8" s="165">
        <v>1.7543859649122808</v>
      </c>
      <c r="E8" s="166">
        <v>0</v>
      </c>
      <c r="F8" s="167">
        <v>45.614035087719294</v>
      </c>
      <c r="G8" s="166">
        <v>14.035087719298247</v>
      </c>
      <c r="H8" s="166">
        <v>24.561403508771928</v>
      </c>
      <c r="I8" s="166">
        <v>10.526315789473683</v>
      </c>
      <c r="J8" s="166">
        <v>80.701754385964918</v>
      </c>
      <c r="K8" s="166">
        <v>100</v>
      </c>
      <c r="L8" s="168">
        <v>0</v>
      </c>
      <c r="M8" s="169">
        <v>0</v>
      </c>
      <c r="N8" s="166">
        <v>64.912280701754383</v>
      </c>
      <c r="O8" s="166">
        <v>3.5087719298245617</v>
      </c>
      <c r="P8" s="166">
        <v>3.5087719298245617</v>
      </c>
      <c r="Q8" s="166">
        <v>3.5087719298245617</v>
      </c>
      <c r="R8" s="168">
        <v>0</v>
      </c>
      <c r="S8" s="166">
        <v>1.7543859649122808</v>
      </c>
      <c r="T8" s="17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>
      <c r="A9" s="154" t="s">
        <v>39</v>
      </c>
      <c r="B9" s="171">
        <f>'1 In School Youth Part'!C9</f>
        <v>1</v>
      </c>
      <c r="C9" s="164">
        <v>0</v>
      </c>
      <c r="D9" s="165">
        <v>100</v>
      </c>
      <c r="E9" s="166">
        <v>0</v>
      </c>
      <c r="F9" s="167">
        <v>100</v>
      </c>
      <c r="G9" s="166">
        <v>0</v>
      </c>
      <c r="H9" s="166">
        <v>100</v>
      </c>
      <c r="I9" s="166">
        <v>0</v>
      </c>
      <c r="J9" s="166">
        <v>0</v>
      </c>
      <c r="K9" s="166">
        <v>100</v>
      </c>
      <c r="L9" s="168">
        <v>0</v>
      </c>
      <c r="M9" s="167">
        <v>0</v>
      </c>
      <c r="N9" s="166">
        <v>0</v>
      </c>
      <c r="O9" s="166">
        <v>0</v>
      </c>
      <c r="P9" s="166">
        <v>0</v>
      </c>
      <c r="Q9" s="166">
        <v>0</v>
      </c>
      <c r="R9" s="166">
        <v>100</v>
      </c>
      <c r="S9" s="166">
        <v>0</v>
      </c>
      <c r="T9" s="17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>
      <c r="A10" s="154" t="s">
        <v>40</v>
      </c>
      <c r="B10" s="171">
        <f>'1 In School Youth Part'!C10</f>
        <v>0</v>
      </c>
      <c r="C10" s="164"/>
      <c r="D10" s="172"/>
      <c r="E10" s="168"/>
      <c r="F10" s="167"/>
      <c r="G10" s="166"/>
      <c r="H10" s="166"/>
      <c r="I10" s="168"/>
      <c r="J10" s="166"/>
      <c r="K10" s="166"/>
      <c r="L10" s="168"/>
      <c r="M10" s="169"/>
      <c r="N10" s="168"/>
      <c r="O10" s="166"/>
      <c r="P10" s="168"/>
      <c r="Q10" s="166"/>
      <c r="R10" s="166"/>
      <c r="S10" s="166"/>
      <c r="T10" s="170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>
      <c r="A11" s="154" t="s">
        <v>41</v>
      </c>
      <c r="B11" s="171">
        <f>'1 In School Youth Part'!C11</f>
        <v>1</v>
      </c>
      <c r="C11" s="164">
        <v>0</v>
      </c>
      <c r="D11" s="165">
        <v>100</v>
      </c>
      <c r="E11" s="166">
        <v>0</v>
      </c>
      <c r="F11" s="167">
        <v>100</v>
      </c>
      <c r="G11" s="166">
        <v>0</v>
      </c>
      <c r="H11" s="166">
        <v>0</v>
      </c>
      <c r="I11" s="166">
        <v>0</v>
      </c>
      <c r="J11" s="166">
        <v>0</v>
      </c>
      <c r="K11" s="166">
        <v>100</v>
      </c>
      <c r="L11" s="168">
        <v>0</v>
      </c>
      <c r="M11" s="169">
        <v>0</v>
      </c>
      <c r="N11" s="166">
        <v>100</v>
      </c>
      <c r="O11" s="166">
        <v>0</v>
      </c>
      <c r="P11" s="166">
        <v>0</v>
      </c>
      <c r="Q11" s="168">
        <v>0</v>
      </c>
      <c r="R11" s="166">
        <v>0</v>
      </c>
      <c r="S11" s="168">
        <v>0</v>
      </c>
      <c r="T11" s="17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>
      <c r="A12" s="154" t="s">
        <v>42</v>
      </c>
      <c r="B12" s="163">
        <f>'1 In School Youth Part'!C12</f>
        <v>10</v>
      </c>
      <c r="C12" s="164">
        <v>60</v>
      </c>
      <c r="D12" s="165">
        <v>40</v>
      </c>
      <c r="E12" s="166">
        <v>0</v>
      </c>
      <c r="F12" s="167">
        <v>60</v>
      </c>
      <c r="G12" s="166">
        <v>40</v>
      </c>
      <c r="H12" s="166">
        <v>20</v>
      </c>
      <c r="I12" s="168">
        <v>10</v>
      </c>
      <c r="J12" s="166">
        <v>60</v>
      </c>
      <c r="K12" s="166">
        <v>80</v>
      </c>
      <c r="L12" s="168">
        <v>0</v>
      </c>
      <c r="M12" s="169">
        <v>0</v>
      </c>
      <c r="N12" s="166">
        <v>40</v>
      </c>
      <c r="O12" s="166">
        <v>0</v>
      </c>
      <c r="P12" s="166">
        <v>20</v>
      </c>
      <c r="Q12" s="166">
        <v>0</v>
      </c>
      <c r="R12" s="168">
        <v>10</v>
      </c>
      <c r="S12" s="166">
        <v>10</v>
      </c>
      <c r="T12" s="170">
        <v>50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>
      <c r="A13" s="154" t="s">
        <v>43</v>
      </c>
      <c r="B13" s="163">
        <f>'1 In School Youth Part'!C13</f>
        <v>12</v>
      </c>
      <c r="C13" s="164">
        <v>100</v>
      </c>
      <c r="D13" s="165">
        <v>0</v>
      </c>
      <c r="E13" s="166">
        <v>0</v>
      </c>
      <c r="F13" s="167">
        <v>58.333333333333329</v>
      </c>
      <c r="G13" s="166">
        <v>33.333333333333336</v>
      </c>
      <c r="H13" s="166">
        <v>16.666666666666668</v>
      </c>
      <c r="I13" s="166">
        <v>8.3333333333333339</v>
      </c>
      <c r="J13" s="166">
        <v>50</v>
      </c>
      <c r="K13" s="166">
        <v>100</v>
      </c>
      <c r="L13" s="168">
        <v>0</v>
      </c>
      <c r="M13" s="167">
        <v>0</v>
      </c>
      <c r="N13" s="166">
        <v>0</v>
      </c>
      <c r="O13" s="168">
        <v>0</v>
      </c>
      <c r="P13" s="166">
        <v>16.666666666666668</v>
      </c>
      <c r="Q13" s="168">
        <v>0</v>
      </c>
      <c r="R13" s="168">
        <v>0</v>
      </c>
      <c r="S13" s="166">
        <v>0</v>
      </c>
      <c r="T13" s="170">
        <v>50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>
      <c r="A14" s="154" t="s">
        <v>44</v>
      </c>
      <c r="B14" s="163">
        <f>'1 In School Youth Part'!C14</f>
        <v>2</v>
      </c>
      <c r="C14" s="164">
        <v>50</v>
      </c>
      <c r="D14" s="165">
        <v>0</v>
      </c>
      <c r="E14" s="166">
        <v>0</v>
      </c>
      <c r="F14" s="167">
        <v>0</v>
      </c>
      <c r="G14" s="166">
        <v>50</v>
      </c>
      <c r="H14" s="166">
        <v>50</v>
      </c>
      <c r="I14" s="168">
        <v>0</v>
      </c>
      <c r="J14" s="166">
        <v>50</v>
      </c>
      <c r="K14" s="166">
        <v>0</v>
      </c>
      <c r="L14" s="168">
        <v>0</v>
      </c>
      <c r="M14" s="169">
        <v>0</v>
      </c>
      <c r="N14" s="166">
        <v>100</v>
      </c>
      <c r="O14" s="166">
        <v>0</v>
      </c>
      <c r="P14" s="166">
        <v>0</v>
      </c>
      <c r="Q14" s="166">
        <v>0</v>
      </c>
      <c r="R14" s="168">
        <v>0</v>
      </c>
      <c r="S14" s="166">
        <v>0</v>
      </c>
      <c r="T14" s="170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>
      <c r="A15" s="154" t="s">
        <v>45</v>
      </c>
      <c r="B15" s="163">
        <f>'1 In School Youth Part'!C15</f>
        <v>97</v>
      </c>
      <c r="C15" s="164">
        <v>95.876288659793815</v>
      </c>
      <c r="D15" s="165">
        <v>4.123711340206186</v>
      </c>
      <c r="E15" s="166">
        <v>0</v>
      </c>
      <c r="F15" s="167">
        <v>48.453608247422679</v>
      </c>
      <c r="G15" s="166">
        <v>65.979381443298976</v>
      </c>
      <c r="H15" s="166">
        <v>9.2783505154639165</v>
      </c>
      <c r="I15" s="166">
        <v>1.0309278350515465</v>
      </c>
      <c r="J15" s="166">
        <v>44.329896907216501</v>
      </c>
      <c r="K15" s="166">
        <v>98.969072164948443</v>
      </c>
      <c r="L15" s="168">
        <v>0</v>
      </c>
      <c r="M15" s="167">
        <v>0</v>
      </c>
      <c r="N15" s="166">
        <v>88.659793814433002</v>
      </c>
      <c r="O15" s="166">
        <v>0</v>
      </c>
      <c r="P15" s="166">
        <v>22.680412371134022</v>
      </c>
      <c r="Q15" s="166">
        <v>0</v>
      </c>
      <c r="R15" s="166">
        <v>5.1546391752577323</v>
      </c>
      <c r="S15" s="166">
        <v>0</v>
      </c>
      <c r="T15" s="170">
        <v>0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>
      <c r="A16" s="154" t="s">
        <v>46</v>
      </c>
      <c r="B16" s="225" t="s">
        <v>89</v>
      </c>
      <c r="C16" s="164"/>
      <c r="D16" s="165"/>
      <c r="E16" s="166"/>
      <c r="F16" s="167"/>
      <c r="G16" s="166"/>
      <c r="H16" s="166"/>
      <c r="I16" s="168"/>
      <c r="J16" s="166"/>
      <c r="K16" s="166"/>
      <c r="L16" s="168"/>
      <c r="M16" s="169"/>
      <c r="N16" s="166"/>
      <c r="O16" s="168"/>
      <c r="P16" s="166"/>
      <c r="Q16" s="168"/>
      <c r="R16" s="168"/>
      <c r="S16" s="166"/>
      <c r="T16" s="170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>
      <c r="A17" s="154" t="s">
        <v>47</v>
      </c>
      <c r="B17" s="163">
        <f>'1 In School Youth Part'!C17</f>
        <v>12</v>
      </c>
      <c r="C17" s="164">
        <v>83.333333333333343</v>
      </c>
      <c r="D17" s="172">
        <v>16.666666666666668</v>
      </c>
      <c r="E17" s="168">
        <v>0</v>
      </c>
      <c r="F17" s="167">
        <v>66.666666666666671</v>
      </c>
      <c r="G17" s="166">
        <v>25</v>
      </c>
      <c r="H17" s="166">
        <v>50</v>
      </c>
      <c r="I17" s="166">
        <v>16.666666666666668</v>
      </c>
      <c r="J17" s="166">
        <v>33.333333333333336</v>
      </c>
      <c r="K17" s="166">
        <v>91.666666666666657</v>
      </c>
      <c r="L17" s="168">
        <v>0</v>
      </c>
      <c r="M17" s="167">
        <v>25</v>
      </c>
      <c r="N17" s="166">
        <v>8.3333333333333339</v>
      </c>
      <c r="O17" s="168">
        <v>0</v>
      </c>
      <c r="P17" s="166">
        <v>8.3333333333333339</v>
      </c>
      <c r="Q17" s="168">
        <v>0</v>
      </c>
      <c r="R17" s="168">
        <v>16.666666666666668</v>
      </c>
      <c r="S17" s="168">
        <v>8.3333333333333339</v>
      </c>
      <c r="T17" s="17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>
      <c r="A18" s="154" t="s">
        <v>48</v>
      </c>
      <c r="B18" s="163">
        <f>'1 In School Youth Part'!C18</f>
        <v>9</v>
      </c>
      <c r="C18" s="164">
        <v>100</v>
      </c>
      <c r="D18" s="165">
        <v>0</v>
      </c>
      <c r="E18" s="166">
        <v>0</v>
      </c>
      <c r="F18" s="167">
        <v>66.666666666666671</v>
      </c>
      <c r="G18" s="166">
        <v>0</v>
      </c>
      <c r="H18" s="166">
        <v>22.222222222222221</v>
      </c>
      <c r="I18" s="166">
        <v>0</v>
      </c>
      <c r="J18" s="166">
        <v>88.888888888888886</v>
      </c>
      <c r="K18" s="166">
        <v>100</v>
      </c>
      <c r="L18" s="168">
        <v>0</v>
      </c>
      <c r="M18" s="167">
        <v>11.111111111111111</v>
      </c>
      <c r="N18" s="166">
        <v>0</v>
      </c>
      <c r="O18" s="168">
        <v>0</v>
      </c>
      <c r="P18" s="166">
        <v>11.111111111111111</v>
      </c>
      <c r="Q18" s="166">
        <v>0</v>
      </c>
      <c r="R18" s="166">
        <v>0</v>
      </c>
      <c r="S18" s="166">
        <v>0</v>
      </c>
      <c r="T18" s="170">
        <v>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>
      <c r="A19" s="154" t="s">
        <v>49</v>
      </c>
      <c r="B19" s="163">
        <f>'1 In School Youth Part'!C19</f>
        <v>2</v>
      </c>
      <c r="C19" s="164">
        <v>0</v>
      </c>
      <c r="D19" s="172">
        <v>50</v>
      </c>
      <c r="E19" s="168">
        <v>50</v>
      </c>
      <c r="F19" s="167">
        <v>100</v>
      </c>
      <c r="G19" s="166">
        <v>50</v>
      </c>
      <c r="H19" s="166">
        <v>0</v>
      </c>
      <c r="I19" s="168">
        <v>0</v>
      </c>
      <c r="J19" s="166">
        <v>0</v>
      </c>
      <c r="K19" s="166">
        <v>0</v>
      </c>
      <c r="L19" s="168">
        <v>0</v>
      </c>
      <c r="M19" s="169">
        <v>0</v>
      </c>
      <c r="N19" s="166">
        <v>0</v>
      </c>
      <c r="O19" s="168">
        <v>0</v>
      </c>
      <c r="P19" s="166">
        <v>50</v>
      </c>
      <c r="Q19" s="168">
        <v>0</v>
      </c>
      <c r="R19" s="168">
        <v>0</v>
      </c>
      <c r="S19" s="168">
        <v>0</v>
      </c>
      <c r="T19" s="17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>
      <c r="A20" s="154" t="s">
        <v>50</v>
      </c>
      <c r="B20" s="225" t="s">
        <v>89</v>
      </c>
      <c r="C20" s="164"/>
      <c r="D20" s="165"/>
      <c r="E20" s="166"/>
      <c r="F20" s="167"/>
      <c r="G20" s="166"/>
      <c r="H20" s="166"/>
      <c r="I20" s="166"/>
      <c r="J20" s="166"/>
      <c r="K20" s="166"/>
      <c r="L20" s="168"/>
      <c r="M20" s="167"/>
      <c r="N20" s="166"/>
      <c r="O20" s="168"/>
      <c r="P20" s="166"/>
      <c r="Q20" s="168"/>
      <c r="R20" s="168"/>
      <c r="S20" s="168"/>
      <c r="T20" s="170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>
      <c r="A21" s="173" t="s">
        <v>51</v>
      </c>
      <c r="B21" s="174">
        <f>'1 In School Youth Part'!C21</f>
        <v>1</v>
      </c>
      <c r="C21" s="175">
        <v>0</v>
      </c>
      <c r="D21" s="176">
        <v>100</v>
      </c>
      <c r="E21" s="177">
        <v>0</v>
      </c>
      <c r="F21" s="178">
        <v>100</v>
      </c>
      <c r="G21" s="176">
        <v>0</v>
      </c>
      <c r="H21" s="177">
        <v>0</v>
      </c>
      <c r="I21" s="177">
        <v>0</v>
      </c>
      <c r="J21" s="176">
        <v>100</v>
      </c>
      <c r="K21" s="176">
        <v>100</v>
      </c>
      <c r="L21" s="177">
        <v>0</v>
      </c>
      <c r="M21" s="179">
        <v>0</v>
      </c>
      <c r="N21" s="177">
        <v>0</v>
      </c>
      <c r="O21" s="176">
        <v>0</v>
      </c>
      <c r="P21" s="176">
        <v>0</v>
      </c>
      <c r="Q21" s="177">
        <v>0</v>
      </c>
      <c r="R21" s="177">
        <v>0</v>
      </c>
      <c r="S21" s="177">
        <v>0</v>
      </c>
      <c r="T21" s="180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>
      <c r="A22" s="181" t="s">
        <v>52</v>
      </c>
      <c r="B22" s="182">
        <f>SUM(B6:B21)</f>
        <v>211</v>
      </c>
      <c r="C22" s="183">
        <v>90.047393364928908</v>
      </c>
      <c r="D22" s="184">
        <v>8.5308056872037916</v>
      </c>
      <c r="E22" s="185">
        <v>0.94786729857819907</v>
      </c>
      <c r="F22" s="186">
        <v>51.184834123222743</v>
      </c>
      <c r="G22" s="185">
        <v>42.18009478672986</v>
      </c>
      <c r="H22" s="185">
        <v>18.483412322274884</v>
      </c>
      <c r="I22" s="185">
        <v>6.1611374407582931</v>
      </c>
      <c r="J22" s="185">
        <v>54.976303317535546</v>
      </c>
      <c r="K22" s="185">
        <v>94.786729857819907</v>
      </c>
      <c r="L22" s="187">
        <v>0</v>
      </c>
      <c r="M22" s="186">
        <v>2.3696682464454977</v>
      </c>
      <c r="N22" s="185">
        <v>63.981042654028435</v>
      </c>
      <c r="O22" s="185">
        <v>1.8957345971563981</v>
      </c>
      <c r="P22" s="185">
        <v>14.691943127962086</v>
      </c>
      <c r="Q22" s="185">
        <v>0.94786729857819907</v>
      </c>
      <c r="R22" s="185">
        <v>4.2654028436018958</v>
      </c>
      <c r="S22" s="185">
        <v>1.4218009478672986</v>
      </c>
      <c r="T22" s="188">
        <v>5.6872037914691944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>
      <c r="P23" s="189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3"/>
  <sheetViews>
    <sheetView zoomScaleNormal="100" workbookViewId="0">
      <selection activeCell="A24" sqref="A24"/>
    </sheetView>
  </sheetViews>
  <sheetFormatPr defaultRowHeight="12.75"/>
  <cols>
    <col min="1" max="1" width="18.85546875" style="2" customWidth="1"/>
    <col min="2" max="2" width="5.85546875" style="2" customWidth="1"/>
    <col min="3" max="4" width="5.5703125" style="2" customWidth="1"/>
    <col min="5" max="5" width="4.7109375" style="2" customWidth="1"/>
    <col min="6" max="6" width="5.71093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5.7109375" style="2" customWidth="1"/>
    <col min="11" max="11" width="5.85546875" style="128" customWidth="1"/>
    <col min="12" max="12" width="6.5703125" style="2" customWidth="1"/>
    <col min="13" max="13" width="5.85546875" style="2" customWidth="1"/>
    <col min="14" max="14" width="7" style="2" customWidth="1"/>
    <col min="15" max="15" width="6" style="2" customWidth="1"/>
    <col min="16" max="16" width="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>
      <c r="A1" s="256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>
      <c r="A2" s="282" t="str">
        <f>'1 In School Youth Part'!A2:N2</f>
        <v>FY21 QUARTER ENDING SEPTEMBER 30, 2020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>
      <c r="A3" s="285" t="s">
        <v>90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>
      <c r="A4" s="274" t="str">
        <f>'1 In School Youth Part'!$A$4</f>
        <v>WORKFORCE AREA</v>
      </c>
      <c r="B4" s="261" t="s">
        <v>69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>
      <c r="A5" s="275"/>
      <c r="B5" s="148" t="s">
        <v>70</v>
      </c>
      <c r="C5" s="148" t="s">
        <v>91</v>
      </c>
      <c r="D5" s="150" t="s">
        <v>72</v>
      </c>
      <c r="E5" s="150" t="s">
        <v>73</v>
      </c>
      <c r="F5" s="151" t="s">
        <v>74</v>
      </c>
      <c r="G5" s="151" t="s">
        <v>75</v>
      </c>
      <c r="H5" s="150" t="s">
        <v>76</v>
      </c>
      <c r="I5" s="150" t="s">
        <v>77</v>
      </c>
      <c r="J5" s="150" t="s">
        <v>78</v>
      </c>
      <c r="K5" s="150" t="s">
        <v>79</v>
      </c>
      <c r="L5" s="150" t="s">
        <v>80</v>
      </c>
      <c r="M5" s="151" t="s">
        <v>81</v>
      </c>
      <c r="N5" s="151" t="s">
        <v>82</v>
      </c>
      <c r="O5" s="152" t="s">
        <v>83</v>
      </c>
      <c r="P5" s="150" t="s">
        <v>84</v>
      </c>
      <c r="Q5" s="150" t="s">
        <v>85</v>
      </c>
      <c r="R5" s="151" t="s">
        <v>86</v>
      </c>
      <c r="S5" s="151" t="s">
        <v>87</v>
      </c>
      <c r="T5" s="153" t="s">
        <v>88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>
      <c r="A6" s="23" t="s">
        <v>36</v>
      </c>
      <c r="B6" s="190">
        <f>'2 Out of School Youth Part'!C6</f>
        <v>11</v>
      </c>
      <c r="C6" s="191">
        <v>18.181818181818183</v>
      </c>
      <c r="D6" s="192">
        <v>36.363636363636367</v>
      </c>
      <c r="E6" s="192">
        <v>45.454545454545453</v>
      </c>
      <c r="F6" s="193">
        <v>45.454545454545453</v>
      </c>
      <c r="G6" s="192">
        <v>9.0909090909090917</v>
      </c>
      <c r="H6" s="192">
        <v>18.181818181818183</v>
      </c>
      <c r="I6" s="194">
        <v>0</v>
      </c>
      <c r="J6" s="194">
        <v>36.363636363636367</v>
      </c>
      <c r="K6" s="194">
        <v>0</v>
      </c>
      <c r="L6" s="192">
        <v>63.63636363636364</v>
      </c>
      <c r="M6" s="195">
        <v>0</v>
      </c>
      <c r="N6" s="192">
        <v>27.272727272727273</v>
      </c>
      <c r="O6" s="192">
        <v>9.0909090909090917</v>
      </c>
      <c r="P6" s="192">
        <v>18.181818181818183</v>
      </c>
      <c r="Q6" s="192">
        <v>0</v>
      </c>
      <c r="R6" s="192">
        <v>9.0909090909090917</v>
      </c>
      <c r="S6" s="192">
        <v>18.181818181818183</v>
      </c>
      <c r="T6" s="196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>
      <c r="A7" s="36" t="s">
        <v>37</v>
      </c>
      <c r="B7" s="197">
        <f>'2 Out of School Youth Part'!C7</f>
        <v>49</v>
      </c>
      <c r="C7" s="198">
        <v>32.653061224489797</v>
      </c>
      <c r="D7" s="199">
        <v>38.775510204081634</v>
      </c>
      <c r="E7" s="199">
        <v>28.571428571428573</v>
      </c>
      <c r="F7" s="200">
        <v>53.061224489795926</v>
      </c>
      <c r="G7" s="199">
        <v>51.020408163265309</v>
      </c>
      <c r="H7" s="199">
        <v>53.061224489795926</v>
      </c>
      <c r="I7" s="199">
        <v>4.0816326530612246</v>
      </c>
      <c r="J7" s="199">
        <v>10.204081632653061</v>
      </c>
      <c r="K7" s="201">
        <v>0</v>
      </c>
      <c r="L7" s="199">
        <v>61.224489795918373</v>
      </c>
      <c r="M7" s="200">
        <v>0</v>
      </c>
      <c r="N7" s="199">
        <v>77.551020408163268</v>
      </c>
      <c r="O7" s="199">
        <v>22.448979591836732</v>
      </c>
      <c r="P7" s="199">
        <v>8.1632653061224492</v>
      </c>
      <c r="Q7" s="199">
        <v>6.1224489795918364</v>
      </c>
      <c r="R7" s="199">
        <v>14.285714285714286</v>
      </c>
      <c r="S7" s="199">
        <v>10.204081632653061</v>
      </c>
      <c r="T7" s="202">
        <v>18.367346938775512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>
      <c r="A8" s="23" t="s">
        <v>38</v>
      </c>
      <c r="B8" s="197">
        <f>'2 Out of School Youth Part'!C8</f>
        <v>80</v>
      </c>
      <c r="C8" s="198">
        <v>56.25</v>
      </c>
      <c r="D8" s="199">
        <v>27.5</v>
      </c>
      <c r="E8" s="199">
        <v>16.25</v>
      </c>
      <c r="F8" s="200">
        <v>50</v>
      </c>
      <c r="G8" s="199">
        <v>7.5</v>
      </c>
      <c r="H8" s="199">
        <v>8.75</v>
      </c>
      <c r="I8" s="199">
        <v>3.75</v>
      </c>
      <c r="J8" s="199">
        <v>21.25</v>
      </c>
      <c r="K8" s="201">
        <v>0</v>
      </c>
      <c r="L8" s="199">
        <v>72.5</v>
      </c>
      <c r="M8" s="203">
        <v>0</v>
      </c>
      <c r="N8" s="199">
        <v>42.5</v>
      </c>
      <c r="O8" s="199">
        <v>5</v>
      </c>
      <c r="P8" s="199">
        <v>6.25</v>
      </c>
      <c r="Q8" s="199">
        <v>3.75</v>
      </c>
      <c r="R8" s="199">
        <v>2.5</v>
      </c>
      <c r="S8" s="199">
        <v>17.5</v>
      </c>
      <c r="T8" s="202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>
      <c r="A9" s="23" t="s">
        <v>39</v>
      </c>
      <c r="B9" s="197">
        <f>'2 Out of School Youth Part'!C9</f>
        <v>4</v>
      </c>
      <c r="C9" s="198">
        <v>0</v>
      </c>
      <c r="D9" s="199">
        <v>75</v>
      </c>
      <c r="E9" s="199">
        <v>25</v>
      </c>
      <c r="F9" s="200">
        <v>75</v>
      </c>
      <c r="G9" s="199">
        <v>50</v>
      </c>
      <c r="H9" s="199">
        <v>75</v>
      </c>
      <c r="I9" s="201">
        <v>25</v>
      </c>
      <c r="J9" s="201">
        <v>0</v>
      </c>
      <c r="K9" s="201">
        <v>0</v>
      </c>
      <c r="L9" s="199">
        <v>0</v>
      </c>
      <c r="M9" s="203">
        <v>0</v>
      </c>
      <c r="N9" s="199">
        <v>0</v>
      </c>
      <c r="O9" s="201">
        <v>0</v>
      </c>
      <c r="P9" s="199">
        <v>0</v>
      </c>
      <c r="Q9" s="201">
        <v>0</v>
      </c>
      <c r="R9" s="199">
        <v>25</v>
      </c>
      <c r="S9" s="199">
        <v>25</v>
      </c>
      <c r="T9" s="202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>
      <c r="A10" s="23" t="s">
        <v>40</v>
      </c>
      <c r="B10" s="197">
        <f>'2 Out of School Youth Part'!C10</f>
        <v>41</v>
      </c>
      <c r="C10" s="198">
        <v>48.780487804878049</v>
      </c>
      <c r="D10" s="199">
        <v>31.707317073170728</v>
      </c>
      <c r="E10" s="199">
        <v>19.512195121951219</v>
      </c>
      <c r="F10" s="200">
        <v>58.536585365853661</v>
      </c>
      <c r="G10" s="201">
        <v>17.073170731707318</v>
      </c>
      <c r="H10" s="201">
        <v>26.829268292682926</v>
      </c>
      <c r="I10" s="201">
        <v>4.8780487804878048</v>
      </c>
      <c r="J10" s="199">
        <v>14.634146341463415</v>
      </c>
      <c r="K10" s="201">
        <v>0</v>
      </c>
      <c r="L10" s="199">
        <v>80.487804878048777</v>
      </c>
      <c r="M10" s="203">
        <v>7.3170731707317076</v>
      </c>
      <c r="N10" s="199">
        <v>0</v>
      </c>
      <c r="O10" s="201">
        <v>0</v>
      </c>
      <c r="P10" s="199">
        <v>17.073170731707318</v>
      </c>
      <c r="Q10" s="201">
        <v>2.4390243902439024</v>
      </c>
      <c r="R10" s="201">
        <v>4.8780487804878048</v>
      </c>
      <c r="S10" s="199">
        <v>24.390243902439025</v>
      </c>
      <c r="T10" s="202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>
      <c r="A11" s="23" t="s">
        <v>41</v>
      </c>
      <c r="B11" s="197">
        <f>'2 Out of School Youth Part'!C11</f>
        <v>51</v>
      </c>
      <c r="C11" s="198">
        <v>52.941176470588232</v>
      </c>
      <c r="D11" s="199">
        <v>35.294117647058826</v>
      </c>
      <c r="E11" s="199">
        <v>11.764705882352942</v>
      </c>
      <c r="F11" s="200">
        <v>66.666666666666671</v>
      </c>
      <c r="G11" s="199">
        <v>19.607843137254903</v>
      </c>
      <c r="H11" s="199">
        <v>17.647058823529413</v>
      </c>
      <c r="I11" s="199">
        <v>0</v>
      </c>
      <c r="J11" s="199">
        <v>25.490196078431371</v>
      </c>
      <c r="K11" s="201">
        <v>0</v>
      </c>
      <c r="L11" s="199">
        <v>66.666666666666671</v>
      </c>
      <c r="M11" s="200">
        <v>0</v>
      </c>
      <c r="N11" s="199">
        <v>68.627450980392155</v>
      </c>
      <c r="O11" s="199">
        <v>1.9607843137254903</v>
      </c>
      <c r="P11" s="199">
        <v>13.725490196078431</v>
      </c>
      <c r="Q11" s="199">
        <v>0</v>
      </c>
      <c r="R11" s="199">
        <v>5.882352941176471</v>
      </c>
      <c r="S11" s="199">
        <v>13.725490196078431</v>
      </c>
      <c r="T11" s="202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>
      <c r="A12" s="23" t="s">
        <v>42</v>
      </c>
      <c r="B12" s="197">
        <f>'2 Out of School Youth Part'!C12</f>
        <v>27</v>
      </c>
      <c r="C12" s="198">
        <v>18.518518518518519</v>
      </c>
      <c r="D12" s="199">
        <v>44.444444444444443</v>
      </c>
      <c r="E12" s="199">
        <v>37.037037037037038</v>
      </c>
      <c r="F12" s="200">
        <v>48.148148148148145</v>
      </c>
      <c r="G12" s="199">
        <v>18.518518518518519</v>
      </c>
      <c r="H12" s="199">
        <v>14.814814814814815</v>
      </c>
      <c r="I12" s="199">
        <v>3.7037037037037037</v>
      </c>
      <c r="J12" s="199">
        <v>74.074074074074076</v>
      </c>
      <c r="K12" s="201">
        <v>0</v>
      </c>
      <c r="L12" s="199">
        <v>33.333333333333336</v>
      </c>
      <c r="M12" s="203">
        <v>3.7037037037037037</v>
      </c>
      <c r="N12" s="199">
        <v>44.444444444444443</v>
      </c>
      <c r="O12" s="199">
        <v>3.7037037037037037</v>
      </c>
      <c r="P12" s="199">
        <v>22.222222222222221</v>
      </c>
      <c r="Q12" s="199">
        <v>0</v>
      </c>
      <c r="R12" s="199">
        <v>7.4074074074074074</v>
      </c>
      <c r="S12" s="199">
        <v>25.925925925925927</v>
      </c>
      <c r="T12" s="202">
        <v>14.814814814814815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>
      <c r="A13" s="23" t="s">
        <v>43</v>
      </c>
      <c r="B13" s="197">
        <f>'2 Out of School Youth Part'!C13</f>
        <v>14</v>
      </c>
      <c r="C13" s="198">
        <v>78.571428571428569</v>
      </c>
      <c r="D13" s="199">
        <v>7.1428571428571432</v>
      </c>
      <c r="E13" s="199">
        <v>14.285714285714286</v>
      </c>
      <c r="F13" s="200">
        <v>50</v>
      </c>
      <c r="G13" s="199">
        <v>35.714285714285715</v>
      </c>
      <c r="H13" s="201">
        <v>7.1428571428571432</v>
      </c>
      <c r="I13" s="199">
        <v>7.1428571428571432</v>
      </c>
      <c r="J13" s="199">
        <v>7.1428571428571432</v>
      </c>
      <c r="K13" s="201">
        <v>0</v>
      </c>
      <c r="L13" s="199">
        <v>85.714285714285708</v>
      </c>
      <c r="M13" s="203">
        <v>0</v>
      </c>
      <c r="N13" s="199">
        <v>0</v>
      </c>
      <c r="O13" s="201">
        <v>0</v>
      </c>
      <c r="P13" s="199">
        <v>14.285714285714286</v>
      </c>
      <c r="Q13" s="199">
        <v>0</v>
      </c>
      <c r="R13" s="199">
        <v>14.285714285714286</v>
      </c>
      <c r="S13" s="199">
        <v>21.428571428571427</v>
      </c>
      <c r="T13" s="202">
        <v>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>
      <c r="A14" s="23" t="s">
        <v>44</v>
      </c>
      <c r="B14" s="197">
        <f>'2 Out of School Youth Part'!C14</f>
        <v>11</v>
      </c>
      <c r="C14" s="198">
        <v>27.272727272727273</v>
      </c>
      <c r="D14" s="199">
        <v>45.454545454545453</v>
      </c>
      <c r="E14" s="199">
        <v>27.272727272727273</v>
      </c>
      <c r="F14" s="200">
        <v>45.454545454545453</v>
      </c>
      <c r="G14" s="199">
        <v>63.63636363636364</v>
      </c>
      <c r="H14" s="199">
        <v>36.363636363636367</v>
      </c>
      <c r="I14" s="199">
        <v>0</v>
      </c>
      <c r="J14" s="199">
        <v>45.454545454545453</v>
      </c>
      <c r="K14" s="201">
        <v>0</v>
      </c>
      <c r="L14" s="199">
        <v>72.727272727272734</v>
      </c>
      <c r="M14" s="203">
        <v>0</v>
      </c>
      <c r="N14" s="199">
        <v>27.272727272727273</v>
      </c>
      <c r="O14" s="199">
        <v>9.0909090909090917</v>
      </c>
      <c r="P14" s="199">
        <v>18.181818181818183</v>
      </c>
      <c r="Q14" s="199">
        <v>9.0909090909090917</v>
      </c>
      <c r="R14" s="199">
        <v>0</v>
      </c>
      <c r="S14" s="199">
        <v>0</v>
      </c>
      <c r="T14" s="202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>
      <c r="A15" s="23" t="s">
        <v>45</v>
      </c>
      <c r="B15" s="197">
        <f>'2 Out of School Youth Part'!C15</f>
        <v>133</v>
      </c>
      <c r="C15" s="198">
        <v>63.15789473684211</v>
      </c>
      <c r="D15" s="199">
        <v>22.556390977443606</v>
      </c>
      <c r="E15" s="199">
        <v>14.285714285714286</v>
      </c>
      <c r="F15" s="200">
        <v>63.909774436090231</v>
      </c>
      <c r="G15" s="199">
        <v>66.165413533834595</v>
      </c>
      <c r="H15" s="199">
        <v>16.541353383458649</v>
      </c>
      <c r="I15" s="199">
        <v>0</v>
      </c>
      <c r="J15" s="199">
        <v>0.75187969924812026</v>
      </c>
      <c r="K15" s="201">
        <v>0</v>
      </c>
      <c r="L15" s="199">
        <v>96.240601503759393</v>
      </c>
      <c r="M15" s="203">
        <v>0.75187969924812026</v>
      </c>
      <c r="N15" s="199">
        <v>86.46616541353383</v>
      </c>
      <c r="O15" s="199">
        <v>2.255639097744361</v>
      </c>
      <c r="P15" s="199">
        <v>23.308270676691727</v>
      </c>
      <c r="Q15" s="199">
        <v>3.7593984962406015</v>
      </c>
      <c r="R15" s="199">
        <v>22.556390977443606</v>
      </c>
      <c r="S15" s="199">
        <v>7.518796992481203</v>
      </c>
      <c r="T15" s="202">
        <v>1.5037593984962405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>
      <c r="A16" s="23" t="s">
        <v>46</v>
      </c>
      <c r="B16" s="197">
        <f>'2 Out of School Youth Part'!C16</f>
        <v>10</v>
      </c>
      <c r="C16" s="198">
        <v>0</v>
      </c>
      <c r="D16" s="199">
        <v>80</v>
      </c>
      <c r="E16" s="199">
        <v>20</v>
      </c>
      <c r="F16" s="200">
        <v>90</v>
      </c>
      <c r="G16" s="199">
        <v>90</v>
      </c>
      <c r="H16" s="199">
        <v>0</v>
      </c>
      <c r="I16" s="199">
        <v>10</v>
      </c>
      <c r="J16" s="199">
        <v>0</v>
      </c>
      <c r="K16" s="201">
        <v>0</v>
      </c>
      <c r="L16" s="199">
        <v>0</v>
      </c>
      <c r="M16" s="200">
        <v>0</v>
      </c>
      <c r="N16" s="199">
        <v>20</v>
      </c>
      <c r="O16" s="199">
        <v>0</v>
      </c>
      <c r="P16" s="199">
        <v>20</v>
      </c>
      <c r="Q16" s="201">
        <v>0</v>
      </c>
      <c r="R16" s="199">
        <v>0</v>
      </c>
      <c r="S16" s="199">
        <v>20</v>
      </c>
      <c r="T16" s="202">
        <v>80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>
      <c r="A17" s="23" t="s">
        <v>47</v>
      </c>
      <c r="B17" s="197">
        <f>'2 Out of School Youth Part'!C17</f>
        <v>14</v>
      </c>
      <c r="C17" s="198">
        <v>28.571428571428573</v>
      </c>
      <c r="D17" s="199">
        <v>35.714285714285715</v>
      </c>
      <c r="E17" s="199">
        <v>35.714285714285715</v>
      </c>
      <c r="F17" s="200">
        <v>35.714285714285715</v>
      </c>
      <c r="G17" s="199">
        <v>28.571428571428573</v>
      </c>
      <c r="H17" s="199">
        <v>42.857142857142854</v>
      </c>
      <c r="I17" s="199">
        <v>0</v>
      </c>
      <c r="J17" s="199">
        <v>14.285714285714286</v>
      </c>
      <c r="K17" s="201">
        <v>0</v>
      </c>
      <c r="L17" s="199">
        <v>42.857142857142854</v>
      </c>
      <c r="M17" s="203">
        <v>0</v>
      </c>
      <c r="N17" s="199">
        <v>7.1428571428571432</v>
      </c>
      <c r="O17" s="199">
        <v>7.1428571428571432</v>
      </c>
      <c r="P17" s="199">
        <v>7.1428571428571432</v>
      </c>
      <c r="Q17" s="201">
        <v>0</v>
      </c>
      <c r="R17" s="199">
        <v>64.285714285714278</v>
      </c>
      <c r="S17" s="199">
        <v>0</v>
      </c>
      <c r="T17" s="202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>
      <c r="A18" s="23" t="s">
        <v>48</v>
      </c>
      <c r="B18" s="197">
        <f>'2 Out of School Youth Part'!C18</f>
        <v>39</v>
      </c>
      <c r="C18" s="198">
        <v>48.717948717948723</v>
      </c>
      <c r="D18" s="199">
        <v>20.512820512820511</v>
      </c>
      <c r="E18" s="199">
        <v>30.76923076923077</v>
      </c>
      <c r="F18" s="200">
        <v>76.92307692307692</v>
      </c>
      <c r="G18" s="199">
        <v>28.205128205128204</v>
      </c>
      <c r="H18" s="199">
        <v>12.820512820512819</v>
      </c>
      <c r="I18" s="201">
        <v>0</v>
      </c>
      <c r="J18" s="199">
        <v>30.76923076923077</v>
      </c>
      <c r="K18" s="201">
        <v>0</v>
      </c>
      <c r="L18" s="199">
        <v>46.153846153846153</v>
      </c>
      <c r="M18" s="200">
        <v>0</v>
      </c>
      <c r="N18" s="199">
        <v>17.948717948717949</v>
      </c>
      <c r="O18" s="201">
        <v>0</v>
      </c>
      <c r="P18" s="199">
        <v>12.820512820512819</v>
      </c>
      <c r="Q18" s="199">
        <v>2.5641025641025639</v>
      </c>
      <c r="R18" s="199">
        <v>0</v>
      </c>
      <c r="S18" s="199">
        <v>33.333333333333336</v>
      </c>
      <c r="T18" s="202">
        <v>12.820512820512819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>
      <c r="A19" s="23" t="s">
        <v>49</v>
      </c>
      <c r="B19" s="197">
        <f>'2 Out of School Youth Part'!C19</f>
        <v>18</v>
      </c>
      <c r="C19" s="198">
        <v>5.5555555555555554</v>
      </c>
      <c r="D19" s="199">
        <v>50</v>
      </c>
      <c r="E19" s="199">
        <v>44.444444444444443</v>
      </c>
      <c r="F19" s="200">
        <v>83.333333333333343</v>
      </c>
      <c r="G19" s="199">
        <v>61.111111111111114</v>
      </c>
      <c r="H19" s="199">
        <v>11.111111111111111</v>
      </c>
      <c r="I19" s="201">
        <v>0</v>
      </c>
      <c r="J19" s="199">
        <v>0</v>
      </c>
      <c r="K19" s="201">
        <v>0</v>
      </c>
      <c r="L19" s="199">
        <v>55.555555555555557</v>
      </c>
      <c r="M19" s="203">
        <v>0</v>
      </c>
      <c r="N19" s="199">
        <v>77.777777777777771</v>
      </c>
      <c r="O19" s="199">
        <v>5.5555555555555554</v>
      </c>
      <c r="P19" s="199">
        <v>66.666666666666671</v>
      </c>
      <c r="Q19" s="199">
        <v>0</v>
      </c>
      <c r="R19" s="201">
        <v>22.222222222222221</v>
      </c>
      <c r="S19" s="199">
        <v>66.666666666666671</v>
      </c>
      <c r="T19" s="202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>
      <c r="A20" s="23" t="s">
        <v>50</v>
      </c>
      <c r="B20" s="197">
        <f>'2 Out of School Youth Part'!C20</f>
        <v>30</v>
      </c>
      <c r="C20" s="198">
        <v>46.666666666666671</v>
      </c>
      <c r="D20" s="199">
        <v>46.666666666666671</v>
      </c>
      <c r="E20" s="199">
        <v>6.6666666666666661</v>
      </c>
      <c r="F20" s="200">
        <v>60</v>
      </c>
      <c r="G20" s="199">
        <v>46.666666666666671</v>
      </c>
      <c r="H20" s="199">
        <v>23.333333333333336</v>
      </c>
      <c r="I20" s="199">
        <v>0</v>
      </c>
      <c r="J20" s="199">
        <v>3.333333333333333</v>
      </c>
      <c r="K20" s="201">
        <v>0</v>
      </c>
      <c r="L20" s="199">
        <v>100</v>
      </c>
      <c r="M20" s="200">
        <v>0</v>
      </c>
      <c r="N20" s="199">
        <v>80</v>
      </c>
      <c r="O20" s="199">
        <v>0</v>
      </c>
      <c r="P20" s="199">
        <v>16.666666666666668</v>
      </c>
      <c r="Q20" s="199">
        <v>0</v>
      </c>
      <c r="R20" s="199">
        <v>3.333333333333333</v>
      </c>
      <c r="S20" s="199">
        <v>0</v>
      </c>
      <c r="T20" s="202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>
      <c r="A21" s="55" t="s">
        <v>51</v>
      </c>
      <c r="B21" s="204">
        <f>'2 Out of School Youth Part'!C21</f>
        <v>20</v>
      </c>
      <c r="C21" s="205">
        <v>60</v>
      </c>
      <c r="D21" s="206">
        <v>35</v>
      </c>
      <c r="E21" s="206">
        <v>5</v>
      </c>
      <c r="F21" s="207">
        <v>85</v>
      </c>
      <c r="G21" s="206">
        <v>15</v>
      </c>
      <c r="H21" s="206">
        <v>15</v>
      </c>
      <c r="I21" s="208">
        <v>10</v>
      </c>
      <c r="J21" s="206">
        <v>55</v>
      </c>
      <c r="K21" s="208">
        <v>0</v>
      </c>
      <c r="L21" s="206">
        <v>85</v>
      </c>
      <c r="M21" s="209">
        <v>0</v>
      </c>
      <c r="N21" s="206">
        <v>60</v>
      </c>
      <c r="O21" s="206">
        <v>10</v>
      </c>
      <c r="P21" s="206">
        <v>15</v>
      </c>
      <c r="Q21" s="206">
        <v>10</v>
      </c>
      <c r="R21" s="206">
        <v>15</v>
      </c>
      <c r="S21" s="208">
        <v>5</v>
      </c>
      <c r="T21" s="210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>
      <c r="A22" s="211" t="s">
        <v>52</v>
      </c>
      <c r="B22" s="212">
        <f>SUM(B6:B21)</f>
        <v>552</v>
      </c>
      <c r="C22" s="213">
        <v>47.644927536231883</v>
      </c>
      <c r="D22" s="214">
        <v>32.246376811594203</v>
      </c>
      <c r="E22" s="214">
        <v>20.108695652173914</v>
      </c>
      <c r="F22" s="215">
        <v>60.869565217391298</v>
      </c>
      <c r="G22" s="214">
        <v>37.681159420289852</v>
      </c>
      <c r="H22" s="214">
        <v>20.289855072463766</v>
      </c>
      <c r="I22" s="214">
        <v>2.3550724637681157</v>
      </c>
      <c r="J22" s="214">
        <v>17.753623188405797</v>
      </c>
      <c r="K22" s="216">
        <v>0</v>
      </c>
      <c r="L22" s="214">
        <v>72.463768115942031</v>
      </c>
      <c r="M22" s="215">
        <v>0.90579710144927528</v>
      </c>
      <c r="N22" s="214">
        <v>54.347826086956523</v>
      </c>
      <c r="O22" s="214">
        <v>4.7101449275362315</v>
      </c>
      <c r="P22" s="214">
        <v>17.028985507246379</v>
      </c>
      <c r="Q22" s="214">
        <v>2.8985507246376812</v>
      </c>
      <c r="R22" s="214">
        <v>12.137681159420289</v>
      </c>
      <c r="S22" s="214">
        <v>15.760869565217392</v>
      </c>
      <c r="T22" s="217">
        <v>5.0724637681159415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>
      <c r="P23" s="189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/>
</file>

<file path=customXml/itemProps2.xml><?xml version="1.0" encoding="utf-8"?>
<ds:datastoreItem xmlns:ds="http://schemas.openxmlformats.org/officeDocument/2006/customXml" ds:itemID="{06F0B420-097E-4F15-AC0F-579CF8EA21F5}"/>
</file>

<file path=customXml/itemProps3.xml><?xml version="1.0" encoding="utf-8"?>
<ds:datastoreItem xmlns:ds="http://schemas.openxmlformats.org/officeDocument/2006/customXml" ds:itemID="{789FC962-230E-471B-B8BB-13B6885D9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2021-01-22T17:20:05Z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