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1 Reports\FY21 Q2 12312020\"/>
    </mc:Choice>
  </mc:AlternateContent>
  <bookViews>
    <workbookView xWindow="0" yWindow="0" windowWidth="15450" windowHeight="4140" tabRatio="883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G23" i="1" s="1"/>
  <c r="E23" i="9"/>
  <c r="G23" i="9" s="1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G22" i="9"/>
  <c r="B23" i="9"/>
  <c r="C23" i="9"/>
  <c r="D23" i="9" s="1"/>
  <c r="F23" i="9"/>
  <c r="H23" i="9"/>
  <c r="I23" i="9"/>
  <c r="J23" i="9" s="1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D22" i="4" s="1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J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G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J6" i="3"/>
  <c r="D7" i="3"/>
  <c r="G7" i="3"/>
  <c r="I7" i="3"/>
  <c r="J7" i="3"/>
  <c r="D8" i="3"/>
  <c r="G8" i="3"/>
  <c r="I8" i="3"/>
  <c r="J8" i="3"/>
  <c r="D9" i="3"/>
  <c r="G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G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D22" i="3"/>
  <c r="F22" i="3"/>
  <c r="G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G22" i="1"/>
  <c r="J22" i="1"/>
  <c r="C23" i="1"/>
  <c r="D23" i="1"/>
  <c r="F23" i="1"/>
  <c r="I23" i="1"/>
  <c r="J23" i="1" s="1"/>
  <c r="L23" i="1"/>
  <c r="M23" i="1" s="1"/>
  <c r="N23" i="1"/>
  <c r="O23" i="1"/>
  <c r="P23" i="1"/>
  <c r="Q23" i="1"/>
  <c r="R23" i="1"/>
  <c r="I22" i="4"/>
  <c r="J22" i="3"/>
  <c r="I22" i="3"/>
  <c r="G22" i="4" l="1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<sst xmlns="http://schemas.openxmlformats.org/spreadsheetml/2006/main" count="212" uniqueCount="86">
  <si>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</si>
  <si>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>FY21 QUARTER ENDING DECEMBER 31, 2020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</si>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</sst>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Border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left" indent="8"/>
      <protection locked="0"/>
    </xf>
    <xf numFmtId="0" fontId="5" fillId="0" borderId="4" xfId="0" applyFont="1" applyBorder="1" applyAlignment="1" applyProtection="1">
      <protection locked="0"/>
    </xf>
    <xf numFmtId="0" fontId="4" fillId="0" borderId="0" xfId="0" applyFont="1" applyBorder="1" applyAlignment="1">
      <alignment horizontal="left" indent="2"/>
    </xf>
    <xf numFmtId="0" fontId="6" fillId="0" borderId="3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 indent="2"/>
    </xf>
    <xf numFmtId="0" fontId="6" fillId="0" borderId="4" xfId="0" applyFont="1" applyBorder="1" applyAlignment="1"/>
    <xf numFmtId="0" fontId="4" fillId="0" borderId="0" xfId="0" applyFont="1" applyBorder="1" applyAlignment="1"/>
    <xf numFmtId="0" fontId="7" fillId="0" borderId="0" xfId="0" applyFont="1" applyBorder="1" applyAlignment="1">
      <alignment horizontal="left" indent="2"/>
    </xf>
    <xf numFmtId="0" fontId="4" fillId="0" borderId="4" xfId="0" applyFont="1" applyBorder="1" applyAlignment="1"/>
    <xf numFmtId="0" fontId="4" fillId="2" borderId="5" xfId="0" applyFont="1" applyFill="1" applyBorder="1"/>
    <xf numFmtId="0" fontId="4" fillId="0" borderId="0" xfId="0" applyFont="1" applyFill="1" applyBorder="1"/>
    <xf numFmtId="0" fontId="6" fillId="3" borderId="6" xfId="0" applyFont="1" applyFill="1" applyBorder="1" applyAlignment="1"/>
    <xf numFmtId="0" fontId="6" fillId="0" borderId="0" xfId="0" applyFont="1" applyFill="1" applyBorder="1" applyAlignment="1"/>
    <xf numFmtId="0" fontId="4" fillId="0" borderId="3" xfId="0" applyFont="1" applyBorder="1" applyAlignment="1"/>
    <xf numFmtId="0" fontId="5" fillId="0" borderId="0" xfId="0" applyFont="1" applyBorder="1" applyAlignment="1" applyProtection="1">
      <alignment horizontal="left" indent="2"/>
      <protection locked="0"/>
    </xf>
    <xf numFmtId="0" fontId="3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9" fillId="0" borderId="0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 applyAlignme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/>
    <xf numFmtId="9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9" fillId="0" borderId="0" xfId="0" applyFont="1"/>
    <xf numFmtId="3" fontId="9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9" fontId="3" fillId="0" borderId="0" xfId="0" applyNumberFormat="1" applyFont="1" applyBorder="1"/>
    <xf numFmtId="3" fontId="3" fillId="0" borderId="0" xfId="0" applyNumberFormat="1" applyFont="1" applyBorder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Border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Border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C1" zoomScale="85" zoomScaleNormal="100" workbookViewId="0">
      <selection activeCell="C33" sqref="C33"/>
    </sheetView>
  </sheetViews>
  <sheetFormatPr defaultColWidth="9.1796875" defaultRowHeight="13" x14ac:dyDescent="0.3"/>
  <cols>
    <col min="1" max="1" width="2" style="3" customWidth="1"/>
    <col min="2" max="2" width="0.81640625" style="3" customWidth="1"/>
    <col min="3" max="3" width="18.7265625" style="3" customWidth="1"/>
    <col min="4" max="4" width="24.453125" style="3" customWidth="1"/>
    <col min="5" max="5" width="63.26953125" style="3" customWidth="1"/>
    <col min="6" max="6" width="20.7265625" style="3" customWidth="1"/>
    <col min="7" max="7" width="0.81640625" style="3" customWidth="1"/>
    <col min="8" max="8" width="1.7265625" style="3" customWidth="1"/>
    <col min="9" max="9" width="16.54296875" style="3" customWidth="1"/>
    <col min="10" max="10" width="21.453125" style="3" customWidth="1"/>
    <col min="11" max="11" width="11.54296875" style="3" customWidth="1"/>
    <col min="12" max="12" width="10.453125" style="3" customWidth="1"/>
    <col min="13" max="14" width="9.1796875" style="3"/>
    <col min="15" max="15" width="11" style="3" customWidth="1"/>
    <col min="16" max="16384" width="9.1796875" style="3"/>
  </cols>
  <sheetData>
    <row r="1" spans="2:8" ht="4.5" customHeight="1" thickTop="1" thickBot="1" x14ac:dyDescent="0.35">
      <c r="B1" s="1"/>
      <c r="C1" s="2"/>
      <c r="D1" s="2"/>
      <c r="E1" s="2"/>
      <c r="F1" s="2"/>
      <c r="G1" s="2"/>
    </row>
    <row r="2" spans="2:8" ht="18.75" customHeight="1" thickTop="1" thickBot="1" x14ac:dyDescent="0.4">
      <c r="B2" s="1"/>
      <c r="C2" s="248"/>
      <c r="D2" s="249"/>
      <c r="E2" s="249"/>
      <c r="F2" s="250"/>
      <c r="G2" s="2"/>
    </row>
    <row r="3" spans="2:8" ht="18.75" customHeight="1" thickTop="1" thickBot="1" x14ac:dyDescent="0.4">
      <c r="B3" s="1"/>
      <c r="C3" s="239"/>
      <c r="D3" s="240"/>
      <c r="E3" s="240"/>
      <c r="F3" s="241"/>
      <c r="G3" s="2"/>
    </row>
    <row r="4" spans="2:8" ht="18.75" customHeight="1" thickTop="1" thickBot="1" x14ac:dyDescent="0.5">
      <c r="B4" s="1"/>
      <c r="C4" s="251"/>
      <c r="D4" s="252"/>
      <c r="E4" s="252"/>
      <c r="F4" s="253"/>
      <c r="G4" s="2"/>
    </row>
    <row r="5" spans="2:8" ht="18.75" customHeight="1" thickTop="1" thickBot="1" x14ac:dyDescent="0.4">
      <c r="B5" s="1"/>
      <c r="C5" s="254"/>
      <c r="D5" s="255"/>
      <c r="E5" s="255"/>
      <c r="F5" s="256"/>
      <c r="G5" s="2"/>
    </row>
    <row r="6" spans="2:8" ht="18.75" customHeight="1" thickTop="1" thickBot="1" x14ac:dyDescent="0.5">
      <c r="B6" s="1"/>
      <c r="C6" s="251" t="s">
        <v>0</v>
      </c>
      <c r="D6" s="252"/>
      <c r="E6" s="252"/>
      <c r="F6" s="253"/>
      <c r="G6" s="2"/>
    </row>
    <row r="7" spans="2:8" ht="19.5" customHeight="1" thickTop="1" thickBot="1" x14ac:dyDescent="0.5">
      <c r="B7" s="1"/>
      <c r="C7" s="251" t="s">
        <v>1</v>
      </c>
      <c r="D7" s="252"/>
      <c r="E7" s="252"/>
      <c r="F7" s="253"/>
      <c r="G7" s="2"/>
    </row>
    <row r="8" spans="2:8" ht="16.5" thickTop="1" thickBot="1" x14ac:dyDescent="0.4">
      <c r="B8" s="1"/>
      <c r="C8" s="254"/>
      <c r="D8" s="255"/>
      <c r="E8" s="255"/>
      <c r="F8" s="256"/>
      <c r="G8" s="2"/>
    </row>
    <row r="9" spans="2:8" s="7" customFormat="1" ht="16.5" thickTop="1" thickBot="1" x14ac:dyDescent="0.4">
      <c r="B9" s="4"/>
      <c r="C9" s="239"/>
      <c r="D9" s="240"/>
      <c r="E9" s="5"/>
      <c r="F9" s="241"/>
      <c r="G9" s="6"/>
    </row>
    <row r="10" spans="2:8" s="7" customFormat="1" ht="17.25" customHeight="1" thickTop="1" thickBot="1" x14ac:dyDescent="0.55000000000000004">
      <c r="B10" s="4"/>
      <c r="C10" s="8"/>
      <c r="D10" s="9"/>
      <c r="E10" s="10" t="s">
        <v>2</v>
      </c>
      <c r="F10" s="11"/>
      <c r="G10" s="6"/>
    </row>
    <row r="11" spans="2:8" s="7" customFormat="1" ht="16.5" thickTop="1" thickBot="1" x14ac:dyDescent="0.4">
      <c r="B11" s="4"/>
      <c r="C11" s="239"/>
      <c r="D11" s="240"/>
      <c r="E11" s="12"/>
      <c r="F11" s="241"/>
      <c r="G11" s="6"/>
    </row>
    <row r="12" spans="2:8" s="7" customFormat="1" ht="17.25" customHeight="1" thickTop="1" thickBot="1" x14ac:dyDescent="0.5">
      <c r="B12" s="4"/>
      <c r="C12" s="13"/>
      <c r="D12" s="14"/>
      <c r="E12" s="15" t="s">
        <v>3</v>
      </c>
      <c r="F12" s="16"/>
      <c r="G12" s="6"/>
    </row>
    <row r="13" spans="2:8" s="7" customFormat="1" ht="19.5" thickTop="1" thickBot="1" x14ac:dyDescent="0.5">
      <c r="B13" s="4"/>
      <c r="C13" s="8"/>
      <c r="D13" s="17"/>
      <c r="E13" s="18"/>
      <c r="F13" s="19"/>
      <c r="G13" s="6"/>
    </row>
    <row r="14" spans="2:8" s="7" customFormat="1" ht="17.25" customHeight="1" thickTop="1" thickBot="1" x14ac:dyDescent="0.5">
      <c r="B14" s="20"/>
      <c r="C14" s="21"/>
      <c r="E14" s="15" t="s">
        <v>4</v>
      </c>
      <c r="F14" s="14"/>
      <c r="G14" s="22"/>
      <c r="H14" s="23"/>
    </row>
    <row r="15" spans="2:8" s="7" customFormat="1" ht="19.5" thickTop="1" thickBot="1" x14ac:dyDescent="0.5">
      <c r="B15" s="4"/>
      <c r="C15" s="8"/>
      <c r="D15" s="17"/>
      <c r="E15" s="18"/>
      <c r="F15" s="19"/>
      <c r="G15" s="6"/>
    </row>
    <row r="16" spans="2:8" s="7" customFormat="1" ht="17.25" customHeight="1" thickTop="1" thickBot="1" x14ac:dyDescent="0.5">
      <c r="B16" s="4"/>
      <c r="C16" s="13"/>
      <c r="D16" s="14"/>
      <c r="E16" s="15" t="s">
        <v>5</v>
      </c>
      <c r="F16" s="16"/>
      <c r="G16" s="6"/>
    </row>
    <row r="17" spans="1:9" ht="16.5" thickTop="1" thickBot="1" x14ac:dyDescent="0.4">
      <c r="B17" s="1"/>
      <c r="C17" s="239"/>
      <c r="D17" s="17"/>
      <c r="E17" s="12"/>
      <c r="F17" s="19"/>
      <c r="G17" s="2"/>
    </row>
    <row r="18" spans="1:9" s="7" customFormat="1" ht="16.5" thickTop="1" thickBot="1" x14ac:dyDescent="0.4">
      <c r="B18" s="4"/>
      <c r="C18" s="24"/>
      <c r="D18" s="17"/>
      <c r="E18" s="12"/>
      <c r="F18" s="19"/>
      <c r="G18" s="6"/>
    </row>
    <row r="19" spans="1:9" s="7" customFormat="1" ht="17.25" customHeight="1" thickTop="1" thickBot="1" x14ac:dyDescent="0.55000000000000004">
      <c r="B19" s="4"/>
      <c r="C19" s="8"/>
      <c r="D19" s="9"/>
      <c r="E19" s="25" t="s">
        <v>6</v>
      </c>
      <c r="F19" s="11"/>
      <c r="G19" s="6"/>
    </row>
    <row r="20" spans="1:9" s="7" customFormat="1" ht="16.5" thickTop="1" thickBot="1" x14ac:dyDescent="0.4">
      <c r="B20" s="4"/>
      <c r="C20" s="239"/>
      <c r="D20" s="240"/>
      <c r="E20" s="12"/>
      <c r="F20" s="241"/>
      <c r="G20" s="6"/>
    </row>
    <row r="21" spans="1:9" s="7" customFormat="1" ht="17.25" customHeight="1" thickTop="1" thickBot="1" x14ac:dyDescent="0.5">
      <c r="B21" s="4"/>
      <c r="C21" s="13"/>
      <c r="D21" s="14"/>
      <c r="E21" s="15" t="s">
        <v>7</v>
      </c>
      <c r="F21" s="16"/>
      <c r="G21" s="6"/>
    </row>
    <row r="22" spans="1:9" s="7" customFormat="1" ht="19.5" thickTop="1" thickBot="1" x14ac:dyDescent="0.5">
      <c r="B22" s="4"/>
      <c r="C22" s="8"/>
      <c r="D22" s="17"/>
      <c r="E22" s="18"/>
      <c r="F22" s="19"/>
      <c r="G22" s="6"/>
    </row>
    <row r="23" spans="1:9" s="7" customFormat="1" ht="21.75" customHeight="1" thickTop="1" thickBot="1" x14ac:dyDescent="0.5">
      <c r="B23" s="4"/>
      <c r="C23" s="13"/>
      <c r="D23" s="14"/>
      <c r="E23" s="15" t="s">
        <v>8</v>
      </c>
      <c r="F23" s="16"/>
      <c r="G23" s="6"/>
    </row>
    <row r="24" spans="1:9" s="7" customFormat="1" ht="19.5" thickTop="1" thickBot="1" x14ac:dyDescent="0.5">
      <c r="B24" s="4"/>
      <c r="C24" s="8"/>
      <c r="D24" s="17"/>
      <c r="E24" s="18"/>
      <c r="F24" s="19"/>
      <c r="G24" s="6"/>
    </row>
    <row r="25" spans="1:9" s="7" customFormat="1" ht="17.25" customHeight="1" thickTop="1" thickBot="1" x14ac:dyDescent="0.5">
      <c r="B25" s="4"/>
      <c r="C25" s="13"/>
      <c r="D25" s="14"/>
      <c r="E25" s="15" t="s">
        <v>9</v>
      </c>
      <c r="F25" s="16"/>
      <c r="G25" s="6"/>
    </row>
    <row r="26" spans="1:9" ht="16.5" thickTop="1" thickBot="1" x14ac:dyDescent="0.4">
      <c r="B26" s="1"/>
      <c r="C26" s="254"/>
      <c r="D26" s="255"/>
      <c r="E26" s="255"/>
      <c r="F26" s="256"/>
      <c r="G26" s="2"/>
    </row>
    <row r="27" spans="1:9" ht="14" thickTop="1" thickBot="1" x14ac:dyDescent="0.35">
      <c r="B27" s="1"/>
      <c r="C27" s="260"/>
      <c r="D27" s="261"/>
      <c r="E27" s="261"/>
      <c r="F27" s="262"/>
      <c r="G27" s="2"/>
    </row>
    <row r="28" spans="1:9" ht="14" thickTop="1" thickBot="1" x14ac:dyDescent="0.35">
      <c r="B28" s="1"/>
      <c r="C28" s="257"/>
      <c r="D28" s="258"/>
      <c r="E28" s="258"/>
      <c r="F28" s="259"/>
      <c r="G28" s="2"/>
    </row>
    <row r="29" spans="1:9" ht="4.5" customHeight="1" thickTop="1" x14ac:dyDescent="0.3">
      <c r="B29" s="1"/>
      <c r="C29" s="2"/>
      <c r="D29" s="2"/>
      <c r="E29" s="2"/>
      <c r="F29" s="2"/>
      <c r="G29" s="2"/>
    </row>
    <row r="30" spans="1:9" s="26" customFormat="1" ht="12.75" customHeight="1" x14ac:dyDescent="0.3">
      <c r="C30" s="27"/>
    </row>
    <row r="31" spans="1:9" x14ac:dyDescent="0.3">
      <c r="A31" s="26"/>
      <c r="B31" s="26"/>
      <c r="C31" s="3" t="s">
        <v>10</v>
      </c>
      <c r="D31" s="26"/>
      <c r="E31" s="26"/>
      <c r="F31" s="28"/>
      <c r="G31" s="26"/>
      <c r="H31" s="26"/>
      <c r="I31" s="26"/>
    </row>
    <row r="32" spans="1:9" x14ac:dyDescent="0.3">
      <c r="A32" s="26"/>
      <c r="B32" s="26"/>
      <c r="C32" s="26" t="s">
        <v>11</v>
      </c>
      <c r="D32" s="26"/>
      <c r="E32" s="26"/>
      <c r="F32" s="28"/>
      <c r="G32" s="26"/>
      <c r="H32" s="26"/>
      <c r="I32" s="26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90" zoomScaleNormal="90" workbookViewId="0">
      <selection activeCell="A27" sqref="A27:Q27"/>
    </sheetView>
  </sheetViews>
  <sheetFormatPr defaultColWidth="9.1796875" defaultRowHeight="13" x14ac:dyDescent="0.3"/>
  <cols>
    <col min="1" max="1" width="19.453125" style="30" customWidth="1"/>
    <col min="2" max="2" width="7.26953125" style="30" customWidth="1"/>
    <col min="3" max="3" width="6.453125" style="30" customWidth="1"/>
    <col min="4" max="4" width="6.26953125" style="30" customWidth="1"/>
    <col min="5" max="5" width="7.1796875" style="30" customWidth="1"/>
    <col min="6" max="6" width="7.26953125" style="30" customWidth="1"/>
    <col min="7" max="7" width="6.453125" style="30" customWidth="1"/>
    <col min="8" max="8" width="6.7265625" style="30" customWidth="1"/>
    <col min="9" max="9" width="6.81640625" style="30" customWidth="1"/>
    <col min="10" max="10" width="6.453125" style="30" customWidth="1"/>
    <col min="11" max="11" width="7.7265625" style="30" customWidth="1"/>
    <col min="12" max="12" width="7.1796875" style="30" customWidth="1"/>
    <col min="13" max="13" width="6.7265625" style="30" customWidth="1"/>
    <col min="14" max="14" width="6" style="30" customWidth="1"/>
    <col min="15" max="15" width="6.7265625" style="30" customWidth="1"/>
    <col min="16" max="16" width="6" style="36" customWidth="1"/>
    <col min="17" max="17" width="6.453125" style="30" customWidth="1"/>
    <col min="18" max="18" width="7.26953125" style="30" customWidth="1"/>
    <col min="19" max="16384" width="9.1796875" style="30"/>
  </cols>
  <sheetData>
    <row r="1" spans="1:19" s="29" customFormat="1" ht="20.149999999999999" customHeight="1" x14ac:dyDescent="0.25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49999999999999" customHeight="1" x14ac:dyDescent="0.25">
      <c r="A2" s="271" t="s">
        <v>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49999999999999" customHeight="1" thickBot="1" x14ac:dyDescent="0.3">
      <c r="A3" s="274" t="s">
        <v>12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 x14ac:dyDescent="0.25">
      <c r="A4" s="283" t="s">
        <v>13</v>
      </c>
      <c r="B4" s="277" t="s">
        <v>14</v>
      </c>
      <c r="C4" s="278"/>
      <c r="D4" s="279"/>
      <c r="E4" s="277" t="s">
        <v>15</v>
      </c>
      <c r="F4" s="278"/>
      <c r="G4" s="279"/>
      <c r="H4" s="277" t="s">
        <v>16</v>
      </c>
      <c r="I4" s="278"/>
      <c r="J4" s="278"/>
      <c r="K4" s="278"/>
      <c r="L4" s="278"/>
      <c r="M4" s="279"/>
      <c r="N4" s="277" t="s">
        <v>17</v>
      </c>
      <c r="O4" s="278"/>
      <c r="P4" s="278"/>
      <c r="Q4" s="278"/>
      <c r="R4" s="279"/>
      <c r="S4" s="244"/>
    </row>
    <row r="5" spans="1:19" ht="12.75" customHeight="1" x14ac:dyDescent="0.3">
      <c r="A5" s="284"/>
      <c r="B5" s="280" t="s">
        <v>18</v>
      </c>
      <c r="C5" s="281"/>
      <c r="D5" s="282"/>
      <c r="E5" s="280" t="s">
        <v>19</v>
      </c>
      <c r="F5" s="281"/>
      <c r="G5" s="282"/>
      <c r="H5" s="280" t="s">
        <v>19</v>
      </c>
      <c r="I5" s="281"/>
      <c r="J5" s="281"/>
      <c r="K5" s="281"/>
      <c r="L5" s="281"/>
      <c r="M5" s="282"/>
      <c r="N5" s="280" t="s">
        <v>20</v>
      </c>
      <c r="O5" s="281"/>
      <c r="P5" s="281"/>
      <c r="Q5" s="281"/>
      <c r="R5" s="282"/>
    </row>
    <row r="6" spans="1:19" ht="50.25" customHeight="1" thickBot="1" x14ac:dyDescent="0.35">
      <c r="A6" s="285"/>
      <c r="B6" s="31" t="s">
        <v>21</v>
      </c>
      <c r="C6" s="32" t="s">
        <v>22</v>
      </c>
      <c r="D6" s="33" t="s">
        <v>23</v>
      </c>
      <c r="E6" s="34" t="s">
        <v>21</v>
      </c>
      <c r="F6" s="35" t="s">
        <v>22</v>
      </c>
      <c r="G6" s="33" t="s">
        <v>23</v>
      </c>
      <c r="H6" s="34" t="s">
        <v>24</v>
      </c>
      <c r="I6" s="35" t="s">
        <v>25</v>
      </c>
      <c r="J6" s="35" t="s">
        <v>23</v>
      </c>
      <c r="K6" s="35" t="s">
        <v>26</v>
      </c>
      <c r="L6" s="35" t="s">
        <v>27</v>
      </c>
      <c r="M6" s="33" t="s">
        <v>23</v>
      </c>
      <c r="N6" s="32" t="s">
        <v>28</v>
      </c>
      <c r="O6" s="35" t="s">
        <v>29</v>
      </c>
      <c r="P6" s="32" t="s">
        <v>30</v>
      </c>
      <c r="Q6" s="32" t="s">
        <v>31</v>
      </c>
      <c r="R6" s="33" t="s">
        <v>32</v>
      </c>
      <c r="S6" s="36"/>
    </row>
    <row r="7" spans="1:19" s="52" customFormat="1" ht="20.149999999999999" customHeight="1" x14ac:dyDescent="0.25">
      <c r="A7" s="37" t="s">
        <v>33</v>
      </c>
      <c r="B7" s="38">
        <v>34</v>
      </c>
      <c r="C7" s="39">
        <v>12</v>
      </c>
      <c r="D7" s="40">
        <f t="shared" ref="D7:D23" si="0">(C7/B7)</f>
        <v>0.35294117647058826</v>
      </c>
      <c r="E7" s="41">
        <v>28</v>
      </c>
      <c r="F7" s="42">
        <v>5</v>
      </c>
      <c r="G7" s="40">
        <f t="shared" ref="G7:G23" si="1">(F7/E7)</f>
        <v>0.17857142857142858</v>
      </c>
      <c r="H7" s="43">
        <v>14</v>
      </c>
      <c r="I7" s="39">
        <v>2</v>
      </c>
      <c r="J7" s="44">
        <f t="shared" ref="J7:J23" si="2">(I7/H7)</f>
        <v>0.14285714285714285</v>
      </c>
      <c r="K7" s="42">
        <v>18</v>
      </c>
      <c r="L7" s="45">
        <v>6</v>
      </c>
      <c r="M7" s="46">
        <f>+L7/K7</f>
        <v>0.33333333333333331</v>
      </c>
      <c r="N7" s="47">
        <v>0</v>
      </c>
      <c r="O7" s="48">
        <v>0</v>
      </c>
      <c r="P7" s="45">
        <v>6</v>
      </c>
      <c r="Q7" s="49">
        <v>1</v>
      </c>
      <c r="R7" s="50">
        <v>1</v>
      </c>
      <c r="S7" s="51"/>
    </row>
    <row r="8" spans="1:19" s="52" customFormat="1" ht="20.149999999999999" customHeight="1" x14ac:dyDescent="0.25">
      <c r="A8" s="53" t="s">
        <v>34</v>
      </c>
      <c r="B8" s="54">
        <v>180</v>
      </c>
      <c r="C8" s="55">
        <v>85</v>
      </c>
      <c r="D8" s="56">
        <f t="shared" si="0"/>
        <v>0.47222222222222221</v>
      </c>
      <c r="E8" s="57">
        <v>110</v>
      </c>
      <c r="F8" s="58">
        <v>21</v>
      </c>
      <c r="G8" s="56">
        <f t="shared" si="1"/>
        <v>0.19090909090909092</v>
      </c>
      <c r="H8" s="43">
        <v>26</v>
      </c>
      <c r="I8" s="55">
        <v>9</v>
      </c>
      <c r="J8" s="59">
        <f t="shared" si="2"/>
        <v>0.34615384615384615</v>
      </c>
      <c r="K8" s="58">
        <v>86</v>
      </c>
      <c r="L8" s="60">
        <v>40</v>
      </c>
      <c r="M8" s="61">
        <f>+L8/K8</f>
        <v>0.46511627906976744</v>
      </c>
      <c r="N8" s="62">
        <v>0</v>
      </c>
      <c r="O8" s="63">
        <v>0</v>
      </c>
      <c r="P8" s="60">
        <v>40</v>
      </c>
      <c r="Q8" s="64">
        <v>0</v>
      </c>
      <c r="R8" s="65">
        <v>0</v>
      </c>
      <c r="S8" s="51"/>
    </row>
    <row r="9" spans="1:19" s="52" customFormat="1" ht="20.149999999999999" customHeight="1" x14ac:dyDescent="0.25">
      <c r="A9" s="37" t="s">
        <v>35</v>
      </c>
      <c r="B9" s="54">
        <v>163</v>
      </c>
      <c r="C9" s="66">
        <v>51</v>
      </c>
      <c r="D9" s="67">
        <f t="shared" si="0"/>
        <v>0.31288343558282211</v>
      </c>
      <c r="E9" s="57">
        <v>78</v>
      </c>
      <c r="F9" s="58">
        <v>5</v>
      </c>
      <c r="G9" s="56">
        <f t="shared" si="1"/>
        <v>6.4102564102564097E-2</v>
      </c>
      <c r="H9" s="43">
        <v>35</v>
      </c>
      <c r="I9" s="66">
        <v>1</v>
      </c>
      <c r="J9" s="59">
        <f t="shared" si="2"/>
        <v>2.8571428571428571E-2</v>
      </c>
      <c r="K9" s="58">
        <v>53</v>
      </c>
      <c r="L9" s="60">
        <v>42</v>
      </c>
      <c r="M9" s="61">
        <f t="shared" ref="M9:M22" si="3">+L9/K9</f>
        <v>0.79245283018867929</v>
      </c>
      <c r="N9" s="68">
        <v>3</v>
      </c>
      <c r="O9" s="69">
        <v>0</v>
      </c>
      <c r="P9" s="70">
        <v>41</v>
      </c>
      <c r="Q9" s="71">
        <v>0</v>
      </c>
      <c r="R9" s="72">
        <v>1</v>
      </c>
      <c r="S9" s="51"/>
    </row>
    <row r="10" spans="1:19" s="52" customFormat="1" ht="20.149999999999999" customHeight="1" x14ac:dyDescent="0.25">
      <c r="A10" s="37" t="s">
        <v>36</v>
      </c>
      <c r="B10" s="73">
        <v>100</v>
      </c>
      <c r="C10" s="66">
        <v>65</v>
      </c>
      <c r="D10" s="67">
        <f t="shared" si="0"/>
        <v>0.65</v>
      </c>
      <c r="E10" s="74">
        <v>51</v>
      </c>
      <c r="F10" s="58">
        <v>16</v>
      </c>
      <c r="G10" s="56">
        <f t="shared" si="1"/>
        <v>0.31372549019607843</v>
      </c>
      <c r="H10" s="75">
        <v>17</v>
      </c>
      <c r="I10" s="66">
        <v>6</v>
      </c>
      <c r="J10" s="59">
        <f>IF(H10&gt;0,I10/H10,0)</f>
        <v>0.35294117647058826</v>
      </c>
      <c r="K10" s="58">
        <v>23</v>
      </c>
      <c r="L10" s="60">
        <v>26</v>
      </c>
      <c r="M10" s="61">
        <f t="shared" si="3"/>
        <v>1.1304347826086956</v>
      </c>
      <c r="N10" s="68">
        <v>0</v>
      </c>
      <c r="O10" s="69">
        <v>0</v>
      </c>
      <c r="P10" s="70">
        <v>26</v>
      </c>
      <c r="Q10" s="71">
        <v>0</v>
      </c>
      <c r="R10" s="72">
        <v>0</v>
      </c>
      <c r="S10" s="51"/>
    </row>
    <row r="11" spans="1:19" s="52" customFormat="1" ht="20.149999999999999" customHeight="1" x14ac:dyDescent="0.25">
      <c r="A11" s="37" t="s">
        <v>37</v>
      </c>
      <c r="B11" s="54">
        <v>34</v>
      </c>
      <c r="C11" s="66">
        <v>22</v>
      </c>
      <c r="D11" s="67">
        <f t="shared" si="0"/>
        <v>0.6470588235294118</v>
      </c>
      <c r="E11" s="76">
        <v>12</v>
      </c>
      <c r="F11" s="58">
        <v>2</v>
      </c>
      <c r="G11" s="56">
        <f t="shared" si="1"/>
        <v>0.16666666666666666</v>
      </c>
      <c r="H11" s="43">
        <v>12</v>
      </c>
      <c r="I11" s="66">
        <v>3</v>
      </c>
      <c r="J11" s="59">
        <f>IF(H11&gt;0,I11/H11,0)</f>
        <v>0.25</v>
      </c>
      <c r="K11" s="58">
        <v>34</v>
      </c>
      <c r="L11" s="60">
        <v>8</v>
      </c>
      <c r="M11" s="61">
        <f>IF(K11&gt;0,L11/K11,0)</f>
        <v>0.23529411764705882</v>
      </c>
      <c r="N11" s="68">
        <v>0</v>
      </c>
      <c r="O11" s="69">
        <v>0</v>
      </c>
      <c r="P11" s="70">
        <v>8</v>
      </c>
      <c r="Q11" s="71">
        <v>0</v>
      </c>
      <c r="R11" s="72">
        <v>0</v>
      </c>
      <c r="S11" s="51"/>
    </row>
    <row r="12" spans="1:19" s="52" customFormat="1" ht="20.149999999999999" customHeight="1" x14ac:dyDescent="0.25">
      <c r="A12" s="37" t="s">
        <v>38</v>
      </c>
      <c r="B12" s="77">
        <v>67</v>
      </c>
      <c r="C12" s="66">
        <v>29</v>
      </c>
      <c r="D12" s="67">
        <f t="shared" si="0"/>
        <v>0.43283582089552236</v>
      </c>
      <c r="E12" s="78">
        <v>50</v>
      </c>
      <c r="F12" s="58">
        <v>7</v>
      </c>
      <c r="G12" s="56">
        <f t="shared" si="1"/>
        <v>0.14000000000000001</v>
      </c>
      <c r="H12" s="43">
        <v>42</v>
      </c>
      <c r="I12" s="66">
        <v>6</v>
      </c>
      <c r="J12" s="59">
        <f t="shared" si="2"/>
        <v>0.14285714285714285</v>
      </c>
      <c r="K12" s="58">
        <v>52</v>
      </c>
      <c r="L12" s="60">
        <v>28</v>
      </c>
      <c r="M12" s="61">
        <f t="shared" si="3"/>
        <v>0.53846153846153844</v>
      </c>
      <c r="N12" s="68">
        <v>0</v>
      </c>
      <c r="O12" s="69">
        <v>0</v>
      </c>
      <c r="P12" s="70">
        <v>28</v>
      </c>
      <c r="Q12" s="71">
        <v>0</v>
      </c>
      <c r="R12" s="72">
        <v>0</v>
      </c>
      <c r="S12" s="51"/>
    </row>
    <row r="13" spans="1:19" s="52" customFormat="1" ht="20.149999999999999" customHeight="1" x14ac:dyDescent="0.25">
      <c r="A13" s="37" t="s">
        <v>39</v>
      </c>
      <c r="B13" s="54">
        <v>40</v>
      </c>
      <c r="C13" s="66">
        <v>23</v>
      </c>
      <c r="D13" s="67">
        <f t="shared" si="0"/>
        <v>0.57499999999999996</v>
      </c>
      <c r="E13" s="57">
        <v>22</v>
      </c>
      <c r="F13" s="58">
        <v>5</v>
      </c>
      <c r="G13" s="56">
        <f t="shared" si="1"/>
        <v>0.22727272727272727</v>
      </c>
      <c r="H13" s="43">
        <v>10</v>
      </c>
      <c r="I13" s="66">
        <v>3</v>
      </c>
      <c r="J13" s="59">
        <f t="shared" si="2"/>
        <v>0.3</v>
      </c>
      <c r="K13" s="58">
        <v>22</v>
      </c>
      <c r="L13" s="60">
        <v>15</v>
      </c>
      <c r="M13" s="61">
        <f t="shared" si="3"/>
        <v>0.68181818181818177</v>
      </c>
      <c r="N13" s="68">
        <v>0</v>
      </c>
      <c r="O13" s="69">
        <v>0</v>
      </c>
      <c r="P13" s="70">
        <v>15</v>
      </c>
      <c r="Q13" s="71">
        <v>0</v>
      </c>
      <c r="R13" s="72">
        <v>0</v>
      </c>
      <c r="S13" s="51"/>
    </row>
    <row r="14" spans="1:19" s="52" customFormat="1" ht="20.149999999999999" customHeight="1" x14ac:dyDescent="0.25">
      <c r="A14" s="37" t="s">
        <v>40</v>
      </c>
      <c r="B14" s="54">
        <v>45</v>
      </c>
      <c r="C14" s="66">
        <v>27</v>
      </c>
      <c r="D14" s="67">
        <f t="shared" si="0"/>
        <v>0.6</v>
      </c>
      <c r="E14" s="57">
        <v>26</v>
      </c>
      <c r="F14" s="58">
        <v>10</v>
      </c>
      <c r="G14" s="56">
        <f t="shared" si="1"/>
        <v>0.38461538461538464</v>
      </c>
      <c r="H14" s="43">
        <v>11</v>
      </c>
      <c r="I14" s="66">
        <v>3</v>
      </c>
      <c r="J14" s="59">
        <f t="shared" si="2"/>
        <v>0.27272727272727271</v>
      </c>
      <c r="K14" s="58">
        <v>16</v>
      </c>
      <c r="L14" s="60">
        <v>19</v>
      </c>
      <c r="M14" s="61">
        <f t="shared" si="3"/>
        <v>1.1875</v>
      </c>
      <c r="N14" s="68">
        <v>0</v>
      </c>
      <c r="O14" s="69">
        <v>0</v>
      </c>
      <c r="P14" s="70">
        <v>19</v>
      </c>
      <c r="Q14" s="71">
        <v>1</v>
      </c>
      <c r="R14" s="72">
        <v>2</v>
      </c>
      <c r="S14" s="51"/>
    </row>
    <row r="15" spans="1:19" s="52" customFormat="1" ht="20.149999999999999" customHeight="1" x14ac:dyDescent="0.25">
      <c r="A15" s="37" t="s">
        <v>41</v>
      </c>
      <c r="B15" s="54">
        <v>92</v>
      </c>
      <c r="C15" s="66">
        <v>50</v>
      </c>
      <c r="D15" s="67">
        <f t="shared" si="0"/>
        <v>0.54347826086956519</v>
      </c>
      <c r="E15" s="57">
        <v>53</v>
      </c>
      <c r="F15" s="58">
        <v>16</v>
      </c>
      <c r="G15" s="56">
        <f t="shared" si="1"/>
        <v>0.30188679245283018</v>
      </c>
      <c r="H15" s="43">
        <v>36</v>
      </c>
      <c r="I15" s="66">
        <v>6</v>
      </c>
      <c r="J15" s="59">
        <f t="shared" si="2"/>
        <v>0.16666666666666666</v>
      </c>
      <c r="K15" s="58">
        <v>48</v>
      </c>
      <c r="L15" s="60">
        <v>29</v>
      </c>
      <c r="M15" s="61">
        <f t="shared" si="3"/>
        <v>0.60416666666666663</v>
      </c>
      <c r="N15" s="68">
        <v>0</v>
      </c>
      <c r="O15" s="69">
        <v>3</v>
      </c>
      <c r="P15" s="70">
        <v>26</v>
      </c>
      <c r="Q15" s="71">
        <v>0</v>
      </c>
      <c r="R15" s="72">
        <v>0</v>
      </c>
      <c r="S15" s="51"/>
    </row>
    <row r="16" spans="1:19" s="52" customFormat="1" ht="20.149999999999999" customHeight="1" x14ac:dyDescent="0.25">
      <c r="A16" s="37" t="s">
        <v>42</v>
      </c>
      <c r="B16" s="54">
        <v>250</v>
      </c>
      <c r="C16" s="66">
        <v>123</v>
      </c>
      <c r="D16" s="67">
        <f t="shared" si="0"/>
        <v>0.49199999999999999</v>
      </c>
      <c r="E16" s="57">
        <v>138</v>
      </c>
      <c r="F16" s="58">
        <v>44</v>
      </c>
      <c r="G16" s="56">
        <f t="shared" si="1"/>
        <v>0.3188405797101449</v>
      </c>
      <c r="H16" s="43">
        <v>120</v>
      </c>
      <c r="I16" s="66">
        <v>28</v>
      </c>
      <c r="J16" s="59">
        <f t="shared" si="2"/>
        <v>0.23333333333333334</v>
      </c>
      <c r="K16" s="58">
        <v>185</v>
      </c>
      <c r="L16" s="60">
        <v>82</v>
      </c>
      <c r="M16" s="61">
        <f t="shared" si="3"/>
        <v>0.44324324324324327</v>
      </c>
      <c r="N16" s="68">
        <v>0</v>
      </c>
      <c r="O16" s="69">
        <v>0</v>
      </c>
      <c r="P16" s="70">
        <v>82</v>
      </c>
      <c r="Q16" s="71">
        <v>0</v>
      </c>
      <c r="R16" s="72">
        <v>0</v>
      </c>
      <c r="S16" s="51"/>
    </row>
    <row r="17" spans="1:19" s="52" customFormat="1" ht="20.149999999999999" customHeight="1" x14ac:dyDescent="0.25">
      <c r="A17" s="37" t="s">
        <v>43</v>
      </c>
      <c r="B17" s="54">
        <v>82</v>
      </c>
      <c r="C17" s="66">
        <v>25</v>
      </c>
      <c r="D17" s="67">
        <f t="shared" si="0"/>
        <v>0.3048780487804878</v>
      </c>
      <c r="E17" s="78">
        <v>68</v>
      </c>
      <c r="F17" s="58">
        <v>14</v>
      </c>
      <c r="G17" s="56">
        <f t="shared" si="1"/>
        <v>0.20588235294117646</v>
      </c>
      <c r="H17" s="75">
        <v>68</v>
      </c>
      <c r="I17" s="66">
        <v>14</v>
      </c>
      <c r="J17" s="59">
        <f>IF(H17&gt;0,I17/H17,0)</f>
        <v>0.20588235294117646</v>
      </c>
      <c r="K17" s="236">
        <v>71</v>
      </c>
      <c r="L17" s="60">
        <v>24</v>
      </c>
      <c r="M17" s="59">
        <f>IF(K17&gt;0,L17/K17,0)</f>
        <v>0.3380281690140845</v>
      </c>
      <c r="N17" s="68">
        <v>0</v>
      </c>
      <c r="O17" s="69">
        <v>0</v>
      </c>
      <c r="P17" s="70">
        <v>24</v>
      </c>
      <c r="Q17" s="71">
        <v>0</v>
      </c>
      <c r="R17" s="72">
        <v>0</v>
      </c>
      <c r="S17" s="51"/>
    </row>
    <row r="18" spans="1:19" s="52" customFormat="1" ht="20.149999999999999" customHeight="1" x14ac:dyDescent="0.25">
      <c r="A18" s="37" t="s">
        <v>44</v>
      </c>
      <c r="B18" s="54">
        <v>134</v>
      </c>
      <c r="C18" s="66">
        <v>50</v>
      </c>
      <c r="D18" s="67">
        <f t="shared" si="0"/>
        <v>0.37313432835820898</v>
      </c>
      <c r="E18" s="57">
        <v>84</v>
      </c>
      <c r="F18" s="58">
        <v>9</v>
      </c>
      <c r="G18" s="56">
        <f t="shared" si="1"/>
        <v>0.10714285714285714</v>
      </c>
      <c r="H18" s="43">
        <v>27</v>
      </c>
      <c r="I18" s="66">
        <v>6</v>
      </c>
      <c r="J18" s="59">
        <f t="shared" si="2"/>
        <v>0.22222222222222221</v>
      </c>
      <c r="K18" s="58">
        <v>55</v>
      </c>
      <c r="L18" s="60">
        <v>32</v>
      </c>
      <c r="M18" s="61">
        <f t="shared" si="3"/>
        <v>0.58181818181818179</v>
      </c>
      <c r="N18" s="68">
        <v>0</v>
      </c>
      <c r="O18" s="69">
        <v>1</v>
      </c>
      <c r="P18" s="70">
        <v>30</v>
      </c>
      <c r="Q18" s="71">
        <v>0</v>
      </c>
      <c r="R18" s="72">
        <v>1</v>
      </c>
      <c r="S18" s="51"/>
    </row>
    <row r="19" spans="1:19" s="52" customFormat="1" ht="20.149999999999999" customHeight="1" x14ac:dyDescent="0.25">
      <c r="A19" s="37" t="s">
        <v>45</v>
      </c>
      <c r="B19" s="54">
        <v>70</v>
      </c>
      <c r="C19" s="66">
        <v>27</v>
      </c>
      <c r="D19" s="67">
        <f t="shared" si="0"/>
        <v>0.38571428571428573</v>
      </c>
      <c r="E19" s="57">
        <v>58</v>
      </c>
      <c r="F19" s="58">
        <v>12</v>
      </c>
      <c r="G19" s="56">
        <f t="shared" si="1"/>
        <v>0.20689655172413793</v>
      </c>
      <c r="H19" s="43">
        <v>20</v>
      </c>
      <c r="I19" s="66">
        <v>8</v>
      </c>
      <c r="J19" s="59">
        <f t="shared" si="2"/>
        <v>0.4</v>
      </c>
      <c r="K19" s="58">
        <v>25</v>
      </c>
      <c r="L19" s="60">
        <v>21</v>
      </c>
      <c r="M19" s="61">
        <f t="shared" si="3"/>
        <v>0.84</v>
      </c>
      <c r="N19" s="68">
        <v>5</v>
      </c>
      <c r="O19" s="69">
        <v>0</v>
      </c>
      <c r="P19" s="70">
        <v>17</v>
      </c>
      <c r="Q19" s="71">
        <v>0</v>
      </c>
      <c r="R19" s="72">
        <v>7</v>
      </c>
      <c r="S19" s="51"/>
    </row>
    <row r="20" spans="1:19" s="52" customFormat="1" ht="20.149999999999999" customHeight="1" x14ac:dyDescent="0.25">
      <c r="A20" s="37" t="s">
        <v>46</v>
      </c>
      <c r="B20" s="54">
        <v>21</v>
      </c>
      <c r="C20" s="66">
        <v>2</v>
      </c>
      <c r="D20" s="67">
        <f t="shared" si="0"/>
        <v>9.5238095238095233E-2</v>
      </c>
      <c r="E20" s="57">
        <v>20</v>
      </c>
      <c r="F20" s="58">
        <v>0</v>
      </c>
      <c r="G20" s="56">
        <f t="shared" si="1"/>
        <v>0</v>
      </c>
      <c r="H20" s="43">
        <v>20</v>
      </c>
      <c r="I20" s="66">
        <v>0</v>
      </c>
      <c r="J20" s="59">
        <f t="shared" si="2"/>
        <v>0</v>
      </c>
      <c r="K20" s="58">
        <v>20</v>
      </c>
      <c r="L20" s="60">
        <v>2</v>
      </c>
      <c r="M20" s="61">
        <f t="shared" si="3"/>
        <v>0.1</v>
      </c>
      <c r="N20" s="68">
        <v>0</v>
      </c>
      <c r="O20" s="69">
        <v>0</v>
      </c>
      <c r="P20" s="70">
        <v>2</v>
      </c>
      <c r="Q20" s="71">
        <v>0</v>
      </c>
      <c r="R20" s="72">
        <v>0</v>
      </c>
      <c r="S20" s="51"/>
    </row>
    <row r="21" spans="1:19" s="52" customFormat="1" ht="20.149999999999999" customHeight="1" x14ac:dyDescent="0.25">
      <c r="A21" s="37" t="s">
        <v>47</v>
      </c>
      <c r="B21" s="54">
        <v>47</v>
      </c>
      <c r="C21" s="66">
        <v>29</v>
      </c>
      <c r="D21" s="67">
        <f t="shared" si="0"/>
        <v>0.61702127659574468</v>
      </c>
      <c r="E21" s="57">
        <v>25</v>
      </c>
      <c r="F21" s="58">
        <v>4</v>
      </c>
      <c r="G21" s="56">
        <f t="shared" si="1"/>
        <v>0.16</v>
      </c>
      <c r="H21" s="75">
        <v>25</v>
      </c>
      <c r="I21" s="66">
        <v>4</v>
      </c>
      <c r="J21" s="59">
        <f>IF(H21&gt;0,I21/H21,0)</f>
        <v>0.16</v>
      </c>
      <c r="K21" s="236">
        <v>47</v>
      </c>
      <c r="L21" s="60">
        <v>28</v>
      </c>
      <c r="M21" s="59">
        <f>IF(K21&gt;0,L21/K21,0)</f>
        <v>0.5957446808510638</v>
      </c>
      <c r="N21" s="68">
        <v>0</v>
      </c>
      <c r="O21" s="69">
        <v>0</v>
      </c>
      <c r="P21" s="70">
        <v>28</v>
      </c>
      <c r="Q21" s="71">
        <v>0</v>
      </c>
      <c r="R21" s="72">
        <v>0</v>
      </c>
      <c r="S21" s="51"/>
    </row>
    <row r="22" spans="1:19" s="52" customFormat="1" ht="20.149999999999999" customHeight="1" thickBot="1" x14ac:dyDescent="0.3">
      <c r="A22" s="79" t="s">
        <v>48</v>
      </c>
      <c r="B22" s="54">
        <v>61</v>
      </c>
      <c r="C22" s="80">
        <v>37</v>
      </c>
      <c r="D22" s="81">
        <f t="shared" si="0"/>
        <v>0.60655737704918034</v>
      </c>
      <c r="E22" s="57">
        <v>40</v>
      </c>
      <c r="F22" s="82">
        <v>16</v>
      </c>
      <c r="G22" s="81">
        <f t="shared" si="1"/>
        <v>0.4</v>
      </c>
      <c r="H22" s="75">
        <v>16</v>
      </c>
      <c r="I22" s="80">
        <v>8</v>
      </c>
      <c r="J22" s="83">
        <f t="shared" si="2"/>
        <v>0.5</v>
      </c>
      <c r="K22" s="237">
        <v>26</v>
      </c>
      <c r="L22" s="84">
        <v>21</v>
      </c>
      <c r="M22" s="61">
        <f t="shared" si="3"/>
        <v>0.80769230769230771</v>
      </c>
      <c r="N22" s="85">
        <v>0</v>
      </c>
      <c r="O22" s="86">
        <v>1</v>
      </c>
      <c r="P22" s="84">
        <v>19</v>
      </c>
      <c r="Q22" s="87">
        <v>1</v>
      </c>
      <c r="R22" s="88">
        <v>0</v>
      </c>
      <c r="S22" s="51"/>
    </row>
    <row r="23" spans="1:19" s="52" customFormat="1" ht="20.149999999999999" customHeight="1" thickBot="1" x14ac:dyDescent="0.3">
      <c r="A23" s="89" t="s">
        <v>49</v>
      </c>
      <c r="B23" s="90">
        <f>SUM(B7:B22)</f>
        <v>1420</v>
      </c>
      <c r="C23" s="91">
        <f>SUM(C7:C22)</f>
        <v>657</v>
      </c>
      <c r="D23" s="92">
        <f t="shared" si="0"/>
        <v>0.46267605633802816</v>
      </c>
      <c r="E23" s="93">
        <f>SUM(E7:E22)</f>
        <v>863</v>
      </c>
      <c r="F23" s="91">
        <f>SUM(F7:F22)</f>
        <v>186</v>
      </c>
      <c r="G23" s="92">
        <f t="shared" si="1"/>
        <v>0.21552723059096177</v>
      </c>
      <c r="H23" s="94">
        <v>602</v>
      </c>
      <c r="I23" s="91">
        <f>SUM(I7:I22)</f>
        <v>107</v>
      </c>
      <c r="J23" s="95">
        <f t="shared" si="2"/>
        <v>0.17774086378737541</v>
      </c>
      <c r="K23" s="91">
        <v>849</v>
      </c>
      <c r="L23" s="96">
        <f>SUM(L7:L22)</f>
        <v>423</v>
      </c>
      <c r="M23" s="97">
        <f>+L23/K23</f>
        <v>0.49823321554770317</v>
      </c>
      <c r="N23" s="98">
        <f>SUM(N7:N22)</f>
        <v>8</v>
      </c>
      <c r="O23" s="99">
        <f>SUM(O7:O22)</f>
        <v>5</v>
      </c>
      <c r="P23" s="100">
        <f>SUM(P7:P22)</f>
        <v>411</v>
      </c>
      <c r="Q23" s="100">
        <f>SUM(Q7:Q22)</f>
        <v>3</v>
      </c>
      <c r="R23" s="101">
        <f>SUM(R7:R22)</f>
        <v>12</v>
      </c>
      <c r="S23" s="51"/>
    </row>
    <row r="24" spans="1:19" ht="14.5" x14ac:dyDescent="0.3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" customHeight="1" x14ac:dyDescent="0.35">
      <c r="A25" s="267" t="s">
        <v>50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19" ht="14.5" x14ac:dyDescent="0.35">
      <c r="A26" s="263" t="s">
        <v>51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4.5" x14ac:dyDescent="0.3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 x14ac:dyDescent="0.3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Normal="100" workbookViewId="0">
      <selection activeCell="D26" sqref="D26"/>
    </sheetView>
  </sheetViews>
  <sheetFormatPr defaultColWidth="9.1796875" defaultRowHeight="13" x14ac:dyDescent="0.3"/>
  <cols>
    <col min="1" max="1" width="19.54296875" style="3" customWidth="1"/>
    <col min="2" max="2" width="8" style="156" customWidth="1"/>
    <col min="3" max="3" width="7.453125" style="157" customWidth="1"/>
    <col min="4" max="4" width="7.26953125" style="158" customWidth="1"/>
    <col min="5" max="5" width="8.54296875" style="157" customWidth="1"/>
    <col min="6" max="6" width="8.54296875" style="159" customWidth="1"/>
    <col min="7" max="7" width="7" style="3" customWidth="1"/>
    <col min="8" max="8" width="10.26953125" style="3" customWidth="1"/>
    <col min="9" max="10" width="8.54296875" style="3" customWidth="1"/>
    <col min="11" max="11" width="9.54296875" style="3" customWidth="1"/>
    <col min="12" max="12" width="9.453125" style="158" customWidth="1"/>
    <col min="13" max="13" width="8" style="157" customWidth="1"/>
    <col min="14" max="14" width="8" style="159" customWidth="1"/>
    <col min="15" max="15" width="9.7265625" style="26" customWidth="1"/>
    <col min="16" max="16384" width="9.1796875" style="3"/>
  </cols>
  <sheetData>
    <row r="1" spans="1:15" s="29" customFormat="1" ht="20.149999999999999" customHeight="1" x14ac:dyDescent="0.25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90"/>
      <c r="O1" s="246"/>
    </row>
    <row r="2" spans="1:15" s="29" customFormat="1" ht="20.149999999999999" customHeight="1" x14ac:dyDescent="0.25">
      <c r="A2" s="286" t="str">
        <f>'1 Adult Part'!$A$2</f>
        <v>FY21 QUARTER ENDING DECEMBER 31, 2020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  <c r="O2" s="247"/>
    </row>
    <row r="3" spans="1:15" s="29" customFormat="1" ht="20.149999999999999" customHeight="1" thickBot="1" x14ac:dyDescent="0.3">
      <c r="A3" s="296" t="s">
        <v>52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8"/>
      <c r="O3" s="247"/>
    </row>
    <row r="4" spans="1:15" ht="14.5" x14ac:dyDescent="0.35">
      <c r="A4" s="299" t="s">
        <v>13</v>
      </c>
      <c r="B4" s="294" t="s">
        <v>53</v>
      </c>
      <c r="C4" s="294"/>
      <c r="D4" s="295"/>
      <c r="E4" s="293" t="s">
        <v>54</v>
      </c>
      <c r="F4" s="294"/>
      <c r="G4" s="295"/>
      <c r="H4" s="243" t="s">
        <v>55</v>
      </c>
      <c r="I4" s="291" t="s">
        <v>56</v>
      </c>
      <c r="J4" s="292"/>
      <c r="K4" s="291" t="s">
        <v>57</v>
      </c>
      <c r="L4" s="292"/>
      <c r="M4" s="293" t="s">
        <v>58</v>
      </c>
      <c r="N4" s="295"/>
    </row>
    <row r="5" spans="1:15" ht="34.5" customHeight="1" thickBot="1" x14ac:dyDescent="0.4">
      <c r="A5" s="300"/>
      <c r="B5" s="104" t="s">
        <v>21</v>
      </c>
      <c r="C5" s="104" t="s">
        <v>22</v>
      </c>
      <c r="D5" s="105" t="s">
        <v>59</v>
      </c>
      <c r="E5" s="104" t="s">
        <v>21</v>
      </c>
      <c r="F5" s="106" t="s">
        <v>22</v>
      </c>
      <c r="G5" s="105" t="s">
        <v>59</v>
      </c>
      <c r="H5" s="107" t="s">
        <v>22</v>
      </c>
      <c r="I5" s="108" t="s">
        <v>21</v>
      </c>
      <c r="J5" s="107" t="s">
        <v>22</v>
      </c>
      <c r="K5" s="108" t="s">
        <v>21</v>
      </c>
      <c r="L5" s="107" t="s">
        <v>22</v>
      </c>
      <c r="M5" s="104" t="s">
        <v>21</v>
      </c>
      <c r="N5" s="109" t="s">
        <v>22</v>
      </c>
    </row>
    <row r="6" spans="1:15" s="118" customFormat="1" ht="22" customHeight="1" x14ac:dyDescent="0.25">
      <c r="A6" s="53" t="s">
        <v>33</v>
      </c>
      <c r="B6" s="43">
        <v>20</v>
      </c>
      <c r="C6" s="110">
        <v>4</v>
      </c>
      <c r="D6" s="56">
        <f t="shared" ref="D6:D22" si="0">C6/B6</f>
        <v>0.2</v>
      </c>
      <c r="E6" s="41">
        <v>14</v>
      </c>
      <c r="F6" s="111">
        <v>3</v>
      </c>
      <c r="G6" s="56">
        <f t="shared" ref="G6:G22" si="1">F6/E6</f>
        <v>0.21428571428571427</v>
      </c>
      <c r="H6" s="111">
        <v>0</v>
      </c>
      <c r="I6" s="112">
        <f t="shared" ref="I6:I22" si="2">+E6/B6</f>
        <v>0.7</v>
      </c>
      <c r="J6" s="56">
        <f t="shared" ref="J6:J22" si="3">(F6/(C6-H6))</f>
        <v>0.75</v>
      </c>
      <c r="K6" s="113">
        <v>14.5</v>
      </c>
      <c r="L6" s="114">
        <v>13.333333333333332</v>
      </c>
      <c r="M6" s="115">
        <v>15</v>
      </c>
      <c r="N6" s="116">
        <v>4</v>
      </c>
      <c r="O6" s="117"/>
    </row>
    <row r="7" spans="1:15" s="118" customFormat="1" ht="22" customHeight="1" x14ac:dyDescent="0.25">
      <c r="A7" s="53" t="s">
        <v>34</v>
      </c>
      <c r="B7" s="43">
        <v>147</v>
      </c>
      <c r="C7" s="110">
        <v>43</v>
      </c>
      <c r="D7" s="119">
        <f t="shared" si="0"/>
        <v>0.29251700680272108</v>
      </c>
      <c r="E7" s="57">
        <v>95</v>
      </c>
      <c r="F7" s="111">
        <v>20</v>
      </c>
      <c r="G7" s="56">
        <f t="shared" si="1"/>
        <v>0.21052631578947367</v>
      </c>
      <c r="H7" s="111">
        <v>0</v>
      </c>
      <c r="I7" s="112">
        <f t="shared" si="2"/>
        <v>0.6462585034013606</v>
      </c>
      <c r="J7" s="56">
        <f t="shared" si="3"/>
        <v>0.46511627906976744</v>
      </c>
      <c r="K7" s="113">
        <v>14</v>
      </c>
      <c r="L7" s="114">
        <v>17.261346153846159</v>
      </c>
      <c r="M7" s="120">
        <v>50</v>
      </c>
      <c r="N7" s="116">
        <v>21</v>
      </c>
      <c r="O7" s="117"/>
    </row>
    <row r="8" spans="1:15" s="118" customFormat="1" ht="22" customHeight="1" x14ac:dyDescent="0.25">
      <c r="A8" s="37" t="s">
        <v>35</v>
      </c>
      <c r="B8" s="43">
        <v>96</v>
      </c>
      <c r="C8" s="121">
        <v>24</v>
      </c>
      <c r="D8" s="67">
        <f t="shared" si="0"/>
        <v>0.25</v>
      </c>
      <c r="E8" s="57">
        <v>80</v>
      </c>
      <c r="F8" s="122">
        <v>18</v>
      </c>
      <c r="G8" s="119">
        <f t="shared" si="1"/>
        <v>0.22500000000000001</v>
      </c>
      <c r="H8" s="123">
        <v>0</v>
      </c>
      <c r="I8" s="124">
        <f t="shared" si="2"/>
        <v>0.83333333333333337</v>
      </c>
      <c r="J8" s="67">
        <f t="shared" si="3"/>
        <v>0.75</v>
      </c>
      <c r="K8" s="113">
        <v>14.25</v>
      </c>
      <c r="L8" s="125">
        <v>16.697777777777777</v>
      </c>
      <c r="M8" s="120">
        <v>23</v>
      </c>
      <c r="N8" s="126">
        <v>35</v>
      </c>
      <c r="O8" s="117"/>
    </row>
    <row r="9" spans="1:15" s="118" customFormat="1" ht="22" customHeight="1" x14ac:dyDescent="0.25">
      <c r="A9" s="37" t="s">
        <v>36</v>
      </c>
      <c r="B9" s="75">
        <v>45</v>
      </c>
      <c r="C9" s="121">
        <v>13</v>
      </c>
      <c r="D9" s="67">
        <f t="shared" si="0"/>
        <v>0.28888888888888886</v>
      </c>
      <c r="E9" s="74">
        <v>39</v>
      </c>
      <c r="F9" s="122">
        <v>10</v>
      </c>
      <c r="G9" s="67">
        <f t="shared" si="1"/>
        <v>0.25641025641025639</v>
      </c>
      <c r="H9" s="122">
        <v>0</v>
      </c>
      <c r="I9" s="124">
        <f t="shared" si="2"/>
        <v>0.8666666666666667</v>
      </c>
      <c r="J9" s="67">
        <f t="shared" si="3"/>
        <v>0.76923076923076927</v>
      </c>
      <c r="K9" s="127">
        <v>13.59</v>
      </c>
      <c r="L9" s="125">
        <v>18.332999999999998</v>
      </c>
      <c r="M9" s="128">
        <v>17</v>
      </c>
      <c r="N9" s="126">
        <v>25</v>
      </c>
      <c r="O9" s="117"/>
    </row>
    <row r="10" spans="1:15" s="118" customFormat="1" ht="22" customHeight="1" x14ac:dyDescent="0.25">
      <c r="A10" s="37" t="s">
        <v>37</v>
      </c>
      <c r="B10" s="43">
        <v>19</v>
      </c>
      <c r="C10" s="121">
        <v>9</v>
      </c>
      <c r="D10" s="67">
        <f t="shared" si="0"/>
        <v>0.47368421052631576</v>
      </c>
      <c r="E10" s="57">
        <v>16</v>
      </c>
      <c r="F10" s="122">
        <v>4</v>
      </c>
      <c r="G10" s="67">
        <f t="shared" si="1"/>
        <v>0.25</v>
      </c>
      <c r="H10" s="122">
        <v>2</v>
      </c>
      <c r="I10" s="124">
        <f t="shared" si="2"/>
        <v>0.84210526315789469</v>
      </c>
      <c r="J10" s="67">
        <f t="shared" si="3"/>
        <v>0.5714285714285714</v>
      </c>
      <c r="K10" s="113">
        <v>13</v>
      </c>
      <c r="L10" s="125">
        <v>18.125</v>
      </c>
      <c r="M10" s="120">
        <v>17</v>
      </c>
      <c r="N10" s="126">
        <v>6</v>
      </c>
      <c r="O10" s="117"/>
    </row>
    <row r="11" spans="1:15" s="118" customFormat="1" ht="22" customHeight="1" x14ac:dyDescent="0.25">
      <c r="A11" s="37" t="s">
        <v>38</v>
      </c>
      <c r="B11" s="43">
        <v>52</v>
      </c>
      <c r="C11" s="121">
        <v>24</v>
      </c>
      <c r="D11" s="67">
        <f t="shared" si="0"/>
        <v>0.46153846153846156</v>
      </c>
      <c r="E11" s="57">
        <v>44</v>
      </c>
      <c r="F11" s="122">
        <v>12</v>
      </c>
      <c r="G11" s="129">
        <f t="shared" si="1"/>
        <v>0.27272727272727271</v>
      </c>
      <c r="H11" s="130">
        <v>1</v>
      </c>
      <c r="I11" s="124">
        <f t="shared" si="2"/>
        <v>0.84615384615384615</v>
      </c>
      <c r="J11" s="67">
        <f t="shared" si="3"/>
        <v>0.52173913043478259</v>
      </c>
      <c r="K11" s="113">
        <v>15.35</v>
      </c>
      <c r="L11" s="125">
        <v>18.783333333333331</v>
      </c>
      <c r="M11" s="120">
        <v>25</v>
      </c>
      <c r="N11" s="126">
        <v>17</v>
      </c>
      <c r="O11" s="117"/>
    </row>
    <row r="12" spans="1:15" s="118" customFormat="1" ht="22" customHeight="1" x14ac:dyDescent="0.25">
      <c r="A12" s="37" t="s">
        <v>39</v>
      </c>
      <c r="B12" s="43">
        <v>26</v>
      </c>
      <c r="C12" s="121">
        <v>6</v>
      </c>
      <c r="D12" s="67">
        <f t="shared" si="0"/>
        <v>0.23076923076923078</v>
      </c>
      <c r="E12" s="57">
        <v>22</v>
      </c>
      <c r="F12" s="122">
        <v>3</v>
      </c>
      <c r="G12" s="67">
        <f t="shared" si="1"/>
        <v>0.13636363636363635</v>
      </c>
      <c r="H12" s="122">
        <v>0</v>
      </c>
      <c r="I12" s="124">
        <f t="shared" si="2"/>
        <v>0.84615384615384615</v>
      </c>
      <c r="J12" s="67">
        <f t="shared" si="3"/>
        <v>0.5</v>
      </c>
      <c r="K12" s="113">
        <v>15.5</v>
      </c>
      <c r="L12" s="125">
        <v>24.682371794871798</v>
      </c>
      <c r="M12" s="120">
        <v>13</v>
      </c>
      <c r="N12" s="126">
        <v>10</v>
      </c>
      <c r="O12" s="117"/>
    </row>
    <row r="13" spans="1:15" s="118" customFormat="1" ht="22" customHeight="1" x14ac:dyDescent="0.25">
      <c r="A13" s="37" t="s">
        <v>40</v>
      </c>
      <c r="B13" s="43">
        <v>33</v>
      </c>
      <c r="C13" s="121">
        <v>12</v>
      </c>
      <c r="D13" s="67">
        <f t="shared" si="0"/>
        <v>0.36363636363636365</v>
      </c>
      <c r="E13" s="57">
        <v>28</v>
      </c>
      <c r="F13" s="122">
        <v>11</v>
      </c>
      <c r="G13" s="119">
        <f t="shared" si="1"/>
        <v>0.39285714285714285</v>
      </c>
      <c r="H13" s="123">
        <v>1</v>
      </c>
      <c r="I13" s="124">
        <f t="shared" si="2"/>
        <v>0.84848484848484851</v>
      </c>
      <c r="J13" s="67">
        <f t="shared" si="3"/>
        <v>1</v>
      </c>
      <c r="K13" s="113">
        <v>14.3</v>
      </c>
      <c r="L13" s="125">
        <v>16.636363636363637</v>
      </c>
      <c r="M13" s="120">
        <v>14</v>
      </c>
      <c r="N13" s="126">
        <v>15</v>
      </c>
      <c r="O13" s="117"/>
    </row>
    <row r="14" spans="1:15" s="118" customFormat="1" ht="22" customHeight="1" x14ac:dyDescent="0.25">
      <c r="A14" s="37" t="s">
        <v>41</v>
      </c>
      <c r="B14" s="43">
        <v>69</v>
      </c>
      <c r="C14" s="121">
        <v>15</v>
      </c>
      <c r="D14" s="67">
        <f t="shared" si="0"/>
        <v>0.21739130434782608</v>
      </c>
      <c r="E14" s="57">
        <v>55</v>
      </c>
      <c r="F14" s="122">
        <v>11</v>
      </c>
      <c r="G14" s="67">
        <f t="shared" si="1"/>
        <v>0.2</v>
      </c>
      <c r="H14" s="122">
        <v>1</v>
      </c>
      <c r="I14" s="124">
        <f t="shared" si="2"/>
        <v>0.79710144927536231</v>
      </c>
      <c r="J14" s="67">
        <f t="shared" si="3"/>
        <v>0.7857142857142857</v>
      </c>
      <c r="K14" s="113">
        <v>15.16</v>
      </c>
      <c r="L14" s="125">
        <v>16.499160839160837</v>
      </c>
      <c r="M14" s="120">
        <v>38</v>
      </c>
      <c r="N14" s="126">
        <v>17</v>
      </c>
      <c r="O14" s="117"/>
    </row>
    <row r="15" spans="1:15" s="118" customFormat="1" ht="22" customHeight="1" x14ac:dyDescent="0.25">
      <c r="A15" s="37" t="s">
        <v>42</v>
      </c>
      <c r="B15" s="43">
        <v>150</v>
      </c>
      <c r="C15" s="121">
        <v>58</v>
      </c>
      <c r="D15" s="67">
        <f t="shared" si="0"/>
        <v>0.38666666666666666</v>
      </c>
      <c r="E15" s="57">
        <v>127</v>
      </c>
      <c r="F15" s="122">
        <v>17</v>
      </c>
      <c r="G15" s="67">
        <f t="shared" si="1"/>
        <v>0.13385826771653545</v>
      </c>
      <c r="H15" s="122">
        <v>1</v>
      </c>
      <c r="I15" s="124">
        <f t="shared" si="2"/>
        <v>0.84666666666666668</v>
      </c>
      <c r="J15" s="67">
        <f t="shared" si="3"/>
        <v>0.2982456140350877</v>
      </c>
      <c r="K15" s="113">
        <v>14.55</v>
      </c>
      <c r="L15" s="125">
        <v>16.074117647058824</v>
      </c>
      <c r="M15" s="120">
        <v>138</v>
      </c>
      <c r="N15" s="126">
        <v>39</v>
      </c>
      <c r="O15" s="117"/>
    </row>
    <row r="16" spans="1:15" s="118" customFormat="1" ht="22" customHeight="1" x14ac:dyDescent="0.25">
      <c r="A16" s="37" t="s">
        <v>43</v>
      </c>
      <c r="B16" s="43">
        <v>39</v>
      </c>
      <c r="C16" s="121">
        <v>7</v>
      </c>
      <c r="D16" s="67">
        <f t="shared" si="0"/>
        <v>0.17948717948717949</v>
      </c>
      <c r="E16" s="57">
        <v>30</v>
      </c>
      <c r="F16" s="122">
        <v>4</v>
      </c>
      <c r="G16" s="67">
        <f t="shared" si="1"/>
        <v>0.13333333333333333</v>
      </c>
      <c r="H16" s="122">
        <v>0</v>
      </c>
      <c r="I16" s="124">
        <f t="shared" si="2"/>
        <v>0.76923076923076927</v>
      </c>
      <c r="J16" s="67">
        <f t="shared" si="3"/>
        <v>0.5714285714285714</v>
      </c>
      <c r="K16" s="113">
        <v>15</v>
      </c>
      <c r="L16" s="125">
        <v>19.865384615384613</v>
      </c>
      <c r="M16" s="128">
        <v>49</v>
      </c>
      <c r="N16" s="126">
        <v>5</v>
      </c>
      <c r="O16" s="117"/>
    </row>
    <row r="17" spans="1:17" s="118" customFormat="1" ht="22" customHeight="1" x14ac:dyDescent="0.25">
      <c r="A17" s="37" t="s">
        <v>44</v>
      </c>
      <c r="B17" s="43">
        <v>62</v>
      </c>
      <c r="C17" s="121">
        <v>12</v>
      </c>
      <c r="D17" s="67">
        <f t="shared" si="0"/>
        <v>0.19354838709677419</v>
      </c>
      <c r="E17" s="57">
        <v>57</v>
      </c>
      <c r="F17" s="122">
        <v>10</v>
      </c>
      <c r="G17" s="67">
        <f t="shared" si="1"/>
        <v>0.17543859649122806</v>
      </c>
      <c r="H17" s="122">
        <v>0</v>
      </c>
      <c r="I17" s="124">
        <f t="shared" si="2"/>
        <v>0.91935483870967738</v>
      </c>
      <c r="J17" s="67">
        <f t="shared" si="3"/>
        <v>0.83333333333333337</v>
      </c>
      <c r="K17" s="113">
        <v>16</v>
      </c>
      <c r="L17" s="125">
        <v>19.823690256410256</v>
      </c>
      <c r="M17" s="120">
        <v>40</v>
      </c>
      <c r="N17" s="126">
        <v>16</v>
      </c>
      <c r="O17" s="117"/>
    </row>
    <row r="18" spans="1:17" s="118" customFormat="1" ht="22" customHeight="1" x14ac:dyDescent="0.25">
      <c r="A18" s="37" t="s">
        <v>45</v>
      </c>
      <c r="B18" s="43">
        <v>35</v>
      </c>
      <c r="C18" s="121">
        <v>7</v>
      </c>
      <c r="D18" s="67">
        <f t="shared" si="0"/>
        <v>0.2</v>
      </c>
      <c r="E18" s="57">
        <v>30</v>
      </c>
      <c r="F18" s="122">
        <v>4</v>
      </c>
      <c r="G18" s="67">
        <f t="shared" si="1"/>
        <v>0.13333333333333333</v>
      </c>
      <c r="H18" s="122">
        <v>0</v>
      </c>
      <c r="I18" s="124">
        <f t="shared" si="2"/>
        <v>0.8571428571428571</v>
      </c>
      <c r="J18" s="67">
        <f t="shared" si="3"/>
        <v>0.5714285714285714</v>
      </c>
      <c r="K18" s="113">
        <v>18.5</v>
      </c>
      <c r="L18" s="125">
        <v>21</v>
      </c>
      <c r="M18" s="120">
        <v>20</v>
      </c>
      <c r="N18" s="126">
        <v>6</v>
      </c>
      <c r="O18" s="117"/>
    </row>
    <row r="19" spans="1:17" s="118" customFormat="1" ht="22" customHeight="1" x14ac:dyDescent="0.25">
      <c r="A19" s="37" t="s">
        <v>46</v>
      </c>
      <c r="B19" s="43">
        <v>15</v>
      </c>
      <c r="C19" s="121">
        <v>0</v>
      </c>
      <c r="D19" s="67">
        <f t="shared" si="0"/>
        <v>0</v>
      </c>
      <c r="E19" s="57">
        <v>13</v>
      </c>
      <c r="F19" s="122">
        <v>0</v>
      </c>
      <c r="G19" s="56">
        <f t="shared" si="1"/>
        <v>0</v>
      </c>
      <c r="H19" s="111">
        <v>0</v>
      </c>
      <c r="I19" s="124">
        <f t="shared" si="2"/>
        <v>0.8666666666666667</v>
      </c>
      <c r="J19" s="67">
        <f>IF(F19=0,0,F19/(C19-H19))</f>
        <v>0</v>
      </c>
      <c r="K19" s="113">
        <v>15</v>
      </c>
      <c r="L19" s="125">
        <v>0</v>
      </c>
      <c r="M19" s="120">
        <v>12</v>
      </c>
      <c r="N19" s="126">
        <v>2</v>
      </c>
      <c r="O19" s="117"/>
    </row>
    <row r="20" spans="1:17" s="118" customFormat="1" ht="22" customHeight="1" x14ac:dyDescent="0.25">
      <c r="A20" s="37" t="s">
        <v>47</v>
      </c>
      <c r="B20" s="75">
        <v>32</v>
      </c>
      <c r="C20" s="121">
        <v>10</v>
      </c>
      <c r="D20" s="67">
        <f t="shared" si="0"/>
        <v>0.3125</v>
      </c>
      <c r="E20" s="57">
        <v>28</v>
      </c>
      <c r="F20" s="122">
        <v>6</v>
      </c>
      <c r="G20" s="56">
        <f t="shared" si="1"/>
        <v>0.21428571428571427</v>
      </c>
      <c r="H20" s="111">
        <v>0</v>
      </c>
      <c r="I20" s="124">
        <f t="shared" si="2"/>
        <v>0.875</v>
      </c>
      <c r="J20" s="67">
        <f t="shared" si="3"/>
        <v>0.6</v>
      </c>
      <c r="K20" s="113">
        <v>13</v>
      </c>
      <c r="L20" s="125">
        <v>21.907820512820514</v>
      </c>
      <c r="M20" s="128">
        <v>47</v>
      </c>
      <c r="N20" s="126">
        <v>17</v>
      </c>
      <c r="O20" s="117"/>
    </row>
    <row r="21" spans="1:17" s="118" customFormat="1" ht="22" customHeight="1" thickBot="1" x14ac:dyDescent="0.3">
      <c r="A21" s="79" t="s">
        <v>48</v>
      </c>
      <c r="B21" s="131">
        <v>23</v>
      </c>
      <c r="C21" s="132">
        <v>10</v>
      </c>
      <c r="D21" s="81">
        <f t="shared" si="0"/>
        <v>0.43478260869565216</v>
      </c>
      <c r="E21" s="76">
        <v>20</v>
      </c>
      <c r="F21" s="130">
        <v>4</v>
      </c>
      <c r="G21" s="119">
        <f t="shared" si="1"/>
        <v>0.2</v>
      </c>
      <c r="H21" s="133">
        <v>0</v>
      </c>
      <c r="I21" s="124">
        <f t="shared" si="2"/>
        <v>0.86956521739130432</v>
      </c>
      <c r="J21" s="129">
        <f t="shared" si="3"/>
        <v>0.4</v>
      </c>
      <c r="K21" s="113">
        <v>15.5</v>
      </c>
      <c r="L21" s="134">
        <v>16.5625</v>
      </c>
      <c r="M21" s="235">
        <v>0</v>
      </c>
      <c r="N21" s="135">
        <v>9</v>
      </c>
      <c r="O21" s="117"/>
    </row>
    <row r="22" spans="1:17" s="118" customFormat="1" ht="22" customHeight="1" thickBot="1" x14ac:dyDescent="0.3">
      <c r="A22" s="89" t="s">
        <v>49</v>
      </c>
      <c r="B22" s="136">
        <f>SUM(B6:B21)</f>
        <v>863</v>
      </c>
      <c r="C22" s="137">
        <f>SUM(C6:C21)</f>
        <v>254</v>
      </c>
      <c r="D22" s="138">
        <f t="shared" si="0"/>
        <v>0.29432213209733488</v>
      </c>
      <c r="E22" s="93">
        <f>SUM(E6:E21)</f>
        <v>698</v>
      </c>
      <c r="F22" s="139">
        <f>SUM(F6:F21)</f>
        <v>137</v>
      </c>
      <c r="G22" s="138">
        <f t="shared" si="1"/>
        <v>0.19627507163323782</v>
      </c>
      <c r="H22" s="139">
        <f>SUM(H6:H21)</f>
        <v>6</v>
      </c>
      <c r="I22" s="140">
        <f t="shared" si="2"/>
        <v>0.80880648899188878</v>
      </c>
      <c r="J22" s="138">
        <f t="shared" si="3"/>
        <v>0.55241935483870963</v>
      </c>
      <c r="K22" s="141">
        <v>14.73</v>
      </c>
      <c r="L22" s="142">
        <v>17.77360420437406</v>
      </c>
      <c r="M22" s="143">
        <f>SUM(M6:M21)</f>
        <v>518</v>
      </c>
      <c r="N22" s="144">
        <f>SUM(N6:N21)</f>
        <v>244</v>
      </c>
      <c r="O22" s="117"/>
    </row>
    <row r="23" spans="1:17" s="150" customFormat="1" ht="14.5" x14ac:dyDescent="0.35">
      <c r="A23" s="145" t="s">
        <v>60</v>
      </c>
      <c r="B23" s="146"/>
      <c r="C23" s="147"/>
      <c r="D23" s="148"/>
      <c r="E23" s="147"/>
      <c r="F23" s="149"/>
      <c r="G23" s="245"/>
      <c r="H23" s="245"/>
      <c r="I23" s="245"/>
      <c r="J23" s="245"/>
      <c r="K23" s="245"/>
      <c r="L23" s="148"/>
      <c r="M23" s="147"/>
      <c r="O23" s="245"/>
    </row>
    <row r="24" spans="1:17" s="150" customFormat="1" ht="14.5" x14ac:dyDescent="0.35">
      <c r="A24" s="245" t="s">
        <v>61</v>
      </c>
      <c r="B24" s="146"/>
      <c r="C24" s="147"/>
      <c r="D24" s="148"/>
      <c r="E24" s="147"/>
      <c r="F24" s="149"/>
      <c r="G24" s="245"/>
      <c r="H24" s="245"/>
      <c r="I24" s="245"/>
      <c r="J24" s="245"/>
      <c r="K24" s="245"/>
      <c r="L24" s="148"/>
      <c r="M24" s="147"/>
      <c r="N24" s="151"/>
      <c r="O24" s="245"/>
    </row>
    <row r="25" spans="1:17" ht="24" customHeight="1" x14ac:dyDescent="0.3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</row>
    <row r="26" spans="1:17" x14ac:dyDescent="0.3">
      <c r="A26" s="26"/>
      <c r="B26" s="152"/>
      <c r="C26" s="153"/>
      <c r="D26" s="154"/>
      <c r="E26" s="153"/>
      <c r="F26" s="155"/>
      <c r="G26" s="26"/>
      <c r="H26" s="26"/>
      <c r="I26" s="26"/>
      <c r="J26" s="26"/>
      <c r="K26" s="26"/>
      <c r="L26" s="154"/>
      <c r="M26" s="153"/>
      <c r="N26" s="155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zoomScaleNormal="100" workbookViewId="0">
      <selection activeCell="A23" sqref="A23"/>
    </sheetView>
  </sheetViews>
  <sheetFormatPr defaultColWidth="9.1796875" defaultRowHeight="13" x14ac:dyDescent="0.3"/>
  <cols>
    <col min="1" max="1" width="19.453125" style="3" customWidth="1"/>
    <col min="2" max="2" width="7.54296875" style="195" customWidth="1"/>
    <col min="3" max="4" width="8" style="3" customWidth="1"/>
    <col min="5" max="5" width="10" style="3" customWidth="1"/>
    <col min="6" max="7" width="8.1796875" style="3" customWidth="1"/>
    <col min="8" max="8" width="7" style="3" customWidth="1"/>
    <col min="9" max="10" width="7.54296875" style="3" customWidth="1"/>
    <col min="11" max="11" width="9.54296875" style="3" customWidth="1"/>
    <col min="12" max="15" width="7.7265625" style="3" customWidth="1"/>
    <col min="16" max="17" width="9.1796875" style="3"/>
    <col min="18" max="18" width="8.81640625" style="3" customWidth="1"/>
    <col min="19" max="16384" width="9.1796875" style="3"/>
  </cols>
  <sheetData>
    <row r="1" spans="1:30" s="29" customFormat="1" ht="20.149999999999999" customHeight="1" x14ac:dyDescent="0.25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90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</row>
    <row r="2" spans="1:30" s="29" customFormat="1" ht="20.149999999999999" customHeight="1" x14ac:dyDescent="0.25">
      <c r="A2" s="271" t="str">
        <f>'1 Adult Part'!$A$2</f>
        <v>FY21 QUARTER ENDING DECEMBER 31, 2020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8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</row>
    <row r="3" spans="1:30" s="29" customFormat="1" ht="20.149999999999999" customHeight="1" thickBot="1" x14ac:dyDescent="0.3">
      <c r="A3" s="274" t="s">
        <v>62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8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</row>
    <row r="4" spans="1:30" ht="16.5" customHeight="1" x14ac:dyDescent="0.35">
      <c r="A4" s="299" t="s">
        <v>63</v>
      </c>
      <c r="B4" s="291" t="s">
        <v>64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292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0" ht="50.25" customHeight="1" thickBot="1" x14ac:dyDescent="0.35">
      <c r="A5" s="300"/>
      <c r="B5" s="160" t="s">
        <v>65</v>
      </c>
      <c r="C5" s="161" t="s">
        <v>66</v>
      </c>
      <c r="D5" s="161" t="s">
        <v>67</v>
      </c>
      <c r="E5" s="161" t="s">
        <v>68</v>
      </c>
      <c r="F5" s="161" t="s">
        <v>69</v>
      </c>
      <c r="G5" s="161" t="s">
        <v>70</v>
      </c>
      <c r="H5" s="162" t="s">
        <v>71</v>
      </c>
      <c r="I5" s="161" t="s">
        <v>72</v>
      </c>
      <c r="J5" s="161" t="s">
        <v>73</v>
      </c>
      <c r="K5" s="161" t="s">
        <v>74</v>
      </c>
      <c r="L5" s="161" t="s">
        <v>75</v>
      </c>
      <c r="M5" s="162" t="s">
        <v>76</v>
      </c>
      <c r="N5" s="161" t="s">
        <v>77</v>
      </c>
      <c r="O5" s="163" t="s">
        <v>78</v>
      </c>
      <c r="P5" s="26"/>
      <c r="Q5" s="26"/>
      <c r="R5" s="164"/>
      <c r="S5" s="164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s="52" customFormat="1" ht="22" customHeight="1" x14ac:dyDescent="0.25">
      <c r="A6" s="37" t="s">
        <v>33</v>
      </c>
      <c r="B6" s="165">
        <v>83.333333333333343</v>
      </c>
      <c r="C6" s="166">
        <v>8.3333333333333339</v>
      </c>
      <c r="D6" s="167">
        <v>8.3333333333333339</v>
      </c>
      <c r="E6" s="166">
        <v>33.333333333333336</v>
      </c>
      <c r="F6" s="166">
        <v>0</v>
      </c>
      <c r="G6" s="167">
        <v>16.666666666666668</v>
      </c>
      <c r="H6" s="166">
        <v>8.3333333333333339</v>
      </c>
      <c r="I6" s="167">
        <v>100</v>
      </c>
      <c r="J6" s="166">
        <v>0</v>
      </c>
      <c r="K6" s="167">
        <v>25</v>
      </c>
      <c r="L6" s="167">
        <v>0</v>
      </c>
      <c r="M6" s="168">
        <v>0</v>
      </c>
      <c r="N6" s="167">
        <v>50</v>
      </c>
      <c r="O6" s="169">
        <v>100</v>
      </c>
      <c r="P6" s="170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</row>
    <row r="7" spans="1:30" s="52" customFormat="1" ht="22" customHeight="1" x14ac:dyDescent="0.25">
      <c r="A7" s="53" t="s">
        <v>34</v>
      </c>
      <c r="B7" s="172">
        <v>69.411764705882348</v>
      </c>
      <c r="C7" s="173">
        <v>15.294117647058824</v>
      </c>
      <c r="D7" s="174">
        <v>28.235294117647058</v>
      </c>
      <c r="E7" s="173">
        <v>54.117647058823529</v>
      </c>
      <c r="F7" s="173">
        <v>5.882352941176471</v>
      </c>
      <c r="G7" s="174">
        <v>9.4117647058823533</v>
      </c>
      <c r="H7" s="173">
        <v>2.3529411764705883</v>
      </c>
      <c r="I7" s="174">
        <v>57.647058823529413</v>
      </c>
      <c r="J7" s="173">
        <v>0</v>
      </c>
      <c r="K7" s="174">
        <v>44.705882352941181</v>
      </c>
      <c r="L7" s="174">
        <v>3.5294117647058822</v>
      </c>
      <c r="M7" s="175">
        <v>1.1764705882352942</v>
      </c>
      <c r="N7" s="174">
        <v>28.235294117647058</v>
      </c>
      <c r="O7" s="176">
        <v>64.705882352941174</v>
      </c>
      <c r="P7" s="170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0" s="52" customFormat="1" ht="22" customHeight="1" x14ac:dyDescent="0.25">
      <c r="A8" s="37" t="s">
        <v>35</v>
      </c>
      <c r="B8" s="177">
        <v>82.352941176470594</v>
      </c>
      <c r="C8" s="178">
        <v>5.882352941176471</v>
      </c>
      <c r="D8" s="179">
        <v>17.647058823529413</v>
      </c>
      <c r="E8" s="178">
        <v>15.686274509803923</v>
      </c>
      <c r="F8" s="178">
        <v>0</v>
      </c>
      <c r="G8" s="179">
        <v>5.882352941176471</v>
      </c>
      <c r="H8" s="178">
        <v>13.725490196078431</v>
      </c>
      <c r="I8" s="179">
        <v>98.039215686274517</v>
      </c>
      <c r="J8" s="178">
        <v>0</v>
      </c>
      <c r="K8" s="179">
        <v>41.176470588235297</v>
      </c>
      <c r="L8" s="179">
        <v>0</v>
      </c>
      <c r="M8" s="180">
        <v>0</v>
      </c>
      <c r="N8" s="179">
        <v>62.745098039215691</v>
      </c>
      <c r="O8" s="181">
        <v>100</v>
      </c>
      <c r="P8" s="170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</row>
    <row r="9" spans="1:30" s="52" customFormat="1" ht="22" customHeight="1" x14ac:dyDescent="0.25">
      <c r="A9" s="37" t="s">
        <v>36</v>
      </c>
      <c r="B9" s="177">
        <v>84.615384615384613</v>
      </c>
      <c r="C9" s="178">
        <v>7.6923076923076925</v>
      </c>
      <c r="D9" s="179">
        <v>12.307692307692307</v>
      </c>
      <c r="E9" s="178">
        <v>56.923076923076927</v>
      </c>
      <c r="F9" s="178">
        <v>3.0769230769230766</v>
      </c>
      <c r="G9" s="179">
        <v>9.2307692307692317</v>
      </c>
      <c r="H9" s="178">
        <v>7.6923076923076925</v>
      </c>
      <c r="I9" s="179">
        <v>89.230769230769241</v>
      </c>
      <c r="J9" s="178">
        <v>0</v>
      </c>
      <c r="K9" s="179">
        <v>16.923076923076923</v>
      </c>
      <c r="L9" s="179">
        <v>0</v>
      </c>
      <c r="M9" s="180">
        <v>3.0769230769230766</v>
      </c>
      <c r="N9" s="179">
        <v>69.230769230769226</v>
      </c>
      <c r="O9" s="181">
        <v>90.769230769230759</v>
      </c>
      <c r="P9" s="170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</row>
    <row r="10" spans="1:30" s="52" customFormat="1" ht="22" customHeight="1" x14ac:dyDescent="0.25">
      <c r="A10" s="37" t="s">
        <v>37</v>
      </c>
      <c r="B10" s="177">
        <v>86.36363636363636</v>
      </c>
      <c r="C10" s="178">
        <v>18.181818181818183</v>
      </c>
      <c r="D10" s="179">
        <v>0</v>
      </c>
      <c r="E10" s="178">
        <v>22.727272727272727</v>
      </c>
      <c r="F10" s="178">
        <v>0</v>
      </c>
      <c r="G10" s="179">
        <v>13.636363636363637</v>
      </c>
      <c r="H10" s="178">
        <v>22.727272727272727</v>
      </c>
      <c r="I10" s="179">
        <v>77.272727272727266</v>
      </c>
      <c r="J10" s="178">
        <v>0</v>
      </c>
      <c r="K10" s="179">
        <v>4.5454545454545459</v>
      </c>
      <c r="L10" s="179">
        <v>0</v>
      </c>
      <c r="M10" s="180">
        <v>4.5454545454545459</v>
      </c>
      <c r="N10" s="179">
        <v>54.545454545454547</v>
      </c>
      <c r="O10" s="181">
        <v>95.454545454545453</v>
      </c>
      <c r="P10" s="170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</row>
    <row r="11" spans="1:30" s="52" customFormat="1" ht="22" customHeight="1" x14ac:dyDescent="0.25">
      <c r="A11" s="37" t="s">
        <v>38</v>
      </c>
      <c r="B11" s="177">
        <v>75.862068965517238</v>
      </c>
      <c r="C11" s="178">
        <v>6.8965517241379315</v>
      </c>
      <c r="D11" s="179">
        <v>37.931034482758619</v>
      </c>
      <c r="E11" s="178">
        <v>20.689655172413794</v>
      </c>
      <c r="F11" s="178">
        <v>6.8965517241379315</v>
      </c>
      <c r="G11" s="179">
        <v>3.4482758620689657</v>
      </c>
      <c r="H11" s="178">
        <v>0</v>
      </c>
      <c r="I11" s="179">
        <v>58.620689655172413</v>
      </c>
      <c r="J11" s="178">
        <v>0</v>
      </c>
      <c r="K11" s="179">
        <v>17.241379310344829</v>
      </c>
      <c r="L11" s="179">
        <v>6.8965517241379315</v>
      </c>
      <c r="M11" s="180">
        <v>3.4482758620689657</v>
      </c>
      <c r="N11" s="179">
        <v>55.172413793103452</v>
      </c>
      <c r="O11" s="181">
        <v>96.551724137931032</v>
      </c>
      <c r="P11" s="170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</row>
    <row r="12" spans="1:30" s="52" customFormat="1" ht="22" customHeight="1" x14ac:dyDescent="0.25">
      <c r="A12" s="37" t="s">
        <v>39</v>
      </c>
      <c r="B12" s="177">
        <v>56.521739130434781</v>
      </c>
      <c r="C12" s="178">
        <v>17.391304347826086</v>
      </c>
      <c r="D12" s="179">
        <v>13.043478260869565</v>
      </c>
      <c r="E12" s="178">
        <v>4.3478260869565215</v>
      </c>
      <c r="F12" s="178">
        <v>0</v>
      </c>
      <c r="G12" s="179">
        <v>34.782608695652172</v>
      </c>
      <c r="H12" s="178">
        <v>13.043478260869565</v>
      </c>
      <c r="I12" s="179">
        <v>91.304347826086953</v>
      </c>
      <c r="J12" s="178">
        <v>4.3478260869565215</v>
      </c>
      <c r="K12" s="179">
        <v>0</v>
      </c>
      <c r="L12" s="179">
        <v>0</v>
      </c>
      <c r="M12" s="180">
        <v>0</v>
      </c>
      <c r="N12" s="179">
        <v>21.739130434782609</v>
      </c>
      <c r="O12" s="181">
        <v>91.304347826086953</v>
      </c>
      <c r="P12" s="170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</row>
    <row r="13" spans="1:30" s="52" customFormat="1" ht="22" customHeight="1" x14ac:dyDescent="0.25">
      <c r="A13" s="37" t="s">
        <v>40</v>
      </c>
      <c r="B13" s="177">
        <v>88.888888888888886</v>
      </c>
      <c r="C13" s="178">
        <v>3.7037037037037037</v>
      </c>
      <c r="D13" s="179">
        <v>40.74074074074074</v>
      </c>
      <c r="E13" s="178">
        <v>25.925925925925927</v>
      </c>
      <c r="F13" s="178">
        <v>18.518518518518519</v>
      </c>
      <c r="G13" s="179">
        <v>7.4074074074074074</v>
      </c>
      <c r="H13" s="178">
        <v>3.7037037037037037</v>
      </c>
      <c r="I13" s="179">
        <v>88.888888888888886</v>
      </c>
      <c r="J13" s="178">
        <v>0</v>
      </c>
      <c r="K13" s="179">
        <v>44.444444444444443</v>
      </c>
      <c r="L13" s="179">
        <v>0</v>
      </c>
      <c r="M13" s="180">
        <v>0</v>
      </c>
      <c r="N13" s="179">
        <v>81.481481481481481</v>
      </c>
      <c r="O13" s="181">
        <v>100</v>
      </c>
      <c r="P13" s="170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</row>
    <row r="14" spans="1:30" s="52" customFormat="1" ht="22" customHeight="1" x14ac:dyDescent="0.25">
      <c r="A14" s="37" t="s">
        <v>41</v>
      </c>
      <c r="B14" s="177">
        <v>78</v>
      </c>
      <c r="C14" s="178">
        <v>6</v>
      </c>
      <c r="D14" s="179">
        <v>24</v>
      </c>
      <c r="E14" s="178">
        <v>34</v>
      </c>
      <c r="F14" s="178">
        <v>0</v>
      </c>
      <c r="G14" s="179">
        <v>14</v>
      </c>
      <c r="H14" s="178">
        <v>8</v>
      </c>
      <c r="I14" s="179">
        <v>86</v>
      </c>
      <c r="J14" s="178">
        <v>0</v>
      </c>
      <c r="K14" s="179">
        <v>54</v>
      </c>
      <c r="L14" s="179">
        <v>0</v>
      </c>
      <c r="M14" s="180">
        <v>0</v>
      </c>
      <c r="N14" s="179">
        <v>50</v>
      </c>
      <c r="O14" s="181">
        <v>90</v>
      </c>
      <c r="P14" s="170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</row>
    <row r="15" spans="1:30" s="52" customFormat="1" ht="22" customHeight="1" x14ac:dyDescent="0.25">
      <c r="A15" s="37" t="s">
        <v>42</v>
      </c>
      <c r="B15" s="177">
        <v>50.40650406504065</v>
      </c>
      <c r="C15" s="178">
        <v>9.7560975609756095</v>
      </c>
      <c r="D15" s="179">
        <v>47.154471544715442</v>
      </c>
      <c r="E15" s="178">
        <v>20.325203252032519</v>
      </c>
      <c r="F15" s="178">
        <v>1.6260162601626016</v>
      </c>
      <c r="G15" s="179">
        <v>13.008130081300813</v>
      </c>
      <c r="H15" s="178">
        <v>6.5040650406504064</v>
      </c>
      <c r="I15" s="179">
        <v>69.918699186991873</v>
      </c>
      <c r="J15" s="178">
        <v>0.81300813008130079</v>
      </c>
      <c r="K15" s="179">
        <v>29.26829268292683</v>
      </c>
      <c r="L15" s="179">
        <v>8.9430894308943092</v>
      </c>
      <c r="M15" s="180">
        <v>4.0650406504065044</v>
      </c>
      <c r="N15" s="179">
        <v>26.016260162601625</v>
      </c>
      <c r="O15" s="181">
        <v>82.113821138211392</v>
      </c>
      <c r="P15" s="170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</row>
    <row r="16" spans="1:30" s="52" customFormat="1" ht="22" customHeight="1" x14ac:dyDescent="0.25">
      <c r="A16" s="37" t="s">
        <v>43</v>
      </c>
      <c r="B16" s="177">
        <v>72</v>
      </c>
      <c r="C16" s="178">
        <v>24</v>
      </c>
      <c r="D16" s="179">
        <v>64</v>
      </c>
      <c r="E16" s="178">
        <v>16</v>
      </c>
      <c r="F16" s="178">
        <v>0</v>
      </c>
      <c r="G16" s="179">
        <v>8</v>
      </c>
      <c r="H16" s="178">
        <v>4</v>
      </c>
      <c r="I16" s="179">
        <v>36</v>
      </c>
      <c r="J16" s="178">
        <v>0</v>
      </c>
      <c r="K16" s="179">
        <v>36</v>
      </c>
      <c r="L16" s="179">
        <v>0</v>
      </c>
      <c r="M16" s="180">
        <v>8</v>
      </c>
      <c r="N16" s="179">
        <v>52</v>
      </c>
      <c r="O16" s="181">
        <v>52</v>
      </c>
      <c r="P16" s="170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1:30" s="52" customFormat="1" ht="22" customHeight="1" x14ac:dyDescent="0.25">
      <c r="A17" s="37" t="s">
        <v>44</v>
      </c>
      <c r="B17" s="177">
        <v>78</v>
      </c>
      <c r="C17" s="178">
        <v>6</v>
      </c>
      <c r="D17" s="179">
        <v>28</v>
      </c>
      <c r="E17" s="178">
        <v>38</v>
      </c>
      <c r="F17" s="178">
        <v>2</v>
      </c>
      <c r="G17" s="179">
        <v>10</v>
      </c>
      <c r="H17" s="178">
        <v>2</v>
      </c>
      <c r="I17" s="179">
        <v>94</v>
      </c>
      <c r="J17" s="178">
        <v>2</v>
      </c>
      <c r="K17" s="179">
        <v>16</v>
      </c>
      <c r="L17" s="179">
        <v>2</v>
      </c>
      <c r="M17" s="180">
        <v>0</v>
      </c>
      <c r="N17" s="179">
        <v>32</v>
      </c>
      <c r="O17" s="181">
        <v>96</v>
      </c>
      <c r="P17" s="170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</row>
    <row r="18" spans="1:30" s="52" customFormat="1" ht="22" customHeight="1" x14ac:dyDescent="0.25">
      <c r="A18" s="37" t="s">
        <v>45</v>
      </c>
      <c r="B18" s="177">
        <v>81.481481481481481</v>
      </c>
      <c r="C18" s="178">
        <v>0</v>
      </c>
      <c r="D18" s="179">
        <v>33.333333333333336</v>
      </c>
      <c r="E18" s="178">
        <v>25.925925925925927</v>
      </c>
      <c r="F18" s="178">
        <v>0</v>
      </c>
      <c r="G18" s="179">
        <v>7.4074074074074074</v>
      </c>
      <c r="H18" s="178">
        <v>3.7037037037037037</v>
      </c>
      <c r="I18" s="179">
        <v>77.777777777777771</v>
      </c>
      <c r="J18" s="178">
        <v>0</v>
      </c>
      <c r="K18" s="179">
        <v>11.111111111111111</v>
      </c>
      <c r="L18" s="179">
        <v>0</v>
      </c>
      <c r="M18" s="180">
        <v>0</v>
      </c>
      <c r="N18" s="179">
        <v>77.777777777777771</v>
      </c>
      <c r="O18" s="181">
        <v>96.296296296296291</v>
      </c>
      <c r="P18" s="170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</row>
    <row r="19" spans="1:30" s="52" customFormat="1" ht="22" customHeight="1" x14ac:dyDescent="0.25">
      <c r="A19" s="37" t="s">
        <v>46</v>
      </c>
      <c r="B19" s="177">
        <v>50</v>
      </c>
      <c r="C19" s="178">
        <v>0</v>
      </c>
      <c r="D19" s="179">
        <v>50</v>
      </c>
      <c r="E19" s="178">
        <v>50</v>
      </c>
      <c r="F19" s="178">
        <v>0</v>
      </c>
      <c r="G19" s="179">
        <v>0</v>
      </c>
      <c r="H19" s="178">
        <v>0</v>
      </c>
      <c r="I19" s="179">
        <v>100</v>
      </c>
      <c r="J19" s="178">
        <v>0</v>
      </c>
      <c r="K19" s="179">
        <v>0</v>
      </c>
      <c r="L19" s="179">
        <v>0</v>
      </c>
      <c r="M19" s="180">
        <v>0</v>
      </c>
      <c r="N19" s="179">
        <v>100</v>
      </c>
      <c r="O19" s="181">
        <v>100</v>
      </c>
      <c r="P19" s="170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</row>
    <row r="20" spans="1:30" s="52" customFormat="1" ht="22" customHeight="1" x14ac:dyDescent="0.25">
      <c r="A20" s="37" t="s">
        <v>47</v>
      </c>
      <c r="B20" s="177">
        <v>82.758620689655174</v>
      </c>
      <c r="C20" s="178">
        <v>20.689655172413794</v>
      </c>
      <c r="D20" s="179">
        <v>34.482758620689658</v>
      </c>
      <c r="E20" s="178">
        <v>20.689655172413794</v>
      </c>
      <c r="F20" s="178">
        <v>13.793103448275863</v>
      </c>
      <c r="G20" s="179">
        <v>6.8965517241379315</v>
      </c>
      <c r="H20" s="178">
        <v>3.4482758620689657</v>
      </c>
      <c r="I20" s="179">
        <v>72.413793103448285</v>
      </c>
      <c r="J20" s="178">
        <v>0</v>
      </c>
      <c r="K20" s="179">
        <v>17.241379310344829</v>
      </c>
      <c r="L20" s="179">
        <v>0</v>
      </c>
      <c r="M20" s="180">
        <v>0</v>
      </c>
      <c r="N20" s="179">
        <v>48.275862068965516</v>
      </c>
      <c r="O20" s="181">
        <v>86.206896551724128</v>
      </c>
      <c r="P20" s="170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</row>
    <row r="21" spans="1:30" s="52" customFormat="1" ht="22" customHeight="1" thickBot="1" x14ac:dyDescent="0.3">
      <c r="A21" s="79" t="s">
        <v>48</v>
      </c>
      <c r="B21" s="182">
        <v>72.972972972972968</v>
      </c>
      <c r="C21" s="183">
        <v>18.918918918918919</v>
      </c>
      <c r="D21" s="184">
        <v>5.4054054054054053</v>
      </c>
      <c r="E21" s="183">
        <v>21.621621621621621</v>
      </c>
      <c r="F21" s="183">
        <v>10.810810810810811</v>
      </c>
      <c r="G21" s="184">
        <v>10.810810810810811</v>
      </c>
      <c r="H21" s="183">
        <v>0</v>
      </c>
      <c r="I21" s="184">
        <v>70.27027027027026</v>
      </c>
      <c r="J21" s="183">
        <v>2.7027027027027026</v>
      </c>
      <c r="K21" s="184">
        <v>40.54054054054054</v>
      </c>
      <c r="L21" s="184">
        <v>2.7027027027027026</v>
      </c>
      <c r="M21" s="185">
        <v>0</v>
      </c>
      <c r="N21" s="184">
        <v>40.54054054054054</v>
      </c>
      <c r="O21" s="186">
        <v>100</v>
      </c>
      <c r="P21" s="170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</row>
    <row r="22" spans="1:30" s="52" customFormat="1" ht="22" customHeight="1" thickBot="1" x14ac:dyDescent="0.3">
      <c r="A22" s="89" t="s">
        <v>49</v>
      </c>
      <c r="B22" s="187">
        <v>72.450532724505322</v>
      </c>
      <c r="C22" s="188">
        <v>10.654490106544902</v>
      </c>
      <c r="D22" s="189">
        <v>28.767123287671232</v>
      </c>
      <c r="E22" s="188">
        <v>30.593607305936075</v>
      </c>
      <c r="F22" s="190">
        <v>3.8051750380517499</v>
      </c>
      <c r="G22" s="188">
        <v>10.806697108066972</v>
      </c>
      <c r="H22" s="190">
        <v>6.0882800608828003</v>
      </c>
      <c r="I22" s="188">
        <v>76.56012176560121</v>
      </c>
      <c r="J22" s="191">
        <v>0.60882800608828003</v>
      </c>
      <c r="K22" s="188">
        <v>29.528158295281582</v>
      </c>
      <c r="L22" s="191">
        <v>2.7397260273972601</v>
      </c>
      <c r="M22" s="188">
        <v>1.8264840182648401</v>
      </c>
      <c r="N22" s="190">
        <v>45.662100456621005</v>
      </c>
      <c r="O22" s="192">
        <v>86.910197869101978</v>
      </c>
      <c r="P22" s="170"/>
      <c r="Q22" s="171"/>
      <c r="R22" s="193"/>
      <c r="S22" s="194"/>
      <c r="T22" s="194"/>
      <c r="U22" s="194"/>
      <c r="V22" s="194"/>
      <c r="W22" s="194"/>
      <c r="X22" s="171"/>
      <c r="Y22" s="171"/>
      <c r="Z22" s="171"/>
      <c r="AA22" s="171"/>
      <c r="AB22" s="171"/>
      <c r="AC22" s="171"/>
      <c r="AD22" s="171"/>
    </row>
    <row r="23" spans="1:30" x14ac:dyDescent="0.3">
      <c r="A23" s="158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D1" zoomScaleNormal="100" workbookViewId="0">
      <selection activeCell="D28" sqref="D28"/>
    </sheetView>
  </sheetViews>
  <sheetFormatPr defaultColWidth="9.1796875" defaultRowHeight="13" x14ac:dyDescent="0.3"/>
  <cols>
    <col min="1" max="1" width="19.453125" style="30" customWidth="1"/>
    <col min="2" max="2" width="7.26953125" style="30" customWidth="1"/>
    <col min="3" max="3" width="6.453125" style="30" customWidth="1"/>
    <col min="4" max="4" width="6.26953125" style="30" customWidth="1"/>
    <col min="5" max="5" width="7.1796875" style="30" customWidth="1"/>
    <col min="6" max="6" width="7.26953125" style="30" customWidth="1"/>
    <col min="7" max="7" width="6.453125" style="30" customWidth="1"/>
    <col min="8" max="8" width="6.7265625" style="30" customWidth="1"/>
    <col min="9" max="9" width="6.81640625" style="30" customWidth="1"/>
    <col min="10" max="10" width="6.453125" style="30" customWidth="1"/>
    <col min="11" max="11" width="7.7265625" style="30" customWidth="1"/>
    <col min="12" max="12" width="7.1796875" style="30" customWidth="1"/>
    <col min="13" max="13" width="6.7265625" style="30" customWidth="1"/>
    <col min="14" max="14" width="6" style="30" customWidth="1"/>
    <col min="15" max="15" width="6.7265625" style="30" customWidth="1"/>
    <col min="16" max="16" width="6" style="36" customWidth="1"/>
    <col min="17" max="17" width="6.453125" style="30" customWidth="1"/>
    <col min="18" max="18" width="7.26953125" style="30" customWidth="1"/>
    <col min="19" max="16384" width="9.1796875" style="30"/>
  </cols>
  <sheetData>
    <row r="1" spans="1:19" s="29" customFormat="1" ht="20.149999999999999" customHeight="1" x14ac:dyDescent="0.25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49999999999999" customHeight="1" x14ac:dyDescent="0.25">
      <c r="A2" s="271" t="str">
        <f>'1 Adult Part'!A2:R2</f>
        <v>FY21 QUARTER ENDING DECEMBER 31, 2020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49999999999999" customHeight="1" thickBot="1" x14ac:dyDescent="0.3">
      <c r="A3" s="274" t="s">
        <v>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 x14ac:dyDescent="0.25">
      <c r="A4" s="283" t="s">
        <v>63</v>
      </c>
      <c r="B4" s="277" t="s">
        <v>14</v>
      </c>
      <c r="C4" s="278"/>
      <c r="D4" s="279"/>
      <c r="E4" s="277" t="s">
        <v>15</v>
      </c>
      <c r="F4" s="278"/>
      <c r="G4" s="279"/>
      <c r="H4" s="277" t="s">
        <v>16</v>
      </c>
      <c r="I4" s="278"/>
      <c r="J4" s="278"/>
      <c r="K4" s="278"/>
      <c r="L4" s="278"/>
      <c r="M4" s="279"/>
      <c r="N4" s="277" t="s">
        <v>17</v>
      </c>
      <c r="O4" s="278"/>
      <c r="P4" s="278"/>
      <c r="Q4" s="278"/>
      <c r="R4" s="279"/>
      <c r="S4" s="244"/>
    </row>
    <row r="5" spans="1:19" ht="12.75" customHeight="1" x14ac:dyDescent="0.3">
      <c r="A5" s="284"/>
      <c r="B5" s="280" t="s">
        <v>18</v>
      </c>
      <c r="C5" s="281"/>
      <c r="D5" s="282"/>
      <c r="E5" s="280" t="s">
        <v>19</v>
      </c>
      <c r="F5" s="281"/>
      <c r="G5" s="282"/>
      <c r="H5" s="280" t="s">
        <v>19</v>
      </c>
      <c r="I5" s="281"/>
      <c r="J5" s="281"/>
      <c r="K5" s="281"/>
      <c r="L5" s="281"/>
      <c r="M5" s="282"/>
      <c r="N5" s="280" t="s">
        <v>20</v>
      </c>
      <c r="O5" s="281"/>
      <c r="P5" s="281"/>
      <c r="Q5" s="281"/>
      <c r="R5" s="282"/>
    </row>
    <row r="6" spans="1:19" ht="50.25" customHeight="1" thickBot="1" x14ac:dyDescent="0.35">
      <c r="A6" s="285"/>
      <c r="B6" s="31" t="s">
        <v>21</v>
      </c>
      <c r="C6" s="32" t="s">
        <v>22</v>
      </c>
      <c r="D6" s="33" t="s">
        <v>23</v>
      </c>
      <c r="E6" s="34" t="s">
        <v>21</v>
      </c>
      <c r="F6" s="35" t="s">
        <v>22</v>
      </c>
      <c r="G6" s="33" t="s">
        <v>23</v>
      </c>
      <c r="H6" s="34" t="s">
        <v>24</v>
      </c>
      <c r="I6" s="35" t="s">
        <v>25</v>
      </c>
      <c r="J6" s="35" t="s">
        <v>23</v>
      </c>
      <c r="K6" s="35" t="s">
        <v>26</v>
      </c>
      <c r="L6" s="35" t="s">
        <v>27</v>
      </c>
      <c r="M6" s="33" t="s">
        <v>23</v>
      </c>
      <c r="N6" s="32" t="s">
        <v>28</v>
      </c>
      <c r="O6" s="35" t="s">
        <v>29</v>
      </c>
      <c r="P6" s="32" t="s">
        <v>30</v>
      </c>
      <c r="Q6" s="32" t="s">
        <v>31</v>
      </c>
      <c r="R6" s="33" t="s">
        <v>32</v>
      </c>
      <c r="S6" s="36"/>
    </row>
    <row r="7" spans="1:19" s="52" customFormat="1" ht="20.149999999999999" customHeight="1" x14ac:dyDescent="0.25">
      <c r="A7" s="37" t="s">
        <v>33</v>
      </c>
      <c r="B7" s="38">
        <v>50</v>
      </c>
      <c r="C7" s="39">
        <v>19</v>
      </c>
      <c r="D7" s="196">
        <f>C7/B7</f>
        <v>0.38</v>
      </c>
      <c r="E7" s="41">
        <v>39</v>
      </c>
      <c r="F7" s="42">
        <v>11</v>
      </c>
      <c r="G7" s="40">
        <f t="shared" ref="G7:G23" si="0">(F7/E7)</f>
        <v>0.28205128205128205</v>
      </c>
      <c r="H7" s="43">
        <v>29</v>
      </c>
      <c r="I7" s="39">
        <v>11</v>
      </c>
      <c r="J7" s="44">
        <f t="shared" ref="J7:J23" si="1">(I7/H7)</f>
        <v>0.37931034482758619</v>
      </c>
      <c r="K7" s="231">
        <v>31</v>
      </c>
      <c r="L7" s="45">
        <v>19</v>
      </c>
      <c r="M7" s="46">
        <f>+L7/K7</f>
        <v>0.61290322580645162</v>
      </c>
      <c r="N7" s="47">
        <v>0</v>
      </c>
      <c r="O7" s="48">
        <v>0</v>
      </c>
      <c r="P7" s="45">
        <v>16</v>
      </c>
      <c r="Q7" s="49">
        <v>0</v>
      </c>
      <c r="R7" s="50">
        <v>3</v>
      </c>
      <c r="S7" s="51"/>
    </row>
    <row r="8" spans="1:19" s="52" customFormat="1" ht="20.149999999999999" customHeight="1" x14ac:dyDescent="0.25">
      <c r="A8" s="53" t="s">
        <v>34</v>
      </c>
      <c r="B8" s="54">
        <v>175</v>
      </c>
      <c r="C8" s="55">
        <v>74</v>
      </c>
      <c r="D8" s="129">
        <f t="shared" ref="D8:D23" si="2">C8/B8</f>
        <v>0.42285714285714288</v>
      </c>
      <c r="E8" s="57">
        <v>65</v>
      </c>
      <c r="F8" s="58">
        <v>27</v>
      </c>
      <c r="G8" s="56">
        <f t="shared" si="0"/>
        <v>0.41538461538461541</v>
      </c>
      <c r="H8" s="43">
        <v>35</v>
      </c>
      <c r="I8" s="55">
        <v>20</v>
      </c>
      <c r="J8" s="59">
        <f t="shared" si="1"/>
        <v>0.5714285714285714</v>
      </c>
      <c r="K8" s="58">
        <v>102</v>
      </c>
      <c r="L8" s="60">
        <v>60</v>
      </c>
      <c r="M8" s="61">
        <f>+L8/K8</f>
        <v>0.58823529411764708</v>
      </c>
      <c r="N8" s="62">
        <v>0</v>
      </c>
      <c r="O8" s="63">
        <v>0</v>
      </c>
      <c r="P8" s="60">
        <v>60</v>
      </c>
      <c r="Q8" s="64">
        <v>0</v>
      </c>
      <c r="R8" s="65">
        <v>0</v>
      </c>
      <c r="S8" s="51"/>
    </row>
    <row r="9" spans="1:19" s="52" customFormat="1" ht="20.149999999999999" customHeight="1" x14ac:dyDescent="0.25">
      <c r="A9" s="37" t="s">
        <v>35</v>
      </c>
      <c r="B9" s="54">
        <v>310</v>
      </c>
      <c r="C9" s="66">
        <v>180</v>
      </c>
      <c r="D9" s="67">
        <f t="shared" si="2"/>
        <v>0.58064516129032262</v>
      </c>
      <c r="E9" s="57">
        <v>105</v>
      </c>
      <c r="F9" s="58">
        <v>29</v>
      </c>
      <c r="G9" s="56">
        <f t="shared" si="0"/>
        <v>0.27619047619047621</v>
      </c>
      <c r="H9" s="43">
        <v>33</v>
      </c>
      <c r="I9" s="66">
        <v>29</v>
      </c>
      <c r="J9" s="59">
        <f t="shared" si="1"/>
        <v>0.87878787878787878</v>
      </c>
      <c r="K9" s="58">
        <v>45</v>
      </c>
      <c r="L9" s="60">
        <v>143</v>
      </c>
      <c r="M9" s="61">
        <f t="shared" ref="M9:M20" si="3">+L9/K9</f>
        <v>3.1777777777777776</v>
      </c>
      <c r="N9" s="68">
        <v>21</v>
      </c>
      <c r="O9" s="69">
        <v>3</v>
      </c>
      <c r="P9" s="70">
        <v>122</v>
      </c>
      <c r="Q9" s="71">
        <v>1</v>
      </c>
      <c r="R9" s="72">
        <v>1</v>
      </c>
      <c r="S9" s="51"/>
    </row>
    <row r="10" spans="1:19" s="52" customFormat="1" ht="20.149999999999999" customHeight="1" x14ac:dyDescent="0.25">
      <c r="A10" s="37" t="s">
        <v>36</v>
      </c>
      <c r="B10" s="73">
        <v>167</v>
      </c>
      <c r="C10" s="66">
        <v>134</v>
      </c>
      <c r="D10" s="67">
        <f t="shared" si="2"/>
        <v>0.80239520958083832</v>
      </c>
      <c r="E10" s="74">
        <v>75</v>
      </c>
      <c r="F10" s="58">
        <v>48</v>
      </c>
      <c r="G10" s="56">
        <f t="shared" si="0"/>
        <v>0.64</v>
      </c>
      <c r="H10" s="75">
        <v>16</v>
      </c>
      <c r="I10" s="66">
        <v>29</v>
      </c>
      <c r="J10" s="59">
        <f>IF(H10&gt;0,I10/H10,0)</f>
        <v>1.8125</v>
      </c>
      <c r="K10" s="58">
        <v>22</v>
      </c>
      <c r="L10" s="60">
        <v>70</v>
      </c>
      <c r="M10" s="61">
        <f t="shared" si="3"/>
        <v>3.1818181818181817</v>
      </c>
      <c r="N10" s="68">
        <v>6</v>
      </c>
      <c r="O10" s="69">
        <v>32</v>
      </c>
      <c r="P10" s="70">
        <v>40</v>
      </c>
      <c r="Q10" s="71">
        <v>0</v>
      </c>
      <c r="R10" s="72">
        <v>1</v>
      </c>
      <c r="S10" s="51"/>
    </row>
    <row r="11" spans="1:19" s="52" customFormat="1" ht="20.149999999999999" customHeight="1" x14ac:dyDescent="0.25">
      <c r="A11" s="37" t="s">
        <v>37</v>
      </c>
      <c r="B11" s="54">
        <v>109</v>
      </c>
      <c r="C11" s="66">
        <v>70</v>
      </c>
      <c r="D11" s="67">
        <f t="shared" si="2"/>
        <v>0.64220183486238536</v>
      </c>
      <c r="E11" s="76">
        <v>62</v>
      </c>
      <c r="F11" s="58">
        <v>30</v>
      </c>
      <c r="G11" s="56">
        <f t="shared" si="0"/>
        <v>0.4838709677419355</v>
      </c>
      <c r="H11" s="43">
        <v>44</v>
      </c>
      <c r="I11" s="66">
        <v>15</v>
      </c>
      <c r="J11" s="59">
        <f t="shared" si="1"/>
        <v>0.34090909090909088</v>
      </c>
      <c r="K11" s="58">
        <v>61</v>
      </c>
      <c r="L11" s="60">
        <v>29</v>
      </c>
      <c r="M11" s="61">
        <f t="shared" si="3"/>
        <v>0.47540983606557374</v>
      </c>
      <c r="N11" s="68">
        <v>0</v>
      </c>
      <c r="O11" s="69">
        <v>0</v>
      </c>
      <c r="P11" s="70">
        <v>29</v>
      </c>
      <c r="Q11" s="71">
        <v>0</v>
      </c>
      <c r="R11" s="72">
        <v>0</v>
      </c>
      <c r="S11" s="51"/>
    </row>
    <row r="12" spans="1:19" s="52" customFormat="1" ht="20.149999999999999" customHeight="1" x14ac:dyDescent="0.25">
      <c r="A12" s="37" t="s">
        <v>38</v>
      </c>
      <c r="B12" s="77">
        <v>115</v>
      </c>
      <c r="C12" s="66">
        <v>74</v>
      </c>
      <c r="D12" s="67">
        <f t="shared" si="2"/>
        <v>0.64347826086956517</v>
      </c>
      <c r="E12" s="78">
        <v>55</v>
      </c>
      <c r="F12" s="58">
        <v>19</v>
      </c>
      <c r="G12" s="56">
        <f t="shared" si="0"/>
        <v>0.34545454545454546</v>
      </c>
      <c r="H12" s="43">
        <v>47</v>
      </c>
      <c r="I12" s="66">
        <v>19</v>
      </c>
      <c r="J12" s="59">
        <f t="shared" si="1"/>
        <v>0.40425531914893614</v>
      </c>
      <c r="K12" s="58">
        <v>67</v>
      </c>
      <c r="L12" s="60">
        <v>68</v>
      </c>
      <c r="M12" s="61">
        <f t="shared" si="3"/>
        <v>1.0149253731343284</v>
      </c>
      <c r="N12" s="68">
        <v>16</v>
      </c>
      <c r="O12" s="69">
        <v>0</v>
      </c>
      <c r="P12" s="70">
        <v>54</v>
      </c>
      <c r="Q12" s="71">
        <v>0</v>
      </c>
      <c r="R12" s="72">
        <v>0</v>
      </c>
      <c r="S12" s="51"/>
    </row>
    <row r="13" spans="1:19" s="52" customFormat="1" ht="20.149999999999999" customHeight="1" x14ac:dyDescent="0.25">
      <c r="A13" s="37" t="s">
        <v>39</v>
      </c>
      <c r="B13" s="54">
        <v>56</v>
      </c>
      <c r="C13" s="66">
        <v>34</v>
      </c>
      <c r="D13" s="67">
        <f t="shared" si="2"/>
        <v>0.6071428571428571</v>
      </c>
      <c r="E13" s="57">
        <v>35</v>
      </c>
      <c r="F13" s="58">
        <v>13</v>
      </c>
      <c r="G13" s="56">
        <f t="shared" si="0"/>
        <v>0.37142857142857144</v>
      </c>
      <c r="H13" s="43">
        <v>16</v>
      </c>
      <c r="I13" s="66">
        <v>8</v>
      </c>
      <c r="J13" s="59">
        <f t="shared" si="1"/>
        <v>0.5</v>
      </c>
      <c r="K13" s="58">
        <v>33</v>
      </c>
      <c r="L13" s="60">
        <v>22</v>
      </c>
      <c r="M13" s="61">
        <f t="shared" si="3"/>
        <v>0.66666666666666663</v>
      </c>
      <c r="N13" s="68">
        <v>0</v>
      </c>
      <c r="O13" s="69">
        <v>0</v>
      </c>
      <c r="P13" s="70">
        <v>22</v>
      </c>
      <c r="Q13" s="71">
        <v>0</v>
      </c>
      <c r="R13" s="72">
        <v>1</v>
      </c>
      <c r="S13" s="51"/>
    </row>
    <row r="14" spans="1:19" s="52" customFormat="1" ht="20.149999999999999" customHeight="1" x14ac:dyDescent="0.25">
      <c r="A14" s="37" t="s">
        <v>40</v>
      </c>
      <c r="B14" s="54">
        <v>122</v>
      </c>
      <c r="C14" s="66">
        <v>83</v>
      </c>
      <c r="D14" s="67">
        <f t="shared" si="2"/>
        <v>0.68032786885245899</v>
      </c>
      <c r="E14" s="57">
        <v>89</v>
      </c>
      <c r="F14" s="58">
        <v>45</v>
      </c>
      <c r="G14" s="56">
        <f t="shared" si="0"/>
        <v>0.5056179775280899</v>
      </c>
      <c r="H14" s="43">
        <v>36</v>
      </c>
      <c r="I14" s="66">
        <v>17</v>
      </c>
      <c r="J14" s="59">
        <f t="shared" si="1"/>
        <v>0.47222222222222221</v>
      </c>
      <c r="K14" s="58">
        <v>45</v>
      </c>
      <c r="L14" s="60">
        <v>51</v>
      </c>
      <c r="M14" s="61">
        <f t="shared" si="3"/>
        <v>1.1333333333333333</v>
      </c>
      <c r="N14" s="68">
        <v>0</v>
      </c>
      <c r="O14" s="69">
        <v>0</v>
      </c>
      <c r="P14" s="70">
        <v>51</v>
      </c>
      <c r="Q14" s="71">
        <v>0</v>
      </c>
      <c r="R14" s="72">
        <v>0</v>
      </c>
      <c r="S14" s="51"/>
    </row>
    <row r="15" spans="1:19" s="52" customFormat="1" ht="20.149999999999999" customHeight="1" x14ac:dyDescent="0.25">
      <c r="A15" s="37" t="s">
        <v>41</v>
      </c>
      <c r="B15" s="54">
        <v>153</v>
      </c>
      <c r="C15" s="66">
        <v>87</v>
      </c>
      <c r="D15" s="67">
        <f t="shared" si="2"/>
        <v>0.56862745098039214</v>
      </c>
      <c r="E15" s="57">
        <v>90</v>
      </c>
      <c r="F15" s="58">
        <v>32</v>
      </c>
      <c r="G15" s="56">
        <f t="shared" si="0"/>
        <v>0.35555555555555557</v>
      </c>
      <c r="H15" s="43">
        <v>58</v>
      </c>
      <c r="I15" s="66">
        <v>26</v>
      </c>
      <c r="J15" s="59">
        <f t="shared" si="1"/>
        <v>0.44827586206896552</v>
      </c>
      <c r="K15" s="58">
        <v>77</v>
      </c>
      <c r="L15" s="60">
        <v>60</v>
      </c>
      <c r="M15" s="61">
        <f t="shared" si="3"/>
        <v>0.77922077922077926</v>
      </c>
      <c r="N15" s="68">
        <v>0</v>
      </c>
      <c r="O15" s="69">
        <v>1</v>
      </c>
      <c r="P15" s="70">
        <v>56</v>
      </c>
      <c r="Q15" s="71">
        <v>0</v>
      </c>
      <c r="R15" s="72">
        <v>3</v>
      </c>
      <c r="S15" s="51"/>
    </row>
    <row r="16" spans="1:19" s="52" customFormat="1" ht="20.149999999999999" customHeight="1" x14ac:dyDescent="0.25">
      <c r="A16" s="37" t="s">
        <v>42</v>
      </c>
      <c r="B16" s="54">
        <v>300</v>
      </c>
      <c r="C16" s="66">
        <v>159</v>
      </c>
      <c r="D16" s="67">
        <f t="shared" si="2"/>
        <v>0.53</v>
      </c>
      <c r="E16" s="57">
        <v>156</v>
      </c>
      <c r="F16" s="58">
        <v>93</v>
      </c>
      <c r="G16" s="56">
        <f t="shared" si="0"/>
        <v>0.59615384615384615</v>
      </c>
      <c r="H16" s="43">
        <v>80</v>
      </c>
      <c r="I16" s="66">
        <v>54</v>
      </c>
      <c r="J16" s="59">
        <f t="shared" si="1"/>
        <v>0.67500000000000004</v>
      </c>
      <c r="K16" s="58">
        <v>141</v>
      </c>
      <c r="L16" s="60">
        <v>94</v>
      </c>
      <c r="M16" s="61">
        <f t="shared" si="3"/>
        <v>0.66666666666666663</v>
      </c>
      <c r="N16" s="68">
        <v>0</v>
      </c>
      <c r="O16" s="69">
        <v>0</v>
      </c>
      <c r="P16" s="70">
        <v>88</v>
      </c>
      <c r="Q16" s="71">
        <v>0</v>
      </c>
      <c r="R16" s="72">
        <v>6</v>
      </c>
      <c r="S16" s="51"/>
    </row>
    <row r="17" spans="1:19" s="52" customFormat="1" ht="20.149999999999999" customHeight="1" x14ac:dyDescent="0.25">
      <c r="A17" s="37" t="s">
        <v>43</v>
      </c>
      <c r="B17" s="54">
        <v>76</v>
      </c>
      <c r="C17" s="66">
        <v>47</v>
      </c>
      <c r="D17" s="67">
        <f t="shared" si="2"/>
        <v>0.61842105263157898</v>
      </c>
      <c r="E17" s="78">
        <v>42</v>
      </c>
      <c r="F17" s="58">
        <v>17</v>
      </c>
      <c r="G17" s="56">
        <f t="shared" si="0"/>
        <v>0.40476190476190477</v>
      </c>
      <c r="H17" s="43">
        <v>42</v>
      </c>
      <c r="I17" s="66">
        <v>14</v>
      </c>
      <c r="J17" s="59">
        <f>IF(H17&gt;0,I17/H17,0)</f>
        <v>0.33333333333333331</v>
      </c>
      <c r="K17" s="236">
        <v>53</v>
      </c>
      <c r="L17" s="60">
        <v>41</v>
      </c>
      <c r="M17" s="59">
        <f>IF(K17&gt;0,L17/K17,0)</f>
        <v>0.77358490566037741</v>
      </c>
      <c r="N17" s="68">
        <v>0</v>
      </c>
      <c r="O17" s="69">
        <v>2</v>
      </c>
      <c r="P17" s="70">
        <v>41</v>
      </c>
      <c r="Q17" s="71">
        <v>0</v>
      </c>
      <c r="R17" s="72">
        <v>0</v>
      </c>
      <c r="S17" s="51"/>
    </row>
    <row r="18" spans="1:19" s="52" customFormat="1" ht="20.149999999999999" customHeight="1" x14ac:dyDescent="0.25">
      <c r="A18" s="37" t="s">
        <v>44</v>
      </c>
      <c r="B18" s="54">
        <v>161</v>
      </c>
      <c r="C18" s="66">
        <v>138</v>
      </c>
      <c r="D18" s="67">
        <f t="shared" si="2"/>
        <v>0.8571428571428571</v>
      </c>
      <c r="E18" s="57">
        <v>76</v>
      </c>
      <c r="F18" s="58">
        <v>64</v>
      </c>
      <c r="G18" s="56">
        <f t="shared" si="0"/>
        <v>0.84210526315789469</v>
      </c>
      <c r="H18" s="43">
        <v>41</v>
      </c>
      <c r="I18" s="66">
        <v>38</v>
      </c>
      <c r="J18" s="59">
        <f t="shared" si="1"/>
        <v>0.92682926829268297</v>
      </c>
      <c r="K18" s="58">
        <v>96</v>
      </c>
      <c r="L18" s="60">
        <v>87</v>
      </c>
      <c r="M18" s="61">
        <f t="shared" si="3"/>
        <v>0.90625</v>
      </c>
      <c r="N18" s="68">
        <v>2</v>
      </c>
      <c r="O18" s="69">
        <v>10</v>
      </c>
      <c r="P18" s="70">
        <v>69</v>
      </c>
      <c r="Q18" s="71">
        <v>0</v>
      </c>
      <c r="R18" s="72">
        <v>11</v>
      </c>
      <c r="S18" s="51"/>
    </row>
    <row r="19" spans="1:19" s="52" customFormat="1" ht="20.149999999999999" customHeight="1" x14ac:dyDescent="0.25">
      <c r="A19" s="37" t="s">
        <v>45</v>
      </c>
      <c r="B19" s="54">
        <v>342</v>
      </c>
      <c r="C19" s="66">
        <v>140</v>
      </c>
      <c r="D19" s="67">
        <f t="shared" si="2"/>
        <v>0.40935672514619881</v>
      </c>
      <c r="E19" s="57">
        <v>216</v>
      </c>
      <c r="F19" s="58">
        <v>31</v>
      </c>
      <c r="G19" s="56">
        <f t="shared" si="0"/>
        <v>0.14351851851851852</v>
      </c>
      <c r="H19" s="43">
        <v>85</v>
      </c>
      <c r="I19" s="66">
        <v>17</v>
      </c>
      <c r="J19" s="59">
        <f t="shared" si="1"/>
        <v>0.2</v>
      </c>
      <c r="K19" s="58">
        <v>105</v>
      </c>
      <c r="L19" s="60">
        <v>89</v>
      </c>
      <c r="M19" s="61">
        <f t="shared" si="3"/>
        <v>0.84761904761904761</v>
      </c>
      <c r="N19" s="68">
        <v>0</v>
      </c>
      <c r="O19" s="69">
        <v>0</v>
      </c>
      <c r="P19" s="70">
        <v>89</v>
      </c>
      <c r="Q19" s="71">
        <v>0</v>
      </c>
      <c r="R19" s="72">
        <v>1</v>
      </c>
      <c r="S19" s="51"/>
    </row>
    <row r="20" spans="1:19" s="52" customFormat="1" ht="20.149999999999999" customHeight="1" x14ac:dyDescent="0.25">
      <c r="A20" s="37" t="s">
        <v>46</v>
      </c>
      <c r="B20" s="54">
        <v>74</v>
      </c>
      <c r="C20" s="66">
        <v>37</v>
      </c>
      <c r="D20" s="67">
        <f t="shared" si="2"/>
        <v>0.5</v>
      </c>
      <c r="E20" s="57">
        <v>40</v>
      </c>
      <c r="F20" s="58">
        <v>4</v>
      </c>
      <c r="G20" s="56">
        <f t="shared" si="0"/>
        <v>0.1</v>
      </c>
      <c r="H20" s="43">
        <v>40</v>
      </c>
      <c r="I20" s="66">
        <v>5</v>
      </c>
      <c r="J20" s="59">
        <f t="shared" si="1"/>
        <v>0.125</v>
      </c>
      <c r="K20" s="58">
        <v>73</v>
      </c>
      <c r="L20" s="60">
        <v>31</v>
      </c>
      <c r="M20" s="61">
        <f t="shared" si="3"/>
        <v>0.42465753424657532</v>
      </c>
      <c r="N20" s="68">
        <v>0</v>
      </c>
      <c r="O20" s="69">
        <v>5</v>
      </c>
      <c r="P20" s="70">
        <v>29</v>
      </c>
      <c r="Q20" s="71">
        <v>0</v>
      </c>
      <c r="R20" s="72">
        <v>1</v>
      </c>
      <c r="S20" s="51"/>
    </row>
    <row r="21" spans="1:19" s="52" customFormat="1" ht="20.149999999999999" customHeight="1" x14ac:dyDescent="0.25">
      <c r="A21" s="37" t="s">
        <v>47</v>
      </c>
      <c r="B21" s="54">
        <v>105</v>
      </c>
      <c r="C21" s="66">
        <v>98</v>
      </c>
      <c r="D21" s="67">
        <f t="shared" si="2"/>
        <v>0.93333333333333335</v>
      </c>
      <c r="E21" s="57">
        <v>40</v>
      </c>
      <c r="F21" s="58">
        <v>40</v>
      </c>
      <c r="G21" s="56">
        <f t="shared" si="0"/>
        <v>1</v>
      </c>
      <c r="H21" s="43">
        <v>40</v>
      </c>
      <c r="I21" s="66">
        <v>35</v>
      </c>
      <c r="J21" s="59">
        <f>IF(H21&gt;0,I21/H21,0)</f>
        <v>0.875</v>
      </c>
      <c r="K21" s="236">
        <v>105</v>
      </c>
      <c r="L21" s="60">
        <v>90</v>
      </c>
      <c r="M21" s="59">
        <f>IF(K21&gt;0,L21/K21,0)</f>
        <v>0.8571428571428571</v>
      </c>
      <c r="N21" s="68">
        <v>0</v>
      </c>
      <c r="O21" s="69">
        <v>0</v>
      </c>
      <c r="P21" s="70">
        <v>90</v>
      </c>
      <c r="Q21" s="71">
        <v>0</v>
      </c>
      <c r="R21" s="72">
        <v>0</v>
      </c>
      <c r="S21" s="51"/>
    </row>
    <row r="22" spans="1:19" s="52" customFormat="1" ht="20.149999999999999" customHeight="1" thickBot="1" x14ac:dyDescent="0.3">
      <c r="A22" s="79" t="s">
        <v>48</v>
      </c>
      <c r="B22" s="54">
        <v>156</v>
      </c>
      <c r="C22" s="80">
        <v>130</v>
      </c>
      <c r="D22" s="119">
        <f t="shared" si="2"/>
        <v>0.83333333333333337</v>
      </c>
      <c r="E22" s="57">
        <v>117</v>
      </c>
      <c r="F22" s="82">
        <v>40</v>
      </c>
      <c r="G22" s="81">
        <f t="shared" si="0"/>
        <v>0.34188034188034189</v>
      </c>
      <c r="H22" s="43">
        <v>45</v>
      </c>
      <c r="I22" s="80">
        <v>30</v>
      </c>
      <c r="J22" s="83">
        <f>IF(H22&gt;0,I22/H22,0)</f>
        <v>0.66666666666666663</v>
      </c>
      <c r="K22" s="237">
        <v>66</v>
      </c>
      <c r="L22" s="84">
        <v>98</v>
      </c>
      <c r="M22" s="61">
        <f>IF(K22&gt;0,L22/K22,0)</f>
        <v>1.4848484848484849</v>
      </c>
      <c r="N22" s="85">
        <v>0</v>
      </c>
      <c r="O22" s="86">
        <v>15</v>
      </c>
      <c r="P22" s="84">
        <v>81</v>
      </c>
      <c r="Q22" s="87">
        <v>0</v>
      </c>
      <c r="R22" s="88">
        <v>2</v>
      </c>
      <c r="S22" s="51"/>
    </row>
    <row r="23" spans="1:19" s="52" customFormat="1" ht="20.149999999999999" customHeight="1" thickBot="1" x14ac:dyDescent="0.3">
      <c r="A23" s="89" t="s">
        <v>49</v>
      </c>
      <c r="B23" s="90">
        <f>SUM(B7:B22)</f>
        <v>2471</v>
      </c>
      <c r="C23" s="91">
        <f>SUM(C7:C22)</f>
        <v>1504</v>
      </c>
      <c r="D23" s="138">
        <f t="shared" si="2"/>
        <v>0.6086604613516795</v>
      </c>
      <c r="E23" s="93">
        <f>SUM(E7:E22)</f>
        <v>1302</v>
      </c>
      <c r="F23" s="91">
        <f>SUM(F7:F22)</f>
        <v>543</v>
      </c>
      <c r="G23" s="92">
        <f t="shared" si="0"/>
        <v>0.41705069124423966</v>
      </c>
      <c r="H23" s="94">
        <f>SUM(H7:H22)</f>
        <v>687</v>
      </c>
      <c r="I23" s="91">
        <f>SUM(I7:I22)</f>
        <v>367</v>
      </c>
      <c r="J23" s="95">
        <f t="shared" si="1"/>
        <v>0.53420669577874813</v>
      </c>
      <c r="K23" s="91">
        <f>SUM(K7:K22)</f>
        <v>1122</v>
      </c>
      <c r="L23" s="96">
        <f>SUM(L7:L22)</f>
        <v>1052</v>
      </c>
      <c r="M23" s="97">
        <f>+L23/K23</f>
        <v>0.9376114081996435</v>
      </c>
      <c r="N23" s="98">
        <f>SUM(N7:N22)</f>
        <v>45</v>
      </c>
      <c r="O23" s="99">
        <f>SUM(O7:O22)</f>
        <v>68</v>
      </c>
      <c r="P23" s="100">
        <f>SUM(P7:P22)</f>
        <v>937</v>
      </c>
      <c r="Q23" s="100">
        <f>SUM(Q7:Q22)</f>
        <v>1</v>
      </c>
      <c r="R23" s="101">
        <v>22</v>
      </c>
      <c r="S23" s="51"/>
    </row>
    <row r="24" spans="1:19" ht="14.5" x14ac:dyDescent="0.3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.75" customHeight="1" x14ac:dyDescent="0.35">
      <c r="A25" s="263" t="s">
        <v>50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102"/>
    </row>
    <row r="26" spans="1:19" ht="14.5" x14ac:dyDescent="0.35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4.5" x14ac:dyDescent="0.3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 x14ac:dyDescent="0.3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90" zoomScaleNormal="90" workbookViewId="0">
      <selection activeCell="A25" sqref="A25:N25"/>
    </sheetView>
  </sheetViews>
  <sheetFormatPr defaultColWidth="9.1796875" defaultRowHeight="13" x14ac:dyDescent="0.3"/>
  <cols>
    <col min="1" max="1" width="19.26953125" style="3" customWidth="1"/>
    <col min="2" max="2" width="8.54296875" style="36" customWidth="1"/>
    <col min="3" max="3" width="8.54296875" style="3" customWidth="1"/>
    <col min="4" max="4" width="6.54296875" style="158" customWidth="1"/>
    <col min="5" max="6" width="8.54296875" style="157" customWidth="1"/>
    <col min="7" max="7" width="6.81640625" style="3" customWidth="1"/>
    <col min="8" max="8" width="10.26953125" style="3" customWidth="1"/>
    <col min="9" max="10" width="8.54296875" style="3" customWidth="1"/>
    <col min="11" max="11" width="9.26953125" style="3" customWidth="1"/>
    <col min="12" max="12" width="9.26953125" style="158" customWidth="1"/>
    <col min="13" max="14" width="8.54296875" style="3" customWidth="1"/>
    <col min="15" max="15" width="7.26953125" style="26" customWidth="1"/>
    <col min="16" max="16" width="8.54296875" style="3" customWidth="1"/>
    <col min="17" max="16384" width="9.1796875" style="3"/>
  </cols>
  <sheetData>
    <row r="1" spans="1:17" ht="20.149999999999999" customHeight="1" x14ac:dyDescent="0.3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6"/>
    </row>
    <row r="2" spans="1:17" ht="20.149999999999999" customHeight="1" x14ac:dyDescent="0.3">
      <c r="A2" s="271" t="str">
        <f>'1 Adult Part'!$A$2</f>
        <v>FY21 QUARTER ENDING DECEMBER 31, 2020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247"/>
    </row>
    <row r="3" spans="1:17" ht="20.149999999999999" customHeight="1" thickBot="1" x14ac:dyDescent="0.35">
      <c r="A3" s="274" t="s">
        <v>80</v>
      </c>
      <c r="B3" s="297"/>
      <c r="C3" s="297"/>
      <c r="D3" s="297"/>
      <c r="E3" s="297"/>
      <c r="F3" s="297"/>
      <c r="G3" s="297"/>
      <c r="H3" s="297"/>
      <c r="I3" s="297"/>
      <c r="J3" s="310"/>
      <c r="K3" s="310"/>
      <c r="L3" s="310"/>
      <c r="M3" s="310"/>
      <c r="N3" s="311"/>
    </row>
    <row r="4" spans="1:17" ht="21.75" customHeight="1" x14ac:dyDescent="0.35">
      <c r="A4" s="312" t="s">
        <v>63</v>
      </c>
      <c r="B4" s="294" t="str">
        <f>'2 Adult Exits'!$B$4</f>
        <v>Total Exits</v>
      </c>
      <c r="C4" s="301"/>
      <c r="D4" s="292"/>
      <c r="E4" s="293" t="str">
        <f>'2 Adult Exits'!$E$4</f>
        <v>Entered Employments</v>
      </c>
      <c r="F4" s="294"/>
      <c r="G4" s="295"/>
      <c r="H4" s="197" t="str">
        <f>'2 Adult Exits'!$H$4</f>
        <v>Exclusions</v>
      </c>
      <c r="I4" s="301" t="str">
        <f>'2 Adult Exits'!$I$4</f>
        <v>E.E. Rate at Exit</v>
      </c>
      <c r="J4" s="292"/>
      <c r="K4" s="291" t="str">
        <f>'2 Adult Exits'!$K$4</f>
        <v>Average Wage</v>
      </c>
      <c r="L4" s="292"/>
      <c r="M4" s="308" t="str">
        <f>'2 Adult Exits'!$M$4</f>
        <v>Credentials</v>
      </c>
      <c r="N4" s="309"/>
    </row>
    <row r="5" spans="1:17" ht="35.25" customHeight="1" thickBot="1" x14ac:dyDescent="0.4">
      <c r="A5" s="313"/>
      <c r="B5" s="108" t="s">
        <v>21</v>
      </c>
      <c r="C5" s="108" t="s">
        <v>22</v>
      </c>
      <c r="D5" s="105" t="s">
        <v>81</v>
      </c>
      <c r="E5" s="104" t="s">
        <v>21</v>
      </c>
      <c r="F5" s="104" t="s">
        <v>22</v>
      </c>
      <c r="G5" s="105" t="s">
        <v>81</v>
      </c>
      <c r="H5" s="107" t="s">
        <v>22</v>
      </c>
      <c r="I5" s="108" t="s">
        <v>21</v>
      </c>
      <c r="J5" s="107" t="s">
        <v>22</v>
      </c>
      <c r="K5" s="108" t="s">
        <v>21</v>
      </c>
      <c r="L5" s="107" t="s">
        <v>22</v>
      </c>
      <c r="M5" s="108" t="s">
        <v>21</v>
      </c>
      <c r="N5" s="198" t="s">
        <v>22</v>
      </c>
      <c r="P5" s="199"/>
    </row>
    <row r="6" spans="1:17" s="118" customFormat="1" ht="22" customHeight="1" x14ac:dyDescent="0.25">
      <c r="A6" s="53" t="str">
        <f>'1 Adult Part'!A7</f>
        <v>Berkshire</v>
      </c>
      <c r="B6" s="77">
        <v>38</v>
      </c>
      <c r="C6" s="110">
        <v>7</v>
      </c>
      <c r="D6" s="56">
        <f t="shared" ref="D6:D22" si="0">C6/B6</f>
        <v>0.18421052631578946</v>
      </c>
      <c r="E6" s="57">
        <v>33</v>
      </c>
      <c r="F6" s="200">
        <v>6</v>
      </c>
      <c r="G6" s="56">
        <f>F6/E6</f>
        <v>0.18181818181818182</v>
      </c>
      <c r="H6" s="201">
        <v>0</v>
      </c>
      <c r="I6" s="202">
        <f t="shared" ref="I6:I22" si="1">+E6/B6</f>
        <v>0.86842105263157898</v>
      </c>
      <c r="J6" s="56">
        <f t="shared" ref="J6:J22" si="2">(F6/(C6-H6))</f>
        <v>0.8571428571428571</v>
      </c>
      <c r="K6" s="113">
        <v>18</v>
      </c>
      <c r="L6" s="114">
        <v>18.717948717948719</v>
      </c>
      <c r="M6" s="38">
        <v>23</v>
      </c>
      <c r="N6" s="203">
        <v>11</v>
      </c>
      <c r="O6" s="117"/>
      <c r="P6" s="204"/>
      <c r="Q6" s="232"/>
    </row>
    <row r="7" spans="1:17" s="118" customFormat="1" ht="22" customHeight="1" x14ac:dyDescent="0.25">
      <c r="A7" s="53" t="str">
        <f>'1 Adult Part'!A8</f>
        <v>Boston</v>
      </c>
      <c r="B7" s="77">
        <v>64</v>
      </c>
      <c r="C7" s="110">
        <v>28</v>
      </c>
      <c r="D7" s="119">
        <f t="shared" si="0"/>
        <v>0.4375</v>
      </c>
      <c r="E7" s="57">
        <v>45</v>
      </c>
      <c r="F7" s="200">
        <v>20</v>
      </c>
      <c r="G7" s="56">
        <f t="shared" ref="G7:G22" si="3">F7/E7</f>
        <v>0.44444444444444442</v>
      </c>
      <c r="H7" s="201">
        <v>0</v>
      </c>
      <c r="I7" s="202">
        <f t="shared" si="1"/>
        <v>0.703125</v>
      </c>
      <c r="J7" s="56">
        <f t="shared" si="2"/>
        <v>0.7142857142857143</v>
      </c>
      <c r="K7" s="113">
        <v>15.5</v>
      </c>
      <c r="L7" s="114">
        <v>27.510269230769236</v>
      </c>
      <c r="M7" s="54">
        <v>80</v>
      </c>
      <c r="N7" s="205">
        <v>41</v>
      </c>
      <c r="O7" s="117"/>
      <c r="P7" s="204"/>
      <c r="Q7" s="232"/>
    </row>
    <row r="8" spans="1:17" s="118" customFormat="1" ht="22" customHeight="1" x14ac:dyDescent="0.25">
      <c r="A8" s="37" t="str">
        <f>'1 Adult Part'!A9</f>
        <v>Bristol</v>
      </c>
      <c r="B8" s="77">
        <v>133</v>
      </c>
      <c r="C8" s="121">
        <v>54</v>
      </c>
      <c r="D8" s="67">
        <f t="shared" si="0"/>
        <v>0.40601503759398494</v>
      </c>
      <c r="E8" s="57">
        <v>110</v>
      </c>
      <c r="F8" s="206">
        <v>46</v>
      </c>
      <c r="G8" s="119">
        <f t="shared" si="3"/>
        <v>0.41818181818181815</v>
      </c>
      <c r="H8" s="207">
        <v>1</v>
      </c>
      <c r="I8" s="208">
        <f t="shared" si="1"/>
        <v>0.82706766917293228</v>
      </c>
      <c r="J8" s="67">
        <f t="shared" si="2"/>
        <v>0.86792452830188682</v>
      </c>
      <c r="K8" s="113">
        <v>17.25</v>
      </c>
      <c r="L8" s="114">
        <v>25.205914855072464</v>
      </c>
      <c r="M8" s="54">
        <v>23</v>
      </c>
      <c r="N8" s="209">
        <v>102</v>
      </c>
      <c r="O8" s="117"/>
      <c r="P8" s="204"/>
      <c r="Q8" s="232"/>
    </row>
    <row r="9" spans="1:17" s="118" customFormat="1" ht="22" customHeight="1" x14ac:dyDescent="0.25">
      <c r="A9" s="37" t="str">
        <f>'1 Adult Part'!A10</f>
        <v>Brockton</v>
      </c>
      <c r="B9" s="210">
        <v>87</v>
      </c>
      <c r="C9" s="121">
        <v>33</v>
      </c>
      <c r="D9" s="67">
        <f t="shared" si="0"/>
        <v>0.37931034482758619</v>
      </c>
      <c r="E9" s="74">
        <v>75</v>
      </c>
      <c r="F9" s="206">
        <v>22</v>
      </c>
      <c r="G9" s="67">
        <f t="shared" si="3"/>
        <v>0.29333333333333333</v>
      </c>
      <c r="H9" s="211">
        <v>0</v>
      </c>
      <c r="I9" s="208">
        <f t="shared" si="1"/>
        <v>0.86206896551724133</v>
      </c>
      <c r="J9" s="67">
        <f t="shared" si="2"/>
        <v>0.66666666666666663</v>
      </c>
      <c r="K9" s="127">
        <v>17</v>
      </c>
      <c r="L9" s="114">
        <v>26.539464035964038</v>
      </c>
      <c r="M9" s="73">
        <v>16</v>
      </c>
      <c r="N9" s="209">
        <v>31</v>
      </c>
      <c r="O9" s="117"/>
      <c r="P9" s="204"/>
      <c r="Q9" s="233"/>
    </row>
    <row r="10" spans="1:17" s="118" customFormat="1" ht="22" customHeight="1" x14ac:dyDescent="0.25">
      <c r="A10" s="37" t="str">
        <f>'1 Adult Part'!A11</f>
        <v>Cape &amp; Islands</v>
      </c>
      <c r="B10" s="77">
        <v>58</v>
      </c>
      <c r="C10" s="121">
        <v>21</v>
      </c>
      <c r="D10" s="67">
        <f t="shared" si="0"/>
        <v>0.36206896551724138</v>
      </c>
      <c r="E10" s="57">
        <v>51</v>
      </c>
      <c r="F10" s="206">
        <v>18</v>
      </c>
      <c r="G10" s="67">
        <f>IF(E10&gt;0, F10/E10,0)</f>
        <v>0.35294117647058826</v>
      </c>
      <c r="H10" s="211">
        <v>2</v>
      </c>
      <c r="I10" s="208">
        <f t="shared" si="1"/>
        <v>0.87931034482758619</v>
      </c>
      <c r="J10" s="67">
        <f t="shared" si="2"/>
        <v>0.94736842105263153</v>
      </c>
      <c r="K10" s="113">
        <v>17.5</v>
      </c>
      <c r="L10" s="114">
        <v>24.579594017094013</v>
      </c>
      <c r="M10" s="54">
        <v>44</v>
      </c>
      <c r="N10" s="209">
        <v>17</v>
      </c>
      <c r="O10" s="117"/>
      <c r="P10" s="204"/>
      <c r="Q10" s="232"/>
    </row>
    <row r="11" spans="1:17" s="118" customFormat="1" ht="22" customHeight="1" x14ac:dyDescent="0.25">
      <c r="A11" s="37" t="str">
        <f>'1 Adult Part'!A12</f>
        <v>Central Mass</v>
      </c>
      <c r="B11" s="77">
        <v>80</v>
      </c>
      <c r="C11" s="121">
        <v>44</v>
      </c>
      <c r="D11" s="67">
        <f t="shared" si="0"/>
        <v>0.55000000000000004</v>
      </c>
      <c r="E11" s="57">
        <v>68</v>
      </c>
      <c r="F11" s="206">
        <v>23</v>
      </c>
      <c r="G11" s="129">
        <f t="shared" si="3"/>
        <v>0.33823529411764708</v>
      </c>
      <c r="H11" s="212">
        <v>0</v>
      </c>
      <c r="I11" s="208">
        <f t="shared" si="1"/>
        <v>0.85</v>
      </c>
      <c r="J11" s="67">
        <f t="shared" si="2"/>
        <v>0.52272727272727271</v>
      </c>
      <c r="K11" s="113">
        <v>19</v>
      </c>
      <c r="L11" s="114">
        <v>19.800434782608693</v>
      </c>
      <c r="M11" s="54">
        <v>35</v>
      </c>
      <c r="N11" s="209">
        <v>26</v>
      </c>
      <c r="O11" s="117"/>
      <c r="P11" s="204"/>
      <c r="Q11" s="232"/>
    </row>
    <row r="12" spans="1:17" s="118" customFormat="1" ht="22" customHeight="1" x14ac:dyDescent="0.25">
      <c r="A12" s="37" t="str">
        <f>'1 Adult Part'!A13</f>
        <v>Franklin Hampshire</v>
      </c>
      <c r="B12" s="77">
        <v>35</v>
      </c>
      <c r="C12" s="121">
        <v>11</v>
      </c>
      <c r="D12" s="67">
        <f t="shared" si="0"/>
        <v>0.31428571428571428</v>
      </c>
      <c r="E12" s="57">
        <v>30</v>
      </c>
      <c r="F12" s="206">
        <v>9</v>
      </c>
      <c r="G12" s="67">
        <f t="shared" si="3"/>
        <v>0.3</v>
      </c>
      <c r="H12" s="211">
        <v>0</v>
      </c>
      <c r="I12" s="208">
        <f t="shared" si="1"/>
        <v>0.8571428571428571</v>
      </c>
      <c r="J12" s="67">
        <f t="shared" si="2"/>
        <v>0.81818181818181823</v>
      </c>
      <c r="K12" s="113">
        <v>19</v>
      </c>
      <c r="L12" s="114">
        <v>23.041916971916972</v>
      </c>
      <c r="M12" s="54">
        <v>18</v>
      </c>
      <c r="N12" s="209">
        <v>13</v>
      </c>
      <c r="O12" s="117"/>
      <c r="P12" s="204"/>
      <c r="Q12" s="232"/>
    </row>
    <row r="13" spans="1:17" s="118" customFormat="1" ht="22" customHeight="1" x14ac:dyDescent="0.25">
      <c r="A13" s="37" t="str">
        <f>'1 Adult Part'!A14</f>
        <v>Greater Lowell</v>
      </c>
      <c r="B13" s="77">
        <v>85</v>
      </c>
      <c r="C13" s="121">
        <v>31</v>
      </c>
      <c r="D13" s="67">
        <f t="shared" si="0"/>
        <v>0.36470588235294116</v>
      </c>
      <c r="E13" s="57">
        <v>73</v>
      </c>
      <c r="F13" s="206">
        <v>29</v>
      </c>
      <c r="G13" s="119">
        <f t="shared" si="3"/>
        <v>0.39726027397260272</v>
      </c>
      <c r="H13" s="207">
        <v>0</v>
      </c>
      <c r="I13" s="208">
        <f t="shared" si="1"/>
        <v>0.85882352941176465</v>
      </c>
      <c r="J13" s="67">
        <f t="shared" si="2"/>
        <v>0.93548387096774188</v>
      </c>
      <c r="K13" s="113">
        <v>25.25</v>
      </c>
      <c r="L13" s="114">
        <v>33.627108753315653</v>
      </c>
      <c r="M13" s="54">
        <v>41</v>
      </c>
      <c r="N13" s="209">
        <v>39</v>
      </c>
      <c r="O13" s="117"/>
      <c r="P13" s="204"/>
      <c r="Q13" s="232"/>
    </row>
    <row r="14" spans="1:17" s="118" customFormat="1" ht="22" customHeight="1" x14ac:dyDescent="0.25">
      <c r="A14" s="37" t="str">
        <f>'1 Adult Part'!A15</f>
        <v>Greater New Bedford</v>
      </c>
      <c r="B14" s="210">
        <v>84</v>
      </c>
      <c r="C14" s="121">
        <v>31</v>
      </c>
      <c r="D14" s="67">
        <f t="shared" si="0"/>
        <v>0.36904761904761907</v>
      </c>
      <c r="E14" s="74">
        <v>69</v>
      </c>
      <c r="F14" s="206">
        <v>23</v>
      </c>
      <c r="G14" s="67">
        <f t="shared" si="3"/>
        <v>0.33333333333333331</v>
      </c>
      <c r="H14" s="211">
        <v>1</v>
      </c>
      <c r="I14" s="208">
        <f t="shared" si="1"/>
        <v>0.8214285714285714</v>
      </c>
      <c r="J14" s="67">
        <f t="shared" si="2"/>
        <v>0.76666666666666672</v>
      </c>
      <c r="K14" s="113">
        <v>16</v>
      </c>
      <c r="L14" s="114">
        <v>20.179977703455965</v>
      </c>
      <c r="M14" s="54">
        <v>44</v>
      </c>
      <c r="N14" s="209">
        <v>37</v>
      </c>
      <c r="O14" s="117"/>
      <c r="P14" s="204"/>
      <c r="Q14" s="232"/>
    </row>
    <row r="15" spans="1:17" s="118" customFormat="1" ht="22" customHeight="1" x14ac:dyDescent="0.25">
      <c r="A15" s="37" t="str">
        <f>'1 Adult Part'!A16</f>
        <v>Hampden</v>
      </c>
      <c r="B15" s="77">
        <v>180</v>
      </c>
      <c r="C15" s="121">
        <v>60</v>
      </c>
      <c r="D15" s="67">
        <f t="shared" si="0"/>
        <v>0.33333333333333331</v>
      </c>
      <c r="E15" s="57">
        <v>153</v>
      </c>
      <c r="F15" s="206">
        <v>19</v>
      </c>
      <c r="G15" s="67">
        <f t="shared" si="3"/>
        <v>0.12418300653594772</v>
      </c>
      <c r="H15" s="211">
        <v>4</v>
      </c>
      <c r="I15" s="208">
        <f t="shared" si="1"/>
        <v>0.85</v>
      </c>
      <c r="J15" s="67">
        <f t="shared" si="2"/>
        <v>0.3392857142857143</v>
      </c>
      <c r="K15" s="113">
        <v>15.95</v>
      </c>
      <c r="L15" s="114">
        <v>23.487489878542512</v>
      </c>
      <c r="M15" s="54">
        <v>106</v>
      </c>
      <c r="N15" s="209">
        <v>52</v>
      </c>
      <c r="O15" s="117"/>
      <c r="P15" s="204"/>
      <c r="Q15" s="232"/>
    </row>
    <row r="16" spans="1:17" s="118" customFormat="1" ht="22" customHeight="1" x14ac:dyDescent="0.25">
      <c r="A16" s="37" t="str">
        <f>'1 Adult Part'!A17</f>
        <v>Merrimack Valley</v>
      </c>
      <c r="B16" s="77">
        <v>50</v>
      </c>
      <c r="C16" s="121">
        <v>17</v>
      </c>
      <c r="D16" s="67">
        <f t="shared" si="0"/>
        <v>0.34</v>
      </c>
      <c r="E16" s="57">
        <v>40</v>
      </c>
      <c r="F16" s="206">
        <v>9</v>
      </c>
      <c r="G16" s="67">
        <f t="shared" si="3"/>
        <v>0.22500000000000001</v>
      </c>
      <c r="H16" s="211">
        <v>0</v>
      </c>
      <c r="I16" s="208">
        <f t="shared" si="1"/>
        <v>0.8</v>
      </c>
      <c r="J16" s="67">
        <f t="shared" si="2"/>
        <v>0.52941176470588236</v>
      </c>
      <c r="K16" s="113">
        <v>18</v>
      </c>
      <c r="L16" s="114">
        <v>32.460256410256413</v>
      </c>
      <c r="M16" s="73">
        <v>30</v>
      </c>
      <c r="N16" s="209">
        <v>17</v>
      </c>
      <c r="O16" s="117"/>
      <c r="P16" s="204"/>
      <c r="Q16" s="232"/>
    </row>
    <row r="17" spans="1:17" s="118" customFormat="1" ht="22" customHeight="1" x14ac:dyDescent="0.25">
      <c r="A17" s="37" t="str">
        <f>'1 Adult Part'!A18</f>
        <v>Metro North</v>
      </c>
      <c r="B17" s="77">
        <v>75</v>
      </c>
      <c r="C17" s="121">
        <v>34</v>
      </c>
      <c r="D17" s="67">
        <f t="shared" si="0"/>
        <v>0.45333333333333331</v>
      </c>
      <c r="E17" s="57">
        <v>69</v>
      </c>
      <c r="F17" s="206">
        <v>27</v>
      </c>
      <c r="G17" s="67">
        <f t="shared" si="3"/>
        <v>0.39130434782608697</v>
      </c>
      <c r="H17" s="211">
        <v>2</v>
      </c>
      <c r="I17" s="208">
        <f t="shared" si="1"/>
        <v>0.92</v>
      </c>
      <c r="J17" s="67">
        <f t="shared" si="2"/>
        <v>0.84375</v>
      </c>
      <c r="K17" s="113">
        <v>24</v>
      </c>
      <c r="L17" s="114">
        <v>37.907179363846033</v>
      </c>
      <c r="M17" s="54">
        <v>52</v>
      </c>
      <c r="N17" s="209">
        <v>49</v>
      </c>
      <c r="O17" s="117"/>
      <c r="P17" s="204"/>
      <c r="Q17" s="232"/>
    </row>
    <row r="18" spans="1:17" s="118" customFormat="1" ht="22" customHeight="1" x14ac:dyDescent="0.25">
      <c r="A18" s="37" t="str">
        <f>'1 Adult Part'!A19</f>
        <v>Metro South/West</v>
      </c>
      <c r="B18" s="77">
        <v>215</v>
      </c>
      <c r="C18" s="121">
        <v>54</v>
      </c>
      <c r="D18" s="67">
        <f t="shared" si="0"/>
        <v>0.25116279069767444</v>
      </c>
      <c r="E18" s="57">
        <v>184</v>
      </c>
      <c r="F18" s="206">
        <v>39</v>
      </c>
      <c r="G18" s="67">
        <f t="shared" si="3"/>
        <v>0.21195652173913043</v>
      </c>
      <c r="H18" s="211">
        <v>1</v>
      </c>
      <c r="I18" s="208">
        <f t="shared" si="1"/>
        <v>0.85581395348837208</v>
      </c>
      <c r="J18" s="67">
        <f t="shared" si="2"/>
        <v>0.73584905660377353</v>
      </c>
      <c r="K18" s="113">
        <v>34.25</v>
      </c>
      <c r="L18" s="114">
        <v>31.501186669455905</v>
      </c>
      <c r="M18" s="54">
        <v>31</v>
      </c>
      <c r="N18" s="209">
        <v>33</v>
      </c>
      <c r="O18" s="117"/>
      <c r="P18" s="204"/>
      <c r="Q18" s="232"/>
    </row>
    <row r="19" spans="1:17" s="118" customFormat="1" ht="22" customHeight="1" x14ac:dyDescent="0.25">
      <c r="A19" s="37" t="str">
        <f>'1 Adult Part'!A20</f>
        <v>North Central</v>
      </c>
      <c r="B19" s="77">
        <v>54</v>
      </c>
      <c r="C19" s="121">
        <v>7</v>
      </c>
      <c r="D19" s="67">
        <f t="shared" si="0"/>
        <v>0.12962962962962962</v>
      </c>
      <c r="E19" s="57">
        <v>46</v>
      </c>
      <c r="F19" s="206">
        <v>7</v>
      </c>
      <c r="G19" s="56">
        <f t="shared" si="3"/>
        <v>0.15217391304347827</v>
      </c>
      <c r="H19" s="201">
        <v>0</v>
      </c>
      <c r="I19" s="208">
        <f t="shared" si="1"/>
        <v>0.85185185185185186</v>
      </c>
      <c r="J19" s="67">
        <f t="shared" si="2"/>
        <v>1</v>
      </c>
      <c r="K19" s="113">
        <v>18</v>
      </c>
      <c r="L19" s="114">
        <v>15.292142857142858</v>
      </c>
      <c r="M19" s="54">
        <v>47</v>
      </c>
      <c r="N19" s="209">
        <v>15</v>
      </c>
      <c r="O19" s="117"/>
      <c r="P19" s="204"/>
      <c r="Q19" s="232"/>
    </row>
    <row r="20" spans="1:17" s="118" customFormat="1" ht="22" customHeight="1" x14ac:dyDescent="0.25">
      <c r="A20" s="37" t="str">
        <f>'1 Adult Part'!A21</f>
        <v>North Shore</v>
      </c>
      <c r="B20" s="77">
        <v>78</v>
      </c>
      <c r="C20" s="121">
        <v>26</v>
      </c>
      <c r="D20" s="67">
        <f t="shared" si="0"/>
        <v>0.33333333333333331</v>
      </c>
      <c r="E20" s="57">
        <v>66</v>
      </c>
      <c r="F20" s="206">
        <v>16</v>
      </c>
      <c r="G20" s="56">
        <f t="shared" si="3"/>
        <v>0.24242424242424243</v>
      </c>
      <c r="H20" s="201">
        <v>3</v>
      </c>
      <c r="I20" s="208">
        <f t="shared" si="1"/>
        <v>0.84615384615384615</v>
      </c>
      <c r="J20" s="67">
        <f t="shared" si="2"/>
        <v>0.69565217391304346</v>
      </c>
      <c r="K20" s="113">
        <v>18</v>
      </c>
      <c r="L20" s="114">
        <v>26.586971153846154</v>
      </c>
      <c r="M20" s="73">
        <v>105</v>
      </c>
      <c r="N20" s="209">
        <v>59</v>
      </c>
      <c r="O20" s="117"/>
      <c r="P20" s="204"/>
      <c r="Q20" s="232"/>
    </row>
    <row r="21" spans="1:17" s="118" customFormat="1" ht="22" customHeight="1" thickBot="1" x14ac:dyDescent="0.3">
      <c r="A21" s="79" t="str">
        <f>'1 Adult Part'!A22</f>
        <v>South Shore</v>
      </c>
      <c r="B21" s="213">
        <v>85</v>
      </c>
      <c r="C21" s="132">
        <v>30</v>
      </c>
      <c r="D21" s="81">
        <f t="shared" si="0"/>
        <v>0.35294117647058826</v>
      </c>
      <c r="E21" s="76">
        <v>74</v>
      </c>
      <c r="F21" s="214">
        <v>17</v>
      </c>
      <c r="G21" s="119">
        <f t="shared" si="3"/>
        <v>0.22972972972972974</v>
      </c>
      <c r="H21" s="207">
        <v>0</v>
      </c>
      <c r="I21" s="208">
        <f t="shared" si="1"/>
        <v>0.87058823529411766</v>
      </c>
      <c r="J21" s="129">
        <f t="shared" si="2"/>
        <v>0.56666666666666665</v>
      </c>
      <c r="K21" s="113">
        <v>32.5</v>
      </c>
      <c r="L21" s="134">
        <v>31.367873303167421</v>
      </c>
      <c r="M21" s="238">
        <v>0</v>
      </c>
      <c r="N21" s="215">
        <v>45</v>
      </c>
      <c r="O21" s="117"/>
      <c r="P21" s="204"/>
      <c r="Q21" s="232"/>
    </row>
    <row r="22" spans="1:17" s="118" customFormat="1" ht="22" customHeight="1" thickBot="1" x14ac:dyDescent="0.3">
      <c r="A22" s="216" t="s">
        <v>49</v>
      </c>
      <c r="B22" s="217">
        <f>SUM(B6:B21)</f>
        <v>1401</v>
      </c>
      <c r="C22" s="137">
        <f>SUM(C6:C21)</f>
        <v>488</v>
      </c>
      <c r="D22" s="138">
        <f t="shared" si="0"/>
        <v>0.34832262669521769</v>
      </c>
      <c r="E22" s="93">
        <f>SUM(E6:E21)</f>
        <v>1186</v>
      </c>
      <c r="F22" s="218">
        <f>SUM(F6:F21)</f>
        <v>330</v>
      </c>
      <c r="G22" s="138">
        <f t="shared" si="3"/>
        <v>0.27824620573355818</v>
      </c>
      <c r="H22" s="219">
        <f>SUM(H6:H21)</f>
        <v>14</v>
      </c>
      <c r="I22" s="220">
        <f t="shared" si="1"/>
        <v>0.84653818700927908</v>
      </c>
      <c r="J22" s="138">
        <f t="shared" si="2"/>
        <v>0.69620253164556967</v>
      </c>
      <c r="K22" s="141">
        <v>21.600659521846659</v>
      </c>
      <c r="L22" s="142">
        <v>27.292527509275232</v>
      </c>
      <c r="M22" s="221">
        <v>913</v>
      </c>
      <c r="N22" s="222">
        <f>SUM(N6:N21)</f>
        <v>587</v>
      </c>
      <c r="O22" s="117"/>
      <c r="P22" s="204"/>
      <c r="Q22" s="234"/>
    </row>
    <row r="23" spans="1:17" ht="18.75" customHeight="1" x14ac:dyDescent="0.35">
      <c r="A23" s="245" t="str">
        <f>'2 Adult Exits'!A23</f>
        <v>Entered Employments include:  unsubsidized employment; military; and apprenticeship.</v>
      </c>
      <c r="B23" s="103"/>
      <c r="C23" s="245"/>
      <c r="D23" s="148"/>
      <c r="E23" s="147"/>
      <c r="F23" s="147"/>
      <c r="G23" s="245"/>
      <c r="H23" s="245"/>
      <c r="I23" s="245"/>
      <c r="J23" s="245"/>
      <c r="K23" s="245"/>
      <c r="L23" s="148"/>
      <c r="M23" s="245"/>
      <c r="N23" s="245"/>
      <c r="O23" s="102"/>
    </row>
    <row r="24" spans="1:17" ht="18" customHeight="1" x14ac:dyDescent="0.35">
      <c r="A24" s="245" t="str">
        <f>'2 Adult Exits'!A24</f>
        <v xml:space="preserve">   Exclusions: Exiters who leave the program for medical reasons or who are institutionalized are not counted in Entered Employment rate.</v>
      </c>
      <c r="B24" s="103"/>
      <c r="C24" s="245"/>
      <c r="D24" s="148"/>
      <c r="E24" s="147"/>
      <c r="F24" s="147"/>
      <c r="G24" s="245"/>
      <c r="H24" s="245"/>
      <c r="I24" s="245"/>
      <c r="J24" s="245"/>
      <c r="K24" s="245"/>
      <c r="L24" s="148"/>
      <c r="M24" s="245"/>
      <c r="N24" s="245"/>
      <c r="O24" s="102"/>
    </row>
    <row r="25" spans="1:17" ht="17.25" customHeight="1" x14ac:dyDescent="0.3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102"/>
    </row>
    <row r="26" spans="1:17" x14ac:dyDescent="0.3">
      <c r="A26" s="26"/>
      <c r="B26" s="242"/>
      <c r="C26" s="26"/>
      <c r="D26" s="154"/>
      <c r="E26" s="153"/>
      <c r="F26" s="153"/>
      <c r="G26" s="26"/>
      <c r="H26" s="26"/>
      <c r="I26" s="26"/>
      <c r="J26" s="26"/>
      <c r="K26" s="26"/>
      <c r="L26" s="154"/>
      <c r="M26" s="26"/>
      <c r="N26" s="26"/>
    </row>
    <row r="27" spans="1:17" x14ac:dyDescent="0.3">
      <c r="L27" s="223"/>
    </row>
    <row r="28" spans="1:17" x14ac:dyDescent="0.3">
      <c r="K28" s="26"/>
      <c r="L28" s="102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="90" zoomScaleNormal="90" workbookViewId="0">
      <selection activeCell="A23" sqref="A23"/>
    </sheetView>
  </sheetViews>
  <sheetFormatPr defaultColWidth="9.1796875" defaultRowHeight="13" x14ac:dyDescent="0.3"/>
  <cols>
    <col min="1" max="1" width="19.453125" style="3" customWidth="1"/>
    <col min="2" max="2" width="8" style="3" customWidth="1"/>
    <col min="3" max="3" width="7.453125" style="3" customWidth="1"/>
    <col min="4" max="4" width="10.1796875" style="3" customWidth="1"/>
    <col min="5" max="5" width="9.81640625" style="3" customWidth="1"/>
    <col min="6" max="7" width="9.7265625" style="3" customWidth="1"/>
    <col min="8" max="8" width="7.54296875" style="3" customWidth="1"/>
    <col min="9" max="9" width="9.1796875" style="3"/>
    <col min="10" max="10" width="9" style="3" customWidth="1"/>
    <col min="11" max="11" width="9.1796875" style="3"/>
    <col min="12" max="12" width="8.7265625" style="3" customWidth="1"/>
    <col min="13" max="13" width="7.7265625" style="3" customWidth="1"/>
    <col min="14" max="14" width="8.54296875" style="3" customWidth="1"/>
    <col min="15" max="16" width="9.1796875" style="3"/>
    <col min="17" max="17" width="8.81640625" style="3" customWidth="1"/>
    <col min="18" max="16384" width="9.1796875" style="3"/>
  </cols>
  <sheetData>
    <row r="1" spans="1:29" s="29" customFormat="1" ht="20.149999999999999" customHeight="1" x14ac:dyDescent="0.3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3"/>
      <c r="AC1" s="3"/>
    </row>
    <row r="2" spans="1:29" s="29" customFormat="1" ht="20.149999999999999" customHeight="1" x14ac:dyDescent="0.3">
      <c r="A2" s="271" t="str">
        <f>'1 Adult Part'!$A$2</f>
        <v>FY21 QUARTER ENDING DECEMBER 31, 2020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03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3"/>
      <c r="AC2" s="3"/>
    </row>
    <row r="3" spans="1:29" s="29" customFormat="1" ht="20.149999999999999" customHeight="1" thickBot="1" x14ac:dyDescent="0.35">
      <c r="A3" s="274" t="s">
        <v>82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1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3"/>
      <c r="AC3" s="3"/>
    </row>
    <row r="4" spans="1:29" ht="16.5" customHeight="1" x14ac:dyDescent="0.35">
      <c r="A4" s="224"/>
      <c r="B4" s="314" t="str">
        <f>'3 Adult Characteristics'!$B$4</f>
        <v>Percentage of Total Participants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9" ht="51.75" customHeight="1" thickBot="1" x14ac:dyDescent="0.35">
      <c r="A5" s="225" t="s">
        <v>63</v>
      </c>
      <c r="B5" s="226" t="s">
        <v>65</v>
      </c>
      <c r="C5" s="161" t="s">
        <v>83</v>
      </c>
      <c r="D5" s="161" t="s">
        <v>67</v>
      </c>
      <c r="E5" s="161" t="s">
        <v>68</v>
      </c>
      <c r="F5" s="161" t="s">
        <v>69</v>
      </c>
      <c r="G5" s="161" t="s">
        <v>70</v>
      </c>
      <c r="H5" s="162" t="s">
        <v>71</v>
      </c>
      <c r="I5" s="161" t="s">
        <v>84</v>
      </c>
      <c r="J5" s="161" t="s">
        <v>73</v>
      </c>
      <c r="K5" s="161" t="s">
        <v>74</v>
      </c>
      <c r="L5" s="161" t="s">
        <v>75</v>
      </c>
      <c r="M5" s="35" t="s">
        <v>85</v>
      </c>
      <c r="N5" s="163" t="s">
        <v>77</v>
      </c>
      <c r="O5" s="26"/>
      <c r="P5" s="26"/>
      <c r="Q5" s="164"/>
      <c r="R5" s="164"/>
      <c r="S5" s="26"/>
      <c r="T5" s="26"/>
      <c r="U5" s="26"/>
      <c r="V5" s="26"/>
      <c r="W5" s="26"/>
      <c r="X5" s="26"/>
      <c r="Y5" s="26"/>
      <c r="Z5" s="26"/>
      <c r="AA5" s="26"/>
    </row>
    <row r="6" spans="1:29" s="52" customFormat="1" ht="22" customHeight="1" x14ac:dyDescent="0.3">
      <c r="A6" s="37" t="str">
        <f>'1 Adult Part'!A7</f>
        <v>Berkshire</v>
      </c>
      <c r="B6" s="165">
        <v>57.894736842105267</v>
      </c>
      <c r="C6" s="166">
        <v>63.15789473684211</v>
      </c>
      <c r="D6" s="167">
        <v>0</v>
      </c>
      <c r="E6" s="166">
        <v>21.052631578947366</v>
      </c>
      <c r="F6" s="166">
        <v>0</v>
      </c>
      <c r="G6" s="167">
        <v>10.526315789473683</v>
      </c>
      <c r="H6" s="166">
        <v>0</v>
      </c>
      <c r="I6" s="167">
        <v>94.73684210526315</v>
      </c>
      <c r="J6" s="166">
        <v>0</v>
      </c>
      <c r="K6" s="167">
        <v>0</v>
      </c>
      <c r="L6" s="167">
        <v>0</v>
      </c>
      <c r="M6" s="168">
        <v>21.052631578947366</v>
      </c>
      <c r="N6" s="227">
        <v>5.2631578947368416</v>
      </c>
      <c r="O6" s="170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3"/>
      <c r="AC6" s="3"/>
    </row>
    <row r="7" spans="1:29" s="52" customFormat="1" ht="22" customHeight="1" x14ac:dyDescent="0.3">
      <c r="A7" s="53" t="str">
        <f>'1 Adult Part'!A8</f>
        <v>Boston</v>
      </c>
      <c r="B7" s="172">
        <v>63.513513513513516</v>
      </c>
      <c r="C7" s="173">
        <v>18.918918918918919</v>
      </c>
      <c r="D7" s="174">
        <v>18.918918918918919</v>
      </c>
      <c r="E7" s="173">
        <v>35.13513513513513</v>
      </c>
      <c r="F7" s="173">
        <v>16.216216216216218</v>
      </c>
      <c r="G7" s="174">
        <v>5.4054054054054053</v>
      </c>
      <c r="H7" s="173">
        <v>0</v>
      </c>
      <c r="I7" s="174">
        <v>93.243243243243256</v>
      </c>
      <c r="J7" s="173">
        <v>0</v>
      </c>
      <c r="K7" s="174">
        <v>47.297297297297298</v>
      </c>
      <c r="L7" s="174">
        <v>1.3513513513513513</v>
      </c>
      <c r="M7" s="175">
        <v>4.0540540540540544</v>
      </c>
      <c r="N7" s="228">
        <v>10.810810810810811</v>
      </c>
      <c r="O7" s="170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3"/>
      <c r="AC7" s="3"/>
    </row>
    <row r="8" spans="1:29" s="52" customFormat="1" ht="22" customHeight="1" x14ac:dyDescent="0.3">
      <c r="A8" s="37" t="str">
        <f>'1 Adult Part'!A9</f>
        <v>Bristol</v>
      </c>
      <c r="B8" s="177">
        <v>44.444444444444443</v>
      </c>
      <c r="C8" s="178">
        <v>43.888888888888886</v>
      </c>
      <c r="D8" s="179">
        <v>5</v>
      </c>
      <c r="E8" s="178">
        <v>7.7777777777777786</v>
      </c>
      <c r="F8" s="178">
        <v>2.2222222222222223</v>
      </c>
      <c r="G8" s="179">
        <v>2.2222222222222223</v>
      </c>
      <c r="H8" s="178">
        <v>10</v>
      </c>
      <c r="I8" s="179">
        <v>97.222222222222229</v>
      </c>
      <c r="J8" s="178">
        <v>2.2222222222222223</v>
      </c>
      <c r="K8" s="179">
        <v>28.888888888888886</v>
      </c>
      <c r="L8" s="179">
        <v>0</v>
      </c>
      <c r="M8" s="180">
        <v>4.4444444444444446</v>
      </c>
      <c r="N8" s="229">
        <v>10.555555555555557</v>
      </c>
      <c r="O8" s="170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3"/>
      <c r="AC8" s="3"/>
    </row>
    <row r="9" spans="1:29" s="52" customFormat="1" ht="22" customHeight="1" x14ac:dyDescent="0.3">
      <c r="A9" s="37" t="str">
        <f>'1 Adult Part'!A10</f>
        <v>Brockton</v>
      </c>
      <c r="B9" s="177">
        <v>57.462686567164184</v>
      </c>
      <c r="C9" s="178">
        <v>36.567164179104481</v>
      </c>
      <c r="D9" s="179">
        <v>9.7014925373134329</v>
      </c>
      <c r="E9" s="178">
        <v>34.328358208955223</v>
      </c>
      <c r="F9" s="178">
        <v>8.9552238805970141</v>
      </c>
      <c r="G9" s="179">
        <v>3.7313432835820897</v>
      </c>
      <c r="H9" s="178">
        <v>12.686567164179104</v>
      </c>
      <c r="I9" s="179">
        <v>97.014925373134318</v>
      </c>
      <c r="J9" s="178">
        <v>0</v>
      </c>
      <c r="K9" s="179">
        <v>8.2089552238805972</v>
      </c>
      <c r="L9" s="179">
        <v>3.7313432835820897</v>
      </c>
      <c r="M9" s="180">
        <v>2.9850746268656718</v>
      </c>
      <c r="N9" s="229">
        <v>9.7014925373134329</v>
      </c>
      <c r="O9" s="170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3"/>
      <c r="AC9" s="3"/>
    </row>
    <row r="10" spans="1:29" s="52" customFormat="1" ht="22" customHeight="1" x14ac:dyDescent="0.3">
      <c r="A10" s="37" t="str">
        <f>'1 Adult Part'!A11</f>
        <v>Cape &amp; Islands</v>
      </c>
      <c r="B10" s="177">
        <v>67.142857142857153</v>
      </c>
      <c r="C10" s="178">
        <v>48.571428571428569</v>
      </c>
      <c r="D10" s="179">
        <v>10</v>
      </c>
      <c r="E10" s="178">
        <v>11.428571428571429</v>
      </c>
      <c r="F10" s="178">
        <v>2.8571428571428572</v>
      </c>
      <c r="G10" s="179">
        <v>4.2857142857142856</v>
      </c>
      <c r="H10" s="178">
        <v>1.4285714285714286</v>
      </c>
      <c r="I10" s="179">
        <v>95.714285714285708</v>
      </c>
      <c r="J10" s="178">
        <v>0</v>
      </c>
      <c r="K10" s="179">
        <v>2.8571428571428572</v>
      </c>
      <c r="L10" s="179">
        <v>0</v>
      </c>
      <c r="M10" s="180">
        <v>2.8571428571428572</v>
      </c>
      <c r="N10" s="229">
        <v>8.5714285714285712</v>
      </c>
      <c r="O10" s="170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3"/>
      <c r="AC10" s="3"/>
    </row>
    <row r="11" spans="1:29" s="52" customFormat="1" ht="22" customHeight="1" x14ac:dyDescent="0.3">
      <c r="A11" s="37" t="str">
        <f>'1 Adult Part'!A12</f>
        <v>Central Mass</v>
      </c>
      <c r="B11" s="177">
        <v>48.648648648648653</v>
      </c>
      <c r="C11" s="178">
        <v>27.027027027027025</v>
      </c>
      <c r="D11" s="179">
        <v>12.162162162162163</v>
      </c>
      <c r="E11" s="178">
        <v>4.0540540540540544</v>
      </c>
      <c r="F11" s="178">
        <v>24.324324324324326</v>
      </c>
      <c r="G11" s="179">
        <v>2.7027027027027026</v>
      </c>
      <c r="H11" s="178">
        <v>8.1081081081081088</v>
      </c>
      <c r="I11" s="179">
        <v>100</v>
      </c>
      <c r="J11" s="178">
        <v>22.972972972972975</v>
      </c>
      <c r="K11" s="179">
        <v>4.0540540540540544</v>
      </c>
      <c r="L11" s="179">
        <v>0</v>
      </c>
      <c r="M11" s="180">
        <v>6.7567567567567561</v>
      </c>
      <c r="N11" s="229">
        <v>13.513513513513512</v>
      </c>
      <c r="O11" s="170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3"/>
      <c r="AC11" s="3"/>
    </row>
    <row r="12" spans="1:29" s="52" customFormat="1" ht="22" customHeight="1" x14ac:dyDescent="0.3">
      <c r="A12" s="37" t="str">
        <f>'1 Adult Part'!A13</f>
        <v>Franklin Hampshire</v>
      </c>
      <c r="B12" s="177">
        <v>50</v>
      </c>
      <c r="C12" s="178">
        <v>23.529411764705884</v>
      </c>
      <c r="D12" s="179">
        <v>5.882352941176471</v>
      </c>
      <c r="E12" s="178">
        <v>2.9411764705882355</v>
      </c>
      <c r="F12" s="178">
        <v>0</v>
      </c>
      <c r="G12" s="179">
        <v>11.764705882352942</v>
      </c>
      <c r="H12" s="178">
        <v>0</v>
      </c>
      <c r="I12" s="179">
        <v>97.058823529411768</v>
      </c>
      <c r="J12" s="178">
        <v>0</v>
      </c>
      <c r="K12" s="179">
        <v>2.9411764705882355</v>
      </c>
      <c r="L12" s="179">
        <v>2.9411764705882355</v>
      </c>
      <c r="M12" s="180">
        <v>5.882352941176471</v>
      </c>
      <c r="N12" s="229">
        <v>5.882352941176471</v>
      </c>
      <c r="O12" s="170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3"/>
      <c r="AC12" s="3"/>
    </row>
    <row r="13" spans="1:29" s="52" customFormat="1" ht="22" customHeight="1" x14ac:dyDescent="0.3">
      <c r="A13" s="37" t="str">
        <f>'1 Adult Part'!A14</f>
        <v>Greater Lowell</v>
      </c>
      <c r="B13" s="177">
        <v>59.036144578313248</v>
      </c>
      <c r="C13" s="178">
        <v>24.096385542168672</v>
      </c>
      <c r="D13" s="179">
        <v>10.843373493975903</v>
      </c>
      <c r="E13" s="178">
        <v>7.2289156626506017</v>
      </c>
      <c r="F13" s="178">
        <v>27.710843373493976</v>
      </c>
      <c r="G13" s="179">
        <v>4.8192771084337354</v>
      </c>
      <c r="H13" s="178">
        <v>4.8192771084337354</v>
      </c>
      <c r="I13" s="179">
        <v>95.180722891566262</v>
      </c>
      <c r="J13" s="178">
        <v>0</v>
      </c>
      <c r="K13" s="179">
        <v>30.120481927710845</v>
      </c>
      <c r="L13" s="179">
        <v>0</v>
      </c>
      <c r="M13" s="180">
        <v>4.8192771084337354</v>
      </c>
      <c r="N13" s="229">
        <v>20.481927710843376</v>
      </c>
      <c r="O13" s="170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3"/>
      <c r="AC13" s="3"/>
    </row>
    <row r="14" spans="1:29" s="52" customFormat="1" ht="22" customHeight="1" x14ac:dyDescent="0.3">
      <c r="A14" s="37" t="str">
        <f>'1 Adult Part'!A15</f>
        <v>Greater New Bedford</v>
      </c>
      <c r="B14" s="177">
        <v>43.678160919540232</v>
      </c>
      <c r="C14" s="178">
        <v>16.091954022988503</v>
      </c>
      <c r="D14" s="179">
        <v>10.344827586206897</v>
      </c>
      <c r="E14" s="178">
        <v>18.390804597701148</v>
      </c>
      <c r="F14" s="178">
        <v>2.2988505747126435</v>
      </c>
      <c r="G14" s="179">
        <v>2.2988505747126435</v>
      </c>
      <c r="H14" s="178">
        <v>3.4482758620689657</v>
      </c>
      <c r="I14" s="179">
        <v>97.701149425287355</v>
      </c>
      <c r="J14" s="178">
        <v>0</v>
      </c>
      <c r="K14" s="179">
        <v>27.586206896551726</v>
      </c>
      <c r="L14" s="179">
        <v>0</v>
      </c>
      <c r="M14" s="180">
        <v>8.0459770114942515</v>
      </c>
      <c r="N14" s="229">
        <v>16.091954022988503</v>
      </c>
      <c r="O14" s="170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3"/>
      <c r="AC14" s="3"/>
    </row>
    <row r="15" spans="1:29" s="52" customFormat="1" ht="22" customHeight="1" x14ac:dyDescent="0.3">
      <c r="A15" s="37" t="str">
        <f>'1 Adult Part'!A16</f>
        <v>Hampden</v>
      </c>
      <c r="B15" s="177">
        <v>45.283018867924532</v>
      </c>
      <c r="C15" s="178">
        <v>22.641509433962266</v>
      </c>
      <c r="D15" s="179">
        <v>32.075471698113205</v>
      </c>
      <c r="E15" s="178">
        <v>18.238993710691823</v>
      </c>
      <c r="F15" s="178">
        <v>1.8867924528301887</v>
      </c>
      <c r="G15" s="179">
        <v>5.6603773584905666</v>
      </c>
      <c r="H15" s="178">
        <v>3.7735849056603774</v>
      </c>
      <c r="I15" s="179">
        <v>93.710691823899381</v>
      </c>
      <c r="J15" s="178">
        <v>1.2578616352201257</v>
      </c>
      <c r="K15" s="179">
        <v>21.383647798742139</v>
      </c>
      <c r="L15" s="179">
        <v>4.4025157232704402</v>
      </c>
      <c r="M15" s="180">
        <v>6.2893081761006293</v>
      </c>
      <c r="N15" s="229">
        <v>12.578616352201259</v>
      </c>
      <c r="O15" s="170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3"/>
      <c r="AC15" s="3"/>
    </row>
    <row r="16" spans="1:29" s="52" customFormat="1" ht="22" customHeight="1" x14ac:dyDescent="0.3">
      <c r="A16" s="37" t="str">
        <f>'1 Adult Part'!A17</f>
        <v>Merrimack Valley</v>
      </c>
      <c r="B16" s="177">
        <v>51.063829787234042</v>
      </c>
      <c r="C16" s="178">
        <v>51.063829787234042</v>
      </c>
      <c r="D16" s="179">
        <v>27.659574468085108</v>
      </c>
      <c r="E16" s="178">
        <v>4.2553191489361701</v>
      </c>
      <c r="F16" s="178">
        <v>2.1276595744680851</v>
      </c>
      <c r="G16" s="179">
        <v>2.1276595744680851</v>
      </c>
      <c r="H16" s="178">
        <v>2.1276595744680851</v>
      </c>
      <c r="I16" s="179">
        <v>97.872340425531917</v>
      </c>
      <c r="J16" s="178">
        <v>2.1276595744680851</v>
      </c>
      <c r="K16" s="179">
        <v>10.638297872340424</v>
      </c>
      <c r="L16" s="179">
        <v>0</v>
      </c>
      <c r="M16" s="180">
        <v>2.1276595744680851</v>
      </c>
      <c r="N16" s="229">
        <v>12.76595744680851</v>
      </c>
      <c r="O16" s="170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3"/>
      <c r="AC16" s="3"/>
    </row>
    <row r="17" spans="1:29" s="52" customFormat="1" ht="22" customHeight="1" x14ac:dyDescent="0.3">
      <c r="A17" s="37" t="str">
        <f>'1 Adult Part'!A18</f>
        <v>Metro North</v>
      </c>
      <c r="B17" s="177">
        <v>54.347826086956523</v>
      </c>
      <c r="C17" s="178">
        <v>49.275362318840578</v>
      </c>
      <c r="D17" s="179">
        <v>15.217391304347824</v>
      </c>
      <c r="E17" s="178">
        <v>15.942028985507248</v>
      </c>
      <c r="F17" s="178">
        <v>14.492753623188404</v>
      </c>
      <c r="G17" s="179">
        <v>1.4492753623188406</v>
      </c>
      <c r="H17" s="178">
        <v>2.8985507246376812</v>
      </c>
      <c r="I17" s="179">
        <v>97.101449275362313</v>
      </c>
      <c r="J17" s="178">
        <v>2.1739130434782608</v>
      </c>
      <c r="K17" s="179">
        <v>7.2463768115942022</v>
      </c>
      <c r="L17" s="179">
        <v>0</v>
      </c>
      <c r="M17" s="180">
        <v>2.8985507246376812</v>
      </c>
      <c r="N17" s="229">
        <v>10.144927536231883</v>
      </c>
      <c r="O17" s="170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3"/>
      <c r="AC17" s="3"/>
    </row>
    <row r="18" spans="1:29" s="52" customFormat="1" ht="22" customHeight="1" x14ac:dyDescent="0.3">
      <c r="A18" s="37" t="str">
        <f>'1 Adult Part'!A19</f>
        <v>Metro South/West</v>
      </c>
      <c r="B18" s="177">
        <v>45</v>
      </c>
      <c r="C18" s="178">
        <v>44.285714285714285</v>
      </c>
      <c r="D18" s="179">
        <v>14.285714285714286</v>
      </c>
      <c r="E18" s="178">
        <v>11.428571428571429</v>
      </c>
      <c r="F18" s="178">
        <v>7.8571428571428568</v>
      </c>
      <c r="G18" s="179">
        <v>5</v>
      </c>
      <c r="H18" s="178">
        <v>1.4285714285714286</v>
      </c>
      <c r="I18" s="179">
        <v>97.857142857142861</v>
      </c>
      <c r="J18" s="178">
        <v>0</v>
      </c>
      <c r="K18" s="179">
        <v>3.5714285714285716</v>
      </c>
      <c r="L18" s="179">
        <v>0</v>
      </c>
      <c r="M18" s="180">
        <v>4.2857142857142856</v>
      </c>
      <c r="N18" s="229">
        <v>9.2857142857142847</v>
      </c>
      <c r="O18" s="170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3"/>
      <c r="AC18" s="3"/>
    </row>
    <row r="19" spans="1:29" s="52" customFormat="1" ht="22" customHeight="1" x14ac:dyDescent="0.3">
      <c r="A19" s="37" t="str">
        <f>'1 Adult Part'!A20</f>
        <v>North Central</v>
      </c>
      <c r="B19" s="177">
        <v>32.432432432432435</v>
      </c>
      <c r="C19" s="178">
        <v>32.432432432432435</v>
      </c>
      <c r="D19" s="179">
        <v>21.621621621621621</v>
      </c>
      <c r="E19" s="178">
        <v>2.7027027027027026</v>
      </c>
      <c r="F19" s="178">
        <v>27.027027027027025</v>
      </c>
      <c r="G19" s="179">
        <v>8.1081081081081088</v>
      </c>
      <c r="H19" s="178">
        <v>5.4054054054054053</v>
      </c>
      <c r="I19" s="179">
        <v>100</v>
      </c>
      <c r="J19" s="178">
        <v>0</v>
      </c>
      <c r="K19" s="179">
        <v>0</v>
      </c>
      <c r="L19" s="179">
        <v>0</v>
      </c>
      <c r="M19" s="180">
        <v>8.1081081081081088</v>
      </c>
      <c r="N19" s="229">
        <v>8.1081081081081088</v>
      </c>
      <c r="O19" s="170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3"/>
      <c r="AC19" s="3"/>
    </row>
    <row r="20" spans="1:29" s="52" customFormat="1" ht="22" customHeight="1" x14ac:dyDescent="0.3">
      <c r="A20" s="37" t="str">
        <f>'1 Adult Part'!A21</f>
        <v>North Shore</v>
      </c>
      <c r="B20" s="177">
        <v>60.204081632653057</v>
      </c>
      <c r="C20" s="178">
        <v>34.693877551020407</v>
      </c>
      <c r="D20" s="179">
        <v>11.224489795918366</v>
      </c>
      <c r="E20" s="178">
        <v>18.367346938775512</v>
      </c>
      <c r="F20" s="178">
        <v>9.183673469387756</v>
      </c>
      <c r="G20" s="179">
        <v>6.1224489795918364</v>
      </c>
      <c r="H20" s="178">
        <v>2.0408163265306123</v>
      </c>
      <c r="I20" s="179">
        <v>94.897959183673464</v>
      </c>
      <c r="J20" s="178">
        <v>0</v>
      </c>
      <c r="K20" s="179">
        <v>3.0612244897959182</v>
      </c>
      <c r="L20" s="179">
        <v>1.0204081632653061</v>
      </c>
      <c r="M20" s="180">
        <v>5.1020408163265305</v>
      </c>
      <c r="N20" s="229">
        <v>19.387755102040817</v>
      </c>
      <c r="O20" s="170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3"/>
      <c r="AC20" s="3"/>
    </row>
    <row r="21" spans="1:29" s="52" customFormat="1" ht="22" customHeight="1" thickBot="1" x14ac:dyDescent="0.35">
      <c r="A21" s="79" t="str">
        <f>'1 Adult Part'!A22</f>
        <v>South Shore</v>
      </c>
      <c r="B21" s="182">
        <v>50.769230769230774</v>
      </c>
      <c r="C21" s="183">
        <v>52.307692307692307</v>
      </c>
      <c r="D21" s="184">
        <v>1.5384615384615383</v>
      </c>
      <c r="E21" s="183">
        <v>6.9230769230769225</v>
      </c>
      <c r="F21" s="183">
        <v>23.076923076923077</v>
      </c>
      <c r="G21" s="184">
        <v>3.8461538461538463</v>
      </c>
      <c r="H21" s="183">
        <v>7.6923076923076925</v>
      </c>
      <c r="I21" s="184">
        <v>96.92307692307692</v>
      </c>
      <c r="J21" s="183">
        <v>11.538461538461538</v>
      </c>
      <c r="K21" s="184">
        <v>22.30769230769231</v>
      </c>
      <c r="L21" s="184">
        <v>0</v>
      </c>
      <c r="M21" s="185">
        <v>3.0769230769230766</v>
      </c>
      <c r="N21" s="230">
        <v>4.6153846153846159</v>
      </c>
      <c r="O21" s="170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3"/>
      <c r="AC21" s="3"/>
    </row>
    <row r="22" spans="1:29" s="52" customFormat="1" ht="22" customHeight="1" thickBot="1" x14ac:dyDescent="0.35">
      <c r="A22" s="89" t="s">
        <v>49</v>
      </c>
      <c r="B22" s="187">
        <v>51.396276595744688</v>
      </c>
      <c r="C22" s="189">
        <v>36.835106382978722</v>
      </c>
      <c r="D22" s="188">
        <v>13.164893617021276</v>
      </c>
      <c r="E22" s="188">
        <v>14.694148936170214</v>
      </c>
      <c r="F22" s="190">
        <v>10.438829787234042</v>
      </c>
      <c r="G22" s="188">
        <v>4.1888297872340425</v>
      </c>
      <c r="H22" s="190">
        <v>5.0531914893617023</v>
      </c>
      <c r="I22" s="190">
        <v>96.542553191489375</v>
      </c>
      <c r="J22" s="190">
        <v>2.7925531914893615</v>
      </c>
      <c r="K22" s="188">
        <v>15.89095744680851</v>
      </c>
      <c r="L22" s="188">
        <v>0.99734042553191482</v>
      </c>
      <c r="M22" s="191">
        <v>4.7872340425531918</v>
      </c>
      <c r="N22" s="230">
        <v>11.369680851063828</v>
      </c>
      <c r="O22" s="170"/>
      <c r="P22" s="171"/>
      <c r="Q22" s="193"/>
      <c r="R22" s="194"/>
      <c r="S22" s="194"/>
      <c r="T22" s="194"/>
      <c r="U22" s="194"/>
      <c r="V22" s="194"/>
      <c r="W22" s="171"/>
      <c r="X22" s="171"/>
      <c r="Y22" s="171"/>
      <c r="Z22" s="171"/>
      <c r="AA22" s="17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6C798BF-141E-4ACA-BCFD-6DCD5AEF8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Joan Boucher</cp:lastModifiedBy>
  <cp:revision/>
  <dcterms:created xsi:type="dcterms:W3CDTF">2002-10-30T15:58:39Z</dcterms:created>
  <dcterms:modified xsi:type="dcterms:W3CDTF">2021-04-05T15:50:24Z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</Properties>
</file>