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xr:revisionPtr revIDLastSave="0" documentId="11_2F26ABBD0CAE9373AF4FF5D7CCB5B45E961E4743" xr6:coauthVersionLast="47" xr6:coauthVersionMax="47" xr10:uidLastSave="{00000000-0000-0000-0000-000000000000}"/>
  <bookViews>
    <workbookView xWindow="0" yWindow="0" windowWidth="9540" windowHeight="325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D23" i="9" s="1"/>
  <c r="F23" i="9"/>
  <c r="H23" i="9"/>
  <c r="I23" i="9"/>
  <c r="J23" i="9" s="1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J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J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G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D22" i="3" s="1"/>
  <c r="F22" i="3"/>
  <c r="G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 s="1"/>
  <c r="F23" i="1"/>
  <c r="I23" i="1"/>
  <c r="J23" i="1" s="1"/>
  <c r="L23" i="1"/>
  <c r="M23" i="1" s="1"/>
  <c r="N23" i="1"/>
  <c r="O23" i="1"/>
  <c r="P23" i="1"/>
  <c r="Q23" i="1"/>
  <c r="R23" i="1"/>
  <c r="I22" i="4"/>
  <c r="J22" i="3"/>
  <c r="I22" i="3"/>
  <c r="D22" i="4" l="1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<sst xmlns="http://schemas.openxmlformats.org/spreadsheetml/2006/main" count="212" uniqueCount="86">
  <si>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</si>
  <si>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>FY21 QUARTER ENDING JUNE 30, 2021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</si>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</sst>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C1" zoomScale="85" zoomScaleNormal="100" workbookViewId="0">
      <selection activeCell="C34" sqref="C34"/>
    </sheetView>
  </sheetViews>
  <sheetFormatPr defaultColWidth="9.140625" defaultRowHeight="12.75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>
      <c r="B1" s="1"/>
      <c r="C1" s="2"/>
      <c r="D1" s="2"/>
      <c r="E1" s="2"/>
      <c r="F1" s="2"/>
      <c r="G1" s="2"/>
    </row>
    <row r="2" spans="2:8" ht="18.75" customHeight="1" thickTop="1" thickBot="1">
      <c r="B2" s="1"/>
      <c r="C2" s="248"/>
      <c r="D2" s="249"/>
      <c r="E2" s="249"/>
      <c r="F2" s="250"/>
      <c r="G2" s="2"/>
    </row>
    <row r="3" spans="2:8" ht="18.75" customHeight="1" thickTop="1" thickBot="1">
      <c r="B3" s="1"/>
      <c r="C3" s="239"/>
      <c r="D3" s="240"/>
      <c r="E3" s="240"/>
      <c r="F3" s="241"/>
      <c r="G3" s="2"/>
    </row>
    <row r="4" spans="2:8" ht="18.75" customHeight="1" thickTop="1" thickBot="1">
      <c r="B4" s="1"/>
      <c r="C4" s="251"/>
      <c r="D4" s="252"/>
      <c r="E4" s="252"/>
      <c r="F4" s="253"/>
      <c r="G4" s="2"/>
    </row>
    <row r="5" spans="2:8" ht="18.75" customHeight="1" thickTop="1" thickBot="1">
      <c r="B5" s="1"/>
      <c r="C5" s="254"/>
      <c r="D5" s="255"/>
      <c r="E5" s="255"/>
      <c r="F5" s="256"/>
      <c r="G5" s="2"/>
    </row>
    <row r="6" spans="2:8" ht="18.75" customHeight="1" thickTop="1" thickBot="1">
      <c r="B6" s="1"/>
      <c r="C6" s="251" t="s">
        <v>0</v>
      </c>
      <c r="D6" s="252"/>
      <c r="E6" s="252"/>
      <c r="F6" s="253"/>
      <c r="G6" s="2"/>
    </row>
    <row r="7" spans="2:8" ht="19.5" customHeight="1" thickTop="1" thickBot="1">
      <c r="B7" s="1"/>
      <c r="C7" s="251" t="s">
        <v>1</v>
      </c>
      <c r="D7" s="252"/>
      <c r="E7" s="252"/>
      <c r="F7" s="253"/>
      <c r="G7" s="2"/>
    </row>
    <row r="8" spans="2:8" ht="17.25" thickTop="1" thickBot="1">
      <c r="B8" s="1"/>
      <c r="C8" s="254"/>
      <c r="D8" s="255"/>
      <c r="E8" s="255"/>
      <c r="F8" s="256"/>
      <c r="G8" s="2"/>
    </row>
    <row r="9" spans="2:8" s="7" customFormat="1" ht="17.25" thickTop="1" thickBot="1">
      <c r="B9" s="4"/>
      <c r="C9" s="239"/>
      <c r="D9" s="240"/>
      <c r="E9" s="5"/>
      <c r="F9" s="241"/>
      <c r="G9" s="6"/>
    </row>
    <row r="10" spans="2:8" s="7" customFormat="1" ht="17.25" customHeight="1" thickTop="1" thickBot="1">
      <c r="B10" s="4"/>
      <c r="C10" s="8"/>
      <c r="D10" s="9"/>
      <c r="E10" s="10" t="s">
        <v>2</v>
      </c>
      <c r="F10" s="11"/>
      <c r="G10" s="6"/>
    </row>
    <row r="11" spans="2:8" s="7" customFormat="1" ht="17.25" thickTop="1" thickBot="1">
      <c r="B11" s="4"/>
      <c r="C11" s="239"/>
      <c r="D11" s="240"/>
      <c r="E11" s="12"/>
      <c r="F11" s="241"/>
      <c r="G11" s="6"/>
    </row>
    <row r="12" spans="2:8" s="7" customFormat="1" ht="17.25" customHeight="1" thickTop="1" thickBot="1">
      <c r="B12" s="4"/>
      <c r="C12" s="13"/>
      <c r="D12" s="14"/>
      <c r="E12" s="15" t="s">
        <v>3</v>
      </c>
      <c r="F12" s="16"/>
      <c r="G12" s="6"/>
    </row>
    <row r="13" spans="2:8" s="7" customFormat="1" ht="20.25" thickTop="1" thickBot="1">
      <c r="B13" s="4"/>
      <c r="C13" s="8"/>
      <c r="D13" s="17"/>
      <c r="E13" s="18"/>
      <c r="F13" s="19"/>
      <c r="G13" s="6"/>
    </row>
    <row r="14" spans="2:8" s="7" customFormat="1" ht="17.25" customHeight="1" thickTop="1" thickBot="1">
      <c r="B14" s="20"/>
      <c r="C14" s="21"/>
      <c r="E14" s="15" t="s">
        <v>4</v>
      </c>
      <c r="F14" s="14"/>
      <c r="G14" s="22"/>
      <c r="H14" s="23"/>
    </row>
    <row r="15" spans="2:8" s="7" customFormat="1" ht="20.25" thickTop="1" thickBot="1">
      <c r="B15" s="4"/>
      <c r="C15" s="8"/>
      <c r="D15" s="17"/>
      <c r="E15" s="18"/>
      <c r="F15" s="19"/>
      <c r="G15" s="6"/>
    </row>
    <row r="16" spans="2:8" s="7" customFormat="1" ht="17.25" customHeight="1" thickTop="1" thickBot="1">
      <c r="B16" s="4"/>
      <c r="C16" s="13"/>
      <c r="D16" s="14"/>
      <c r="E16" s="15" t="s">
        <v>5</v>
      </c>
      <c r="F16" s="16"/>
      <c r="G16" s="6"/>
    </row>
    <row r="17" spans="1:9" ht="17.25" thickTop="1" thickBot="1">
      <c r="B17" s="1"/>
      <c r="C17" s="239"/>
      <c r="D17" s="17"/>
      <c r="E17" s="12"/>
      <c r="F17" s="19"/>
      <c r="G17" s="2"/>
    </row>
    <row r="18" spans="1:9" s="7" customFormat="1" ht="17.25" thickTop="1" thickBot="1">
      <c r="B18" s="4"/>
      <c r="C18" s="24"/>
      <c r="D18" s="17"/>
      <c r="E18" s="12"/>
      <c r="F18" s="19"/>
      <c r="G18" s="6"/>
    </row>
    <row r="19" spans="1:9" s="7" customFormat="1" ht="17.25" customHeight="1" thickTop="1" thickBot="1">
      <c r="B19" s="4"/>
      <c r="C19" s="8"/>
      <c r="D19" s="9"/>
      <c r="E19" s="25" t="s">
        <v>6</v>
      </c>
      <c r="F19" s="11"/>
      <c r="G19" s="6"/>
    </row>
    <row r="20" spans="1:9" s="7" customFormat="1" ht="17.25" thickTop="1" thickBot="1">
      <c r="B20" s="4"/>
      <c r="C20" s="239"/>
      <c r="D20" s="240"/>
      <c r="E20" s="12"/>
      <c r="F20" s="241"/>
      <c r="G20" s="6"/>
    </row>
    <row r="21" spans="1:9" s="7" customFormat="1" ht="17.25" customHeight="1" thickTop="1" thickBot="1">
      <c r="B21" s="4"/>
      <c r="C21" s="13"/>
      <c r="D21" s="14"/>
      <c r="E21" s="15" t="s">
        <v>7</v>
      </c>
      <c r="F21" s="16"/>
      <c r="G21" s="6"/>
    </row>
    <row r="22" spans="1:9" s="7" customFormat="1" ht="20.25" thickTop="1" thickBot="1">
      <c r="B22" s="4"/>
      <c r="C22" s="8"/>
      <c r="D22" s="17"/>
      <c r="E22" s="18"/>
      <c r="F22" s="19"/>
      <c r="G22" s="6"/>
    </row>
    <row r="23" spans="1:9" s="7" customFormat="1" ht="21.75" customHeight="1" thickTop="1" thickBot="1">
      <c r="B23" s="4"/>
      <c r="C23" s="13"/>
      <c r="D23" s="14"/>
      <c r="E23" s="15" t="s">
        <v>8</v>
      </c>
      <c r="F23" s="16"/>
      <c r="G23" s="6"/>
    </row>
    <row r="24" spans="1:9" s="7" customFormat="1" ht="20.25" thickTop="1" thickBot="1">
      <c r="B24" s="4"/>
      <c r="C24" s="8"/>
      <c r="D24" s="17"/>
      <c r="E24" s="18"/>
      <c r="F24" s="19"/>
      <c r="G24" s="6"/>
    </row>
    <row r="25" spans="1:9" s="7" customFormat="1" ht="17.25" customHeight="1" thickTop="1" thickBot="1">
      <c r="B25" s="4"/>
      <c r="C25" s="13"/>
      <c r="D25" s="14"/>
      <c r="E25" s="15" t="s">
        <v>9</v>
      </c>
      <c r="F25" s="16"/>
      <c r="G25" s="6"/>
    </row>
    <row r="26" spans="1:9" ht="17.25" thickTop="1" thickBot="1">
      <c r="B26" s="1"/>
      <c r="C26" s="254"/>
      <c r="D26" s="255"/>
      <c r="E26" s="255"/>
      <c r="F26" s="256"/>
      <c r="G26" s="2"/>
    </row>
    <row r="27" spans="1:9" ht="14.25" thickTop="1" thickBot="1">
      <c r="B27" s="1"/>
      <c r="C27" s="260"/>
      <c r="D27" s="261"/>
      <c r="E27" s="261"/>
      <c r="F27" s="262"/>
      <c r="G27" s="2"/>
    </row>
    <row r="28" spans="1:9" ht="14.25" thickTop="1" thickBot="1">
      <c r="B28" s="1"/>
      <c r="C28" s="257"/>
      <c r="D28" s="258"/>
      <c r="E28" s="258"/>
      <c r="F28" s="259"/>
      <c r="G28" s="2"/>
    </row>
    <row r="29" spans="1:9" ht="4.5" customHeight="1" thickTop="1">
      <c r="B29" s="1"/>
      <c r="C29" s="2"/>
      <c r="D29" s="2"/>
      <c r="E29" s="2"/>
      <c r="F29" s="2"/>
      <c r="G29" s="2"/>
    </row>
    <row r="30" spans="1:9" s="26" customFormat="1" ht="12.75" customHeight="1">
      <c r="C30" s="27"/>
    </row>
    <row r="31" spans="1:9">
      <c r="A31" s="26"/>
      <c r="B31" s="26"/>
      <c r="C31" s="3" t="s">
        <v>10</v>
      </c>
      <c r="D31" s="26"/>
      <c r="E31" s="26"/>
      <c r="F31" s="28"/>
      <c r="G31" s="26"/>
      <c r="H31" s="26"/>
      <c r="I31" s="26"/>
    </row>
    <row r="32" spans="1:9">
      <c r="A32" s="26"/>
      <c r="B32" s="26"/>
      <c r="C32" s="26" t="s">
        <v>11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zoomScale="90" zoomScaleNormal="90" workbookViewId="0">
      <selection activeCell="A28" sqref="A28"/>
    </sheetView>
  </sheetViews>
  <sheetFormatPr defaultColWidth="9.140625" defaultRowHeight="12.75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>
      <c r="A3" s="274" t="s">
        <v>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>
      <c r="A4" s="283" t="s">
        <v>13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00000000000001" customHeight="1">
      <c r="A7" s="37" t="s">
        <v>33</v>
      </c>
      <c r="B7" s="38">
        <v>34</v>
      </c>
      <c r="C7" s="39">
        <v>12</v>
      </c>
      <c r="D7" s="40">
        <f t="shared" ref="D7:D23" si="0">(C7/B7)</f>
        <v>0.35294117647058826</v>
      </c>
      <c r="E7" s="41">
        <v>28</v>
      </c>
      <c r="F7" s="42">
        <v>5</v>
      </c>
      <c r="G7" s="40">
        <f t="shared" ref="G7:G23" si="1">(F7/E7)</f>
        <v>0.17857142857142858</v>
      </c>
      <c r="H7" s="43">
        <v>14</v>
      </c>
      <c r="I7" s="39">
        <v>2</v>
      </c>
      <c r="J7" s="44">
        <f t="shared" ref="J7:J23" si="2">(I7/H7)</f>
        <v>0.14285714285714285</v>
      </c>
      <c r="K7" s="42">
        <v>18</v>
      </c>
      <c r="L7" s="45">
        <v>6</v>
      </c>
      <c r="M7" s="46">
        <f>+L7/K7</f>
        <v>0.33333333333333331</v>
      </c>
      <c r="N7" s="47">
        <v>0</v>
      </c>
      <c r="O7" s="48">
        <v>0</v>
      </c>
      <c r="P7" s="45">
        <v>6</v>
      </c>
      <c r="Q7" s="49">
        <v>1</v>
      </c>
      <c r="R7" s="50">
        <v>1</v>
      </c>
      <c r="S7" s="51"/>
    </row>
    <row r="8" spans="1:19" s="52" customFormat="1" ht="20.100000000000001" customHeight="1">
      <c r="A8" s="53" t="s">
        <v>34</v>
      </c>
      <c r="B8" s="54">
        <v>180</v>
      </c>
      <c r="C8" s="55">
        <v>113</v>
      </c>
      <c r="D8" s="56">
        <f t="shared" si="0"/>
        <v>0.62777777777777777</v>
      </c>
      <c r="E8" s="57">
        <v>110</v>
      </c>
      <c r="F8" s="58">
        <v>50</v>
      </c>
      <c r="G8" s="56">
        <f t="shared" si="1"/>
        <v>0.45454545454545453</v>
      </c>
      <c r="H8" s="43">
        <v>26</v>
      </c>
      <c r="I8" s="55">
        <v>36</v>
      </c>
      <c r="J8" s="59">
        <f t="shared" si="2"/>
        <v>1.3846153846153846</v>
      </c>
      <c r="K8" s="58">
        <v>86</v>
      </c>
      <c r="L8" s="60">
        <v>66</v>
      </c>
      <c r="M8" s="61">
        <f>+L8/K8</f>
        <v>0.76744186046511631</v>
      </c>
      <c r="N8" s="62">
        <v>0</v>
      </c>
      <c r="O8" s="63">
        <v>0</v>
      </c>
      <c r="P8" s="60">
        <v>66</v>
      </c>
      <c r="Q8" s="64">
        <v>0</v>
      </c>
      <c r="R8" s="65">
        <v>0</v>
      </c>
      <c r="S8" s="51"/>
    </row>
    <row r="9" spans="1:19" s="52" customFormat="1" ht="20.100000000000001" customHeight="1">
      <c r="A9" s="37" t="s">
        <v>35</v>
      </c>
      <c r="B9" s="54">
        <v>163</v>
      </c>
      <c r="C9" s="66">
        <v>59</v>
      </c>
      <c r="D9" s="67">
        <f t="shared" si="0"/>
        <v>0.3619631901840491</v>
      </c>
      <c r="E9" s="57">
        <v>78</v>
      </c>
      <c r="F9" s="58">
        <v>13</v>
      </c>
      <c r="G9" s="56">
        <f t="shared" si="1"/>
        <v>0.16666666666666666</v>
      </c>
      <c r="H9" s="43">
        <v>35</v>
      </c>
      <c r="I9" s="66">
        <v>11</v>
      </c>
      <c r="J9" s="59">
        <f t="shared" si="2"/>
        <v>0.31428571428571428</v>
      </c>
      <c r="K9" s="58">
        <v>53</v>
      </c>
      <c r="L9" s="60">
        <v>52</v>
      </c>
      <c r="M9" s="61">
        <f t="shared" ref="M9:M22" si="3">+L9/K9</f>
        <v>0.98113207547169812</v>
      </c>
      <c r="N9" s="68">
        <v>4</v>
      </c>
      <c r="O9" s="69">
        <v>0</v>
      </c>
      <c r="P9" s="70">
        <v>50</v>
      </c>
      <c r="Q9" s="71">
        <v>0</v>
      </c>
      <c r="R9" s="72">
        <v>1</v>
      </c>
      <c r="S9" s="51"/>
    </row>
    <row r="10" spans="1:19" s="52" customFormat="1" ht="20.100000000000001" customHeight="1">
      <c r="A10" s="37" t="s">
        <v>36</v>
      </c>
      <c r="B10" s="73">
        <v>100</v>
      </c>
      <c r="C10" s="66">
        <v>102</v>
      </c>
      <c r="D10" s="67">
        <f t="shared" si="0"/>
        <v>1.02</v>
      </c>
      <c r="E10" s="74">
        <v>51</v>
      </c>
      <c r="F10" s="58">
        <v>52</v>
      </c>
      <c r="G10" s="56">
        <f t="shared" si="1"/>
        <v>1.0196078431372548</v>
      </c>
      <c r="H10" s="75">
        <v>17</v>
      </c>
      <c r="I10" s="66">
        <v>13</v>
      </c>
      <c r="J10" s="59">
        <f>IF(H10&gt;0,I10/H10,0)</f>
        <v>0.76470588235294112</v>
      </c>
      <c r="K10" s="58">
        <v>23</v>
      </c>
      <c r="L10" s="60">
        <v>34</v>
      </c>
      <c r="M10" s="61">
        <f t="shared" si="3"/>
        <v>1.4782608695652173</v>
      </c>
      <c r="N10" s="68">
        <v>0</v>
      </c>
      <c r="O10" s="69">
        <v>0</v>
      </c>
      <c r="P10" s="70">
        <v>34</v>
      </c>
      <c r="Q10" s="71">
        <v>0</v>
      </c>
      <c r="R10" s="72">
        <v>1</v>
      </c>
      <c r="S10" s="51"/>
    </row>
    <row r="11" spans="1:19" s="52" customFormat="1" ht="20.100000000000001" customHeight="1">
      <c r="A11" s="37" t="s">
        <v>37</v>
      </c>
      <c r="B11" s="54">
        <v>34</v>
      </c>
      <c r="C11" s="66">
        <v>24</v>
      </c>
      <c r="D11" s="67">
        <f t="shared" si="0"/>
        <v>0.70588235294117652</v>
      </c>
      <c r="E11" s="76">
        <v>12</v>
      </c>
      <c r="F11" s="58">
        <v>4</v>
      </c>
      <c r="G11" s="56">
        <f t="shared" si="1"/>
        <v>0.33333333333333331</v>
      </c>
      <c r="H11" s="43">
        <v>12</v>
      </c>
      <c r="I11" s="66">
        <v>4</v>
      </c>
      <c r="J11" s="59">
        <f>IF(H11&gt;0,I11/H11,0)</f>
        <v>0.33333333333333331</v>
      </c>
      <c r="K11" s="58">
        <v>34</v>
      </c>
      <c r="L11" s="60">
        <v>9</v>
      </c>
      <c r="M11" s="61">
        <f>IF(K11&gt;0,L11/K11,0)</f>
        <v>0.26470588235294118</v>
      </c>
      <c r="N11" s="68">
        <v>0</v>
      </c>
      <c r="O11" s="69">
        <v>0</v>
      </c>
      <c r="P11" s="70">
        <v>9</v>
      </c>
      <c r="Q11" s="71">
        <v>0</v>
      </c>
      <c r="R11" s="72">
        <v>0</v>
      </c>
      <c r="S11" s="51"/>
    </row>
    <row r="12" spans="1:19" s="52" customFormat="1" ht="20.100000000000001" customHeight="1">
      <c r="A12" s="37" t="s">
        <v>38</v>
      </c>
      <c r="B12" s="77">
        <v>67</v>
      </c>
      <c r="C12" s="66">
        <v>40</v>
      </c>
      <c r="D12" s="67">
        <f t="shared" si="0"/>
        <v>0.59701492537313428</v>
      </c>
      <c r="E12" s="78">
        <v>50</v>
      </c>
      <c r="F12" s="58">
        <v>18</v>
      </c>
      <c r="G12" s="56">
        <f t="shared" si="1"/>
        <v>0.36</v>
      </c>
      <c r="H12" s="43">
        <v>42</v>
      </c>
      <c r="I12" s="66">
        <v>15</v>
      </c>
      <c r="J12" s="59">
        <f t="shared" si="2"/>
        <v>0.35714285714285715</v>
      </c>
      <c r="K12" s="58">
        <v>52</v>
      </c>
      <c r="L12" s="60">
        <v>37</v>
      </c>
      <c r="M12" s="61">
        <f t="shared" si="3"/>
        <v>0.71153846153846156</v>
      </c>
      <c r="N12" s="68">
        <v>0</v>
      </c>
      <c r="O12" s="69">
        <v>0</v>
      </c>
      <c r="P12" s="70">
        <v>37</v>
      </c>
      <c r="Q12" s="71">
        <v>0</v>
      </c>
      <c r="R12" s="72">
        <v>0</v>
      </c>
      <c r="S12" s="51"/>
    </row>
    <row r="13" spans="1:19" s="52" customFormat="1" ht="20.100000000000001" customHeight="1">
      <c r="A13" s="37" t="s">
        <v>39</v>
      </c>
      <c r="B13" s="54">
        <v>40</v>
      </c>
      <c r="C13" s="66">
        <v>35</v>
      </c>
      <c r="D13" s="67">
        <f t="shared" si="0"/>
        <v>0.875</v>
      </c>
      <c r="E13" s="57">
        <v>22</v>
      </c>
      <c r="F13" s="58">
        <v>17</v>
      </c>
      <c r="G13" s="56">
        <f t="shared" si="1"/>
        <v>0.77272727272727271</v>
      </c>
      <c r="H13" s="43">
        <v>10</v>
      </c>
      <c r="I13" s="66">
        <v>14</v>
      </c>
      <c r="J13" s="59">
        <f t="shared" si="2"/>
        <v>1.4</v>
      </c>
      <c r="K13" s="58">
        <v>22</v>
      </c>
      <c r="L13" s="60">
        <v>26</v>
      </c>
      <c r="M13" s="61">
        <f t="shared" si="3"/>
        <v>1.1818181818181819</v>
      </c>
      <c r="N13" s="68">
        <v>0</v>
      </c>
      <c r="O13" s="69">
        <v>0</v>
      </c>
      <c r="P13" s="70">
        <v>26</v>
      </c>
      <c r="Q13" s="71">
        <v>0</v>
      </c>
      <c r="R13" s="72">
        <v>1</v>
      </c>
      <c r="S13" s="51"/>
    </row>
    <row r="14" spans="1:19" s="52" customFormat="1" ht="20.100000000000001" customHeight="1">
      <c r="A14" s="37" t="s">
        <v>40</v>
      </c>
      <c r="B14" s="54">
        <v>45</v>
      </c>
      <c r="C14" s="66">
        <v>32</v>
      </c>
      <c r="D14" s="67">
        <f t="shared" si="0"/>
        <v>0.71111111111111114</v>
      </c>
      <c r="E14" s="57">
        <v>26</v>
      </c>
      <c r="F14" s="58">
        <v>18</v>
      </c>
      <c r="G14" s="56">
        <f t="shared" si="1"/>
        <v>0.69230769230769229</v>
      </c>
      <c r="H14" s="43">
        <v>11</v>
      </c>
      <c r="I14" s="66">
        <v>10</v>
      </c>
      <c r="J14" s="59">
        <f t="shared" si="2"/>
        <v>0.90909090909090906</v>
      </c>
      <c r="K14" s="58">
        <v>16</v>
      </c>
      <c r="L14" s="60">
        <v>23</v>
      </c>
      <c r="M14" s="61">
        <f t="shared" si="3"/>
        <v>1.4375</v>
      </c>
      <c r="N14" s="68">
        <v>0</v>
      </c>
      <c r="O14" s="69">
        <v>0</v>
      </c>
      <c r="P14" s="70">
        <v>23</v>
      </c>
      <c r="Q14" s="71">
        <v>0</v>
      </c>
      <c r="R14" s="72">
        <v>1</v>
      </c>
      <c r="S14" s="51"/>
    </row>
    <row r="15" spans="1:19" s="52" customFormat="1" ht="20.100000000000001" customHeight="1">
      <c r="A15" s="37" t="s">
        <v>41</v>
      </c>
      <c r="B15" s="54">
        <v>92</v>
      </c>
      <c r="C15" s="66">
        <v>78</v>
      </c>
      <c r="D15" s="67">
        <f t="shared" si="0"/>
        <v>0.84782608695652173</v>
      </c>
      <c r="E15" s="57">
        <v>53</v>
      </c>
      <c r="F15" s="58">
        <v>44</v>
      </c>
      <c r="G15" s="56">
        <f t="shared" si="1"/>
        <v>0.83018867924528306</v>
      </c>
      <c r="H15" s="43">
        <v>36</v>
      </c>
      <c r="I15" s="66">
        <v>20</v>
      </c>
      <c r="J15" s="59">
        <f t="shared" si="2"/>
        <v>0.55555555555555558</v>
      </c>
      <c r="K15" s="58">
        <v>48</v>
      </c>
      <c r="L15" s="60">
        <v>44</v>
      </c>
      <c r="M15" s="61">
        <f t="shared" si="3"/>
        <v>0.91666666666666663</v>
      </c>
      <c r="N15" s="68">
        <v>1</v>
      </c>
      <c r="O15" s="69">
        <v>3</v>
      </c>
      <c r="P15" s="70">
        <v>41</v>
      </c>
      <c r="Q15" s="71">
        <v>1</v>
      </c>
      <c r="R15" s="72">
        <v>1</v>
      </c>
      <c r="S15" s="51"/>
    </row>
    <row r="16" spans="1:19" s="52" customFormat="1" ht="20.100000000000001" customHeight="1">
      <c r="A16" s="37" t="s">
        <v>42</v>
      </c>
      <c r="B16" s="54">
        <v>250</v>
      </c>
      <c r="C16" s="66">
        <v>203</v>
      </c>
      <c r="D16" s="67">
        <f t="shared" si="0"/>
        <v>0.81200000000000006</v>
      </c>
      <c r="E16" s="57">
        <v>138</v>
      </c>
      <c r="F16" s="58">
        <v>124</v>
      </c>
      <c r="G16" s="56">
        <f t="shared" si="1"/>
        <v>0.89855072463768115</v>
      </c>
      <c r="H16" s="43">
        <v>120</v>
      </c>
      <c r="I16" s="66">
        <v>68</v>
      </c>
      <c r="J16" s="59">
        <f t="shared" si="2"/>
        <v>0.56666666666666665</v>
      </c>
      <c r="K16" s="58">
        <v>185</v>
      </c>
      <c r="L16" s="60">
        <v>122</v>
      </c>
      <c r="M16" s="61">
        <f t="shared" si="3"/>
        <v>0.6594594594594595</v>
      </c>
      <c r="N16" s="68">
        <v>0</v>
      </c>
      <c r="O16" s="69">
        <v>0</v>
      </c>
      <c r="P16" s="70">
        <v>122</v>
      </c>
      <c r="Q16" s="71">
        <v>0</v>
      </c>
      <c r="R16" s="72">
        <v>0</v>
      </c>
      <c r="S16" s="51"/>
    </row>
    <row r="17" spans="1:19" s="52" customFormat="1" ht="20.100000000000001" customHeight="1">
      <c r="A17" s="37" t="s">
        <v>43</v>
      </c>
      <c r="B17" s="54">
        <v>82</v>
      </c>
      <c r="C17" s="66">
        <v>39</v>
      </c>
      <c r="D17" s="67">
        <f t="shared" si="0"/>
        <v>0.47560975609756095</v>
      </c>
      <c r="E17" s="78">
        <v>68</v>
      </c>
      <c r="F17" s="58">
        <v>28</v>
      </c>
      <c r="G17" s="56">
        <f t="shared" si="1"/>
        <v>0.41176470588235292</v>
      </c>
      <c r="H17" s="75">
        <v>68</v>
      </c>
      <c r="I17" s="66">
        <v>27</v>
      </c>
      <c r="J17" s="59">
        <f>IF(H17&gt;0,I17/H17,0)</f>
        <v>0.39705882352941174</v>
      </c>
      <c r="K17" s="236">
        <v>71</v>
      </c>
      <c r="L17" s="60">
        <v>37</v>
      </c>
      <c r="M17" s="59">
        <f>IF(K17&gt;0,L17/K17,0)</f>
        <v>0.52112676056338025</v>
      </c>
      <c r="N17" s="68">
        <v>0</v>
      </c>
      <c r="O17" s="69">
        <v>0</v>
      </c>
      <c r="P17" s="70">
        <v>37</v>
      </c>
      <c r="Q17" s="71">
        <v>0</v>
      </c>
      <c r="R17" s="72">
        <v>0</v>
      </c>
      <c r="S17" s="51"/>
    </row>
    <row r="18" spans="1:19" s="52" customFormat="1" ht="20.100000000000001" customHeight="1">
      <c r="A18" s="37" t="s">
        <v>44</v>
      </c>
      <c r="B18" s="54">
        <v>134</v>
      </c>
      <c r="C18" s="66">
        <v>70</v>
      </c>
      <c r="D18" s="67">
        <f t="shared" si="0"/>
        <v>0.52238805970149249</v>
      </c>
      <c r="E18" s="57">
        <v>84</v>
      </c>
      <c r="F18" s="58">
        <v>29</v>
      </c>
      <c r="G18" s="56">
        <f t="shared" si="1"/>
        <v>0.34523809523809523</v>
      </c>
      <c r="H18" s="43">
        <v>27</v>
      </c>
      <c r="I18" s="66">
        <v>27</v>
      </c>
      <c r="J18" s="59">
        <f t="shared" si="2"/>
        <v>1</v>
      </c>
      <c r="K18" s="58">
        <v>55</v>
      </c>
      <c r="L18" s="60">
        <v>53</v>
      </c>
      <c r="M18" s="61">
        <f t="shared" si="3"/>
        <v>0.96363636363636362</v>
      </c>
      <c r="N18" s="68">
        <v>0</v>
      </c>
      <c r="O18" s="69">
        <v>1</v>
      </c>
      <c r="P18" s="70">
        <v>51</v>
      </c>
      <c r="Q18" s="71">
        <v>0</v>
      </c>
      <c r="R18" s="72">
        <v>1</v>
      </c>
      <c r="S18" s="51"/>
    </row>
    <row r="19" spans="1:19" s="52" customFormat="1" ht="20.100000000000001" customHeight="1">
      <c r="A19" s="37" t="s">
        <v>45</v>
      </c>
      <c r="B19" s="54">
        <v>70</v>
      </c>
      <c r="C19" s="66">
        <v>41</v>
      </c>
      <c r="D19" s="67">
        <f t="shared" si="0"/>
        <v>0.58571428571428574</v>
      </c>
      <c r="E19" s="57">
        <v>58</v>
      </c>
      <c r="F19" s="58">
        <v>26</v>
      </c>
      <c r="G19" s="56">
        <f t="shared" si="1"/>
        <v>0.44827586206896552</v>
      </c>
      <c r="H19" s="43">
        <v>20</v>
      </c>
      <c r="I19" s="66">
        <v>19</v>
      </c>
      <c r="J19" s="59">
        <f t="shared" si="2"/>
        <v>0.95</v>
      </c>
      <c r="K19" s="58">
        <v>25</v>
      </c>
      <c r="L19" s="60">
        <v>32</v>
      </c>
      <c r="M19" s="61">
        <f t="shared" si="3"/>
        <v>1.28</v>
      </c>
      <c r="N19" s="68">
        <v>6</v>
      </c>
      <c r="O19" s="69">
        <v>0</v>
      </c>
      <c r="P19" s="70">
        <v>28</v>
      </c>
      <c r="Q19" s="71">
        <v>1</v>
      </c>
      <c r="R19" s="72">
        <v>11</v>
      </c>
      <c r="S19" s="51"/>
    </row>
    <row r="20" spans="1:19" s="52" customFormat="1" ht="20.100000000000001" customHeight="1">
      <c r="A20" s="37" t="s">
        <v>46</v>
      </c>
      <c r="B20" s="54">
        <v>21</v>
      </c>
      <c r="C20" s="66">
        <v>2</v>
      </c>
      <c r="D20" s="67">
        <f t="shared" si="0"/>
        <v>9.5238095238095233E-2</v>
      </c>
      <c r="E20" s="57">
        <v>20</v>
      </c>
      <c r="F20" s="58">
        <v>0</v>
      </c>
      <c r="G20" s="56">
        <f t="shared" si="1"/>
        <v>0</v>
      </c>
      <c r="H20" s="43">
        <v>20</v>
      </c>
      <c r="I20" s="66">
        <v>0</v>
      </c>
      <c r="J20" s="59">
        <f t="shared" si="2"/>
        <v>0</v>
      </c>
      <c r="K20" s="58">
        <v>20</v>
      </c>
      <c r="L20" s="60">
        <v>2</v>
      </c>
      <c r="M20" s="61">
        <f t="shared" si="3"/>
        <v>0.1</v>
      </c>
      <c r="N20" s="68">
        <v>0</v>
      </c>
      <c r="O20" s="69">
        <v>0</v>
      </c>
      <c r="P20" s="70">
        <v>2</v>
      </c>
      <c r="Q20" s="71">
        <v>0</v>
      </c>
      <c r="R20" s="72">
        <v>0</v>
      </c>
      <c r="S20" s="51"/>
    </row>
    <row r="21" spans="1:19" s="52" customFormat="1" ht="20.100000000000001" customHeight="1">
      <c r="A21" s="37" t="s">
        <v>47</v>
      </c>
      <c r="B21" s="54">
        <v>47</v>
      </c>
      <c r="C21" s="66">
        <v>40</v>
      </c>
      <c r="D21" s="67">
        <f t="shared" si="0"/>
        <v>0.85106382978723405</v>
      </c>
      <c r="E21" s="57">
        <v>25</v>
      </c>
      <c r="F21" s="58">
        <v>15</v>
      </c>
      <c r="G21" s="56">
        <f t="shared" si="1"/>
        <v>0.6</v>
      </c>
      <c r="H21" s="75">
        <v>25</v>
      </c>
      <c r="I21" s="66">
        <v>16</v>
      </c>
      <c r="J21" s="59">
        <f>IF(H21&gt;0,I21/H21,0)</f>
        <v>0.64</v>
      </c>
      <c r="K21" s="236">
        <v>47</v>
      </c>
      <c r="L21" s="60">
        <v>40</v>
      </c>
      <c r="M21" s="59">
        <f>IF(K21&gt;0,L21/K21,0)</f>
        <v>0.85106382978723405</v>
      </c>
      <c r="N21" s="68">
        <v>0</v>
      </c>
      <c r="O21" s="69">
        <v>0</v>
      </c>
      <c r="P21" s="70">
        <v>40</v>
      </c>
      <c r="Q21" s="71">
        <v>0</v>
      </c>
      <c r="R21" s="72">
        <v>0</v>
      </c>
      <c r="S21" s="51"/>
    </row>
    <row r="22" spans="1:19" s="52" customFormat="1" ht="20.100000000000001" customHeight="1" thickBot="1">
      <c r="A22" s="79" t="s">
        <v>48</v>
      </c>
      <c r="B22" s="54">
        <v>61</v>
      </c>
      <c r="C22" s="80">
        <v>64</v>
      </c>
      <c r="D22" s="81">
        <f t="shared" si="0"/>
        <v>1.0491803278688525</v>
      </c>
      <c r="E22" s="57">
        <v>40</v>
      </c>
      <c r="F22" s="82">
        <v>43</v>
      </c>
      <c r="G22" s="81">
        <f t="shared" si="1"/>
        <v>1.075</v>
      </c>
      <c r="H22" s="75">
        <v>16</v>
      </c>
      <c r="I22" s="80">
        <v>20</v>
      </c>
      <c r="J22" s="83">
        <f t="shared" si="2"/>
        <v>1.25</v>
      </c>
      <c r="K22" s="237">
        <v>26</v>
      </c>
      <c r="L22" s="84">
        <v>33</v>
      </c>
      <c r="M22" s="61">
        <f t="shared" si="3"/>
        <v>1.2692307692307692</v>
      </c>
      <c r="N22" s="85">
        <v>0</v>
      </c>
      <c r="O22" s="86">
        <v>1</v>
      </c>
      <c r="P22" s="84">
        <v>30</v>
      </c>
      <c r="Q22" s="87">
        <v>2</v>
      </c>
      <c r="R22" s="88">
        <v>0</v>
      </c>
      <c r="S22" s="51"/>
    </row>
    <row r="23" spans="1:19" s="52" customFormat="1" ht="20.100000000000001" customHeight="1" thickBot="1">
      <c r="A23" s="89" t="s">
        <v>49</v>
      </c>
      <c r="B23" s="90">
        <f>SUM(B7:B22)</f>
        <v>1420</v>
      </c>
      <c r="C23" s="91">
        <f>SUM(C7:C22)</f>
        <v>954</v>
      </c>
      <c r="D23" s="92">
        <f t="shared" si="0"/>
        <v>0.67183098591549295</v>
      </c>
      <c r="E23" s="93">
        <f>SUM(E7:E22)</f>
        <v>863</v>
      </c>
      <c r="F23" s="91">
        <f>SUM(F7:F22)</f>
        <v>486</v>
      </c>
      <c r="G23" s="92">
        <f t="shared" si="1"/>
        <v>0.56315179606025489</v>
      </c>
      <c r="H23" s="94">
        <v>602</v>
      </c>
      <c r="I23" s="91">
        <f>SUM(I7:I22)</f>
        <v>302</v>
      </c>
      <c r="J23" s="95">
        <f t="shared" si="2"/>
        <v>0.50166112956810627</v>
      </c>
      <c r="K23" s="91">
        <v>849</v>
      </c>
      <c r="L23" s="96">
        <f>SUM(L7:L22)</f>
        <v>616</v>
      </c>
      <c r="M23" s="97">
        <f>+L23/K23</f>
        <v>0.72555948174322737</v>
      </c>
      <c r="N23" s="98">
        <f>SUM(N7:N22)</f>
        <v>11</v>
      </c>
      <c r="O23" s="99">
        <f>SUM(O7:O22)</f>
        <v>5</v>
      </c>
      <c r="P23" s="100">
        <f>SUM(P7:P22)</f>
        <v>602</v>
      </c>
      <c r="Q23" s="100">
        <f>SUM(Q7:Q22)</f>
        <v>5</v>
      </c>
      <c r="R23" s="101">
        <f>SUM(R7:R22)</f>
        <v>18</v>
      </c>
      <c r="S23" s="51"/>
    </row>
    <row r="24" spans="1:19" ht="1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>
      <c r="A25" s="267" t="s">
        <v>50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5">
      <c r="A26" s="263" t="s">
        <v>51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zoomScaleNormal="100" workbookViewId="0">
      <selection activeCell="A26" sqref="A26"/>
    </sheetView>
  </sheetViews>
  <sheetFormatPr defaultColWidth="9.140625" defaultRowHeight="12.75"/>
  <cols>
    <col min="1" max="1" width="19.5703125" style="3" customWidth="1"/>
    <col min="2" max="2" width="8" style="156" customWidth="1"/>
    <col min="3" max="3" width="7.42578125" style="157" customWidth="1"/>
    <col min="4" max="4" width="7.28515625" style="158" customWidth="1"/>
    <col min="5" max="5" width="8.5703125" style="157" customWidth="1"/>
    <col min="6" max="6" width="8.5703125" style="159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58" customWidth="1"/>
    <col min="13" max="13" width="8" style="157" customWidth="1"/>
    <col min="14" max="14" width="8" style="159" customWidth="1"/>
    <col min="15" max="15" width="9.7109375" style="26" customWidth="1"/>
    <col min="16" max="16384" width="9.140625" style="3"/>
  </cols>
  <sheetData>
    <row r="1" spans="1:15" s="29" customFormat="1" ht="20.100000000000001" customHeight="1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00000000000001" customHeight="1">
      <c r="A2" s="286" t="str">
        <f>'1 Adult Part'!$A$2</f>
        <v>FY21 QUARTER ENDING JUNE 30,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00000000000001" customHeight="1" thickBot="1">
      <c r="A3" s="296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5">
      <c r="A4" s="299" t="s">
        <v>13</v>
      </c>
      <c r="B4" s="294" t="s">
        <v>53</v>
      </c>
      <c r="C4" s="294"/>
      <c r="D4" s="295"/>
      <c r="E4" s="293" t="s">
        <v>54</v>
      </c>
      <c r="F4" s="294"/>
      <c r="G4" s="295"/>
      <c r="H4" s="243" t="s">
        <v>55</v>
      </c>
      <c r="I4" s="291" t="s">
        <v>56</v>
      </c>
      <c r="J4" s="292"/>
      <c r="K4" s="291" t="s">
        <v>57</v>
      </c>
      <c r="L4" s="292"/>
      <c r="M4" s="293" t="s">
        <v>58</v>
      </c>
      <c r="N4" s="295"/>
    </row>
    <row r="5" spans="1:15" ht="34.5" customHeight="1" thickBot="1">
      <c r="A5" s="300"/>
      <c r="B5" s="104" t="s">
        <v>21</v>
      </c>
      <c r="C5" s="104" t="s">
        <v>22</v>
      </c>
      <c r="D5" s="105" t="s">
        <v>59</v>
      </c>
      <c r="E5" s="104" t="s">
        <v>21</v>
      </c>
      <c r="F5" s="106" t="s">
        <v>22</v>
      </c>
      <c r="G5" s="105" t="s">
        <v>59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4" t="s">
        <v>21</v>
      </c>
      <c r="N5" s="109" t="s">
        <v>22</v>
      </c>
    </row>
    <row r="6" spans="1:15" s="118" customFormat="1" ht="21.95" customHeight="1">
      <c r="A6" s="53" t="s">
        <v>33</v>
      </c>
      <c r="B6" s="43">
        <v>20</v>
      </c>
      <c r="C6" s="110">
        <v>9</v>
      </c>
      <c r="D6" s="56">
        <f t="shared" ref="D6:D22" si="0">C6/B6</f>
        <v>0.45</v>
      </c>
      <c r="E6" s="41">
        <v>14</v>
      </c>
      <c r="F6" s="111">
        <v>4</v>
      </c>
      <c r="G6" s="56">
        <f t="shared" ref="G6:G22" si="1">F6/E6</f>
        <v>0.2857142857142857</v>
      </c>
      <c r="H6" s="111">
        <v>0</v>
      </c>
      <c r="I6" s="112">
        <f t="shared" ref="I6:I22" si="2">+E6/B6</f>
        <v>0.7</v>
      </c>
      <c r="J6" s="56">
        <f t="shared" ref="J6:J22" si="3">(F6/(C6-H6))</f>
        <v>0.44444444444444442</v>
      </c>
      <c r="K6" s="113">
        <v>14.5</v>
      </c>
      <c r="L6" s="114">
        <v>13.375</v>
      </c>
      <c r="M6" s="115">
        <v>15</v>
      </c>
      <c r="N6" s="116">
        <v>4</v>
      </c>
      <c r="O6" s="117"/>
    </row>
    <row r="7" spans="1:15" s="118" customFormat="1" ht="21.95" customHeight="1">
      <c r="A7" s="53" t="s">
        <v>34</v>
      </c>
      <c r="B7" s="43">
        <v>147</v>
      </c>
      <c r="C7" s="110">
        <v>71</v>
      </c>
      <c r="D7" s="119">
        <f t="shared" si="0"/>
        <v>0.48299319727891155</v>
      </c>
      <c r="E7" s="57">
        <v>95</v>
      </c>
      <c r="F7" s="111">
        <v>33</v>
      </c>
      <c r="G7" s="56">
        <f t="shared" si="1"/>
        <v>0.3473684210526316</v>
      </c>
      <c r="H7" s="111">
        <v>0</v>
      </c>
      <c r="I7" s="112">
        <f t="shared" si="2"/>
        <v>0.6462585034013606</v>
      </c>
      <c r="J7" s="56">
        <f t="shared" si="3"/>
        <v>0.46478873239436619</v>
      </c>
      <c r="K7" s="113">
        <v>14</v>
      </c>
      <c r="L7" s="114">
        <v>17.105648174048198</v>
      </c>
      <c r="M7" s="120">
        <v>50</v>
      </c>
      <c r="N7" s="116">
        <v>32</v>
      </c>
      <c r="O7" s="117"/>
    </row>
    <row r="8" spans="1:15" s="118" customFormat="1" ht="21.95" customHeight="1">
      <c r="A8" s="37" t="s">
        <v>35</v>
      </c>
      <c r="B8" s="43">
        <v>96</v>
      </c>
      <c r="C8" s="121">
        <v>39</v>
      </c>
      <c r="D8" s="67">
        <f t="shared" si="0"/>
        <v>0.40625</v>
      </c>
      <c r="E8" s="57">
        <v>80</v>
      </c>
      <c r="F8" s="122">
        <v>29</v>
      </c>
      <c r="G8" s="119">
        <f t="shared" si="1"/>
        <v>0.36249999999999999</v>
      </c>
      <c r="H8" s="123">
        <v>0</v>
      </c>
      <c r="I8" s="124">
        <f t="shared" si="2"/>
        <v>0.83333333333333337</v>
      </c>
      <c r="J8" s="67">
        <f t="shared" si="3"/>
        <v>0.74358974358974361</v>
      </c>
      <c r="K8" s="113">
        <v>14.25</v>
      </c>
      <c r="L8" s="125">
        <v>16.689655172413801</v>
      </c>
      <c r="M8" s="120">
        <v>23</v>
      </c>
      <c r="N8" s="126">
        <v>43</v>
      </c>
      <c r="O8" s="117"/>
    </row>
    <row r="9" spans="1:15" s="118" customFormat="1" ht="21.95" customHeight="1">
      <c r="A9" s="37" t="s">
        <v>36</v>
      </c>
      <c r="B9" s="75">
        <v>45</v>
      </c>
      <c r="C9" s="121">
        <v>29</v>
      </c>
      <c r="D9" s="67">
        <f t="shared" si="0"/>
        <v>0.64444444444444449</v>
      </c>
      <c r="E9" s="74">
        <v>39</v>
      </c>
      <c r="F9" s="122">
        <v>24</v>
      </c>
      <c r="G9" s="67">
        <f t="shared" si="1"/>
        <v>0.61538461538461542</v>
      </c>
      <c r="H9" s="122">
        <v>0</v>
      </c>
      <c r="I9" s="124">
        <f t="shared" si="2"/>
        <v>0.8666666666666667</v>
      </c>
      <c r="J9" s="67">
        <f t="shared" si="3"/>
        <v>0.82758620689655171</v>
      </c>
      <c r="K9" s="127">
        <v>13.59</v>
      </c>
      <c r="L9" s="125">
        <v>17.693214957264999</v>
      </c>
      <c r="M9" s="128">
        <v>17</v>
      </c>
      <c r="N9" s="126">
        <v>31</v>
      </c>
      <c r="O9" s="117"/>
    </row>
    <row r="10" spans="1:15" s="118" customFormat="1" ht="21.95" customHeight="1">
      <c r="A10" s="37" t="s">
        <v>37</v>
      </c>
      <c r="B10" s="43">
        <v>19</v>
      </c>
      <c r="C10" s="121">
        <v>13</v>
      </c>
      <c r="D10" s="67">
        <f t="shared" si="0"/>
        <v>0.68421052631578949</v>
      </c>
      <c r="E10" s="57">
        <v>16</v>
      </c>
      <c r="F10" s="122">
        <v>5</v>
      </c>
      <c r="G10" s="67">
        <f t="shared" si="1"/>
        <v>0.3125</v>
      </c>
      <c r="H10" s="122">
        <v>4</v>
      </c>
      <c r="I10" s="124">
        <f t="shared" si="2"/>
        <v>0.84210526315789469</v>
      </c>
      <c r="J10" s="67">
        <f t="shared" si="3"/>
        <v>0.55555555555555558</v>
      </c>
      <c r="K10" s="113">
        <v>13</v>
      </c>
      <c r="L10" s="125">
        <v>17.899999999999999</v>
      </c>
      <c r="M10" s="120">
        <v>17</v>
      </c>
      <c r="N10" s="126">
        <v>9</v>
      </c>
      <c r="O10" s="117"/>
    </row>
    <row r="11" spans="1:15" s="118" customFormat="1" ht="21.95" customHeight="1">
      <c r="A11" s="37" t="s">
        <v>38</v>
      </c>
      <c r="B11" s="43">
        <v>52</v>
      </c>
      <c r="C11" s="121">
        <v>29</v>
      </c>
      <c r="D11" s="67">
        <f t="shared" si="0"/>
        <v>0.55769230769230771</v>
      </c>
      <c r="E11" s="57">
        <v>44</v>
      </c>
      <c r="F11" s="122">
        <v>13</v>
      </c>
      <c r="G11" s="129">
        <f t="shared" si="1"/>
        <v>0.29545454545454547</v>
      </c>
      <c r="H11" s="130">
        <v>1</v>
      </c>
      <c r="I11" s="124">
        <f t="shared" si="2"/>
        <v>0.84615384615384615</v>
      </c>
      <c r="J11" s="67">
        <f t="shared" si="3"/>
        <v>0.4642857142857143</v>
      </c>
      <c r="K11" s="113">
        <v>15.35</v>
      </c>
      <c r="L11" s="125">
        <v>19.030769230769199</v>
      </c>
      <c r="M11" s="120">
        <v>25</v>
      </c>
      <c r="N11" s="126">
        <v>24</v>
      </c>
      <c r="O11" s="117"/>
    </row>
    <row r="12" spans="1:15" s="118" customFormat="1" ht="21.95" customHeight="1">
      <c r="A12" s="37" t="s">
        <v>39</v>
      </c>
      <c r="B12" s="43">
        <v>26</v>
      </c>
      <c r="C12" s="121">
        <v>21</v>
      </c>
      <c r="D12" s="67">
        <f t="shared" si="0"/>
        <v>0.80769230769230771</v>
      </c>
      <c r="E12" s="57">
        <v>22</v>
      </c>
      <c r="F12" s="122">
        <v>16</v>
      </c>
      <c r="G12" s="67">
        <f t="shared" si="1"/>
        <v>0.72727272727272729</v>
      </c>
      <c r="H12" s="122">
        <v>1</v>
      </c>
      <c r="I12" s="124">
        <f t="shared" si="2"/>
        <v>0.84615384615384615</v>
      </c>
      <c r="J12" s="67">
        <f t="shared" si="3"/>
        <v>0.8</v>
      </c>
      <c r="K12" s="113">
        <v>15.5</v>
      </c>
      <c r="L12" s="125">
        <v>19.556069711538498</v>
      </c>
      <c r="M12" s="120">
        <v>13</v>
      </c>
      <c r="N12" s="126">
        <v>18</v>
      </c>
      <c r="O12" s="117"/>
    </row>
    <row r="13" spans="1:15" s="118" customFormat="1" ht="21.95" customHeight="1">
      <c r="A13" s="37" t="s">
        <v>40</v>
      </c>
      <c r="B13" s="43">
        <v>33</v>
      </c>
      <c r="C13" s="121">
        <v>18</v>
      </c>
      <c r="D13" s="67">
        <f t="shared" si="0"/>
        <v>0.54545454545454541</v>
      </c>
      <c r="E13" s="57">
        <v>28</v>
      </c>
      <c r="F13" s="122">
        <v>17</v>
      </c>
      <c r="G13" s="119">
        <f t="shared" si="1"/>
        <v>0.6071428571428571</v>
      </c>
      <c r="H13" s="123">
        <v>1</v>
      </c>
      <c r="I13" s="124">
        <f t="shared" si="2"/>
        <v>0.84848484848484851</v>
      </c>
      <c r="J13" s="67">
        <f t="shared" si="3"/>
        <v>1</v>
      </c>
      <c r="K13" s="113">
        <v>14.3</v>
      </c>
      <c r="L13" s="125">
        <v>16.485294117647101</v>
      </c>
      <c r="M13" s="120">
        <v>14</v>
      </c>
      <c r="N13" s="126">
        <v>15</v>
      </c>
      <c r="O13" s="117"/>
    </row>
    <row r="14" spans="1:15" s="118" customFormat="1" ht="21.95" customHeight="1">
      <c r="A14" s="37" t="s">
        <v>41</v>
      </c>
      <c r="B14" s="43">
        <v>69</v>
      </c>
      <c r="C14" s="121">
        <v>34</v>
      </c>
      <c r="D14" s="67">
        <f t="shared" si="0"/>
        <v>0.49275362318840582</v>
      </c>
      <c r="E14" s="57">
        <v>55</v>
      </c>
      <c r="F14" s="122">
        <v>23</v>
      </c>
      <c r="G14" s="67">
        <f t="shared" si="1"/>
        <v>0.41818181818181815</v>
      </c>
      <c r="H14" s="122">
        <v>1</v>
      </c>
      <c r="I14" s="124">
        <f t="shared" si="2"/>
        <v>0.79710144927536231</v>
      </c>
      <c r="J14" s="67">
        <f t="shared" si="3"/>
        <v>0.69696969696969702</v>
      </c>
      <c r="K14" s="113">
        <v>15.16</v>
      </c>
      <c r="L14" s="125">
        <v>15.695250836120399</v>
      </c>
      <c r="M14" s="120">
        <v>38</v>
      </c>
      <c r="N14" s="126">
        <v>30</v>
      </c>
      <c r="O14" s="117"/>
    </row>
    <row r="15" spans="1:15" s="118" customFormat="1" ht="21.95" customHeight="1">
      <c r="A15" s="37" t="s">
        <v>42</v>
      </c>
      <c r="B15" s="43">
        <v>150</v>
      </c>
      <c r="C15" s="121">
        <v>109</v>
      </c>
      <c r="D15" s="67">
        <f t="shared" si="0"/>
        <v>0.72666666666666668</v>
      </c>
      <c r="E15" s="57">
        <v>127</v>
      </c>
      <c r="F15" s="122">
        <v>39</v>
      </c>
      <c r="G15" s="67">
        <f t="shared" si="1"/>
        <v>0.30708661417322836</v>
      </c>
      <c r="H15" s="122">
        <v>1</v>
      </c>
      <c r="I15" s="124">
        <f t="shared" si="2"/>
        <v>0.84666666666666668</v>
      </c>
      <c r="J15" s="67">
        <f t="shared" si="3"/>
        <v>0.3611111111111111</v>
      </c>
      <c r="K15" s="113">
        <v>14.55</v>
      </c>
      <c r="L15" s="125">
        <v>17.730526315789501</v>
      </c>
      <c r="M15" s="120">
        <v>138</v>
      </c>
      <c r="N15" s="126">
        <v>55</v>
      </c>
      <c r="O15" s="117"/>
    </row>
    <row r="16" spans="1:15" s="118" customFormat="1" ht="21.95" customHeight="1">
      <c r="A16" s="37" t="s">
        <v>43</v>
      </c>
      <c r="B16" s="43">
        <v>39</v>
      </c>
      <c r="C16" s="121">
        <v>18</v>
      </c>
      <c r="D16" s="67">
        <f t="shared" si="0"/>
        <v>0.46153846153846156</v>
      </c>
      <c r="E16" s="57">
        <v>30</v>
      </c>
      <c r="F16" s="122">
        <v>11</v>
      </c>
      <c r="G16" s="67">
        <f t="shared" si="1"/>
        <v>0.36666666666666664</v>
      </c>
      <c r="H16" s="122">
        <v>0</v>
      </c>
      <c r="I16" s="124">
        <f t="shared" si="2"/>
        <v>0.76923076923076927</v>
      </c>
      <c r="J16" s="67">
        <f t="shared" si="3"/>
        <v>0.61111111111111116</v>
      </c>
      <c r="K16" s="113">
        <v>15</v>
      </c>
      <c r="L16" s="125">
        <v>17.951048951049</v>
      </c>
      <c r="M16" s="128">
        <v>49</v>
      </c>
      <c r="N16" s="126">
        <v>22</v>
      </c>
      <c r="O16" s="117"/>
    </row>
    <row r="17" spans="1:17" s="118" customFormat="1" ht="21.95" customHeight="1">
      <c r="A17" s="37" t="s">
        <v>44</v>
      </c>
      <c r="B17" s="43">
        <v>62</v>
      </c>
      <c r="C17" s="121">
        <v>23</v>
      </c>
      <c r="D17" s="67">
        <f t="shared" si="0"/>
        <v>0.37096774193548387</v>
      </c>
      <c r="E17" s="57">
        <v>57</v>
      </c>
      <c r="F17" s="122">
        <v>20</v>
      </c>
      <c r="G17" s="67">
        <f t="shared" si="1"/>
        <v>0.35087719298245612</v>
      </c>
      <c r="H17" s="122">
        <v>1</v>
      </c>
      <c r="I17" s="124">
        <f t="shared" si="2"/>
        <v>0.91935483870967738</v>
      </c>
      <c r="J17" s="67">
        <f t="shared" si="3"/>
        <v>0.90909090909090906</v>
      </c>
      <c r="K17" s="113">
        <v>16</v>
      </c>
      <c r="L17" s="125">
        <v>21.613762710622701</v>
      </c>
      <c r="M17" s="120">
        <v>40</v>
      </c>
      <c r="N17" s="126">
        <v>26</v>
      </c>
      <c r="O17" s="117"/>
    </row>
    <row r="18" spans="1:17" s="118" customFormat="1" ht="21.95" customHeight="1">
      <c r="A18" s="37" t="s">
        <v>45</v>
      </c>
      <c r="B18" s="43">
        <v>35</v>
      </c>
      <c r="C18" s="121">
        <v>21</v>
      </c>
      <c r="D18" s="67">
        <f t="shared" si="0"/>
        <v>0.6</v>
      </c>
      <c r="E18" s="57">
        <v>30</v>
      </c>
      <c r="F18" s="122">
        <v>13</v>
      </c>
      <c r="G18" s="67">
        <f t="shared" si="1"/>
        <v>0.43333333333333335</v>
      </c>
      <c r="H18" s="122">
        <v>0</v>
      </c>
      <c r="I18" s="124">
        <f t="shared" si="2"/>
        <v>0.8571428571428571</v>
      </c>
      <c r="J18" s="67">
        <f t="shared" si="3"/>
        <v>0.61904761904761907</v>
      </c>
      <c r="K18" s="113">
        <v>18.5</v>
      </c>
      <c r="L18" s="125">
        <v>26.777758814102601</v>
      </c>
      <c r="M18" s="120">
        <v>20</v>
      </c>
      <c r="N18" s="126">
        <v>12</v>
      </c>
      <c r="O18" s="117"/>
    </row>
    <row r="19" spans="1:17" s="118" customFormat="1" ht="21.95" customHeight="1">
      <c r="A19" s="37" t="s">
        <v>46</v>
      </c>
      <c r="B19" s="43">
        <v>15</v>
      </c>
      <c r="C19" s="121">
        <v>2</v>
      </c>
      <c r="D19" s="67">
        <f t="shared" si="0"/>
        <v>0.13333333333333333</v>
      </c>
      <c r="E19" s="57">
        <v>13</v>
      </c>
      <c r="F19" s="122">
        <v>1</v>
      </c>
      <c r="G19" s="56">
        <f t="shared" si="1"/>
        <v>7.6923076923076927E-2</v>
      </c>
      <c r="H19" s="111">
        <v>1</v>
      </c>
      <c r="I19" s="124">
        <f t="shared" si="2"/>
        <v>0.8666666666666667</v>
      </c>
      <c r="J19" s="67">
        <f>IF(F19=0,0,F19/(C19-H19))</f>
        <v>1</v>
      </c>
      <c r="K19" s="113">
        <v>15</v>
      </c>
      <c r="L19" s="125">
        <v>19.239999999999998</v>
      </c>
      <c r="M19" s="120">
        <v>12</v>
      </c>
      <c r="N19" s="126">
        <v>2</v>
      </c>
      <c r="O19" s="117"/>
    </row>
    <row r="20" spans="1:17" s="118" customFormat="1" ht="21.95" customHeight="1">
      <c r="A20" s="37" t="s">
        <v>47</v>
      </c>
      <c r="B20" s="75">
        <v>32</v>
      </c>
      <c r="C20" s="121">
        <v>18</v>
      </c>
      <c r="D20" s="67">
        <f t="shared" si="0"/>
        <v>0.5625</v>
      </c>
      <c r="E20" s="57">
        <v>28</v>
      </c>
      <c r="F20" s="122">
        <v>13</v>
      </c>
      <c r="G20" s="56">
        <f t="shared" si="1"/>
        <v>0.4642857142857143</v>
      </c>
      <c r="H20" s="111">
        <v>0</v>
      </c>
      <c r="I20" s="124">
        <f t="shared" si="2"/>
        <v>0.875</v>
      </c>
      <c r="J20" s="67">
        <f t="shared" si="3"/>
        <v>0.72222222222222221</v>
      </c>
      <c r="K20" s="113">
        <v>13</v>
      </c>
      <c r="L20" s="125">
        <v>21.532366863905299</v>
      </c>
      <c r="M20" s="128">
        <v>47</v>
      </c>
      <c r="N20" s="126">
        <v>29</v>
      </c>
      <c r="O20" s="117"/>
    </row>
    <row r="21" spans="1:17" s="118" customFormat="1" ht="21.95" customHeight="1" thickBot="1">
      <c r="A21" s="79" t="s">
        <v>48</v>
      </c>
      <c r="B21" s="131">
        <v>23</v>
      </c>
      <c r="C21" s="132">
        <v>27</v>
      </c>
      <c r="D21" s="81">
        <f t="shared" si="0"/>
        <v>1.173913043478261</v>
      </c>
      <c r="E21" s="76">
        <v>20</v>
      </c>
      <c r="F21" s="130">
        <v>12</v>
      </c>
      <c r="G21" s="119">
        <f t="shared" si="1"/>
        <v>0.6</v>
      </c>
      <c r="H21" s="133">
        <v>0</v>
      </c>
      <c r="I21" s="124">
        <f t="shared" si="2"/>
        <v>0.86956521739130432</v>
      </c>
      <c r="J21" s="129">
        <f t="shared" si="3"/>
        <v>0.44444444444444442</v>
      </c>
      <c r="K21" s="113">
        <v>15.5</v>
      </c>
      <c r="L21" s="134">
        <v>19.649166666666702</v>
      </c>
      <c r="M21" s="235">
        <v>0</v>
      </c>
      <c r="N21" s="135">
        <v>15</v>
      </c>
      <c r="O21" s="117"/>
    </row>
    <row r="22" spans="1:17" s="118" customFormat="1" ht="21.95" customHeight="1" thickBot="1">
      <c r="A22" s="89" t="s">
        <v>49</v>
      </c>
      <c r="B22" s="136">
        <f>SUM(B6:B21)</f>
        <v>863</v>
      </c>
      <c r="C22" s="137">
        <f>SUM(C6:C21)</f>
        <v>481</v>
      </c>
      <c r="D22" s="138">
        <f t="shared" si="0"/>
        <v>0.55735805330243338</v>
      </c>
      <c r="E22" s="93">
        <f>SUM(E6:E21)</f>
        <v>698</v>
      </c>
      <c r="F22" s="139">
        <f>SUM(F6:F21)</f>
        <v>273</v>
      </c>
      <c r="G22" s="138">
        <f t="shared" si="1"/>
        <v>0.39111747851002865</v>
      </c>
      <c r="H22" s="139">
        <f>SUM(H6:H21)</f>
        <v>11</v>
      </c>
      <c r="I22" s="140">
        <f t="shared" si="2"/>
        <v>0.80880648899188878</v>
      </c>
      <c r="J22" s="138">
        <f t="shared" si="3"/>
        <v>0.58085106382978724</v>
      </c>
      <c r="K22" s="141">
        <v>14.73</v>
      </c>
      <c r="L22" s="142">
        <v>18.3669450221673</v>
      </c>
      <c r="M22" s="143">
        <f>SUM(M6:M21)</f>
        <v>518</v>
      </c>
      <c r="N22" s="144">
        <f>SUM(N6:N21)</f>
        <v>367</v>
      </c>
      <c r="O22" s="117"/>
    </row>
    <row r="23" spans="1:17" s="150" customFormat="1" ht="15">
      <c r="A23" s="145" t="s">
        <v>60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5">
      <c r="A24" s="245" t="s">
        <v>61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3"/>
  <sheetViews>
    <sheetView topLeftCell="A4" zoomScaleNormal="100" workbookViewId="0">
      <selection activeCell="A24" sqref="A24"/>
    </sheetView>
  </sheetViews>
  <sheetFormatPr defaultColWidth="9.140625" defaultRowHeight="12.75"/>
  <cols>
    <col min="1" max="1" width="19.42578125" style="3" customWidth="1"/>
    <col min="2" max="2" width="7.5703125" style="195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30" s="29" customFormat="1" ht="20.100000000000001" customHeight="1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00000000000001" customHeight="1">
      <c r="A2" s="271" t="str">
        <f>'1 Adult Part'!$A$2</f>
        <v>FY21 QUARTER ENDING JUNE 30,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00000000000001" customHeight="1" thickBot="1">
      <c r="A3" s="274" t="s">
        <v>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>
      <c r="A4" s="299" t="s">
        <v>63</v>
      </c>
      <c r="B4" s="291" t="s">
        <v>64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>
      <c r="A5" s="300"/>
      <c r="B5" s="160" t="s">
        <v>65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72</v>
      </c>
      <c r="J5" s="161" t="s">
        <v>73</v>
      </c>
      <c r="K5" s="161" t="s">
        <v>74</v>
      </c>
      <c r="L5" s="161" t="s">
        <v>75</v>
      </c>
      <c r="M5" s="162" t="s">
        <v>76</v>
      </c>
      <c r="N5" s="161" t="s">
        <v>77</v>
      </c>
      <c r="O5" s="163" t="s">
        <v>78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1.95" customHeight="1">
      <c r="A6" s="37" t="s">
        <v>33</v>
      </c>
      <c r="B6" s="165">
        <v>83.3333333333333</v>
      </c>
      <c r="C6" s="166">
        <v>8.3333333333333304</v>
      </c>
      <c r="D6" s="167">
        <v>8.3333333333333304</v>
      </c>
      <c r="E6" s="166">
        <v>33.3333333333333</v>
      </c>
      <c r="F6" s="166">
        <v>0</v>
      </c>
      <c r="G6" s="167">
        <v>16.6666666666667</v>
      </c>
      <c r="H6" s="166">
        <v>8.3333333333333304</v>
      </c>
      <c r="I6" s="167">
        <v>100</v>
      </c>
      <c r="J6" s="166">
        <v>0</v>
      </c>
      <c r="K6" s="167">
        <v>25</v>
      </c>
      <c r="L6" s="167">
        <v>0</v>
      </c>
      <c r="M6" s="168">
        <v>0</v>
      </c>
      <c r="N6" s="167">
        <v>50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1.95" customHeight="1">
      <c r="A7" s="53" t="s">
        <v>34</v>
      </c>
      <c r="B7" s="172">
        <v>69.911504424778798</v>
      </c>
      <c r="C7" s="173">
        <v>13.2743362831858</v>
      </c>
      <c r="D7" s="174">
        <v>25.663716814159301</v>
      </c>
      <c r="E7" s="173">
        <v>56.637168141592902</v>
      </c>
      <c r="F7" s="173">
        <v>7.0796460176991198</v>
      </c>
      <c r="G7" s="174">
        <v>8.8495575221238898</v>
      </c>
      <c r="H7" s="173">
        <v>3.5398230088495599</v>
      </c>
      <c r="I7" s="174">
        <v>57.522123893805301</v>
      </c>
      <c r="J7" s="173">
        <v>0</v>
      </c>
      <c r="K7" s="174">
        <v>34.513274336283203</v>
      </c>
      <c r="L7" s="174">
        <v>5.3097345132743401</v>
      </c>
      <c r="M7" s="175">
        <v>0.88495575221238898</v>
      </c>
      <c r="N7" s="174">
        <v>27.433628318584098</v>
      </c>
      <c r="O7" s="176">
        <v>63.716814159291999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1.95" customHeight="1">
      <c r="A8" s="37" t="s">
        <v>35</v>
      </c>
      <c r="B8" s="177">
        <v>81.355932203389798</v>
      </c>
      <c r="C8" s="178">
        <v>5.0847457627118597</v>
      </c>
      <c r="D8" s="179">
        <v>16.9491525423729</v>
      </c>
      <c r="E8" s="178">
        <v>16.9491525423729</v>
      </c>
      <c r="F8" s="178">
        <v>0</v>
      </c>
      <c r="G8" s="179">
        <v>5.0847457627118597</v>
      </c>
      <c r="H8" s="178">
        <v>15.254237288135601</v>
      </c>
      <c r="I8" s="179">
        <v>98.305084745762699</v>
      </c>
      <c r="J8" s="178">
        <v>0</v>
      </c>
      <c r="K8" s="179">
        <v>40.677966101694899</v>
      </c>
      <c r="L8" s="179">
        <v>0</v>
      </c>
      <c r="M8" s="180">
        <v>0</v>
      </c>
      <c r="N8" s="179">
        <v>62.711864406779704</v>
      </c>
      <c r="O8" s="181">
        <v>100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1.95" customHeight="1">
      <c r="A9" s="37" t="s">
        <v>36</v>
      </c>
      <c r="B9" s="177">
        <v>82.352941176470594</v>
      </c>
      <c r="C9" s="178">
        <v>5.8823529411764701</v>
      </c>
      <c r="D9" s="179">
        <v>11.764705882352899</v>
      </c>
      <c r="E9" s="178">
        <v>55.882352941176499</v>
      </c>
      <c r="F9" s="178">
        <v>1.9607843137254899</v>
      </c>
      <c r="G9" s="179">
        <v>8.8235294117647101</v>
      </c>
      <c r="H9" s="178">
        <v>8.8235294117647101</v>
      </c>
      <c r="I9" s="179">
        <v>87.254901960784295</v>
      </c>
      <c r="J9" s="178">
        <v>0</v>
      </c>
      <c r="K9" s="179">
        <v>23.529411764705898</v>
      </c>
      <c r="L9" s="179">
        <v>0</v>
      </c>
      <c r="M9" s="180">
        <v>1.9607843137254899</v>
      </c>
      <c r="N9" s="179">
        <v>67.647058823529406</v>
      </c>
      <c r="O9" s="181">
        <v>91.176470588235304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1.95" customHeight="1">
      <c r="A10" s="37" t="s">
        <v>37</v>
      </c>
      <c r="B10" s="177">
        <v>83.3333333333333</v>
      </c>
      <c r="C10" s="178">
        <v>16.6666666666667</v>
      </c>
      <c r="D10" s="179">
        <v>0</v>
      </c>
      <c r="E10" s="178">
        <v>25</v>
      </c>
      <c r="F10" s="178">
        <v>0</v>
      </c>
      <c r="G10" s="179">
        <v>12.5</v>
      </c>
      <c r="H10" s="178">
        <v>25</v>
      </c>
      <c r="I10" s="179">
        <v>75</v>
      </c>
      <c r="J10" s="178">
        <v>0</v>
      </c>
      <c r="K10" s="179">
        <v>4.1666666666666696</v>
      </c>
      <c r="L10" s="179">
        <v>0</v>
      </c>
      <c r="M10" s="180">
        <v>4.1666666666666696</v>
      </c>
      <c r="N10" s="179">
        <v>58.3333333333333</v>
      </c>
      <c r="O10" s="181">
        <v>91.6666666666667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1.95" customHeight="1">
      <c r="A11" s="37" t="s">
        <v>38</v>
      </c>
      <c r="B11" s="177">
        <v>82.5</v>
      </c>
      <c r="C11" s="178">
        <v>7.5</v>
      </c>
      <c r="D11" s="179">
        <v>37.5</v>
      </c>
      <c r="E11" s="178">
        <v>22.5</v>
      </c>
      <c r="F11" s="178">
        <v>5</v>
      </c>
      <c r="G11" s="179">
        <v>10</v>
      </c>
      <c r="H11" s="178">
        <v>0</v>
      </c>
      <c r="I11" s="179">
        <v>62.5</v>
      </c>
      <c r="J11" s="178">
        <v>0</v>
      </c>
      <c r="K11" s="179">
        <v>15</v>
      </c>
      <c r="L11" s="179">
        <v>5</v>
      </c>
      <c r="M11" s="180">
        <v>2.5</v>
      </c>
      <c r="N11" s="179">
        <v>50</v>
      </c>
      <c r="O11" s="181">
        <v>97.5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1.95" customHeight="1">
      <c r="A12" s="37" t="s">
        <v>39</v>
      </c>
      <c r="B12" s="177">
        <v>54.285714285714299</v>
      </c>
      <c r="C12" s="178">
        <v>17.1428571428571</v>
      </c>
      <c r="D12" s="179">
        <v>14.285714285714301</v>
      </c>
      <c r="E12" s="178">
        <v>5.71428571428571</v>
      </c>
      <c r="F12" s="178">
        <v>0</v>
      </c>
      <c r="G12" s="179">
        <v>31.428571428571399</v>
      </c>
      <c r="H12" s="178">
        <v>8.5714285714285694</v>
      </c>
      <c r="I12" s="179">
        <v>91.428571428571402</v>
      </c>
      <c r="J12" s="178">
        <v>5.71428571428571</v>
      </c>
      <c r="K12" s="179">
        <v>0</v>
      </c>
      <c r="L12" s="179">
        <v>0</v>
      </c>
      <c r="M12" s="180">
        <v>0</v>
      </c>
      <c r="N12" s="179">
        <v>22.8571428571429</v>
      </c>
      <c r="O12" s="181">
        <v>91.428571428571402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1.95" customHeight="1">
      <c r="A13" s="37" t="s">
        <v>40</v>
      </c>
      <c r="B13" s="177">
        <v>90.625</v>
      </c>
      <c r="C13" s="178">
        <v>3.125</v>
      </c>
      <c r="D13" s="179">
        <v>46.875</v>
      </c>
      <c r="E13" s="178">
        <v>18.75</v>
      </c>
      <c r="F13" s="178">
        <v>18.75</v>
      </c>
      <c r="G13" s="179">
        <v>0</v>
      </c>
      <c r="H13" s="178">
        <v>6.25</v>
      </c>
      <c r="I13" s="179">
        <v>84.375</v>
      </c>
      <c r="J13" s="178">
        <v>0</v>
      </c>
      <c r="K13" s="179">
        <v>53.125</v>
      </c>
      <c r="L13" s="179">
        <v>0</v>
      </c>
      <c r="M13" s="180">
        <v>0</v>
      </c>
      <c r="N13" s="179">
        <v>84.375</v>
      </c>
      <c r="O13" s="181">
        <v>100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1.95" customHeight="1">
      <c r="A14" s="37" t="s">
        <v>41</v>
      </c>
      <c r="B14" s="177">
        <v>79.487179487179503</v>
      </c>
      <c r="C14" s="178">
        <v>3.8461538461538498</v>
      </c>
      <c r="D14" s="179">
        <v>21.794871794871799</v>
      </c>
      <c r="E14" s="178">
        <v>33.3333333333333</v>
      </c>
      <c r="F14" s="178">
        <v>0</v>
      </c>
      <c r="G14" s="179">
        <v>10.2564102564103</v>
      </c>
      <c r="H14" s="178">
        <v>6.4102564102564097</v>
      </c>
      <c r="I14" s="179">
        <v>89.743589743589794</v>
      </c>
      <c r="J14" s="178">
        <v>0</v>
      </c>
      <c r="K14" s="179">
        <v>51.282051282051299</v>
      </c>
      <c r="L14" s="179">
        <v>1.2820512820512799</v>
      </c>
      <c r="M14" s="180">
        <v>0</v>
      </c>
      <c r="N14" s="179">
        <v>51.282051282051299</v>
      </c>
      <c r="O14" s="181">
        <v>92.307692307692307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1.95" customHeight="1">
      <c r="A15" s="37" t="s">
        <v>42</v>
      </c>
      <c r="B15" s="177">
        <v>60.098522167487701</v>
      </c>
      <c r="C15" s="178">
        <v>6.4039408866995098</v>
      </c>
      <c r="D15" s="179">
        <v>53.201970443349801</v>
      </c>
      <c r="E15" s="178">
        <v>16.748768472906399</v>
      </c>
      <c r="F15" s="178">
        <v>0.98522167487684698</v>
      </c>
      <c r="G15" s="179">
        <v>10.3448275862069</v>
      </c>
      <c r="H15" s="178">
        <v>6.4039408866995098</v>
      </c>
      <c r="I15" s="179">
        <v>76.354679802955701</v>
      </c>
      <c r="J15" s="178">
        <v>0.98522167487684698</v>
      </c>
      <c r="K15" s="179">
        <v>26.108374384236502</v>
      </c>
      <c r="L15" s="179">
        <v>7.3891625615763497</v>
      </c>
      <c r="M15" s="180">
        <v>3.4482758620689702</v>
      </c>
      <c r="N15" s="179">
        <v>29.556650246305399</v>
      </c>
      <c r="O15" s="181">
        <v>88.177339901477794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1.95" customHeight="1">
      <c r="A16" s="37" t="s">
        <v>43</v>
      </c>
      <c r="B16" s="177">
        <v>74.358974358974393</v>
      </c>
      <c r="C16" s="178">
        <v>17.948717948717899</v>
      </c>
      <c r="D16" s="179">
        <v>64.102564102564102</v>
      </c>
      <c r="E16" s="178">
        <v>15.384615384615399</v>
      </c>
      <c r="F16" s="178">
        <v>0</v>
      </c>
      <c r="G16" s="179">
        <v>5.1282051282051304</v>
      </c>
      <c r="H16" s="178">
        <v>2.5641025641025599</v>
      </c>
      <c r="I16" s="179">
        <v>43.589743589743598</v>
      </c>
      <c r="J16" s="178">
        <v>0</v>
      </c>
      <c r="K16" s="179">
        <v>23.076923076923102</v>
      </c>
      <c r="L16" s="179">
        <v>0</v>
      </c>
      <c r="M16" s="180">
        <v>5.1282051282051304</v>
      </c>
      <c r="N16" s="179">
        <v>53.846153846153797</v>
      </c>
      <c r="O16" s="181">
        <v>56.410256410256402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1.95" customHeight="1">
      <c r="A17" s="37" t="s">
        <v>44</v>
      </c>
      <c r="B17" s="177">
        <v>77.142857142857196</v>
      </c>
      <c r="C17" s="178">
        <v>5.71428571428571</v>
      </c>
      <c r="D17" s="179">
        <v>31.428571428571399</v>
      </c>
      <c r="E17" s="178">
        <v>34.285714285714299</v>
      </c>
      <c r="F17" s="178">
        <v>1.4285714285714299</v>
      </c>
      <c r="G17" s="179">
        <v>7.1428571428571397</v>
      </c>
      <c r="H17" s="178">
        <v>1.4285714285714299</v>
      </c>
      <c r="I17" s="179">
        <v>91.428571428571402</v>
      </c>
      <c r="J17" s="178">
        <v>1.4285714285714299</v>
      </c>
      <c r="K17" s="179">
        <v>14.285714285714301</v>
      </c>
      <c r="L17" s="179">
        <v>1.4285714285714299</v>
      </c>
      <c r="M17" s="180">
        <v>0</v>
      </c>
      <c r="N17" s="179">
        <v>30</v>
      </c>
      <c r="O17" s="181">
        <v>94.285714285714306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1.95" customHeight="1">
      <c r="A18" s="37" t="s">
        <v>45</v>
      </c>
      <c r="B18" s="177">
        <v>82.926829268292707</v>
      </c>
      <c r="C18" s="178">
        <v>12.1951219512195</v>
      </c>
      <c r="D18" s="179">
        <v>29.268292682926798</v>
      </c>
      <c r="E18" s="178">
        <v>19.512195121951201</v>
      </c>
      <c r="F18" s="178">
        <v>0</v>
      </c>
      <c r="G18" s="179">
        <v>7.3170731707317103</v>
      </c>
      <c r="H18" s="178">
        <v>4.8780487804878003</v>
      </c>
      <c r="I18" s="179">
        <v>78.048780487804905</v>
      </c>
      <c r="J18" s="178">
        <v>0</v>
      </c>
      <c r="K18" s="179">
        <v>9.7560975609756095</v>
      </c>
      <c r="L18" s="179">
        <v>0</v>
      </c>
      <c r="M18" s="180">
        <v>0</v>
      </c>
      <c r="N18" s="179">
        <v>68.292682926829301</v>
      </c>
      <c r="O18" s="181">
        <v>97.560975609756099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1.95" customHeight="1">
      <c r="A19" s="37" t="s">
        <v>46</v>
      </c>
      <c r="B19" s="177">
        <v>50</v>
      </c>
      <c r="C19" s="178">
        <v>0</v>
      </c>
      <c r="D19" s="179">
        <v>50</v>
      </c>
      <c r="E19" s="178">
        <v>50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100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1.95" customHeight="1">
      <c r="A20" s="37" t="s">
        <v>47</v>
      </c>
      <c r="B20" s="177">
        <v>77.5</v>
      </c>
      <c r="C20" s="178">
        <v>17.5</v>
      </c>
      <c r="D20" s="179">
        <v>27.5</v>
      </c>
      <c r="E20" s="178">
        <v>22.5</v>
      </c>
      <c r="F20" s="178">
        <v>10</v>
      </c>
      <c r="G20" s="179">
        <v>12.5</v>
      </c>
      <c r="H20" s="178">
        <v>2.5</v>
      </c>
      <c r="I20" s="179">
        <v>80</v>
      </c>
      <c r="J20" s="178">
        <v>0</v>
      </c>
      <c r="K20" s="179">
        <v>22.5</v>
      </c>
      <c r="L20" s="179">
        <v>2.5</v>
      </c>
      <c r="M20" s="180">
        <v>2.5</v>
      </c>
      <c r="N20" s="179">
        <v>45</v>
      </c>
      <c r="O20" s="181">
        <v>90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1.95" customHeight="1" thickBot="1">
      <c r="A21" s="79" t="s">
        <v>48</v>
      </c>
      <c r="B21" s="182">
        <v>71.875</v>
      </c>
      <c r="C21" s="183">
        <v>21.875</v>
      </c>
      <c r="D21" s="184">
        <v>6.25</v>
      </c>
      <c r="E21" s="183">
        <v>26.5625</v>
      </c>
      <c r="F21" s="183">
        <v>6.25</v>
      </c>
      <c r="G21" s="184">
        <v>14.0625</v>
      </c>
      <c r="H21" s="183">
        <v>0</v>
      </c>
      <c r="I21" s="184">
        <v>68.75</v>
      </c>
      <c r="J21" s="183">
        <v>1.5625</v>
      </c>
      <c r="K21" s="184">
        <v>37.5</v>
      </c>
      <c r="L21" s="184">
        <v>4.6875</v>
      </c>
      <c r="M21" s="185">
        <v>1.5625</v>
      </c>
      <c r="N21" s="184">
        <v>39.0625</v>
      </c>
      <c r="O21" s="186">
        <v>95.3125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1.95" customHeight="1" thickBot="1">
      <c r="A22" s="89" t="s">
        <v>49</v>
      </c>
      <c r="B22" s="187">
        <v>73.480083857442395</v>
      </c>
      <c r="C22" s="188">
        <v>9.6436058700209593</v>
      </c>
      <c r="D22" s="189">
        <v>30.083857442347998</v>
      </c>
      <c r="E22" s="188">
        <v>29.664570230608</v>
      </c>
      <c r="F22" s="190">
        <v>3.0398322851152999</v>
      </c>
      <c r="G22" s="188">
        <v>9.9580712788260008</v>
      </c>
      <c r="H22" s="190">
        <v>5.9748427672956002</v>
      </c>
      <c r="I22" s="188">
        <v>77.7777777777778</v>
      </c>
      <c r="J22" s="191">
        <v>0.62893081761006298</v>
      </c>
      <c r="K22" s="188">
        <v>27.568134171907801</v>
      </c>
      <c r="L22" s="191">
        <v>3.0398322851152999</v>
      </c>
      <c r="M22" s="188">
        <v>1.6771488469601701</v>
      </c>
      <c r="N22" s="190">
        <v>44.758909853249499</v>
      </c>
      <c r="O22" s="192">
        <v>87.945492662473796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zoomScaleNormal="100" workbookViewId="0">
      <selection activeCell="A28" sqref="A28"/>
    </sheetView>
  </sheetViews>
  <sheetFormatPr defaultColWidth="9.140625" defaultRowHeight="12.75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>
      <c r="A2" s="271" t="str">
        <f>'1 Adult Part'!A2:R2</f>
        <v>FY21 QUARTER ENDING JUNE 30, 2021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>
      <c r="A3" s="274" t="s">
        <v>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>
      <c r="A4" s="283" t="s">
        <v>63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00000000000001" customHeight="1">
      <c r="A7" s="37" t="s">
        <v>33</v>
      </c>
      <c r="B7" s="38">
        <v>50</v>
      </c>
      <c r="C7" s="39">
        <v>24</v>
      </c>
      <c r="D7" s="196">
        <f>C7/B7</f>
        <v>0.48</v>
      </c>
      <c r="E7" s="41">
        <v>39</v>
      </c>
      <c r="F7" s="42">
        <v>16</v>
      </c>
      <c r="G7" s="40">
        <f t="shared" ref="G7:G23" si="0">(F7/E7)</f>
        <v>0.41025641025641024</v>
      </c>
      <c r="H7" s="43">
        <v>29</v>
      </c>
      <c r="I7" s="39">
        <v>15</v>
      </c>
      <c r="J7" s="44">
        <f t="shared" ref="J7:J23" si="1">(I7/H7)</f>
        <v>0.51724137931034486</v>
      </c>
      <c r="K7" s="231">
        <v>31</v>
      </c>
      <c r="L7" s="45">
        <v>23</v>
      </c>
      <c r="M7" s="46">
        <f>+L7/K7</f>
        <v>0.74193548387096775</v>
      </c>
      <c r="N7" s="47">
        <v>0</v>
      </c>
      <c r="O7" s="48">
        <v>0</v>
      </c>
      <c r="P7" s="45">
        <v>20</v>
      </c>
      <c r="Q7" s="49">
        <v>0</v>
      </c>
      <c r="R7" s="50">
        <v>3</v>
      </c>
      <c r="S7" s="51"/>
    </row>
    <row r="8" spans="1:19" s="52" customFormat="1" ht="20.100000000000001" customHeight="1">
      <c r="A8" s="53" t="s">
        <v>34</v>
      </c>
      <c r="B8" s="54">
        <v>175</v>
      </c>
      <c r="C8" s="55">
        <v>143</v>
      </c>
      <c r="D8" s="129">
        <f t="shared" ref="D8:D23" si="2">C8/B8</f>
        <v>0.81714285714285717</v>
      </c>
      <c r="E8" s="57">
        <v>65</v>
      </c>
      <c r="F8" s="58">
        <v>96</v>
      </c>
      <c r="G8" s="56">
        <f t="shared" si="0"/>
        <v>1.476923076923077</v>
      </c>
      <c r="H8" s="43">
        <v>35</v>
      </c>
      <c r="I8" s="55">
        <v>70</v>
      </c>
      <c r="J8" s="59">
        <f t="shared" si="1"/>
        <v>2</v>
      </c>
      <c r="K8" s="58">
        <v>102</v>
      </c>
      <c r="L8" s="60">
        <v>111</v>
      </c>
      <c r="M8" s="61">
        <f>+L8/K8</f>
        <v>1.088235294117647</v>
      </c>
      <c r="N8" s="62">
        <v>0</v>
      </c>
      <c r="O8" s="63">
        <v>15</v>
      </c>
      <c r="P8" s="60">
        <v>94</v>
      </c>
      <c r="Q8" s="64">
        <v>0</v>
      </c>
      <c r="R8" s="65">
        <v>3</v>
      </c>
      <c r="S8" s="51"/>
    </row>
    <row r="9" spans="1:19" s="52" customFormat="1" ht="20.100000000000001" customHeight="1">
      <c r="A9" s="37" t="s">
        <v>35</v>
      </c>
      <c r="B9" s="54">
        <v>310</v>
      </c>
      <c r="C9" s="66">
        <v>198</v>
      </c>
      <c r="D9" s="67">
        <f t="shared" si="2"/>
        <v>0.6387096774193548</v>
      </c>
      <c r="E9" s="57">
        <v>105</v>
      </c>
      <c r="F9" s="58">
        <v>47</v>
      </c>
      <c r="G9" s="56">
        <f t="shared" si="0"/>
        <v>0.44761904761904764</v>
      </c>
      <c r="H9" s="43">
        <v>33</v>
      </c>
      <c r="I9" s="66">
        <v>59</v>
      </c>
      <c r="J9" s="59">
        <f t="shared" si="1"/>
        <v>1.7878787878787878</v>
      </c>
      <c r="K9" s="58">
        <v>45</v>
      </c>
      <c r="L9" s="60">
        <v>163</v>
      </c>
      <c r="M9" s="61">
        <f t="shared" ref="M9:M20" si="3">+L9/K9</f>
        <v>3.6222222222222222</v>
      </c>
      <c r="N9" s="68">
        <v>24</v>
      </c>
      <c r="O9" s="69">
        <v>3</v>
      </c>
      <c r="P9" s="70">
        <v>143</v>
      </c>
      <c r="Q9" s="71">
        <v>1</v>
      </c>
      <c r="R9" s="72">
        <v>1</v>
      </c>
      <c r="S9" s="51"/>
    </row>
    <row r="10" spans="1:19" s="52" customFormat="1" ht="20.100000000000001" customHeight="1">
      <c r="A10" s="37" t="s">
        <v>36</v>
      </c>
      <c r="B10" s="73">
        <v>167</v>
      </c>
      <c r="C10" s="66">
        <v>184</v>
      </c>
      <c r="D10" s="67">
        <f t="shared" si="2"/>
        <v>1.1017964071856288</v>
      </c>
      <c r="E10" s="74">
        <v>75</v>
      </c>
      <c r="F10" s="58">
        <v>98</v>
      </c>
      <c r="G10" s="56">
        <f t="shared" si="0"/>
        <v>1.3066666666666666</v>
      </c>
      <c r="H10" s="75">
        <v>16</v>
      </c>
      <c r="I10" s="66">
        <v>68</v>
      </c>
      <c r="J10" s="59">
        <f>IF(H10&gt;0,I10/H10,0)</f>
        <v>4.25</v>
      </c>
      <c r="K10" s="58">
        <v>22</v>
      </c>
      <c r="L10" s="60">
        <v>102</v>
      </c>
      <c r="M10" s="61">
        <f t="shared" si="3"/>
        <v>4.6363636363636367</v>
      </c>
      <c r="N10" s="68">
        <v>13</v>
      </c>
      <c r="O10" s="69">
        <v>32</v>
      </c>
      <c r="P10" s="70">
        <v>70</v>
      </c>
      <c r="Q10" s="71">
        <v>2</v>
      </c>
      <c r="R10" s="72">
        <v>1</v>
      </c>
      <c r="S10" s="51"/>
    </row>
    <row r="11" spans="1:19" s="52" customFormat="1" ht="20.100000000000001" customHeight="1">
      <c r="A11" s="37" t="s">
        <v>37</v>
      </c>
      <c r="B11" s="54">
        <v>109</v>
      </c>
      <c r="C11" s="66">
        <v>83</v>
      </c>
      <c r="D11" s="67">
        <f t="shared" si="2"/>
        <v>0.76146788990825687</v>
      </c>
      <c r="E11" s="76">
        <v>62</v>
      </c>
      <c r="F11" s="58">
        <v>43</v>
      </c>
      <c r="G11" s="56">
        <f t="shared" si="0"/>
        <v>0.69354838709677424</v>
      </c>
      <c r="H11" s="43">
        <v>44</v>
      </c>
      <c r="I11" s="66">
        <v>26</v>
      </c>
      <c r="J11" s="59">
        <f t="shared" si="1"/>
        <v>0.59090909090909094</v>
      </c>
      <c r="K11" s="58">
        <v>61</v>
      </c>
      <c r="L11" s="60">
        <v>40</v>
      </c>
      <c r="M11" s="61">
        <f t="shared" si="3"/>
        <v>0.65573770491803274</v>
      </c>
      <c r="N11" s="68">
        <v>0</v>
      </c>
      <c r="O11" s="69">
        <v>0</v>
      </c>
      <c r="P11" s="70">
        <v>40</v>
      </c>
      <c r="Q11" s="71">
        <v>0</v>
      </c>
      <c r="R11" s="72">
        <v>0</v>
      </c>
      <c r="S11" s="51"/>
    </row>
    <row r="12" spans="1:19" s="52" customFormat="1" ht="20.100000000000001" customHeight="1">
      <c r="A12" s="37" t="s">
        <v>38</v>
      </c>
      <c r="B12" s="77">
        <v>115</v>
      </c>
      <c r="C12" s="66">
        <v>109</v>
      </c>
      <c r="D12" s="67">
        <f t="shared" si="2"/>
        <v>0.94782608695652171</v>
      </c>
      <c r="E12" s="78">
        <v>55</v>
      </c>
      <c r="F12" s="58">
        <v>54</v>
      </c>
      <c r="G12" s="56">
        <f t="shared" si="0"/>
        <v>0.98181818181818181</v>
      </c>
      <c r="H12" s="43">
        <v>47</v>
      </c>
      <c r="I12" s="66">
        <v>50</v>
      </c>
      <c r="J12" s="59">
        <f t="shared" si="1"/>
        <v>1.0638297872340425</v>
      </c>
      <c r="K12" s="58">
        <v>67</v>
      </c>
      <c r="L12" s="60">
        <v>99</v>
      </c>
      <c r="M12" s="61">
        <f t="shared" si="3"/>
        <v>1.4776119402985075</v>
      </c>
      <c r="N12" s="68">
        <v>16</v>
      </c>
      <c r="O12" s="69">
        <v>0</v>
      </c>
      <c r="P12" s="70">
        <v>85</v>
      </c>
      <c r="Q12" s="71">
        <v>0</v>
      </c>
      <c r="R12" s="72">
        <v>0</v>
      </c>
      <c r="S12" s="51"/>
    </row>
    <row r="13" spans="1:19" s="52" customFormat="1" ht="20.100000000000001" customHeight="1">
      <c r="A13" s="37" t="s">
        <v>39</v>
      </c>
      <c r="B13" s="54">
        <v>56</v>
      </c>
      <c r="C13" s="66">
        <v>51</v>
      </c>
      <c r="D13" s="67">
        <f t="shared" si="2"/>
        <v>0.9107142857142857</v>
      </c>
      <c r="E13" s="57">
        <v>35</v>
      </c>
      <c r="F13" s="58">
        <v>30</v>
      </c>
      <c r="G13" s="56">
        <f t="shared" si="0"/>
        <v>0.8571428571428571</v>
      </c>
      <c r="H13" s="43">
        <v>16</v>
      </c>
      <c r="I13" s="66">
        <v>24</v>
      </c>
      <c r="J13" s="59">
        <f t="shared" si="1"/>
        <v>1.5</v>
      </c>
      <c r="K13" s="58">
        <v>33</v>
      </c>
      <c r="L13" s="60">
        <v>38</v>
      </c>
      <c r="M13" s="61">
        <f t="shared" si="3"/>
        <v>1.1515151515151516</v>
      </c>
      <c r="N13" s="68">
        <v>0</v>
      </c>
      <c r="O13" s="69">
        <v>0</v>
      </c>
      <c r="P13" s="70">
        <v>38</v>
      </c>
      <c r="Q13" s="71">
        <v>0</v>
      </c>
      <c r="R13" s="72">
        <v>1</v>
      </c>
      <c r="S13" s="51"/>
    </row>
    <row r="14" spans="1:19" s="52" customFormat="1" ht="20.100000000000001" customHeight="1">
      <c r="A14" s="37" t="s">
        <v>40</v>
      </c>
      <c r="B14" s="54">
        <v>122</v>
      </c>
      <c r="C14" s="66">
        <v>144</v>
      </c>
      <c r="D14" s="67">
        <f t="shared" si="2"/>
        <v>1.180327868852459</v>
      </c>
      <c r="E14" s="57">
        <v>89</v>
      </c>
      <c r="F14" s="58">
        <v>106</v>
      </c>
      <c r="G14" s="56">
        <f t="shared" si="0"/>
        <v>1.1910112359550562</v>
      </c>
      <c r="H14" s="43">
        <v>36</v>
      </c>
      <c r="I14" s="66">
        <v>44</v>
      </c>
      <c r="J14" s="59">
        <f t="shared" si="1"/>
        <v>1.2222222222222223</v>
      </c>
      <c r="K14" s="58">
        <v>45</v>
      </c>
      <c r="L14" s="60">
        <v>78</v>
      </c>
      <c r="M14" s="61">
        <f t="shared" si="3"/>
        <v>1.7333333333333334</v>
      </c>
      <c r="N14" s="68">
        <v>0</v>
      </c>
      <c r="O14" s="69">
        <v>0</v>
      </c>
      <c r="P14" s="70">
        <v>78</v>
      </c>
      <c r="Q14" s="71">
        <v>0</v>
      </c>
      <c r="R14" s="72">
        <v>0</v>
      </c>
      <c r="S14" s="51"/>
    </row>
    <row r="15" spans="1:19" s="52" customFormat="1" ht="20.100000000000001" customHeight="1">
      <c r="A15" s="37" t="s">
        <v>41</v>
      </c>
      <c r="B15" s="54">
        <v>153</v>
      </c>
      <c r="C15" s="66">
        <v>109</v>
      </c>
      <c r="D15" s="67">
        <f t="shared" si="2"/>
        <v>0.71241830065359479</v>
      </c>
      <c r="E15" s="57">
        <v>90</v>
      </c>
      <c r="F15" s="58">
        <v>54</v>
      </c>
      <c r="G15" s="56">
        <f t="shared" si="0"/>
        <v>0.6</v>
      </c>
      <c r="H15" s="43">
        <v>58</v>
      </c>
      <c r="I15" s="66">
        <v>45</v>
      </c>
      <c r="J15" s="59">
        <f t="shared" si="1"/>
        <v>0.77586206896551724</v>
      </c>
      <c r="K15" s="58">
        <v>77</v>
      </c>
      <c r="L15" s="60">
        <v>79</v>
      </c>
      <c r="M15" s="61">
        <f t="shared" si="3"/>
        <v>1.025974025974026</v>
      </c>
      <c r="N15" s="68">
        <v>0</v>
      </c>
      <c r="O15" s="69">
        <v>1</v>
      </c>
      <c r="P15" s="70">
        <v>75</v>
      </c>
      <c r="Q15" s="71">
        <v>0</v>
      </c>
      <c r="R15" s="72">
        <v>3</v>
      </c>
      <c r="S15" s="51"/>
    </row>
    <row r="16" spans="1:19" s="52" customFormat="1" ht="20.100000000000001" customHeight="1">
      <c r="A16" s="37" t="s">
        <v>42</v>
      </c>
      <c r="B16" s="54">
        <v>300</v>
      </c>
      <c r="C16" s="66">
        <v>252</v>
      </c>
      <c r="D16" s="67">
        <f t="shared" si="2"/>
        <v>0.84</v>
      </c>
      <c r="E16" s="57">
        <v>156</v>
      </c>
      <c r="F16" s="58">
        <v>186</v>
      </c>
      <c r="G16" s="56">
        <f t="shared" si="0"/>
        <v>1.1923076923076923</v>
      </c>
      <c r="H16" s="43">
        <v>80</v>
      </c>
      <c r="I16" s="66">
        <v>114</v>
      </c>
      <c r="J16" s="59">
        <f t="shared" si="1"/>
        <v>1.425</v>
      </c>
      <c r="K16" s="58">
        <v>141</v>
      </c>
      <c r="L16" s="60">
        <v>154</v>
      </c>
      <c r="M16" s="61">
        <f t="shared" si="3"/>
        <v>1.0921985815602837</v>
      </c>
      <c r="N16" s="68">
        <v>0</v>
      </c>
      <c r="O16" s="69">
        <v>0</v>
      </c>
      <c r="P16" s="70">
        <v>148</v>
      </c>
      <c r="Q16" s="71">
        <v>2</v>
      </c>
      <c r="R16" s="72">
        <v>7</v>
      </c>
      <c r="S16" s="51"/>
    </row>
    <row r="17" spans="1:19" s="52" customFormat="1" ht="20.100000000000001" customHeight="1">
      <c r="A17" s="37" t="s">
        <v>43</v>
      </c>
      <c r="B17" s="54">
        <v>76</v>
      </c>
      <c r="C17" s="66">
        <v>100</v>
      </c>
      <c r="D17" s="67">
        <f t="shared" si="2"/>
        <v>1.3157894736842106</v>
      </c>
      <c r="E17" s="78">
        <v>42</v>
      </c>
      <c r="F17" s="58">
        <v>70</v>
      </c>
      <c r="G17" s="56">
        <f t="shared" si="0"/>
        <v>1.6666666666666667</v>
      </c>
      <c r="H17" s="43">
        <v>42</v>
      </c>
      <c r="I17" s="66">
        <v>65</v>
      </c>
      <c r="J17" s="59">
        <f>IF(H17&gt;0,I17/H17,0)</f>
        <v>1.5476190476190477</v>
      </c>
      <c r="K17" s="236">
        <v>53</v>
      </c>
      <c r="L17" s="60">
        <v>92</v>
      </c>
      <c r="M17" s="59">
        <f>IF(K17&gt;0,L17/K17,0)</f>
        <v>1.7358490566037736</v>
      </c>
      <c r="N17" s="68">
        <v>0</v>
      </c>
      <c r="O17" s="69">
        <v>30</v>
      </c>
      <c r="P17" s="70">
        <v>64</v>
      </c>
      <c r="Q17" s="71">
        <v>0</v>
      </c>
      <c r="R17" s="72">
        <v>0</v>
      </c>
      <c r="S17" s="51"/>
    </row>
    <row r="18" spans="1:19" s="52" customFormat="1" ht="20.100000000000001" customHeight="1">
      <c r="A18" s="37" t="s">
        <v>44</v>
      </c>
      <c r="B18" s="54">
        <v>161</v>
      </c>
      <c r="C18" s="66">
        <v>184</v>
      </c>
      <c r="D18" s="67">
        <f t="shared" si="2"/>
        <v>1.1428571428571428</v>
      </c>
      <c r="E18" s="57">
        <v>76</v>
      </c>
      <c r="F18" s="58">
        <v>110</v>
      </c>
      <c r="G18" s="56">
        <f t="shared" si="0"/>
        <v>1.4473684210526316</v>
      </c>
      <c r="H18" s="43">
        <v>41</v>
      </c>
      <c r="I18" s="66">
        <v>85</v>
      </c>
      <c r="J18" s="59">
        <f t="shared" si="1"/>
        <v>2.0731707317073171</v>
      </c>
      <c r="K18" s="58">
        <v>96</v>
      </c>
      <c r="L18" s="60">
        <v>132</v>
      </c>
      <c r="M18" s="61">
        <f t="shared" si="3"/>
        <v>1.375</v>
      </c>
      <c r="N18" s="68">
        <v>2</v>
      </c>
      <c r="O18" s="69">
        <v>11</v>
      </c>
      <c r="P18" s="70">
        <v>113</v>
      </c>
      <c r="Q18" s="71">
        <v>0</v>
      </c>
      <c r="R18" s="72">
        <v>11</v>
      </c>
      <c r="S18" s="51"/>
    </row>
    <row r="19" spans="1:19" s="52" customFormat="1" ht="20.100000000000001" customHeight="1">
      <c r="A19" s="37" t="s">
        <v>45</v>
      </c>
      <c r="B19" s="54">
        <v>342</v>
      </c>
      <c r="C19" s="66">
        <v>173</v>
      </c>
      <c r="D19" s="67">
        <f t="shared" si="2"/>
        <v>0.50584795321637432</v>
      </c>
      <c r="E19" s="57">
        <v>216</v>
      </c>
      <c r="F19" s="58">
        <v>64</v>
      </c>
      <c r="G19" s="56">
        <f t="shared" si="0"/>
        <v>0.29629629629629628</v>
      </c>
      <c r="H19" s="43">
        <v>85</v>
      </c>
      <c r="I19" s="66">
        <v>30</v>
      </c>
      <c r="J19" s="59">
        <f t="shared" si="1"/>
        <v>0.35294117647058826</v>
      </c>
      <c r="K19" s="58">
        <v>105</v>
      </c>
      <c r="L19" s="60">
        <v>104</v>
      </c>
      <c r="M19" s="61">
        <f t="shared" si="3"/>
        <v>0.99047619047619051</v>
      </c>
      <c r="N19" s="68">
        <v>0</v>
      </c>
      <c r="O19" s="69">
        <v>0</v>
      </c>
      <c r="P19" s="70">
        <v>104</v>
      </c>
      <c r="Q19" s="71">
        <v>0</v>
      </c>
      <c r="R19" s="72">
        <v>1</v>
      </c>
      <c r="S19" s="51"/>
    </row>
    <row r="20" spans="1:19" s="52" customFormat="1" ht="20.100000000000001" customHeight="1">
      <c r="A20" s="37" t="s">
        <v>46</v>
      </c>
      <c r="B20" s="54">
        <v>74</v>
      </c>
      <c r="C20" s="66">
        <v>45</v>
      </c>
      <c r="D20" s="67">
        <f t="shared" si="2"/>
        <v>0.60810810810810811</v>
      </c>
      <c r="E20" s="57">
        <v>40</v>
      </c>
      <c r="F20" s="58">
        <v>12</v>
      </c>
      <c r="G20" s="56">
        <f t="shared" si="0"/>
        <v>0.3</v>
      </c>
      <c r="H20" s="43">
        <v>40</v>
      </c>
      <c r="I20" s="66">
        <v>11</v>
      </c>
      <c r="J20" s="59">
        <f t="shared" si="1"/>
        <v>0.27500000000000002</v>
      </c>
      <c r="K20" s="58">
        <v>73</v>
      </c>
      <c r="L20" s="60">
        <v>36</v>
      </c>
      <c r="M20" s="61">
        <f t="shared" si="3"/>
        <v>0.49315068493150682</v>
      </c>
      <c r="N20" s="68">
        <v>0</v>
      </c>
      <c r="O20" s="69">
        <v>5</v>
      </c>
      <c r="P20" s="70">
        <v>34</v>
      </c>
      <c r="Q20" s="71">
        <v>0</v>
      </c>
      <c r="R20" s="72">
        <v>1</v>
      </c>
      <c r="S20" s="51"/>
    </row>
    <row r="21" spans="1:19" s="52" customFormat="1" ht="20.100000000000001" customHeight="1">
      <c r="A21" s="37" t="s">
        <v>47</v>
      </c>
      <c r="B21" s="54">
        <v>105</v>
      </c>
      <c r="C21" s="66">
        <v>125</v>
      </c>
      <c r="D21" s="67">
        <f t="shared" si="2"/>
        <v>1.1904761904761905</v>
      </c>
      <c r="E21" s="57">
        <v>40</v>
      </c>
      <c r="F21" s="58">
        <v>66</v>
      </c>
      <c r="G21" s="56">
        <f t="shared" si="0"/>
        <v>1.65</v>
      </c>
      <c r="H21" s="43">
        <v>40</v>
      </c>
      <c r="I21" s="66">
        <v>61</v>
      </c>
      <c r="J21" s="59">
        <f>IF(H21&gt;0,I21/H21,0)</f>
        <v>1.5249999999999999</v>
      </c>
      <c r="K21" s="236">
        <v>105</v>
      </c>
      <c r="L21" s="60">
        <v>117</v>
      </c>
      <c r="M21" s="59">
        <f>IF(K21&gt;0,L21/K21,0)</f>
        <v>1.1142857142857143</v>
      </c>
      <c r="N21" s="68">
        <v>0</v>
      </c>
      <c r="O21" s="69">
        <v>0</v>
      </c>
      <c r="P21" s="70">
        <v>117</v>
      </c>
      <c r="Q21" s="71">
        <v>0</v>
      </c>
      <c r="R21" s="72">
        <v>0</v>
      </c>
      <c r="S21" s="51"/>
    </row>
    <row r="22" spans="1:19" s="52" customFormat="1" ht="20.100000000000001" customHeight="1" thickBot="1">
      <c r="A22" s="79" t="s">
        <v>48</v>
      </c>
      <c r="B22" s="54">
        <v>156</v>
      </c>
      <c r="C22" s="80">
        <v>166</v>
      </c>
      <c r="D22" s="119">
        <f t="shared" si="2"/>
        <v>1.0641025641025641</v>
      </c>
      <c r="E22" s="57">
        <v>117</v>
      </c>
      <c r="F22" s="82">
        <v>76</v>
      </c>
      <c r="G22" s="81">
        <f t="shared" si="0"/>
        <v>0.6495726495726496</v>
      </c>
      <c r="H22" s="43">
        <v>45</v>
      </c>
      <c r="I22" s="80">
        <v>49</v>
      </c>
      <c r="J22" s="83">
        <f>IF(H22&gt;0,I22/H22,0)</f>
        <v>1.0888888888888888</v>
      </c>
      <c r="K22" s="237">
        <v>66</v>
      </c>
      <c r="L22" s="84">
        <v>119</v>
      </c>
      <c r="M22" s="61">
        <f>IF(K22&gt;0,L22/K22,0)</f>
        <v>1.803030303030303</v>
      </c>
      <c r="N22" s="85">
        <v>3</v>
      </c>
      <c r="O22" s="86">
        <v>15</v>
      </c>
      <c r="P22" s="84">
        <v>102</v>
      </c>
      <c r="Q22" s="87">
        <v>1</v>
      </c>
      <c r="R22" s="88">
        <v>2</v>
      </c>
      <c r="S22" s="51"/>
    </row>
    <row r="23" spans="1:19" s="52" customFormat="1" ht="20.100000000000001" customHeight="1" thickBot="1">
      <c r="A23" s="89" t="s">
        <v>49</v>
      </c>
      <c r="B23" s="90">
        <f>SUM(B7:B22)</f>
        <v>2471</v>
      </c>
      <c r="C23" s="91">
        <f>SUM(C7:C22)</f>
        <v>2090</v>
      </c>
      <c r="D23" s="138">
        <f t="shared" si="2"/>
        <v>0.84581141238365032</v>
      </c>
      <c r="E23" s="93">
        <f>SUM(E7:E22)</f>
        <v>1302</v>
      </c>
      <c r="F23" s="91">
        <f>SUM(F7:F22)</f>
        <v>1128</v>
      </c>
      <c r="G23" s="92">
        <f t="shared" si="0"/>
        <v>0.86635944700460832</v>
      </c>
      <c r="H23" s="94">
        <f>SUM(H7:H22)</f>
        <v>687</v>
      </c>
      <c r="I23" s="91">
        <f>SUM(I7:I22)</f>
        <v>816</v>
      </c>
      <c r="J23" s="95">
        <f t="shared" si="1"/>
        <v>1.1877729257641922</v>
      </c>
      <c r="K23" s="91">
        <f>SUM(K7:K22)</f>
        <v>1122</v>
      </c>
      <c r="L23" s="96">
        <f>SUM(L7:L22)</f>
        <v>1487</v>
      </c>
      <c r="M23" s="97">
        <f>+L23/K23</f>
        <v>1.3253119429590017</v>
      </c>
      <c r="N23" s="98">
        <f>SUM(N7:N22)</f>
        <v>58</v>
      </c>
      <c r="O23" s="99">
        <f>SUM(O7:O22)</f>
        <v>112</v>
      </c>
      <c r="P23" s="100">
        <f>SUM(P7:P22)</f>
        <v>1325</v>
      </c>
      <c r="Q23" s="100">
        <f>SUM(Q7:Q22)</f>
        <v>6</v>
      </c>
      <c r="R23" s="101">
        <v>22</v>
      </c>
      <c r="S23" s="51"/>
    </row>
    <row r="24" spans="1:19" ht="1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>
      <c r="A25" s="263" t="s">
        <v>50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/>
  <cols>
    <col min="1" max="1" width="19.28515625" style="3" customWidth="1"/>
    <col min="2" max="2" width="8.5703125" style="36" customWidth="1"/>
    <col min="3" max="3" width="8.5703125" style="3" customWidth="1"/>
    <col min="4" max="4" width="6.5703125" style="158" customWidth="1"/>
    <col min="5" max="6" width="8.5703125" style="157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58" customWidth="1"/>
    <col min="13" max="14" width="8.5703125" style="3" customWidth="1"/>
    <col min="15" max="15" width="7.28515625" style="26" customWidth="1"/>
    <col min="16" max="16" width="8.5703125" style="3" customWidth="1"/>
    <col min="17" max="16384" width="9.140625" style="3"/>
  </cols>
  <sheetData>
    <row r="1" spans="1:17" ht="20.100000000000001" customHeight="1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00000000000001" customHeight="1">
      <c r="A2" s="271" t="str">
        <f>'1 Adult Part'!$A$2</f>
        <v>FY21 QUARTER ENDING JUNE 30, 2021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00000000000001" customHeight="1" thickBot="1">
      <c r="A3" s="274" t="s">
        <v>80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>
      <c r="A4" s="312" t="s">
        <v>63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>
      <c r="A5" s="313"/>
      <c r="B5" s="108" t="s">
        <v>21</v>
      </c>
      <c r="C5" s="108" t="s">
        <v>22</v>
      </c>
      <c r="D5" s="105" t="s">
        <v>81</v>
      </c>
      <c r="E5" s="104" t="s">
        <v>21</v>
      </c>
      <c r="F5" s="104" t="s">
        <v>22</v>
      </c>
      <c r="G5" s="105" t="s">
        <v>81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8" t="s">
        <v>21</v>
      </c>
      <c r="N5" s="198" t="s">
        <v>22</v>
      </c>
      <c r="P5" s="199"/>
    </row>
    <row r="6" spans="1:17" s="118" customFormat="1" ht="21.95" customHeight="1">
      <c r="A6" s="53" t="str">
        <f>'1 Adult Part'!A7</f>
        <v>Berkshire</v>
      </c>
      <c r="B6" s="77">
        <v>38</v>
      </c>
      <c r="C6" s="110">
        <v>16</v>
      </c>
      <c r="D6" s="56">
        <f t="shared" ref="D6:D22" si="0">C6/B6</f>
        <v>0.42105263157894735</v>
      </c>
      <c r="E6" s="57">
        <v>33</v>
      </c>
      <c r="F6" s="200">
        <v>12</v>
      </c>
      <c r="G6" s="56">
        <f>F6/E6</f>
        <v>0.36363636363636365</v>
      </c>
      <c r="H6" s="201">
        <v>0</v>
      </c>
      <c r="I6" s="202">
        <f t="shared" ref="I6:I22" si="1">+E6/B6</f>
        <v>0.86842105263157898</v>
      </c>
      <c r="J6" s="56">
        <f t="shared" ref="J6:J22" si="2">(F6/(C6-H6))</f>
        <v>0.75</v>
      </c>
      <c r="K6" s="113">
        <v>18</v>
      </c>
      <c r="L6" s="114">
        <v>19.794428904428901</v>
      </c>
      <c r="M6" s="38">
        <v>23</v>
      </c>
      <c r="N6" s="203">
        <v>16</v>
      </c>
      <c r="O6" s="117"/>
      <c r="P6" s="204"/>
      <c r="Q6" s="232"/>
    </row>
    <row r="7" spans="1:17" s="118" customFormat="1" ht="21.95" customHeight="1">
      <c r="A7" s="53" t="str">
        <f>'1 Adult Part'!A8</f>
        <v>Boston</v>
      </c>
      <c r="B7" s="77">
        <v>64</v>
      </c>
      <c r="C7" s="110">
        <v>80</v>
      </c>
      <c r="D7" s="119">
        <f t="shared" si="0"/>
        <v>1.25</v>
      </c>
      <c r="E7" s="57">
        <v>45</v>
      </c>
      <c r="F7" s="200">
        <v>46</v>
      </c>
      <c r="G7" s="56">
        <f t="shared" ref="G7:G22" si="3">F7/E7</f>
        <v>1.0222222222222221</v>
      </c>
      <c r="H7" s="201">
        <v>0</v>
      </c>
      <c r="I7" s="202">
        <f t="shared" si="1"/>
        <v>0.703125</v>
      </c>
      <c r="J7" s="56">
        <f t="shared" si="2"/>
        <v>0.57499999999999996</v>
      </c>
      <c r="K7" s="113">
        <v>15.5</v>
      </c>
      <c r="L7" s="114">
        <v>23.416973244147201</v>
      </c>
      <c r="M7" s="54">
        <v>80</v>
      </c>
      <c r="N7" s="205">
        <v>60</v>
      </c>
      <c r="O7" s="117"/>
      <c r="P7" s="204"/>
      <c r="Q7" s="232"/>
    </row>
    <row r="8" spans="1:17" s="118" customFormat="1" ht="21.95" customHeight="1">
      <c r="A8" s="37" t="str">
        <f>'1 Adult Part'!A9</f>
        <v>Bristol</v>
      </c>
      <c r="B8" s="77">
        <v>133</v>
      </c>
      <c r="C8" s="121">
        <v>94</v>
      </c>
      <c r="D8" s="67">
        <f t="shared" si="0"/>
        <v>0.70676691729323304</v>
      </c>
      <c r="E8" s="57">
        <v>110</v>
      </c>
      <c r="F8" s="206">
        <v>82</v>
      </c>
      <c r="G8" s="119">
        <f t="shared" si="3"/>
        <v>0.74545454545454548</v>
      </c>
      <c r="H8" s="207">
        <v>2</v>
      </c>
      <c r="I8" s="208">
        <f t="shared" si="1"/>
        <v>0.82706766917293228</v>
      </c>
      <c r="J8" s="67">
        <f t="shared" si="2"/>
        <v>0.89130434782608692</v>
      </c>
      <c r="K8" s="113">
        <v>17.25</v>
      </c>
      <c r="L8" s="114">
        <v>26.080550625390899</v>
      </c>
      <c r="M8" s="54">
        <v>23</v>
      </c>
      <c r="N8" s="209">
        <v>138</v>
      </c>
      <c r="O8" s="117"/>
      <c r="P8" s="204"/>
      <c r="Q8" s="232"/>
    </row>
    <row r="9" spans="1:17" s="118" customFormat="1" ht="21.95" customHeight="1">
      <c r="A9" s="37" t="str">
        <f>'1 Adult Part'!A10</f>
        <v>Brockton</v>
      </c>
      <c r="B9" s="210">
        <v>87</v>
      </c>
      <c r="C9" s="121">
        <v>80</v>
      </c>
      <c r="D9" s="67">
        <f t="shared" si="0"/>
        <v>0.91954022988505746</v>
      </c>
      <c r="E9" s="74">
        <v>75</v>
      </c>
      <c r="F9" s="206">
        <v>54</v>
      </c>
      <c r="G9" s="67">
        <f t="shared" si="3"/>
        <v>0.72</v>
      </c>
      <c r="H9" s="211">
        <v>2</v>
      </c>
      <c r="I9" s="208">
        <f t="shared" si="1"/>
        <v>0.86206896551724133</v>
      </c>
      <c r="J9" s="67">
        <f t="shared" si="2"/>
        <v>0.69230769230769229</v>
      </c>
      <c r="K9" s="127">
        <v>17</v>
      </c>
      <c r="L9" s="114">
        <v>27.848882120395299</v>
      </c>
      <c r="M9" s="73">
        <v>16</v>
      </c>
      <c r="N9" s="209">
        <v>51</v>
      </c>
      <c r="O9" s="117"/>
      <c r="P9" s="204"/>
      <c r="Q9" s="233"/>
    </row>
    <row r="10" spans="1:17" s="118" customFormat="1" ht="21.95" customHeight="1">
      <c r="A10" s="37" t="str">
        <f>'1 Adult Part'!A11</f>
        <v>Cape &amp; Islands</v>
      </c>
      <c r="B10" s="77">
        <v>58</v>
      </c>
      <c r="C10" s="121">
        <v>37</v>
      </c>
      <c r="D10" s="67">
        <f t="shared" si="0"/>
        <v>0.63793103448275867</v>
      </c>
      <c r="E10" s="57">
        <v>51</v>
      </c>
      <c r="F10" s="206">
        <v>32</v>
      </c>
      <c r="G10" s="67">
        <f>IF(E10&gt;0, F10/E10,0)</f>
        <v>0.62745098039215685</v>
      </c>
      <c r="H10" s="211">
        <v>4</v>
      </c>
      <c r="I10" s="208">
        <f t="shared" si="1"/>
        <v>0.87931034482758619</v>
      </c>
      <c r="J10" s="67">
        <f t="shared" si="2"/>
        <v>0.96969696969696972</v>
      </c>
      <c r="K10" s="113">
        <v>17.5</v>
      </c>
      <c r="L10" s="114">
        <v>24.071213942307701</v>
      </c>
      <c r="M10" s="54">
        <v>44</v>
      </c>
      <c r="N10" s="209">
        <v>27</v>
      </c>
      <c r="O10" s="117"/>
      <c r="P10" s="204"/>
      <c r="Q10" s="232"/>
    </row>
    <row r="11" spans="1:17" s="118" customFormat="1" ht="21.95" customHeight="1">
      <c r="A11" s="37" t="str">
        <f>'1 Adult Part'!A12</f>
        <v>Central Mass</v>
      </c>
      <c r="B11" s="77">
        <v>80</v>
      </c>
      <c r="C11" s="121">
        <v>70</v>
      </c>
      <c r="D11" s="67">
        <f t="shared" si="0"/>
        <v>0.875</v>
      </c>
      <c r="E11" s="57">
        <v>68</v>
      </c>
      <c r="F11" s="206">
        <v>41</v>
      </c>
      <c r="G11" s="129">
        <f t="shared" si="3"/>
        <v>0.6029411764705882</v>
      </c>
      <c r="H11" s="212">
        <v>0</v>
      </c>
      <c r="I11" s="208">
        <f t="shared" si="1"/>
        <v>0.85</v>
      </c>
      <c r="J11" s="67">
        <f t="shared" si="2"/>
        <v>0.58571428571428574</v>
      </c>
      <c r="K11" s="113">
        <v>19</v>
      </c>
      <c r="L11" s="114">
        <v>22.9481332082552</v>
      </c>
      <c r="M11" s="54">
        <v>35</v>
      </c>
      <c r="N11" s="209">
        <v>52</v>
      </c>
      <c r="O11" s="117"/>
      <c r="P11" s="204"/>
      <c r="Q11" s="232"/>
    </row>
    <row r="12" spans="1:17" s="118" customFormat="1" ht="21.95" customHeight="1">
      <c r="A12" s="37" t="str">
        <f>'1 Adult Part'!A13</f>
        <v>Franklin Hampshire</v>
      </c>
      <c r="B12" s="77">
        <v>35</v>
      </c>
      <c r="C12" s="121">
        <v>29</v>
      </c>
      <c r="D12" s="67">
        <f t="shared" si="0"/>
        <v>0.82857142857142863</v>
      </c>
      <c r="E12" s="57">
        <v>30</v>
      </c>
      <c r="F12" s="206">
        <v>24</v>
      </c>
      <c r="G12" s="67">
        <f t="shared" si="3"/>
        <v>0.8</v>
      </c>
      <c r="H12" s="211">
        <v>0</v>
      </c>
      <c r="I12" s="208">
        <f t="shared" si="1"/>
        <v>0.8571428571428571</v>
      </c>
      <c r="J12" s="67">
        <f t="shared" si="2"/>
        <v>0.82758620689655171</v>
      </c>
      <c r="K12" s="113">
        <v>19</v>
      </c>
      <c r="L12" s="114">
        <v>20.459670966714398</v>
      </c>
      <c r="M12" s="54">
        <v>18</v>
      </c>
      <c r="N12" s="209">
        <v>21</v>
      </c>
      <c r="O12" s="117"/>
      <c r="P12" s="204"/>
      <c r="Q12" s="232"/>
    </row>
    <row r="13" spans="1:17" s="118" customFormat="1" ht="21.95" customHeight="1">
      <c r="A13" s="37" t="str">
        <f>'1 Adult Part'!A14</f>
        <v>Greater Lowell</v>
      </c>
      <c r="B13" s="77">
        <v>85</v>
      </c>
      <c r="C13" s="121">
        <v>81</v>
      </c>
      <c r="D13" s="67">
        <f t="shared" si="0"/>
        <v>0.95294117647058818</v>
      </c>
      <c r="E13" s="57">
        <v>73</v>
      </c>
      <c r="F13" s="206">
        <v>74</v>
      </c>
      <c r="G13" s="119">
        <f t="shared" si="3"/>
        <v>1.0136986301369864</v>
      </c>
      <c r="H13" s="207">
        <v>0</v>
      </c>
      <c r="I13" s="208">
        <f t="shared" si="1"/>
        <v>0.85882352941176465</v>
      </c>
      <c r="J13" s="67">
        <f t="shared" si="2"/>
        <v>0.9135802469135802</v>
      </c>
      <c r="K13" s="113">
        <v>25.25</v>
      </c>
      <c r="L13" s="114">
        <v>35.968001405801402</v>
      </c>
      <c r="M13" s="54">
        <v>41</v>
      </c>
      <c r="N13" s="209">
        <v>62</v>
      </c>
      <c r="O13" s="117"/>
      <c r="P13" s="204"/>
      <c r="Q13" s="232"/>
    </row>
    <row r="14" spans="1:17" s="118" customFormat="1" ht="21.95" customHeight="1">
      <c r="A14" s="37" t="str">
        <f>'1 Adult Part'!A15</f>
        <v>Greater New Bedford</v>
      </c>
      <c r="B14" s="210">
        <v>84</v>
      </c>
      <c r="C14" s="121">
        <v>63</v>
      </c>
      <c r="D14" s="67">
        <f t="shared" si="0"/>
        <v>0.75</v>
      </c>
      <c r="E14" s="74">
        <v>69</v>
      </c>
      <c r="F14" s="206">
        <v>44</v>
      </c>
      <c r="G14" s="67">
        <f t="shared" si="3"/>
        <v>0.6376811594202898</v>
      </c>
      <c r="H14" s="211">
        <v>2</v>
      </c>
      <c r="I14" s="208">
        <f t="shared" si="1"/>
        <v>0.8214285714285714</v>
      </c>
      <c r="J14" s="67">
        <f t="shared" si="2"/>
        <v>0.72131147540983609</v>
      </c>
      <c r="K14" s="113">
        <v>16</v>
      </c>
      <c r="L14" s="114">
        <v>22.278387480574999</v>
      </c>
      <c r="M14" s="54">
        <v>44</v>
      </c>
      <c r="N14" s="209">
        <v>52</v>
      </c>
      <c r="O14" s="117"/>
      <c r="P14" s="204"/>
      <c r="Q14" s="232"/>
    </row>
    <row r="15" spans="1:17" s="118" customFormat="1" ht="21.95" customHeight="1">
      <c r="A15" s="37" t="str">
        <f>'1 Adult Part'!A16</f>
        <v>Hampden</v>
      </c>
      <c r="B15" s="77">
        <v>180</v>
      </c>
      <c r="C15" s="121">
        <v>131</v>
      </c>
      <c r="D15" s="67">
        <f t="shared" si="0"/>
        <v>0.72777777777777775</v>
      </c>
      <c r="E15" s="57">
        <v>153</v>
      </c>
      <c r="F15" s="206">
        <v>64</v>
      </c>
      <c r="G15" s="67">
        <f t="shared" si="3"/>
        <v>0.41830065359477125</v>
      </c>
      <c r="H15" s="211">
        <v>7</v>
      </c>
      <c r="I15" s="208">
        <f t="shared" si="1"/>
        <v>0.85</v>
      </c>
      <c r="J15" s="67">
        <f t="shared" si="2"/>
        <v>0.5161290322580645</v>
      </c>
      <c r="K15" s="113">
        <v>15.95</v>
      </c>
      <c r="L15" s="114">
        <v>20.857624198718</v>
      </c>
      <c r="M15" s="54">
        <v>106</v>
      </c>
      <c r="N15" s="209">
        <v>93</v>
      </c>
      <c r="O15" s="117"/>
      <c r="P15" s="204"/>
      <c r="Q15" s="232"/>
    </row>
    <row r="16" spans="1:17" s="118" customFormat="1" ht="21.95" customHeight="1">
      <c r="A16" s="37" t="str">
        <f>'1 Adult Part'!A17</f>
        <v>Merrimack Valley</v>
      </c>
      <c r="B16" s="77">
        <v>50</v>
      </c>
      <c r="C16" s="121">
        <v>33</v>
      </c>
      <c r="D16" s="67">
        <f t="shared" si="0"/>
        <v>0.66</v>
      </c>
      <c r="E16" s="57">
        <v>40</v>
      </c>
      <c r="F16" s="206">
        <v>22</v>
      </c>
      <c r="G16" s="67">
        <f t="shared" si="3"/>
        <v>0.55000000000000004</v>
      </c>
      <c r="H16" s="211">
        <v>0</v>
      </c>
      <c r="I16" s="208">
        <f t="shared" si="1"/>
        <v>0.8</v>
      </c>
      <c r="J16" s="67">
        <f t="shared" si="2"/>
        <v>0.66666666666666663</v>
      </c>
      <c r="K16" s="113">
        <v>18</v>
      </c>
      <c r="L16" s="114">
        <v>32.692877855477903</v>
      </c>
      <c r="M16" s="73">
        <v>30</v>
      </c>
      <c r="N16" s="209">
        <v>31</v>
      </c>
      <c r="O16" s="117"/>
      <c r="P16" s="204"/>
      <c r="Q16" s="232"/>
    </row>
    <row r="17" spans="1:17" s="118" customFormat="1" ht="21.95" customHeight="1">
      <c r="A17" s="37" t="str">
        <f>'1 Adult Part'!A18</f>
        <v>Metro North</v>
      </c>
      <c r="B17" s="77">
        <v>75</v>
      </c>
      <c r="C17" s="121">
        <v>89</v>
      </c>
      <c r="D17" s="67">
        <f t="shared" si="0"/>
        <v>1.1866666666666668</v>
      </c>
      <c r="E17" s="57">
        <v>69</v>
      </c>
      <c r="F17" s="206">
        <v>68</v>
      </c>
      <c r="G17" s="67">
        <f t="shared" si="3"/>
        <v>0.98550724637681164</v>
      </c>
      <c r="H17" s="211">
        <v>5</v>
      </c>
      <c r="I17" s="208">
        <f t="shared" si="1"/>
        <v>0.92</v>
      </c>
      <c r="J17" s="67">
        <f t="shared" si="2"/>
        <v>0.80952380952380953</v>
      </c>
      <c r="K17" s="113">
        <v>24</v>
      </c>
      <c r="L17" s="114">
        <v>36.3087960079136</v>
      </c>
      <c r="M17" s="54">
        <v>52</v>
      </c>
      <c r="N17" s="209">
        <v>76</v>
      </c>
      <c r="O17" s="117"/>
      <c r="P17" s="204"/>
      <c r="Q17" s="232"/>
    </row>
    <row r="18" spans="1:17" s="118" customFormat="1" ht="21.95" customHeight="1">
      <c r="A18" s="37" t="str">
        <f>'1 Adult Part'!A19</f>
        <v>Metro South/West</v>
      </c>
      <c r="B18" s="77">
        <v>215</v>
      </c>
      <c r="C18" s="121">
        <v>105</v>
      </c>
      <c r="D18" s="67">
        <f t="shared" si="0"/>
        <v>0.48837209302325579</v>
      </c>
      <c r="E18" s="57">
        <v>184</v>
      </c>
      <c r="F18" s="206">
        <v>84</v>
      </c>
      <c r="G18" s="67">
        <f t="shared" si="3"/>
        <v>0.45652173913043476</v>
      </c>
      <c r="H18" s="211">
        <v>1</v>
      </c>
      <c r="I18" s="208">
        <f t="shared" si="1"/>
        <v>0.85581395348837208</v>
      </c>
      <c r="J18" s="67">
        <f t="shared" si="2"/>
        <v>0.80769230769230771</v>
      </c>
      <c r="K18" s="113">
        <v>34.25</v>
      </c>
      <c r="L18" s="114">
        <v>31.9895185640748</v>
      </c>
      <c r="M18" s="54">
        <v>31</v>
      </c>
      <c r="N18" s="209">
        <v>50</v>
      </c>
      <c r="O18" s="117"/>
      <c r="P18" s="204"/>
      <c r="Q18" s="232"/>
    </row>
    <row r="19" spans="1:17" s="118" customFormat="1" ht="21.95" customHeight="1">
      <c r="A19" s="37" t="str">
        <f>'1 Adult Part'!A20</f>
        <v>North Central</v>
      </c>
      <c r="B19" s="77">
        <v>54</v>
      </c>
      <c r="C19" s="121">
        <v>20</v>
      </c>
      <c r="D19" s="67">
        <f t="shared" si="0"/>
        <v>0.37037037037037035</v>
      </c>
      <c r="E19" s="57">
        <v>46</v>
      </c>
      <c r="F19" s="206">
        <v>17</v>
      </c>
      <c r="G19" s="56">
        <f t="shared" si="3"/>
        <v>0.36956521739130432</v>
      </c>
      <c r="H19" s="201">
        <v>0</v>
      </c>
      <c r="I19" s="208">
        <f t="shared" si="1"/>
        <v>0.85185185185185186</v>
      </c>
      <c r="J19" s="67">
        <f t="shared" si="2"/>
        <v>0.85</v>
      </c>
      <c r="K19" s="113">
        <v>18</v>
      </c>
      <c r="L19" s="114">
        <v>18.172330316742102</v>
      </c>
      <c r="M19" s="54">
        <v>47</v>
      </c>
      <c r="N19" s="209">
        <v>20</v>
      </c>
      <c r="O19" s="117"/>
      <c r="P19" s="204"/>
      <c r="Q19" s="232"/>
    </row>
    <row r="20" spans="1:17" s="118" customFormat="1" ht="21.95" customHeight="1">
      <c r="A20" s="37" t="str">
        <f>'1 Adult Part'!A21</f>
        <v>North Shore</v>
      </c>
      <c r="B20" s="77">
        <v>78</v>
      </c>
      <c r="C20" s="121">
        <v>58</v>
      </c>
      <c r="D20" s="67">
        <f t="shared" si="0"/>
        <v>0.74358974358974361</v>
      </c>
      <c r="E20" s="57">
        <v>66</v>
      </c>
      <c r="F20" s="206">
        <v>46</v>
      </c>
      <c r="G20" s="56">
        <f t="shared" si="3"/>
        <v>0.69696969696969702</v>
      </c>
      <c r="H20" s="201">
        <v>4</v>
      </c>
      <c r="I20" s="208">
        <f t="shared" si="1"/>
        <v>0.84615384615384615</v>
      </c>
      <c r="J20" s="67">
        <f t="shared" si="2"/>
        <v>0.85185185185185186</v>
      </c>
      <c r="K20" s="113">
        <v>18</v>
      </c>
      <c r="L20" s="114">
        <v>24.310995930880701</v>
      </c>
      <c r="M20" s="73">
        <v>105</v>
      </c>
      <c r="N20" s="209">
        <v>88</v>
      </c>
      <c r="O20" s="117"/>
      <c r="P20" s="204"/>
      <c r="Q20" s="232"/>
    </row>
    <row r="21" spans="1:17" s="118" customFormat="1" ht="21.95" customHeight="1" thickBot="1">
      <c r="A21" s="79" t="str">
        <f>'1 Adult Part'!A22</f>
        <v>South Shore</v>
      </c>
      <c r="B21" s="213">
        <v>85</v>
      </c>
      <c r="C21" s="132">
        <v>80</v>
      </c>
      <c r="D21" s="81">
        <f t="shared" si="0"/>
        <v>0.94117647058823528</v>
      </c>
      <c r="E21" s="76">
        <v>74</v>
      </c>
      <c r="F21" s="214">
        <v>53</v>
      </c>
      <c r="G21" s="119">
        <f t="shared" si="3"/>
        <v>0.71621621621621623</v>
      </c>
      <c r="H21" s="207">
        <v>0</v>
      </c>
      <c r="I21" s="208">
        <f t="shared" si="1"/>
        <v>0.87058823529411766</v>
      </c>
      <c r="J21" s="129">
        <f t="shared" si="2"/>
        <v>0.66249999999999998</v>
      </c>
      <c r="K21" s="113">
        <v>32.5</v>
      </c>
      <c r="L21" s="134">
        <v>30.681093638122899</v>
      </c>
      <c r="M21" s="238">
        <v>0</v>
      </c>
      <c r="N21" s="215">
        <v>69</v>
      </c>
      <c r="O21" s="117"/>
      <c r="P21" s="204"/>
      <c r="Q21" s="232"/>
    </row>
    <row r="22" spans="1:17" s="118" customFormat="1" ht="21.95" customHeight="1" thickBot="1">
      <c r="A22" s="216" t="s">
        <v>49</v>
      </c>
      <c r="B22" s="217">
        <f>SUM(B6:B21)</f>
        <v>1401</v>
      </c>
      <c r="C22" s="137">
        <f>SUM(C6:C21)</f>
        <v>1066</v>
      </c>
      <c r="D22" s="138">
        <f t="shared" si="0"/>
        <v>0.76088508208422556</v>
      </c>
      <c r="E22" s="93">
        <f>SUM(E6:E21)</f>
        <v>1186</v>
      </c>
      <c r="F22" s="218">
        <f>SUM(F6:F21)</f>
        <v>763</v>
      </c>
      <c r="G22" s="138">
        <f t="shared" si="3"/>
        <v>0.64333895446880274</v>
      </c>
      <c r="H22" s="219">
        <f>SUM(H6:H21)</f>
        <v>27</v>
      </c>
      <c r="I22" s="220">
        <f t="shared" si="1"/>
        <v>0.84653818700927908</v>
      </c>
      <c r="J22" s="138">
        <f t="shared" si="2"/>
        <v>0.73435996150144367</v>
      </c>
      <c r="K22" s="141">
        <v>21.600659521846659</v>
      </c>
      <c r="L22" s="142">
        <v>27.616948821725099</v>
      </c>
      <c r="M22" s="221">
        <v>913</v>
      </c>
      <c r="N22" s="222">
        <f>SUM(N6:N21)</f>
        <v>906</v>
      </c>
      <c r="O22" s="117"/>
      <c r="P22" s="204"/>
      <c r="Q22" s="234"/>
    </row>
    <row r="23" spans="1:17" ht="18.75" customHeight="1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>
      <c r="L27" s="223"/>
    </row>
    <row r="28" spans="1:17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4" sqref="A24"/>
    </sheetView>
  </sheetViews>
  <sheetFormatPr defaultColWidth="9.140625" defaultRowHeight="12.75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9" customFormat="1" ht="20.100000000000001" customHeight="1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00000000000001" customHeight="1">
      <c r="A2" s="271" t="str">
        <f>'1 Adult Part'!$A$2</f>
        <v>FY21 QUARTER ENDING JUNE 30, 2021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00000000000001" customHeight="1" thickBot="1">
      <c r="A3" s="274" t="s">
        <v>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>
      <c r="A5" s="225" t="s">
        <v>63</v>
      </c>
      <c r="B5" s="226" t="s">
        <v>65</v>
      </c>
      <c r="C5" s="161" t="s">
        <v>83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84</v>
      </c>
      <c r="J5" s="161" t="s">
        <v>73</v>
      </c>
      <c r="K5" s="161" t="s">
        <v>74</v>
      </c>
      <c r="L5" s="161" t="s">
        <v>75</v>
      </c>
      <c r="M5" s="35" t="s">
        <v>85</v>
      </c>
      <c r="N5" s="163" t="s">
        <v>77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1.95" customHeight="1">
      <c r="A6" s="37" t="str">
        <f>'1 Adult Part'!A7</f>
        <v>Berkshire</v>
      </c>
      <c r="B6" s="165">
        <v>50</v>
      </c>
      <c r="C6" s="166">
        <v>58.3333333333333</v>
      </c>
      <c r="D6" s="167">
        <v>4.1666666666666696</v>
      </c>
      <c r="E6" s="166">
        <v>25</v>
      </c>
      <c r="F6" s="166">
        <v>0</v>
      </c>
      <c r="G6" s="167">
        <v>8.3333333333333304</v>
      </c>
      <c r="H6" s="166">
        <v>0</v>
      </c>
      <c r="I6" s="167">
        <v>91.6666666666667</v>
      </c>
      <c r="J6" s="166">
        <v>0</v>
      </c>
      <c r="K6" s="167">
        <v>4.1666666666666696</v>
      </c>
      <c r="L6" s="167">
        <v>0</v>
      </c>
      <c r="M6" s="168">
        <v>16.6666666666667</v>
      </c>
      <c r="N6" s="227">
        <v>4.1666666666666696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1.95" customHeight="1">
      <c r="A7" s="53" t="str">
        <f>'1 Adult Part'!A8</f>
        <v>Boston</v>
      </c>
      <c r="B7" s="172">
        <v>60.839160839160797</v>
      </c>
      <c r="C7" s="173">
        <v>25.174825174825202</v>
      </c>
      <c r="D7" s="174">
        <v>14.685314685314699</v>
      </c>
      <c r="E7" s="173">
        <v>33.566433566433602</v>
      </c>
      <c r="F7" s="173">
        <v>23.776223776223802</v>
      </c>
      <c r="G7" s="174">
        <v>4.1958041958042003</v>
      </c>
      <c r="H7" s="173">
        <v>7.6923076923076898</v>
      </c>
      <c r="I7" s="174">
        <v>84.615384615384599</v>
      </c>
      <c r="J7" s="173">
        <v>1.3986013986014001</v>
      </c>
      <c r="K7" s="174">
        <v>27.972027972027998</v>
      </c>
      <c r="L7" s="174">
        <v>1.3986013986014001</v>
      </c>
      <c r="M7" s="175">
        <v>4.1958041958042003</v>
      </c>
      <c r="N7" s="228">
        <v>13.986013986013999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1.95" customHeight="1">
      <c r="A8" s="37" t="str">
        <f>'1 Adult Part'!A9</f>
        <v>Bristol</v>
      </c>
      <c r="B8" s="177">
        <v>44.949494949494898</v>
      </c>
      <c r="C8" s="178">
        <v>42.424242424242401</v>
      </c>
      <c r="D8" s="179">
        <v>4.5454545454545503</v>
      </c>
      <c r="E8" s="178">
        <v>8.0808080808080796</v>
      </c>
      <c r="F8" s="178">
        <v>3.0303030303030298</v>
      </c>
      <c r="G8" s="179">
        <v>2.0202020202020199</v>
      </c>
      <c r="H8" s="178">
        <v>10.6060606060606</v>
      </c>
      <c r="I8" s="179">
        <v>96.464646464646506</v>
      </c>
      <c r="J8" s="178">
        <v>2.0202020202020199</v>
      </c>
      <c r="K8" s="179">
        <v>27.7777777777778</v>
      </c>
      <c r="L8" s="179">
        <v>0</v>
      </c>
      <c r="M8" s="180">
        <v>4.0404040404040398</v>
      </c>
      <c r="N8" s="229">
        <v>12.1212121212121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1.95" customHeight="1">
      <c r="A9" s="37" t="str">
        <f>'1 Adult Part'!A10</f>
        <v>Brockton</v>
      </c>
      <c r="B9" s="177">
        <v>56.521739130434803</v>
      </c>
      <c r="C9" s="178">
        <v>35.869565217391298</v>
      </c>
      <c r="D9" s="179">
        <v>8.6956521739130395</v>
      </c>
      <c r="E9" s="178">
        <v>32.6086956521739</v>
      </c>
      <c r="F9" s="178">
        <v>6.5217391304347796</v>
      </c>
      <c r="G9" s="179">
        <v>4.3478260869565197</v>
      </c>
      <c r="H9" s="178">
        <v>9.2391304347826093</v>
      </c>
      <c r="I9" s="179">
        <v>96.195652173913004</v>
      </c>
      <c r="J9" s="178">
        <v>0</v>
      </c>
      <c r="K9" s="179">
        <v>7.0652173913043503</v>
      </c>
      <c r="L9" s="179">
        <v>2.7173913043478302</v>
      </c>
      <c r="M9" s="180">
        <v>3.2608695652173898</v>
      </c>
      <c r="N9" s="229">
        <v>9.7826086956521703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1.95" customHeight="1">
      <c r="A10" s="37" t="str">
        <f>'1 Adult Part'!A11</f>
        <v>Cape &amp; Islands</v>
      </c>
      <c r="B10" s="177">
        <v>61.445783132530103</v>
      </c>
      <c r="C10" s="178">
        <v>50.602409638554199</v>
      </c>
      <c r="D10" s="179">
        <v>9.6385542168674707</v>
      </c>
      <c r="E10" s="178">
        <v>9.6385542168674707</v>
      </c>
      <c r="F10" s="178">
        <v>2.4096385542168699</v>
      </c>
      <c r="G10" s="179">
        <v>3.6144578313253</v>
      </c>
      <c r="H10" s="178">
        <v>1.2048192771084301</v>
      </c>
      <c r="I10" s="179">
        <v>97.590361445783103</v>
      </c>
      <c r="J10" s="178">
        <v>0</v>
      </c>
      <c r="K10" s="179">
        <v>2.4096385542168699</v>
      </c>
      <c r="L10" s="179">
        <v>0</v>
      </c>
      <c r="M10" s="180">
        <v>3.6144578313253</v>
      </c>
      <c r="N10" s="229">
        <v>8.4337349397590398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1.95" customHeight="1">
      <c r="A11" s="37" t="str">
        <f>'1 Adult Part'!A12</f>
        <v>Central Mass</v>
      </c>
      <c r="B11" s="177">
        <v>44.954128440367001</v>
      </c>
      <c r="C11" s="178">
        <v>30.275229357798199</v>
      </c>
      <c r="D11" s="179">
        <v>12.8440366972477</v>
      </c>
      <c r="E11" s="178">
        <v>5.5045871559632999</v>
      </c>
      <c r="F11" s="178">
        <v>19.2660550458716</v>
      </c>
      <c r="G11" s="179">
        <v>2.75229357798165</v>
      </c>
      <c r="H11" s="178">
        <v>8.2568807339449499</v>
      </c>
      <c r="I11" s="179">
        <v>92.660550458715605</v>
      </c>
      <c r="J11" s="178">
        <v>18.348623853210999</v>
      </c>
      <c r="K11" s="179">
        <v>4.5871559633027497</v>
      </c>
      <c r="L11" s="179">
        <v>0</v>
      </c>
      <c r="M11" s="180">
        <v>5.5045871559632999</v>
      </c>
      <c r="N11" s="229">
        <v>12.8440366972477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1.95" customHeight="1">
      <c r="A12" s="37" t="str">
        <f>'1 Adult Part'!A13</f>
        <v>Franklin Hampshire</v>
      </c>
      <c r="B12" s="177">
        <v>50.980392156862699</v>
      </c>
      <c r="C12" s="178">
        <v>21.568627450980401</v>
      </c>
      <c r="D12" s="179">
        <v>5.8823529411764701</v>
      </c>
      <c r="E12" s="178">
        <v>1.9607843137254899</v>
      </c>
      <c r="F12" s="178">
        <v>0</v>
      </c>
      <c r="G12" s="179">
        <v>13.7254901960784</v>
      </c>
      <c r="H12" s="178">
        <v>0</v>
      </c>
      <c r="I12" s="179">
        <v>90.196078431372598</v>
      </c>
      <c r="J12" s="178">
        <v>0</v>
      </c>
      <c r="K12" s="179">
        <v>1.9607843137254899</v>
      </c>
      <c r="L12" s="179">
        <v>1.9607843137254899</v>
      </c>
      <c r="M12" s="180">
        <v>5.8823529411764701</v>
      </c>
      <c r="N12" s="229">
        <v>7.8431372549019596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1.95" customHeight="1">
      <c r="A13" s="37" t="str">
        <f>'1 Adult Part'!A14</f>
        <v>Greater Lowell</v>
      </c>
      <c r="B13" s="177">
        <v>54.8611111111111</v>
      </c>
      <c r="C13" s="178">
        <v>29.1666666666667</v>
      </c>
      <c r="D13" s="179">
        <v>9.7222222222222197</v>
      </c>
      <c r="E13" s="178">
        <v>4.8611111111111098</v>
      </c>
      <c r="F13" s="178">
        <v>25</v>
      </c>
      <c r="G13" s="179">
        <v>3.4722222222222201</v>
      </c>
      <c r="H13" s="178">
        <v>4.8611111111111098</v>
      </c>
      <c r="I13" s="179">
        <v>93.75</v>
      </c>
      <c r="J13" s="178">
        <v>0</v>
      </c>
      <c r="K13" s="179">
        <v>32.6388888888889</v>
      </c>
      <c r="L13" s="179">
        <v>0</v>
      </c>
      <c r="M13" s="180">
        <v>4.1666666666666696</v>
      </c>
      <c r="N13" s="229">
        <v>21.5277777777778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1.95" customHeight="1">
      <c r="A14" s="37" t="str">
        <f>'1 Adult Part'!A15</f>
        <v>Greater New Bedford</v>
      </c>
      <c r="B14" s="177">
        <v>44.954128440367001</v>
      </c>
      <c r="C14" s="178">
        <v>15.5963302752294</v>
      </c>
      <c r="D14" s="179">
        <v>12.8440366972477</v>
      </c>
      <c r="E14" s="178">
        <v>17.431192660550501</v>
      </c>
      <c r="F14" s="178">
        <v>1.8348623853210999</v>
      </c>
      <c r="G14" s="179">
        <v>2.75229357798165</v>
      </c>
      <c r="H14" s="178">
        <v>2.75229357798165</v>
      </c>
      <c r="I14" s="179">
        <v>96.330275229357795</v>
      </c>
      <c r="J14" s="178">
        <v>0</v>
      </c>
      <c r="K14" s="179">
        <v>26.605504587155998</v>
      </c>
      <c r="L14" s="179">
        <v>0.91743119266055095</v>
      </c>
      <c r="M14" s="180">
        <v>6.4220183486238502</v>
      </c>
      <c r="N14" s="229">
        <v>17.431192660550501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1.95" customHeight="1">
      <c r="A15" s="37" t="str">
        <f>'1 Adult Part'!A16</f>
        <v>Hampden</v>
      </c>
      <c r="B15" s="177">
        <v>45.634920634920597</v>
      </c>
      <c r="C15" s="178">
        <v>19.841269841269799</v>
      </c>
      <c r="D15" s="179">
        <v>38.095238095238102</v>
      </c>
      <c r="E15" s="178">
        <v>17.063492063492099</v>
      </c>
      <c r="F15" s="178">
        <v>1.98412698412698</v>
      </c>
      <c r="G15" s="179">
        <v>4.3650793650793602</v>
      </c>
      <c r="H15" s="178">
        <v>4.7619047619047601</v>
      </c>
      <c r="I15" s="179">
        <v>92.857142857142904</v>
      </c>
      <c r="J15" s="178">
        <v>0.79365079365079405</v>
      </c>
      <c r="K15" s="179">
        <v>20.634920634920601</v>
      </c>
      <c r="L15" s="179">
        <v>3.17460317460317</v>
      </c>
      <c r="M15" s="180">
        <v>5.1587301587301599</v>
      </c>
      <c r="N15" s="229">
        <v>13.8888888888889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1.95" customHeight="1">
      <c r="A16" s="37" t="str">
        <f>'1 Adult Part'!A17</f>
        <v>Merrimack Valley</v>
      </c>
      <c r="B16" s="177">
        <v>67</v>
      </c>
      <c r="C16" s="178">
        <v>44</v>
      </c>
      <c r="D16" s="179">
        <v>55</v>
      </c>
      <c r="E16" s="178">
        <v>4</v>
      </c>
      <c r="F16" s="178">
        <v>3</v>
      </c>
      <c r="G16" s="179">
        <v>1</v>
      </c>
      <c r="H16" s="178">
        <v>12</v>
      </c>
      <c r="I16" s="179">
        <v>83</v>
      </c>
      <c r="J16" s="178">
        <v>16</v>
      </c>
      <c r="K16" s="179">
        <v>9</v>
      </c>
      <c r="L16" s="179">
        <v>0</v>
      </c>
      <c r="M16" s="180">
        <v>1</v>
      </c>
      <c r="N16" s="229">
        <v>14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1.95" customHeight="1">
      <c r="A17" s="37" t="str">
        <f>'1 Adult Part'!A18</f>
        <v>Metro North</v>
      </c>
      <c r="B17" s="177">
        <v>53.260869565217398</v>
      </c>
      <c r="C17" s="178">
        <v>45.652173913043498</v>
      </c>
      <c r="D17" s="179">
        <v>14.130434782608701</v>
      </c>
      <c r="E17" s="178">
        <v>16.847826086956498</v>
      </c>
      <c r="F17" s="178">
        <v>13.586956521739101</v>
      </c>
      <c r="G17" s="179">
        <v>1.0869565217391299</v>
      </c>
      <c r="H17" s="178">
        <v>2.1739130434782599</v>
      </c>
      <c r="I17" s="179">
        <v>94.565217391304301</v>
      </c>
      <c r="J17" s="178">
        <v>1.6304347826087</v>
      </c>
      <c r="K17" s="179">
        <v>6.5217391304347796</v>
      </c>
      <c r="L17" s="179">
        <v>0</v>
      </c>
      <c r="M17" s="180">
        <v>2.7173913043478302</v>
      </c>
      <c r="N17" s="229">
        <v>9.2391304347826093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1.95" customHeight="1">
      <c r="A18" s="37" t="str">
        <f>'1 Adult Part'!A19</f>
        <v>Metro South/West</v>
      </c>
      <c r="B18" s="177">
        <v>45.6647398843931</v>
      </c>
      <c r="C18" s="178">
        <v>45.6647398843931</v>
      </c>
      <c r="D18" s="179">
        <v>12.716763005780299</v>
      </c>
      <c r="E18" s="178">
        <v>12.1387283236994</v>
      </c>
      <c r="F18" s="178">
        <v>8.0924855491329506</v>
      </c>
      <c r="G18" s="179">
        <v>4.6242774566474001</v>
      </c>
      <c r="H18" s="178">
        <v>1.15606936416185</v>
      </c>
      <c r="I18" s="179">
        <v>96.531791907514403</v>
      </c>
      <c r="J18" s="178">
        <v>0</v>
      </c>
      <c r="K18" s="179">
        <v>4.04624277456647</v>
      </c>
      <c r="L18" s="179">
        <v>0</v>
      </c>
      <c r="M18" s="180">
        <v>3.4682080924855501</v>
      </c>
      <c r="N18" s="229">
        <v>10.9826589595376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1.95" customHeight="1">
      <c r="A19" s="37" t="str">
        <f>'1 Adult Part'!A20</f>
        <v>North Central</v>
      </c>
      <c r="B19" s="177">
        <v>35.5555555555556</v>
      </c>
      <c r="C19" s="178">
        <v>31.1111111111111</v>
      </c>
      <c r="D19" s="179">
        <v>17.7777777777778</v>
      </c>
      <c r="E19" s="178">
        <v>4.4444444444444402</v>
      </c>
      <c r="F19" s="178">
        <v>24.4444444444444</v>
      </c>
      <c r="G19" s="179">
        <v>8.8888888888888893</v>
      </c>
      <c r="H19" s="178">
        <v>4.4444444444444402</v>
      </c>
      <c r="I19" s="179">
        <v>100</v>
      </c>
      <c r="J19" s="178">
        <v>0</v>
      </c>
      <c r="K19" s="179">
        <v>0</v>
      </c>
      <c r="L19" s="179">
        <v>0</v>
      </c>
      <c r="M19" s="180">
        <v>6.6666666666666696</v>
      </c>
      <c r="N19" s="229">
        <v>8.8888888888888893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1.95" customHeight="1">
      <c r="A20" s="37" t="str">
        <f>'1 Adult Part'!A21</f>
        <v>North Shore</v>
      </c>
      <c r="B20" s="177">
        <v>63.2</v>
      </c>
      <c r="C20" s="178">
        <v>32.799999999999997</v>
      </c>
      <c r="D20" s="179">
        <v>12</v>
      </c>
      <c r="E20" s="178">
        <v>14.4</v>
      </c>
      <c r="F20" s="178">
        <v>9.6</v>
      </c>
      <c r="G20" s="179">
        <v>4.8</v>
      </c>
      <c r="H20" s="178">
        <v>1.6</v>
      </c>
      <c r="I20" s="179">
        <v>92</v>
      </c>
      <c r="J20" s="178">
        <v>0</v>
      </c>
      <c r="K20" s="179">
        <v>6.4</v>
      </c>
      <c r="L20" s="179">
        <v>0.8</v>
      </c>
      <c r="M20" s="180">
        <v>4</v>
      </c>
      <c r="N20" s="229">
        <v>16.8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1.95" customHeight="1" thickBot="1">
      <c r="A21" s="79" t="str">
        <f>'1 Adult Part'!A22</f>
        <v>South Shore</v>
      </c>
      <c r="B21" s="182">
        <v>48.795180722891601</v>
      </c>
      <c r="C21" s="183">
        <v>48.795180722891601</v>
      </c>
      <c r="D21" s="184">
        <v>2.4096385542168699</v>
      </c>
      <c r="E21" s="183">
        <v>10.2409638554217</v>
      </c>
      <c r="F21" s="183">
        <v>18.674698795180699</v>
      </c>
      <c r="G21" s="184">
        <v>3.6144578313253</v>
      </c>
      <c r="H21" s="183">
        <v>5.4216867469879499</v>
      </c>
      <c r="I21" s="184">
        <v>90.963855421686702</v>
      </c>
      <c r="J21" s="183">
        <v>9.0361445783132499</v>
      </c>
      <c r="K21" s="184">
        <v>23.493975903614501</v>
      </c>
      <c r="L21" s="184">
        <v>0</v>
      </c>
      <c r="M21" s="185">
        <v>3.6144578313253</v>
      </c>
      <c r="N21" s="230">
        <v>4.8192771084337398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1.95" customHeight="1" thickBot="1">
      <c r="A22" s="89" t="s">
        <v>49</v>
      </c>
      <c r="B22" s="187">
        <v>51.722488038277497</v>
      </c>
      <c r="C22" s="189">
        <v>35.311004784688997</v>
      </c>
      <c r="D22" s="188">
        <v>15.598086124401901</v>
      </c>
      <c r="E22" s="188">
        <v>14.688995215310999</v>
      </c>
      <c r="F22" s="190">
        <v>10.239234449760801</v>
      </c>
      <c r="G22" s="188">
        <v>3.7799043062201001</v>
      </c>
      <c r="H22" s="190">
        <v>5.3588516746411496</v>
      </c>
      <c r="I22" s="190">
        <v>93.205741626794307</v>
      </c>
      <c r="J22" s="190">
        <v>2.9665071770334901</v>
      </c>
      <c r="K22" s="188">
        <v>15.311004784689001</v>
      </c>
      <c r="L22" s="188">
        <v>0.86124401913875603</v>
      </c>
      <c r="M22" s="191">
        <v>4.2105263157894699</v>
      </c>
      <c r="N22" s="230">
        <v>12.2488038277512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B60C95-1E47-4236-B739-05EA5B0D7803}"/>
</file>

<file path=customXml/itemProps2.xml><?xml version="1.0" encoding="utf-8"?>
<ds:datastoreItem xmlns:ds="http://schemas.openxmlformats.org/officeDocument/2006/customXml" ds:itemID="{3C1E56AA-82CB-4055-AEB9-715EE6185DCE}"/>
</file>

<file path=customXml/itemProps3.xml><?xml version="1.0" encoding="utf-8"?>
<ds:datastoreItem xmlns:ds="http://schemas.openxmlformats.org/officeDocument/2006/customXml" ds:itemID="{A6C798BF-141E-4ACA-BCFD-6DCD5AEF8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2021-10-26T13:52:35Z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