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 Boucher\Commonwealth of Massachusetts\EOL-DET-HURLEY-05 - ESShare\DCS Analysis and Reporting\FY21 Reports\FY21 Q4 06302021\"/>
    </mc:Choice>
  </mc:AlternateContent>
  <bookViews>
    <workbookView xWindow="0" yWindow="0" windowWidth="19170" windowHeight="6170" tabRatio="935" activeTab="6"/>
  </bookViews>
  <sheets>
    <sheet name="Cover Sheet " sheetId="56" r:id="rId1"/>
    <sheet name="1 In School Youth Part" sheetId="38" r:id="rId2"/>
    <sheet name="2 Out of School Youth Part" sheetId="37" r:id="rId3"/>
    <sheet name="3 Total Youth Part" sheetId="39" r:id="rId4"/>
    <sheet name="4 In School Youth Exits" sheetId="42" r:id="rId5"/>
    <sheet name="5 Out School Youth Exits" sheetId="62" r:id="rId6"/>
    <sheet name="6 Total Youth Exits" sheetId="63" r:id="rId7"/>
    <sheet name="7 In School Characteristic" sheetId="64" r:id="rId8"/>
    <sheet name="8 Out School Characteristics" sheetId="60" r:id="rId9"/>
    <sheet name="9 Total Characteristics" sheetId="61" r:id="rId10"/>
  </sheets>
  <definedNames>
    <definedName name="_xlnm.Print_Area" localSheetId="1">'1 In School Youth Part'!$A$1:$N$23</definedName>
    <definedName name="_xlnm.Print_Area" localSheetId="2">'2 Out of School Youth Part'!$A$1:$N$23</definedName>
    <definedName name="_xlnm.Print_Area" localSheetId="3">'3 Total Youth Part'!$A$1:$N$23</definedName>
    <definedName name="_xlnm.Print_Area" localSheetId="4">'4 In School Youth Exits'!$A$1:$O$26</definedName>
    <definedName name="_xlnm.Print_Area" localSheetId="5">'5 Out School Youth Exits'!$A$1:$O$26</definedName>
    <definedName name="_xlnm.Print_Area" localSheetId="6">'6 Total Youth Exits'!$A$1:$O$26</definedName>
    <definedName name="_xlnm.Print_Area" localSheetId="7">'7 In School Characteristic'!$A$1:$T$22</definedName>
    <definedName name="_xlnm.Print_Area" localSheetId="8">'8 Out School Characteristics'!$A$1:$T$22</definedName>
    <definedName name="_xlnm.Print_Area" localSheetId="9">'9 Total Characteristics'!$A$1:$T$22</definedName>
    <definedName name="_xlnm.Print_Area" localSheetId="0">'Cover Sheet '!$A$1:$C$31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63" l="1"/>
  <c r="I8" i="63"/>
  <c r="I9" i="63"/>
  <c r="I10" i="63"/>
  <c r="I11" i="63"/>
  <c r="I12" i="63"/>
  <c r="I13" i="63"/>
  <c r="I14" i="63"/>
  <c r="I15" i="63"/>
  <c r="I16" i="63"/>
  <c r="I17" i="63"/>
  <c r="I18" i="63"/>
  <c r="I19" i="63"/>
  <c r="I20" i="63"/>
  <c r="I21" i="63"/>
  <c r="D13" i="42" l="1"/>
  <c r="O22" i="42"/>
  <c r="C22" i="42"/>
  <c r="K20" i="42"/>
  <c r="G20" i="42"/>
  <c r="D20" i="42"/>
  <c r="D20" i="38"/>
  <c r="B9" i="64"/>
  <c r="D6" i="42"/>
  <c r="G6" i="42"/>
  <c r="K6" i="42"/>
  <c r="L6" i="42"/>
  <c r="D7" i="42"/>
  <c r="G7" i="42"/>
  <c r="K7" i="42"/>
  <c r="L7" i="42"/>
  <c r="D8" i="42"/>
  <c r="G8" i="42"/>
  <c r="K8" i="42"/>
  <c r="L8" i="42"/>
  <c r="D9" i="42"/>
  <c r="G9" i="42"/>
  <c r="K9" i="42"/>
  <c r="L9" i="42"/>
  <c r="D10" i="42"/>
  <c r="G10" i="42"/>
  <c r="K10" i="42"/>
  <c r="L10" i="42"/>
  <c r="D11" i="42"/>
  <c r="G11" i="42"/>
  <c r="K11" i="42"/>
  <c r="L11" i="42"/>
  <c r="D12" i="42"/>
  <c r="G12" i="42"/>
  <c r="K12" i="42"/>
  <c r="L12" i="42"/>
  <c r="G13" i="42"/>
  <c r="K13" i="42"/>
  <c r="L13" i="42"/>
  <c r="D14" i="42"/>
  <c r="G14" i="42"/>
  <c r="K14" i="42"/>
  <c r="L14" i="42"/>
  <c r="D15" i="42"/>
  <c r="G15" i="42"/>
  <c r="K15" i="42"/>
  <c r="L15" i="42"/>
  <c r="D16" i="42"/>
  <c r="G16" i="42"/>
  <c r="K16" i="42"/>
  <c r="L16" i="42"/>
  <c r="D17" i="42"/>
  <c r="G17" i="42"/>
  <c r="K17" i="42"/>
  <c r="L17" i="42"/>
  <c r="D18" i="42"/>
  <c r="G18" i="42"/>
  <c r="K18" i="42"/>
  <c r="L18" i="42"/>
  <c r="D19" i="42"/>
  <c r="G19" i="42"/>
  <c r="K19" i="42"/>
  <c r="L19" i="42"/>
  <c r="L20" i="42"/>
  <c r="D21" i="42"/>
  <c r="G21" i="42"/>
  <c r="K21" i="42"/>
  <c r="L21" i="42"/>
  <c r="D10" i="38"/>
  <c r="D6" i="38"/>
  <c r="A4" i="61"/>
  <c r="A4" i="60"/>
  <c r="A4" i="64"/>
  <c r="B7" i="60"/>
  <c r="B8" i="60"/>
  <c r="B9" i="60"/>
  <c r="B10" i="60"/>
  <c r="B11" i="60"/>
  <c r="B12" i="60"/>
  <c r="B13" i="60"/>
  <c r="B14" i="60"/>
  <c r="B15" i="60"/>
  <c r="B16" i="60"/>
  <c r="B17" i="60"/>
  <c r="B18" i="60"/>
  <c r="B19" i="60"/>
  <c r="B20" i="60"/>
  <c r="B21" i="60"/>
  <c r="B6" i="60"/>
  <c r="B21" i="64"/>
  <c r="B19" i="64"/>
  <c r="B18" i="64"/>
  <c r="B17" i="64"/>
  <c r="B15" i="64"/>
  <c r="B14" i="64"/>
  <c r="B13" i="64"/>
  <c r="B12" i="64"/>
  <c r="B11" i="64"/>
  <c r="B10" i="64"/>
  <c r="B8" i="64"/>
  <c r="B7" i="64"/>
  <c r="B22" i="64" s="1"/>
  <c r="D16" i="38"/>
  <c r="D9" i="38"/>
  <c r="I22" i="42"/>
  <c r="D19" i="38"/>
  <c r="D11" i="38"/>
  <c r="D21" i="38"/>
  <c r="D14" i="38"/>
  <c r="L8" i="62"/>
  <c r="L9" i="62"/>
  <c r="L10" i="62"/>
  <c r="L11" i="62"/>
  <c r="L12" i="62"/>
  <c r="L13" i="62"/>
  <c r="L14" i="62"/>
  <c r="L15" i="62"/>
  <c r="L16" i="62"/>
  <c r="L17" i="62"/>
  <c r="L18" i="62"/>
  <c r="L19" i="62"/>
  <c r="L20" i="62"/>
  <c r="L21" i="62"/>
  <c r="L7" i="62"/>
  <c r="L6" i="62"/>
  <c r="F22" i="42"/>
  <c r="A2" i="64"/>
  <c r="O11" i="63"/>
  <c r="O12" i="63"/>
  <c r="O13" i="63"/>
  <c r="O14" i="63"/>
  <c r="O15" i="63"/>
  <c r="O16" i="63"/>
  <c r="O17" i="63"/>
  <c r="O18" i="63"/>
  <c r="O19" i="63"/>
  <c r="O20" i="63"/>
  <c r="O21" i="63"/>
  <c r="O22" i="62"/>
  <c r="O22" i="63" s="1"/>
  <c r="O10" i="63"/>
  <c r="O9" i="63"/>
  <c r="O8" i="63"/>
  <c r="O7" i="63"/>
  <c r="O6" i="63"/>
  <c r="B7" i="63"/>
  <c r="E7" i="63"/>
  <c r="H7" i="63"/>
  <c r="B8" i="63"/>
  <c r="E8" i="63"/>
  <c r="H8" i="63"/>
  <c r="B9" i="63"/>
  <c r="E9" i="63"/>
  <c r="H9" i="63"/>
  <c r="B10" i="63"/>
  <c r="E10" i="63"/>
  <c r="H10" i="63"/>
  <c r="B11" i="63"/>
  <c r="E11" i="63"/>
  <c r="H11" i="63"/>
  <c r="B12" i="63"/>
  <c r="E12" i="63"/>
  <c r="H12" i="63"/>
  <c r="K12" i="63"/>
  <c r="B13" i="63"/>
  <c r="E13" i="63"/>
  <c r="H13" i="63"/>
  <c r="B14" i="63"/>
  <c r="E14" i="63"/>
  <c r="H14" i="63"/>
  <c r="B15" i="63"/>
  <c r="E15" i="63"/>
  <c r="H15" i="63"/>
  <c r="B16" i="63"/>
  <c r="E16" i="63"/>
  <c r="H16" i="63"/>
  <c r="K16" i="63"/>
  <c r="B17" i="63"/>
  <c r="E17" i="63"/>
  <c r="H17" i="63"/>
  <c r="B18" i="63"/>
  <c r="E18" i="63"/>
  <c r="H18" i="63"/>
  <c r="B19" i="63"/>
  <c r="E19" i="63"/>
  <c r="H19" i="63"/>
  <c r="B20" i="63"/>
  <c r="E20" i="63"/>
  <c r="H20" i="63"/>
  <c r="K20" i="63"/>
  <c r="B21" i="63"/>
  <c r="E21" i="63"/>
  <c r="H21" i="63"/>
  <c r="B6" i="63"/>
  <c r="E6" i="63"/>
  <c r="H6" i="63"/>
  <c r="H22" i="63"/>
  <c r="K8" i="62"/>
  <c r="K9" i="62"/>
  <c r="K10" i="62"/>
  <c r="K11" i="62"/>
  <c r="K12" i="62"/>
  <c r="K13" i="62"/>
  <c r="K14" i="62"/>
  <c r="K15" i="62"/>
  <c r="K16" i="62"/>
  <c r="K17" i="62"/>
  <c r="K18" i="62"/>
  <c r="K19" i="62"/>
  <c r="K20" i="62"/>
  <c r="K21" i="62"/>
  <c r="B22" i="62"/>
  <c r="E22" i="62"/>
  <c r="H22" i="62"/>
  <c r="K22" i="62" s="1"/>
  <c r="K7" i="62"/>
  <c r="K6" i="62"/>
  <c r="B22" i="42"/>
  <c r="E22" i="42"/>
  <c r="H22" i="42"/>
  <c r="N7" i="63"/>
  <c r="N8" i="63"/>
  <c r="N9" i="63"/>
  <c r="N10" i="63"/>
  <c r="N11" i="63"/>
  <c r="N12" i="63"/>
  <c r="N13" i="63"/>
  <c r="N14" i="63"/>
  <c r="N15" i="63"/>
  <c r="N16" i="63"/>
  <c r="N17" i="63"/>
  <c r="N18" i="63"/>
  <c r="N19" i="63"/>
  <c r="N20" i="63"/>
  <c r="N21" i="63"/>
  <c r="N6" i="63"/>
  <c r="N22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6" i="63"/>
  <c r="I6" i="63"/>
  <c r="F7" i="63"/>
  <c r="G7" i="63" s="1"/>
  <c r="F8" i="63"/>
  <c r="G8" i="63" s="1"/>
  <c r="F9" i="63"/>
  <c r="G9" i="63" s="1"/>
  <c r="F10" i="63"/>
  <c r="G10" i="63" s="1"/>
  <c r="F11" i="63"/>
  <c r="G11" i="63" s="1"/>
  <c r="F12" i="63"/>
  <c r="G12" i="63" s="1"/>
  <c r="F13" i="63"/>
  <c r="G13" i="63" s="1"/>
  <c r="F14" i="63"/>
  <c r="G14" i="63" s="1"/>
  <c r="F15" i="63"/>
  <c r="G15" i="63" s="1"/>
  <c r="F16" i="63"/>
  <c r="G16" i="63" s="1"/>
  <c r="F17" i="63"/>
  <c r="F18" i="63"/>
  <c r="G18" i="63" s="1"/>
  <c r="F19" i="63"/>
  <c r="G19" i="63" s="1"/>
  <c r="F20" i="63"/>
  <c r="G20" i="63" s="1"/>
  <c r="F21" i="63"/>
  <c r="G21" i="63" s="1"/>
  <c r="F6" i="63"/>
  <c r="G6" i="63"/>
  <c r="C7" i="63"/>
  <c r="C8" i="63"/>
  <c r="D8" i="63" s="1"/>
  <c r="C9" i="63"/>
  <c r="C10" i="63"/>
  <c r="C11" i="63"/>
  <c r="C12" i="63"/>
  <c r="C13" i="63"/>
  <c r="D13" i="63" s="1"/>
  <c r="C14" i="63"/>
  <c r="C15" i="63"/>
  <c r="D15" i="63" s="1"/>
  <c r="C16" i="63"/>
  <c r="C17" i="63"/>
  <c r="C18" i="63"/>
  <c r="C19" i="63"/>
  <c r="D19" i="63" s="1"/>
  <c r="C21" i="63"/>
  <c r="D21" i="63" s="1"/>
  <c r="C6" i="63"/>
  <c r="N7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6" i="39"/>
  <c r="M7" i="39"/>
  <c r="M8" i="39"/>
  <c r="M9" i="39"/>
  <c r="M10" i="39"/>
  <c r="M11" i="39"/>
  <c r="M12" i="39"/>
  <c r="M13" i="39"/>
  <c r="M14" i="39"/>
  <c r="M15" i="39"/>
  <c r="M16" i="39"/>
  <c r="M17" i="39"/>
  <c r="M18" i="39"/>
  <c r="M19" i="39"/>
  <c r="M20" i="39"/>
  <c r="M21" i="39"/>
  <c r="M6" i="39"/>
  <c r="L7" i="39"/>
  <c r="L8" i="39"/>
  <c r="L9" i="39"/>
  <c r="L10" i="39"/>
  <c r="L11" i="39"/>
  <c r="L12" i="39"/>
  <c r="L13" i="39"/>
  <c r="L14" i="39"/>
  <c r="L15" i="39"/>
  <c r="L16" i="39"/>
  <c r="L17" i="39"/>
  <c r="L18" i="39"/>
  <c r="L19" i="39"/>
  <c r="L20" i="39"/>
  <c r="L21" i="39"/>
  <c r="L6" i="39"/>
  <c r="K7" i="39"/>
  <c r="K8" i="39"/>
  <c r="K9" i="39"/>
  <c r="K10" i="39"/>
  <c r="K11" i="39"/>
  <c r="K12" i="39"/>
  <c r="K13" i="39"/>
  <c r="K14" i="39"/>
  <c r="K15" i="39"/>
  <c r="K16" i="39"/>
  <c r="K17" i="39"/>
  <c r="K18" i="39"/>
  <c r="K19" i="39"/>
  <c r="K20" i="39"/>
  <c r="K21" i="39"/>
  <c r="K6" i="39"/>
  <c r="J7" i="39"/>
  <c r="J8" i="39"/>
  <c r="J9" i="39"/>
  <c r="J10" i="39"/>
  <c r="J11" i="39"/>
  <c r="J12" i="39"/>
  <c r="J13" i="39"/>
  <c r="J14" i="39"/>
  <c r="J15" i="39"/>
  <c r="J16" i="39"/>
  <c r="J17" i="39"/>
  <c r="J18" i="39"/>
  <c r="J19" i="39"/>
  <c r="J20" i="39"/>
  <c r="J21" i="39"/>
  <c r="J6" i="39"/>
  <c r="I7" i="39"/>
  <c r="I8" i="39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6" i="39"/>
  <c r="H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6" i="39"/>
  <c r="G7" i="39"/>
  <c r="G8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6" i="39"/>
  <c r="G22" i="39" s="1"/>
  <c r="F8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7" i="39"/>
  <c r="F6" i="39"/>
  <c r="E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6" i="39"/>
  <c r="C8" i="39"/>
  <c r="B8" i="61"/>
  <c r="C9" i="39"/>
  <c r="B9" i="61"/>
  <c r="C10" i="39"/>
  <c r="B10" i="61"/>
  <c r="C11" i="39"/>
  <c r="B11" i="61"/>
  <c r="C12" i="39"/>
  <c r="B12" i="61"/>
  <c r="C13" i="39"/>
  <c r="B13" i="61"/>
  <c r="C14" i="39"/>
  <c r="B14" i="61"/>
  <c r="C15" i="39"/>
  <c r="B15" i="61"/>
  <c r="C16" i="39"/>
  <c r="B16" i="61"/>
  <c r="C17" i="39"/>
  <c r="B17" i="61"/>
  <c r="C18" i="39"/>
  <c r="B18" i="61"/>
  <c r="C19" i="39"/>
  <c r="B19" i="61"/>
  <c r="C20" i="39"/>
  <c r="C21" i="39"/>
  <c r="B21" i="61" s="1"/>
  <c r="C7" i="39"/>
  <c r="B7" i="61" s="1"/>
  <c r="C6" i="39"/>
  <c r="B6" i="61" s="1"/>
  <c r="B8" i="39"/>
  <c r="D8" i="39"/>
  <c r="B9" i="39"/>
  <c r="D9" i="39" s="1"/>
  <c r="B10" i="39"/>
  <c r="B11" i="39"/>
  <c r="B12" i="39"/>
  <c r="D12" i="39"/>
  <c r="B13" i="39"/>
  <c r="B14" i="39"/>
  <c r="D14" i="39"/>
  <c r="B15" i="39"/>
  <c r="B16" i="39"/>
  <c r="D16" i="39"/>
  <c r="B17" i="39"/>
  <c r="B18" i="39"/>
  <c r="D18" i="39"/>
  <c r="B19" i="39"/>
  <c r="B20" i="39"/>
  <c r="D20" i="39"/>
  <c r="B21" i="39"/>
  <c r="B6" i="39"/>
  <c r="B7" i="39"/>
  <c r="D7" i="39" s="1"/>
  <c r="A1" i="63"/>
  <c r="A2" i="63"/>
  <c r="A4" i="63"/>
  <c r="A1" i="62"/>
  <c r="A2" i="62"/>
  <c r="D6" i="62"/>
  <c r="G6" i="62"/>
  <c r="D7" i="62"/>
  <c r="G7" i="62"/>
  <c r="D8" i="62"/>
  <c r="G8" i="62"/>
  <c r="D9" i="62"/>
  <c r="G9" i="62"/>
  <c r="D10" i="62"/>
  <c r="G10" i="62"/>
  <c r="D11" i="62"/>
  <c r="G11" i="62"/>
  <c r="D12" i="62"/>
  <c r="G12" i="62"/>
  <c r="D13" i="62"/>
  <c r="G13" i="62"/>
  <c r="D14" i="62"/>
  <c r="G14" i="62"/>
  <c r="D15" i="62"/>
  <c r="G15" i="62"/>
  <c r="D16" i="62"/>
  <c r="G16" i="62"/>
  <c r="D17" i="62"/>
  <c r="G17" i="62"/>
  <c r="D18" i="62"/>
  <c r="G18" i="62"/>
  <c r="D19" i="62"/>
  <c r="G19" i="62"/>
  <c r="D20" i="62"/>
  <c r="G20" i="62"/>
  <c r="D21" i="62"/>
  <c r="G21" i="62"/>
  <c r="C22" i="62"/>
  <c r="D22" i="62"/>
  <c r="F22" i="62"/>
  <c r="I22" i="62"/>
  <c r="J22" i="62"/>
  <c r="N22" i="62"/>
  <c r="A2" i="61"/>
  <c r="A2" i="60"/>
  <c r="N22" i="37"/>
  <c r="M22" i="37"/>
  <c r="L22" i="37"/>
  <c r="K22" i="37"/>
  <c r="J22" i="37"/>
  <c r="I22" i="37"/>
  <c r="H22" i="37"/>
  <c r="G22" i="37"/>
  <c r="F22" i="37"/>
  <c r="E22" i="37"/>
  <c r="C22" i="37"/>
  <c r="B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A2" i="39"/>
  <c r="A1" i="39"/>
  <c r="N22" i="42"/>
  <c r="C22" i="38"/>
  <c r="B22" i="38"/>
  <c r="D22" i="38"/>
  <c r="J22" i="38"/>
  <c r="A2" i="42"/>
  <c r="A2" i="37"/>
  <c r="N22" i="38"/>
  <c r="M22" i="38"/>
  <c r="L22" i="38"/>
  <c r="K22" i="38"/>
  <c r="I22" i="38"/>
  <c r="H22" i="38"/>
  <c r="G22" i="38"/>
  <c r="F22" i="38"/>
  <c r="E22" i="38"/>
  <c r="A1" i="42"/>
  <c r="A1" i="37"/>
  <c r="D7" i="38"/>
  <c r="D8" i="38"/>
  <c r="D12" i="38"/>
  <c r="D13" i="38"/>
  <c r="D15" i="38"/>
  <c r="D17" i="38"/>
  <c r="D18" i="38"/>
  <c r="C20" i="63"/>
  <c r="D15" i="39"/>
  <c r="D13" i="39"/>
  <c r="B20" i="61"/>
  <c r="G17" i="63"/>
  <c r="D11" i="63"/>
  <c r="B22" i="63"/>
  <c r="K22" i="42"/>
  <c r="D7" i="63"/>
  <c r="D17" i="63"/>
  <c r="D18" i="63"/>
  <c r="D10" i="39"/>
  <c r="D11" i="39"/>
  <c r="D19" i="39"/>
  <c r="D17" i="39"/>
  <c r="G22" i="62"/>
  <c r="D6" i="63"/>
  <c r="K18" i="63"/>
  <c r="K14" i="63"/>
  <c r="K10" i="63"/>
  <c r="K6" i="63"/>
  <c r="K8" i="63"/>
  <c r="E22" i="63"/>
  <c r="K17" i="63"/>
  <c r="K15" i="63"/>
  <c r="K11" i="63"/>
  <c r="K19" i="63"/>
  <c r="K21" i="63"/>
  <c r="K13" i="63"/>
  <c r="K9" i="63"/>
  <c r="K7" i="63"/>
  <c r="K22" i="63"/>
  <c r="L20" i="63" l="1"/>
  <c r="L13" i="63"/>
  <c r="L9" i="63"/>
  <c r="L16" i="63"/>
  <c r="L14" i="63"/>
  <c r="L12" i="63"/>
  <c r="L10" i="63"/>
  <c r="D16" i="63"/>
  <c r="E22" i="39"/>
  <c r="F22" i="39"/>
  <c r="M22" i="39"/>
  <c r="K22" i="39"/>
  <c r="L22" i="39"/>
  <c r="D22" i="37"/>
  <c r="B22" i="60"/>
  <c r="L22" i="62"/>
  <c r="H22" i="39"/>
  <c r="J22" i="39"/>
  <c r="G22" i="42"/>
  <c r="B22" i="39"/>
  <c r="F22" i="63"/>
  <c r="G22" i="63" s="1"/>
  <c r="L7" i="63"/>
  <c r="L18" i="63"/>
  <c r="D12" i="63"/>
  <c r="I22" i="63"/>
  <c r="D10" i="63"/>
  <c r="D20" i="63"/>
  <c r="L17" i="63"/>
  <c r="L11" i="63"/>
  <c r="L19" i="63"/>
  <c r="C22" i="63"/>
  <c r="D22" i="63" s="1"/>
  <c r="L8" i="63"/>
  <c r="L21" i="63"/>
  <c r="D14" i="63"/>
  <c r="J22" i="63"/>
  <c r="L22" i="42"/>
  <c r="L6" i="63"/>
  <c r="L15" i="63"/>
  <c r="D9" i="63"/>
  <c r="D22" i="42"/>
  <c r="I22" i="39"/>
  <c r="N22" i="39"/>
  <c r="B22" i="61"/>
  <c r="C22" i="39"/>
  <c r="D22" i="39" s="1"/>
  <c r="D21" i="39"/>
  <c r="D6" i="39"/>
  <c r="L22" i="63" l="1"/>
</calcChain>
</file>

<file path=xl/sharedStrings.xml><?xml version="1.0" encoding="utf-8"?>
<sst xmlns="http://schemas.openxmlformats.org/spreadsheetml/2006/main" count="366" uniqueCount="92">
  <si>
    <t xml:space="preserve"> TAB 7 - WIOA TITLE I PARTICIPANT SUMMARY</t>
  </si>
  <si>
    <t>FY21 QUARTER ENDING JUNE 30, 2021</t>
  </si>
  <si>
    <t>YOUTH</t>
  </si>
  <si>
    <t>Participant Activities</t>
  </si>
  <si>
    <t xml:space="preserve">  Table 1 - In School Youth </t>
  </si>
  <si>
    <t xml:space="preserve">  Table 2 - Out of School Youth </t>
  </si>
  <si>
    <t xml:space="preserve">  Table 3 - Total Youth</t>
  </si>
  <si>
    <t>Exit and Outcome Summary</t>
  </si>
  <si>
    <t xml:space="preserve">  Table 4 - In School Youth </t>
  </si>
  <si>
    <t xml:space="preserve">  Table 5 - Out of School Youth </t>
  </si>
  <si>
    <t xml:space="preserve">  Table 6 - Total Youth</t>
  </si>
  <si>
    <t>Participant Characteristics</t>
  </si>
  <si>
    <t xml:space="preserve">  Table 7 - In School Youth </t>
  </si>
  <si>
    <t xml:space="preserve">  Table 8 - Out of School Youth </t>
  </si>
  <si>
    <t xml:space="preserve">  Table 9 - Total Youth</t>
  </si>
  <si>
    <t>Data Source:  Crystal Reports/MOSES Database</t>
  </si>
  <si>
    <t xml:space="preserve">Compiled by MassHire Department of Career Services </t>
  </si>
  <si>
    <t>TAB 7 - WIOA TITLE I PARTICIPANT SUMMARY</t>
  </si>
  <si>
    <t>TABLE 1 - IN SCHOOL YOUTH PARTICIPANT ACTIVITIES</t>
  </si>
  <si>
    <t>WORKFORCE AREA</t>
  </si>
  <si>
    <t>PARTICIPANTS</t>
  </si>
  <si>
    <t>ENROLLMENTS BY ACTIVITY (Multiple Counts)</t>
  </si>
  <si>
    <t>Annual
Plan</t>
  </si>
  <si>
    <t>YTD
Actual</t>
  </si>
  <si>
    <t>Pct.</t>
  </si>
  <si>
    <t>(1)
Educ Trng
&amp; Tutoring</t>
  </si>
  <si>
    <t>(2)
ESL/ABE/
GED
Alternative</t>
  </si>
  <si>
    <t>(3)
Finan-
cial Lit</t>
  </si>
  <si>
    <t>(4)
Summer
Empl                        Opp</t>
  </si>
  <si>
    <t>(5)
Work              Exp
/ OJT</t>
  </si>
  <si>
    <t>(6)
Occup
Skills</t>
  </si>
  <si>
    <t>(7)
Leadership
CommSvc</t>
  </si>
  <si>
    <t>(8)
Mentor</t>
  </si>
  <si>
    <t>(9)
Guide/
Counsel</t>
  </si>
  <si>
    <t>(10)
Other*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</si>
  <si>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</si>
  <si>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</si>
  <si>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</si>
  <si>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</si>
  <si>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</si>
  <si>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</si>
  <si>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</si>
  <si>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</si>
  <si>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</si>
  <si>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</si>
  <si>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</si>
  <si>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</si>
  <si>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</si>
  <si>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</si>
  <si>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</si>
  <si>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</si>
  <si>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</si>
  <si>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Activities  1: Educational training, tutoring and dropout prevention; 2: ESL, ABE, GED preparation, alternative school; 3: Financial Literacy; 4: Summer Employment Opportunities; 5: Work Experience and OJT; 6: Occupational Skills Training, including job readiness, customized training, workplace training and cooperative education; 7: Leadership Development and Community Service; 8: Mentoring; 9: Guidance and Comprehensive Counseling; 10: Activities counted in the "Other" column are non program related activities. (Supportive services and follow-up services are not included on this table.) For some youth contracts providing multiple activities, only the primary activity has been recorded on MOSES.  </t>
  </si>
  <si>
    <t>TABLE 2 - OUT OF SCHOOL YOUTH PARTICIPANT ACTIVITIES</t>
  </si>
  <si>
    <t>TABLE 3 - TOTAL YOUTH PARTICIPANT ACTIVITIES</t>
  </si>
  <si>
    <t xml:space="preserve">TABLE 4 - IN SCHOOL YOUTH EXIT AND OUTCOME SUMMARY </t>
  </si>
  <si>
    <t>TOTAL EXITS</t>
  </si>
  <si>
    <t>ENTERED EMPLOYMENTS</t>
  </si>
  <si>
    <t>ENT POST-HS TRN</t>
  </si>
  <si>
    <t>Exclusions</t>
  </si>
  <si>
    <t>PLACED EMP/
ED RATE</t>
  </si>
  <si>
    <t>AVG
WAGE</t>
  </si>
  <si>
    <t>DEG/CERT</t>
  </si>
  <si>
    <t>% of   Plan</t>
  </si>
  <si>
    <t xml:space="preserve">Exclusions:  Exiters who leave the program for any exlusionary reason are not counted in the placed in employment/education rate.  </t>
  </si>
  <si>
    <t xml:space="preserve">TABLE 5 - OUT OF SCHOOL YOUTH EXIT AND OUTCOME SUMMARY </t>
  </si>
  <si>
    <t xml:space="preserve">TABLE 6 - TOTAL YOUTH EXIT AND OUTCOME SUMMARY </t>
  </si>
  <si>
    <t xml:space="preserve">TABLE 7 - IN SCHOOL YOUTH PARTICIPANT CHARACTERISTICS </t>
  </si>
  <si>
    <t>PERCENTAGES OF TOTAL PARTICIPANTS</t>
  </si>
  <si>
    <t>Total
Enrs</t>
  </si>
  <si>
    <t>Age
14-18</t>
  </si>
  <si>
    <t>Age
19-21</t>
  </si>
  <si>
    <t>Age
22-24</t>
  </si>
  <si>
    <t>Female</t>
  </si>
  <si>
    <t>Hisp
or Latino</t>
  </si>
  <si>
    <t>Black or
African</t>
  </si>
  <si>
    <t>Asian or
Pacific
Islander</t>
  </si>
  <si>
    <t>Dis-
abled</t>
  </si>
  <si>
    <t>H.S.
Student</t>
  </si>
  <si>
    <t>H.S.
Dropout</t>
  </si>
  <si>
    <t>Limit-
ed Engl</t>
  </si>
  <si>
    <t>Math or
Reading
Level &lt; 9.0</t>
  </si>
  <si>
    <t>Offend</t>
  </si>
  <si>
    <t>Wel-
fare</t>
  </si>
  <si>
    <t>Foster
Child</t>
  </si>
  <si>
    <t>Home-less/Run-away</t>
  </si>
  <si>
    <t>Pregnant/
Parenting</t>
  </si>
  <si>
    <t>Reqs
Addtl      Asst</t>
  </si>
  <si>
    <t>0</t>
  </si>
  <si>
    <t xml:space="preserve">TABLE 8 - OUT OF SCHOOL YOUTH PARTICIPANT CHARACTERISTICS </t>
  </si>
  <si>
    <t>Age
16-18</t>
  </si>
  <si>
    <t xml:space="preserve">TABLE 9 - TOTAL YOUTH PARTICIPANT CHARACTERISTICS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</si>
</sst>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;\-0;\-"/>
    <numFmt numFmtId="167" formatCode="0[$%-409];\-0[$%-409];\-"/>
    <numFmt numFmtId="168" formatCode="#,##0[$%-409]"/>
    <numFmt numFmtId="169" formatCode="#,##0;\-#,##0;\-"/>
  </numFmts>
  <fonts count="1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9">
    <xf numFmtId="0" fontId="0" fillId="0" borderId="0" xfId="0"/>
    <xf numFmtId="0" fontId="3" fillId="0" borderId="0" xfId="0" applyFont="1" applyBorder="1"/>
    <xf numFmtId="0" fontId="3" fillId="0" borderId="0" xfId="0" applyFont="1"/>
    <xf numFmtId="0" fontId="4" fillId="0" borderId="0" xfId="0" applyFont="1" applyBorder="1" applyAlignment="1"/>
    <xf numFmtId="0" fontId="5" fillId="0" borderId="0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Fill="1" applyBorder="1" applyAlignment="1">
      <alignment horizontal="left" indent="2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/>
    <xf numFmtId="0" fontId="9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10" fillId="0" borderId="6" xfId="0" applyFont="1" applyBorder="1" applyAlignment="1">
      <alignment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>
      <alignment horizontal="center" vertical="center"/>
    </xf>
    <xf numFmtId="1" fontId="10" fillId="2" borderId="12" xfId="0" applyNumberFormat="1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3" fontId="10" fillId="2" borderId="14" xfId="0" applyNumberFormat="1" applyFont="1" applyFill="1" applyBorder="1" applyAlignment="1">
      <alignment horizontal="center" vertical="center"/>
    </xf>
    <xf numFmtId="3" fontId="10" fillId="2" borderId="15" xfId="0" applyNumberFormat="1" applyFont="1" applyFill="1" applyBorder="1" applyAlignment="1">
      <alignment horizontal="center" vertical="center"/>
    </xf>
    <xf numFmtId="9" fontId="10" fillId="2" borderId="16" xfId="0" applyNumberFormat="1" applyFont="1" applyFill="1" applyBorder="1" applyAlignment="1">
      <alignment horizontal="center" vertical="center"/>
    </xf>
    <xf numFmtId="1" fontId="10" fillId="2" borderId="14" xfId="0" applyNumberFormat="1" applyFont="1" applyFill="1" applyBorder="1" applyAlignment="1">
      <alignment horizontal="center" vertical="center"/>
    </xf>
    <xf numFmtId="1" fontId="10" fillId="2" borderId="15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3" fontId="10" fillId="2" borderId="20" xfId="0" applyNumberFormat="1" applyFont="1" applyFill="1" applyBorder="1" applyAlignment="1">
      <alignment horizontal="center" vertical="center"/>
    </xf>
    <xf numFmtId="3" fontId="10" fillId="2" borderId="21" xfId="0" applyNumberFormat="1" applyFont="1" applyFill="1" applyBorder="1" applyAlignment="1">
      <alignment horizontal="center" vertical="center"/>
    </xf>
    <xf numFmtId="9" fontId="10" fillId="2" borderId="22" xfId="0" applyNumberFormat="1" applyFont="1" applyFill="1" applyBorder="1" applyAlignment="1">
      <alignment horizontal="center" vertical="center"/>
    </xf>
    <xf numFmtId="1" fontId="10" fillId="2" borderId="20" xfId="0" applyNumberFormat="1" applyFont="1" applyFill="1" applyBorder="1" applyAlignment="1">
      <alignment horizontal="center" vertical="center"/>
    </xf>
    <xf numFmtId="1" fontId="10" fillId="2" borderId="21" xfId="0" applyNumberFormat="1" applyFont="1" applyFill="1" applyBorder="1" applyAlignment="1">
      <alignment horizontal="center" vertical="center"/>
    </xf>
    <xf numFmtId="1" fontId="10" fillId="2" borderId="23" xfId="0" applyNumberFormat="1" applyFont="1" applyFill="1" applyBorder="1" applyAlignment="1">
      <alignment horizontal="center" vertical="center"/>
    </xf>
    <xf numFmtId="1" fontId="10" fillId="2" borderId="24" xfId="0" applyNumberFormat="1" applyFont="1" applyFill="1" applyBorder="1" applyAlignment="1">
      <alignment horizontal="center" vertical="center"/>
    </xf>
    <xf numFmtId="1" fontId="10" fillId="2" borderId="25" xfId="0" applyNumberFormat="1" applyFont="1" applyFill="1" applyBorder="1" applyAlignment="1">
      <alignment horizontal="center" vertical="center"/>
    </xf>
    <xf numFmtId="3" fontId="10" fillId="2" borderId="23" xfId="0" applyNumberFormat="1" applyFont="1" applyFill="1" applyBorder="1" applyAlignment="1">
      <alignment horizontal="center" vertical="center"/>
    </xf>
    <xf numFmtId="3" fontId="10" fillId="2" borderId="25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3" fontId="10" fillId="2" borderId="27" xfId="0" applyNumberFormat="1" applyFont="1" applyFill="1" applyBorder="1" applyAlignment="1">
      <alignment horizontal="center" vertical="center"/>
    </xf>
    <xf numFmtId="3" fontId="10" fillId="2" borderId="28" xfId="0" applyNumberFormat="1" applyFont="1" applyFill="1" applyBorder="1" applyAlignment="1">
      <alignment horizontal="center" vertical="center"/>
    </xf>
    <xf numFmtId="9" fontId="10" fillId="2" borderId="29" xfId="0" applyNumberFormat="1" applyFont="1" applyFill="1" applyBorder="1" applyAlignment="1">
      <alignment horizontal="center" vertical="center"/>
    </xf>
    <xf numFmtId="1" fontId="10" fillId="2" borderId="27" xfId="0" applyNumberFormat="1" applyFont="1" applyFill="1" applyBorder="1" applyAlignment="1">
      <alignment horizontal="center" vertical="center"/>
    </xf>
    <xf numFmtId="1" fontId="10" fillId="2" borderId="28" xfId="0" applyNumberFormat="1" applyFont="1" applyFill="1" applyBorder="1" applyAlignment="1">
      <alignment horizontal="center" vertical="center"/>
    </xf>
    <xf numFmtId="1" fontId="10" fillId="2" borderId="30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3" fontId="10" fillId="2" borderId="33" xfId="0" applyNumberFormat="1" applyFont="1" applyFill="1" applyBorder="1" applyAlignment="1">
      <alignment horizontal="center" vertical="center"/>
    </xf>
    <xf numFmtId="3" fontId="10" fillId="2" borderId="34" xfId="0" applyNumberFormat="1" applyFont="1" applyFill="1" applyBorder="1" applyAlignment="1">
      <alignment horizontal="center" vertical="center"/>
    </xf>
    <xf numFmtId="9" fontId="10" fillId="2" borderId="35" xfId="0" applyNumberFormat="1" applyFont="1" applyFill="1" applyBorder="1" applyAlignment="1">
      <alignment horizontal="center" vertical="center"/>
    </xf>
    <xf numFmtId="3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0" fillId="2" borderId="36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0" fillId="2" borderId="37" xfId="0" applyNumberFormat="1" applyFont="1" applyFill="1" applyBorder="1" applyAlignment="1">
      <alignment horizontal="center" vertical="center"/>
    </xf>
    <xf numFmtId="3" fontId="10" fillId="2" borderId="22" xfId="0" applyNumberFormat="1" applyFont="1" applyFill="1" applyBorder="1" applyAlignment="1">
      <alignment horizontal="center" vertical="center"/>
    </xf>
    <xf numFmtId="3" fontId="10" fillId="2" borderId="38" xfId="0" applyNumberFormat="1" applyFont="1" applyFill="1" applyBorder="1" applyAlignment="1">
      <alignment horizontal="center" vertical="center"/>
    </xf>
    <xf numFmtId="3" fontId="10" fillId="2" borderId="29" xfId="0" applyNumberFormat="1" applyFont="1" applyFill="1" applyBorder="1" applyAlignment="1">
      <alignment horizontal="center" vertical="center"/>
    </xf>
    <xf numFmtId="3" fontId="10" fillId="2" borderId="39" xfId="0" applyNumberFormat="1" applyFont="1" applyFill="1" applyBorder="1" applyAlignment="1">
      <alignment horizontal="center" vertical="center"/>
    </xf>
    <xf numFmtId="3" fontId="10" fillId="2" borderId="40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3" fillId="0" borderId="41" xfId="0" applyFont="1" applyBorder="1" applyAlignment="1">
      <alignment horizontal="center" wrapText="1"/>
    </xf>
    <xf numFmtId="9" fontId="3" fillId="0" borderId="4" xfId="0" applyNumberFormat="1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/>
    </xf>
    <xf numFmtId="3" fontId="10" fillId="2" borderId="17" xfId="0" applyNumberFormat="1" applyFont="1" applyFill="1" applyBorder="1" applyAlignment="1">
      <alignment horizontal="center" vertical="center"/>
    </xf>
    <xf numFmtId="3" fontId="10" fillId="2" borderId="18" xfId="0" applyNumberFormat="1" applyFont="1" applyFill="1" applyBorder="1" applyAlignment="1">
      <alignment horizontal="center" vertical="center"/>
    </xf>
    <xf numFmtId="3" fontId="10" fillId="2" borderId="19" xfId="0" applyNumberFormat="1" applyFont="1" applyFill="1" applyBorder="1" applyAlignment="1">
      <alignment horizontal="center" vertical="center"/>
    </xf>
    <xf numFmtId="3" fontId="10" fillId="2" borderId="13" xfId="0" applyNumberFormat="1" applyFont="1" applyFill="1" applyBorder="1" applyAlignment="1">
      <alignment horizontal="center" vertical="center"/>
    </xf>
    <xf numFmtId="9" fontId="10" fillId="2" borderId="20" xfId="0" applyNumberFormat="1" applyFont="1" applyFill="1" applyBorder="1" applyAlignment="1">
      <alignment horizontal="center" vertical="center"/>
    </xf>
    <xf numFmtId="164" fontId="10" fillId="2" borderId="16" xfId="0" applyNumberFormat="1" applyFont="1" applyFill="1" applyBorder="1" applyAlignment="1">
      <alignment horizontal="center" vertical="center"/>
    </xf>
    <xf numFmtId="3" fontId="10" fillId="2" borderId="1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9" fontId="10" fillId="2" borderId="42" xfId="0" applyNumberFormat="1" applyFont="1" applyFill="1" applyBorder="1" applyAlignment="1">
      <alignment horizontal="center" vertical="center"/>
    </xf>
    <xf numFmtId="3" fontId="10" fillId="2" borderId="43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3" fontId="10" fillId="2" borderId="24" xfId="0" applyNumberFormat="1" applyFont="1" applyFill="1" applyBorder="1" applyAlignment="1">
      <alignment horizontal="center" vertical="center"/>
    </xf>
    <xf numFmtId="1" fontId="10" fillId="2" borderId="44" xfId="0" applyNumberFormat="1" applyFont="1" applyFill="1" applyBorder="1" applyAlignment="1">
      <alignment horizontal="center" vertical="center"/>
    </xf>
    <xf numFmtId="3" fontId="10" fillId="2" borderId="45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164" fontId="10" fillId="2" borderId="22" xfId="0" applyNumberFormat="1" applyFont="1" applyFill="1" applyBorder="1" applyAlignment="1">
      <alignment horizontal="center" vertical="center"/>
    </xf>
    <xf numFmtId="1" fontId="10" fillId="2" borderId="46" xfId="0" applyNumberFormat="1" applyFont="1" applyFill="1" applyBorder="1" applyAlignment="1">
      <alignment horizontal="center" vertical="center"/>
    </xf>
    <xf numFmtId="3" fontId="10" fillId="2" borderId="47" xfId="0" applyNumberFormat="1" applyFont="1" applyFill="1" applyBorder="1" applyAlignment="1">
      <alignment horizontal="center" vertical="center"/>
    </xf>
    <xf numFmtId="9" fontId="10" fillId="2" borderId="19" xfId="0" applyNumberFormat="1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3" fontId="10" fillId="2" borderId="49" xfId="0" applyNumberFormat="1" applyFont="1" applyFill="1" applyBorder="1" applyAlignment="1">
      <alignment horizontal="center" vertical="center"/>
    </xf>
    <xf numFmtId="3" fontId="10" fillId="2" borderId="46" xfId="0" applyNumberFormat="1" applyFont="1" applyFill="1" applyBorder="1" applyAlignment="1">
      <alignment horizontal="center" vertical="center"/>
    </xf>
    <xf numFmtId="3" fontId="10" fillId="2" borderId="48" xfId="0" applyNumberFormat="1" applyFont="1" applyFill="1" applyBorder="1" applyAlignment="1">
      <alignment horizontal="center" vertical="center"/>
    </xf>
    <xf numFmtId="164" fontId="10" fillId="2" borderId="50" xfId="0" applyNumberFormat="1" applyFont="1" applyFill="1" applyBorder="1" applyAlignment="1">
      <alignment horizontal="center" vertical="center"/>
    </xf>
    <xf numFmtId="3" fontId="10" fillId="2" borderId="50" xfId="0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3" fontId="10" fillId="2" borderId="51" xfId="0" applyNumberFormat="1" applyFont="1" applyFill="1" applyBorder="1" applyAlignment="1">
      <alignment horizontal="center" vertical="center"/>
    </xf>
    <xf numFmtId="1" fontId="10" fillId="2" borderId="33" xfId="0" applyNumberFormat="1" applyFont="1" applyFill="1" applyBorder="1" applyAlignment="1">
      <alignment horizontal="center" vertical="center"/>
    </xf>
    <xf numFmtId="3" fontId="10" fillId="2" borderId="52" xfId="0" applyNumberFormat="1" applyFont="1" applyFill="1" applyBorder="1" applyAlignment="1">
      <alignment horizontal="center" vertical="center"/>
    </xf>
    <xf numFmtId="3" fontId="10" fillId="2" borderId="32" xfId="0" applyNumberFormat="1" applyFont="1" applyFill="1" applyBorder="1" applyAlignment="1">
      <alignment horizontal="center" vertical="center"/>
    </xf>
    <xf numFmtId="9" fontId="10" fillId="2" borderId="33" xfId="0" applyNumberFormat="1" applyFont="1" applyFill="1" applyBorder="1" applyAlignment="1">
      <alignment horizontal="center" vertical="center"/>
    </xf>
    <xf numFmtId="164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  <xf numFmtId="9" fontId="10" fillId="2" borderId="0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9" fontId="3" fillId="0" borderId="0" xfId="0" applyNumberFormat="1" applyFont="1"/>
    <xf numFmtId="9" fontId="10" fillId="2" borderId="54" xfId="0" applyNumberFormat="1" applyFont="1" applyFill="1" applyBorder="1" applyAlignment="1">
      <alignment horizontal="center" vertical="center"/>
    </xf>
    <xf numFmtId="9" fontId="10" fillId="2" borderId="50" xfId="0" applyNumberFormat="1" applyFont="1" applyFill="1" applyBorder="1" applyAlignment="1">
      <alignment horizontal="center" vertical="center"/>
    </xf>
    <xf numFmtId="9" fontId="10" fillId="2" borderId="46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164" fontId="10" fillId="0" borderId="42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164" fontId="10" fillId="0" borderId="32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wrapText="1"/>
    </xf>
    <xf numFmtId="0" fontId="9" fillId="0" borderId="58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9" fontId="9" fillId="0" borderId="30" xfId="0" applyNumberFormat="1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3" fillId="0" borderId="6" xfId="0" applyFont="1" applyBorder="1" applyAlignment="1">
      <alignment vertical="center"/>
    </xf>
    <xf numFmtId="168" fontId="11" fillId="0" borderId="7" xfId="0" applyNumberFormat="1" applyFont="1" applyBorder="1" applyAlignment="1">
      <alignment horizontal="center" vertical="center"/>
    </xf>
    <xf numFmtId="168" fontId="11" fillId="0" borderId="59" xfId="0" applyNumberFormat="1" applyFont="1" applyBorder="1" applyAlignment="1">
      <alignment horizontal="center" vertical="center"/>
    </xf>
    <xf numFmtId="168" fontId="11" fillId="0" borderId="10" xfId="0" applyNumberFormat="1" applyFont="1" applyBorder="1" applyAlignment="1">
      <alignment horizontal="center" vertical="center"/>
    </xf>
    <xf numFmtId="168" fontId="11" fillId="0" borderId="8" xfId="0" applyNumberFormat="1" applyFont="1" applyBorder="1" applyAlignment="1">
      <alignment horizontal="center" vertical="center"/>
    </xf>
    <xf numFmtId="168" fontId="11" fillId="0" borderId="10" xfId="2" applyNumberFormat="1" applyFont="1" applyBorder="1" applyAlignment="1">
      <alignment horizontal="center" vertical="center"/>
    </xf>
    <xf numFmtId="168" fontId="11" fillId="0" borderId="8" xfId="2" applyNumberFormat="1" applyFont="1" applyBorder="1" applyAlignment="1">
      <alignment horizontal="center" vertical="center"/>
    </xf>
    <xf numFmtId="168" fontId="11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166" fontId="11" fillId="0" borderId="6" xfId="0" applyNumberFormat="1" applyFont="1" applyBorder="1" applyAlignment="1">
      <alignment horizontal="center" vertical="center"/>
    </xf>
    <xf numFmtId="168" fontId="11" fillId="0" borderId="20" xfId="0" applyNumberFormat="1" applyFont="1" applyBorder="1" applyAlignment="1">
      <alignment horizontal="center" vertical="center"/>
    </xf>
    <xf numFmtId="168" fontId="11" fillId="0" borderId="60" xfId="0" applyNumberFormat="1" applyFont="1" applyBorder="1" applyAlignment="1">
      <alignment horizontal="center" vertical="center"/>
    </xf>
    <xf numFmtId="168" fontId="11" fillId="0" borderId="23" xfId="0" applyNumberFormat="1" applyFont="1" applyBorder="1" applyAlignment="1">
      <alignment horizontal="center" vertical="center"/>
    </xf>
    <xf numFmtId="168" fontId="11" fillId="0" borderId="21" xfId="0" applyNumberFormat="1" applyFont="1" applyBorder="1" applyAlignment="1">
      <alignment horizontal="center" vertical="center"/>
    </xf>
    <xf numFmtId="168" fontId="11" fillId="0" borderId="23" xfId="2" applyNumberFormat="1" applyFont="1" applyBorder="1" applyAlignment="1">
      <alignment horizontal="center" vertical="center"/>
    </xf>
    <xf numFmtId="168" fontId="11" fillId="0" borderId="21" xfId="2" applyNumberFormat="1" applyFont="1" applyBorder="1" applyAlignment="1">
      <alignment horizontal="center" vertical="center"/>
    </xf>
    <xf numFmtId="168" fontId="11" fillId="0" borderId="22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68" fontId="11" fillId="0" borderId="60" xfId="2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166" fontId="11" fillId="0" borderId="26" xfId="0" applyNumberFormat="1" applyFont="1" applyBorder="1" applyAlignment="1">
      <alignment horizontal="center" vertical="center"/>
    </xf>
    <xf numFmtId="168" fontId="11" fillId="0" borderId="46" xfId="2" applyNumberFormat="1" applyFont="1" applyBorder="1" applyAlignment="1">
      <alignment horizontal="center" vertical="center"/>
    </xf>
    <xf numFmtId="168" fontId="11" fillId="0" borderId="61" xfId="2" applyNumberFormat="1" applyFont="1" applyBorder="1" applyAlignment="1">
      <alignment horizontal="center" vertical="center"/>
    </xf>
    <xf numFmtId="168" fontId="11" fillId="0" borderId="49" xfId="2" applyNumberFormat="1" applyFont="1" applyBorder="1" applyAlignment="1">
      <alignment horizontal="center" vertical="center"/>
    </xf>
    <xf numFmtId="168" fontId="11" fillId="0" borderId="48" xfId="2" applyNumberFormat="1" applyFont="1" applyBorder="1" applyAlignment="1">
      <alignment horizontal="center" vertical="center"/>
    </xf>
    <xf numFmtId="168" fontId="11" fillId="0" borderId="62" xfId="2" applyNumberFormat="1" applyFont="1" applyBorder="1" applyAlignment="1">
      <alignment horizontal="center" vertical="center"/>
    </xf>
    <xf numFmtId="168" fontId="11" fillId="0" borderId="29" xfId="2" applyNumberFormat="1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169" fontId="11" fillId="0" borderId="39" xfId="0" applyNumberFormat="1" applyFont="1" applyBorder="1" applyAlignment="1">
      <alignment horizontal="center" vertical="center"/>
    </xf>
    <xf numFmtId="168" fontId="11" fillId="0" borderId="33" xfId="0" applyNumberFormat="1" applyFont="1" applyBorder="1" applyAlignment="1">
      <alignment horizontal="center" vertical="center"/>
    </xf>
    <xf numFmtId="168" fontId="11" fillId="0" borderId="63" xfId="0" applyNumberFormat="1" applyFont="1" applyBorder="1" applyAlignment="1">
      <alignment horizontal="center" vertical="center"/>
    </xf>
    <xf numFmtId="168" fontId="11" fillId="0" borderId="40" xfId="0" applyNumberFormat="1" applyFont="1" applyBorder="1" applyAlignment="1">
      <alignment horizontal="center" vertical="center"/>
    </xf>
    <xf numFmtId="168" fontId="11" fillId="0" borderId="34" xfId="0" applyNumberFormat="1" applyFont="1" applyBorder="1" applyAlignment="1">
      <alignment horizontal="center" vertical="center"/>
    </xf>
    <xf numFmtId="168" fontId="11" fillId="0" borderId="40" xfId="2" applyNumberFormat="1" applyFont="1" applyBorder="1" applyAlignment="1">
      <alignment horizontal="center" vertical="center"/>
    </xf>
    <xf numFmtId="168" fontId="11" fillId="0" borderId="35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66" fontId="12" fillId="0" borderId="41" xfId="0" applyNumberFormat="1" applyFont="1" applyBorder="1" applyAlignment="1">
      <alignment horizontal="center" vertical="center"/>
    </xf>
    <xf numFmtId="168" fontId="12" fillId="0" borderId="7" xfId="0" applyNumberFormat="1" applyFont="1" applyBorder="1" applyAlignment="1">
      <alignment horizontal="center" vertical="center"/>
    </xf>
    <xf numFmtId="168" fontId="12" fillId="0" borderId="10" xfId="0" applyNumberFormat="1" applyFont="1" applyBorder="1" applyAlignment="1">
      <alignment horizontal="center" vertical="center"/>
    </xf>
    <xf numFmtId="168" fontId="12" fillId="0" borderId="8" xfId="0" applyNumberFormat="1" applyFont="1" applyBorder="1" applyAlignment="1">
      <alignment horizontal="center" vertical="center"/>
    </xf>
    <xf numFmtId="168" fontId="12" fillId="0" borderId="10" xfId="2" applyNumberFormat="1" applyFont="1" applyBorder="1" applyAlignment="1">
      <alignment horizontal="center" vertical="center"/>
    </xf>
    <xf numFmtId="168" fontId="12" fillId="0" borderId="8" xfId="2" applyNumberFormat="1" applyFont="1" applyBorder="1" applyAlignment="1">
      <alignment horizontal="center" vertical="center"/>
    </xf>
    <xf numFmtId="168" fontId="12" fillId="0" borderId="9" xfId="0" applyNumberFormat="1" applyFont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168" fontId="12" fillId="0" borderId="20" xfId="0" applyNumberFormat="1" applyFont="1" applyBorder="1" applyAlignment="1">
      <alignment horizontal="center" vertical="center"/>
    </xf>
    <xf numFmtId="168" fontId="12" fillId="0" borderId="23" xfId="0" applyNumberFormat="1" applyFont="1" applyBorder="1" applyAlignment="1">
      <alignment horizontal="center" vertical="center"/>
    </xf>
    <xf numFmtId="168" fontId="12" fillId="0" borderId="21" xfId="0" applyNumberFormat="1" applyFont="1" applyBorder="1" applyAlignment="1">
      <alignment horizontal="center" vertical="center"/>
    </xf>
    <xf numFmtId="168" fontId="12" fillId="0" borderId="23" xfId="2" applyNumberFormat="1" applyFont="1" applyBorder="1" applyAlignment="1">
      <alignment horizontal="center" vertical="center"/>
    </xf>
    <xf numFmtId="168" fontId="12" fillId="0" borderId="22" xfId="0" applyNumberFormat="1" applyFont="1" applyBorder="1" applyAlignment="1">
      <alignment horizontal="center" vertical="center"/>
    </xf>
    <xf numFmtId="168" fontId="12" fillId="0" borderId="21" xfId="2" applyNumberFormat="1" applyFont="1" applyBorder="1" applyAlignment="1">
      <alignment horizontal="center" vertical="center"/>
    </xf>
    <xf numFmtId="166" fontId="12" fillId="0" borderId="26" xfId="0" applyNumberFormat="1" applyFont="1" applyBorder="1" applyAlignment="1">
      <alignment horizontal="center" vertical="center"/>
    </xf>
    <xf numFmtId="168" fontId="12" fillId="0" borderId="46" xfId="0" applyNumberFormat="1" applyFont="1" applyBorder="1" applyAlignment="1">
      <alignment horizontal="center" vertical="center"/>
    </xf>
    <xf numFmtId="168" fontId="12" fillId="0" borderId="49" xfId="0" applyNumberFormat="1" applyFont="1" applyBorder="1" applyAlignment="1">
      <alignment horizontal="center" vertical="center"/>
    </xf>
    <xf numFmtId="168" fontId="12" fillId="0" borderId="62" xfId="0" applyNumberFormat="1" applyFont="1" applyBorder="1" applyAlignment="1">
      <alignment horizontal="center" vertical="center"/>
    </xf>
    <xf numFmtId="168" fontId="12" fillId="0" borderId="49" xfId="2" applyNumberFormat="1" applyFont="1" applyBorder="1" applyAlignment="1">
      <alignment horizontal="center" vertical="center"/>
    </xf>
    <xf numFmtId="168" fontId="12" fillId="0" borderId="62" xfId="2" applyNumberFormat="1" applyFont="1" applyBorder="1" applyAlignment="1">
      <alignment horizontal="center" vertical="center"/>
    </xf>
    <xf numFmtId="168" fontId="12" fillId="0" borderId="50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vertical="center"/>
    </xf>
    <xf numFmtId="169" fontId="12" fillId="0" borderId="39" xfId="1" applyNumberFormat="1" applyFont="1" applyBorder="1" applyAlignment="1">
      <alignment horizontal="center" vertical="center"/>
    </xf>
    <xf numFmtId="168" fontId="12" fillId="0" borderId="33" xfId="0" applyNumberFormat="1" applyFont="1" applyBorder="1" applyAlignment="1">
      <alignment horizontal="center" vertical="center"/>
    </xf>
    <xf numFmtId="168" fontId="12" fillId="0" borderId="40" xfId="0" applyNumberFormat="1" applyFont="1" applyBorder="1" applyAlignment="1">
      <alignment horizontal="center" vertical="center"/>
    </xf>
    <xf numFmtId="168" fontId="12" fillId="0" borderId="34" xfId="0" applyNumberFormat="1" applyFont="1" applyBorder="1" applyAlignment="1">
      <alignment horizontal="center" vertical="center"/>
    </xf>
    <xf numFmtId="168" fontId="12" fillId="0" borderId="40" xfId="2" applyNumberFormat="1" applyFont="1" applyBorder="1" applyAlignment="1">
      <alignment horizontal="center" vertical="center"/>
    </xf>
    <xf numFmtId="168" fontId="12" fillId="0" borderId="35" xfId="0" applyNumberFormat="1" applyFont="1" applyBorder="1" applyAlignment="1">
      <alignment horizontal="center" vertical="center"/>
    </xf>
    <xf numFmtId="166" fontId="12" fillId="0" borderId="32" xfId="0" applyNumberFormat="1" applyFont="1" applyBorder="1" applyAlignment="1">
      <alignment horizontal="center" vertical="center"/>
    </xf>
    <xf numFmtId="167" fontId="12" fillId="0" borderId="33" xfId="0" applyNumberFormat="1" applyFont="1" applyBorder="1" applyAlignment="1">
      <alignment horizontal="center" vertical="center"/>
    </xf>
    <xf numFmtId="167" fontId="12" fillId="0" borderId="40" xfId="0" applyNumberFormat="1" applyFont="1" applyBorder="1" applyAlignment="1">
      <alignment horizontal="center" vertical="center"/>
    </xf>
    <xf numFmtId="167" fontId="12" fillId="0" borderId="34" xfId="0" applyNumberFormat="1" applyFont="1" applyBorder="1" applyAlignment="1">
      <alignment horizontal="center" vertical="center"/>
    </xf>
    <xf numFmtId="167" fontId="12" fillId="0" borderId="35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1" fillId="0" borderId="41" xfId="0" quotePrefix="1" applyNumberFormat="1" applyFont="1" applyBorder="1" applyAlignment="1">
      <alignment horizontal="center" vertical="center"/>
    </xf>
    <xf numFmtId="166" fontId="11" fillId="0" borderId="6" xfId="0" quotePrefix="1" applyNumberFormat="1" applyFont="1" applyBorder="1" applyAlignment="1">
      <alignment horizontal="center" vertical="center"/>
    </xf>
    <xf numFmtId="165" fontId="10" fillId="0" borderId="39" xfId="1" applyNumberFormat="1" applyFont="1" applyBorder="1" applyAlignment="1">
      <alignment horizontal="left" vertical="center" indent="1"/>
    </xf>
    <xf numFmtId="0" fontId="6" fillId="0" borderId="0" xfId="0" applyFont="1" applyFill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10" fillId="0" borderId="39" xfId="0" applyNumberFormat="1" applyFont="1" applyBorder="1" applyAlignment="1">
      <alignment wrapText="1"/>
    </xf>
    <xf numFmtId="0" fontId="10" fillId="0" borderId="51" xfId="0" applyFont="1" applyBorder="1" applyAlignment="1">
      <alignment wrapText="1"/>
    </xf>
    <xf numFmtId="0" fontId="10" fillId="0" borderId="52" xfId="0" applyFont="1" applyBorder="1" applyAlignment="1">
      <alignment wrapText="1"/>
    </xf>
    <xf numFmtId="0" fontId="5" fillId="0" borderId="6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9" fontId="5" fillId="0" borderId="6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9" fontId="3" fillId="0" borderId="36" xfId="0" applyNumberFormat="1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9" fontId="5" fillId="0" borderId="53" xfId="0" applyNumberFormat="1" applyFont="1" applyBorder="1" applyAlignment="1">
      <alignment horizontal="center" vertical="center" wrapText="1"/>
    </xf>
    <xf numFmtId="0" fontId="10" fillId="0" borderId="2" xfId="0" applyFont="1" applyBorder="1" applyAlignment="1"/>
    <xf numFmtId="0" fontId="10" fillId="0" borderId="3" xfId="0" applyFont="1" applyBorder="1" applyAlignment="1"/>
    <xf numFmtId="0" fontId="10" fillId="0" borderId="4" xfId="0" applyFont="1" applyBorder="1" applyAlignment="1"/>
    <xf numFmtId="9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53" xfId="0" applyFont="1" applyBorder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0" fillId="0" borderId="45" xfId="0" applyFont="1" applyBorder="1" applyAlignment="1">
      <alignment horizontal="left" wrapText="1" indent="1"/>
    </xf>
    <xf numFmtId="0" fontId="14" fillId="0" borderId="67" xfId="0" applyFont="1" applyBorder="1" applyAlignment="1">
      <alignment horizontal="left" wrapText="1"/>
    </xf>
    <xf numFmtId="0" fontId="14" fillId="0" borderId="56" xfId="0" applyFont="1" applyBorder="1" applyAlignment="1">
      <alignment horizontal="left"/>
    </xf>
    <xf numFmtId="9" fontId="9" fillId="0" borderId="36" xfId="0" applyNumberFormat="1" applyFont="1" applyBorder="1" applyAlignment="1">
      <alignment horizontal="center"/>
    </xf>
    <xf numFmtId="9" fontId="9" fillId="0" borderId="11" xfId="0" applyNumberFormat="1" applyFont="1" applyBorder="1" applyAlignment="1">
      <alignment horizontal="center"/>
    </xf>
    <xf numFmtId="0" fontId="9" fillId="0" borderId="11" xfId="0" applyFont="1" applyBorder="1" applyAlignment="1"/>
    <xf numFmtId="0" fontId="9" fillId="0" borderId="12" xfId="0" applyFont="1" applyBorder="1" applyAlignment="1"/>
    <xf numFmtId="9" fontId="5" fillId="0" borderId="1" xfId="0" applyNumberFormat="1" applyFont="1" applyBorder="1" applyAlignment="1">
      <alignment horizontal="center" vertical="center" wrapText="1"/>
    </xf>
    <xf numFmtId="9" fontId="5" fillId="0" borderId="66" xfId="0" applyNumberFormat="1" applyFont="1" applyBorder="1" applyAlignment="1">
      <alignment horizontal="center" vertical="center" wrapText="1"/>
    </xf>
    <xf numFmtId="9" fontId="5" fillId="0" borderId="53" xfId="0" applyNumberFormat="1" applyFont="1" applyBorder="1" applyAlignment="1">
      <alignment horizontal="center" vertical="center"/>
    </xf>
    <xf numFmtId="9" fontId="5" fillId="0" borderId="0" xfId="0" applyNumberFormat="1" applyFont="1" applyBorder="1" applyAlignment="1">
      <alignment horizontal="center" vertical="center"/>
    </xf>
    <xf numFmtId="9" fontId="5" fillId="0" borderId="45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0" fontId="3" fillId="0" borderId="11" xfId="0" applyFont="1" applyBorder="1" applyAlignment="1"/>
    <xf numFmtId="0" fontId="3" fillId="0" borderId="12" xfId="0" applyFont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1248" name="Rectangle 2">
          <a:extLst>
            <a:ext uri="{FF2B5EF4-FFF2-40B4-BE49-F238E27FC236}">
              <a16:creationId xmlns:a16="http://schemas.microsoft.com/office/drawing/2014/main" id="{4A7CAD44-3324-49A7-BBC5-23486EADCCC8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7924800" cy="60102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zoomScale="90" zoomScaleNormal="90" workbookViewId="0">
      <selection activeCell="A32" sqref="A32"/>
    </sheetView>
  </sheetViews>
  <sheetFormatPr defaultColWidth="9.1796875" defaultRowHeight="13" x14ac:dyDescent="0.3"/>
  <cols>
    <col min="1" max="1" width="24.54296875" style="2" customWidth="1"/>
    <col min="2" max="2" width="14.54296875" style="2" customWidth="1"/>
    <col min="3" max="3" width="80" style="2" customWidth="1"/>
    <col min="4" max="4" width="16.54296875" style="1" customWidth="1"/>
    <col min="5" max="5" width="21.453125" style="1" customWidth="1"/>
    <col min="6" max="6" width="11.54296875" style="2" customWidth="1"/>
    <col min="7" max="7" width="10.453125" style="2" customWidth="1"/>
    <col min="8" max="9" width="9.1796875" style="2"/>
    <col min="10" max="10" width="11" style="2" customWidth="1"/>
    <col min="11" max="16384" width="9.1796875" style="2"/>
  </cols>
  <sheetData>
    <row r="1" spans="1:15" ht="17.25" customHeight="1" x14ac:dyDescent="0.35">
      <c r="A1" s="228"/>
      <c r="B1" s="228"/>
      <c r="C1" s="228"/>
    </row>
    <row r="2" spans="1:15" ht="17.25" customHeight="1" x14ac:dyDescent="0.45">
      <c r="A2" s="231"/>
      <c r="B2" s="232"/>
      <c r="C2" s="232"/>
    </row>
    <row r="3" spans="1:15" ht="17.25" customHeight="1" x14ac:dyDescent="0.45">
      <c r="A3" s="229"/>
      <c r="B3" s="229"/>
      <c r="C3" s="229"/>
    </row>
    <row r="4" spans="1:15" ht="17.25" customHeight="1" x14ac:dyDescent="0.45">
      <c r="A4" s="233" t="s">
        <v>0</v>
      </c>
      <c r="B4" s="232"/>
      <c r="C4" s="232"/>
      <c r="D4" s="3"/>
    </row>
    <row r="5" spans="1:15" ht="16.5" customHeight="1" x14ac:dyDescent="0.45">
      <c r="A5" s="231" t="s">
        <v>1</v>
      </c>
      <c r="B5" s="231"/>
      <c r="C5" s="231"/>
    </row>
    <row r="6" spans="1:15" ht="17.25" customHeight="1" x14ac:dyDescent="0.35">
      <c r="A6" s="4"/>
      <c r="B6" s="4"/>
      <c r="C6" s="4"/>
    </row>
    <row r="7" spans="1:15" ht="17.25" customHeight="1" x14ac:dyDescent="0.5">
      <c r="A7" s="230" t="s">
        <v>2</v>
      </c>
      <c r="B7" s="230"/>
      <c r="C7" s="230"/>
    </row>
    <row r="8" spans="1:15" ht="17.25" customHeight="1" x14ac:dyDescent="0.5">
      <c r="A8" s="226"/>
      <c r="B8" s="226"/>
      <c r="C8" s="226"/>
      <c r="N8" s="5"/>
      <c r="O8" s="5"/>
    </row>
    <row r="9" spans="1:15" ht="17.25" customHeight="1" x14ac:dyDescent="0.5">
      <c r="C9" s="6" t="s">
        <v>3</v>
      </c>
      <c r="D9" s="6"/>
      <c r="E9" s="6"/>
      <c r="N9" s="5"/>
      <c r="O9" s="5"/>
    </row>
    <row r="10" spans="1:15" ht="7.5" customHeight="1" x14ac:dyDescent="0.5">
      <c r="A10" s="7"/>
      <c r="B10" s="7"/>
      <c r="C10" s="8"/>
    </row>
    <row r="11" spans="1:15" ht="20.25" customHeight="1" x14ac:dyDescent="0.45">
      <c r="A11" s="9"/>
      <c r="B11" s="7"/>
      <c r="C11" s="10" t="s">
        <v>4</v>
      </c>
    </row>
    <row r="12" spans="1:15" ht="20.25" customHeight="1" x14ac:dyDescent="0.45">
      <c r="A12" s="9"/>
      <c r="B12" s="11"/>
      <c r="C12" s="10" t="s">
        <v>5</v>
      </c>
    </row>
    <row r="13" spans="1:15" ht="20.25" customHeight="1" x14ac:dyDescent="0.45">
      <c r="A13" s="9"/>
      <c r="B13" s="7"/>
      <c r="C13" s="10" t="s">
        <v>6</v>
      </c>
    </row>
    <row r="14" spans="1:15" ht="17.25" customHeight="1" x14ac:dyDescent="0.5">
      <c r="A14" s="9"/>
      <c r="B14" s="7"/>
      <c r="C14" s="6"/>
    </row>
    <row r="15" spans="1:15" ht="17.25" customHeight="1" x14ac:dyDescent="0.5">
      <c r="A15" s="9"/>
      <c r="B15" s="7"/>
      <c r="C15" s="6" t="s">
        <v>7</v>
      </c>
    </row>
    <row r="16" spans="1:15" ht="6.75" customHeight="1" x14ac:dyDescent="0.5">
      <c r="A16" s="7"/>
      <c r="B16" s="7"/>
      <c r="C16" s="12"/>
    </row>
    <row r="17" spans="1:3" ht="20.25" customHeight="1" x14ac:dyDescent="0.45">
      <c r="A17" s="9"/>
      <c r="B17" s="11"/>
      <c r="C17" s="10" t="s">
        <v>8</v>
      </c>
    </row>
    <row r="18" spans="1:3" ht="20.25" customHeight="1" x14ac:dyDescent="0.45">
      <c r="A18" s="9"/>
      <c r="B18" s="11"/>
      <c r="C18" s="10" t="s">
        <v>9</v>
      </c>
    </row>
    <row r="19" spans="1:3" ht="20.25" customHeight="1" x14ac:dyDescent="0.45">
      <c r="A19" s="7"/>
      <c r="B19" s="7"/>
      <c r="C19" s="10" t="s">
        <v>10</v>
      </c>
    </row>
    <row r="20" spans="1:3" ht="17.25" customHeight="1" x14ac:dyDescent="0.5">
      <c r="A20" s="7"/>
      <c r="B20" s="7"/>
      <c r="C20" s="6"/>
    </row>
    <row r="21" spans="1:3" ht="17.25" customHeight="1" x14ac:dyDescent="0.5">
      <c r="A21" s="7"/>
      <c r="B21" s="7"/>
      <c r="C21" s="6" t="s">
        <v>11</v>
      </c>
    </row>
    <row r="22" spans="1:3" ht="6" customHeight="1" x14ac:dyDescent="0.5">
      <c r="A22" s="7"/>
      <c r="B22" s="7"/>
      <c r="C22" s="12"/>
    </row>
    <row r="23" spans="1:3" ht="20.25" customHeight="1" x14ac:dyDescent="0.45">
      <c r="A23" s="7"/>
      <c r="B23" s="7"/>
      <c r="C23" s="10" t="s">
        <v>12</v>
      </c>
    </row>
    <row r="24" spans="1:3" ht="20.25" customHeight="1" x14ac:dyDescent="0.45">
      <c r="A24" s="7"/>
      <c r="B24" s="7"/>
      <c r="C24" s="10" t="s">
        <v>13</v>
      </c>
    </row>
    <row r="25" spans="1:3" ht="20.25" customHeight="1" x14ac:dyDescent="0.45">
      <c r="A25" s="7"/>
      <c r="B25" s="7"/>
      <c r="C25" s="10" t="s">
        <v>14</v>
      </c>
    </row>
    <row r="26" spans="1:3" ht="17.25" customHeight="1" x14ac:dyDescent="0.35">
      <c r="A26" s="7"/>
      <c r="B26" s="7"/>
      <c r="C26" s="11"/>
    </row>
    <row r="27" spans="1:3" ht="17.25" customHeight="1" x14ac:dyDescent="0.3">
      <c r="A27" s="13"/>
      <c r="B27" s="13"/>
      <c r="C27" s="13"/>
    </row>
    <row r="28" spans="1:3" ht="12.75" customHeight="1" x14ac:dyDescent="0.3">
      <c r="A28" s="14"/>
      <c r="B28" s="1"/>
      <c r="C28" s="1"/>
    </row>
    <row r="29" spans="1:3" ht="16.5" customHeight="1" x14ac:dyDescent="0.3">
      <c r="B29" s="1"/>
      <c r="C29" s="1"/>
    </row>
    <row r="30" spans="1:3" ht="11.25" customHeight="1" x14ac:dyDescent="0.3">
      <c r="A30" s="2" t="s">
        <v>15</v>
      </c>
      <c r="B30" s="1"/>
      <c r="C30" s="15"/>
    </row>
    <row r="31" spans="1:3" x14ac:dyDescent="0.3">
      <c r="A31" s="1" t="s">
        <v>16</v>
      </c>
      <c r="B31" s="1"/>
      <c r="C31" s="1"/>
    </row>
  </sheetData>
  <mergeCells count="6">
    <mergeCell ref="A1:C1"/>
    <mergeCell ref="A3:C3"/>
    <mergeCell ref="A7:C7"/>
    <mergeCell ref="A2:C2"/>
    <mergeCell ref="A4:C4"/>
    <mergeCell ref="A5:C5"/>
  </mergeCells>
  <phoneticPr fontId="0" type="noConversion"/>
  <printOptions horizontalCentered="1" verticalCentered="1"/>
  <pageMargins left="0.7" right="0.7" top="0.55000000000000004" bottom="0.47" header="0.28000000000000003" footer="0.31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3"/>
  <sheetViews>
    <sheetView zoomScaleNormal="100" workbookViewId="0">
      <selection activeCell="A23" sqref="A23"/>
    </sheetView>
  </sheetViews>
  <sheetFormatPr defaultColWidth="9.1796875" defaultRowHeight="13" x14ac:dyDescent="0.3"/>
  <cols>
    <col min="1" max="1" width="19.453125" style="2" customWidth="1"/>
    <col min="2" max="2" width="6.1796875" style="2" customWidth="1"/>
    <col min="3" max="5" width="5" style="2" bestFit="1" customWidth="1"/>
    <col min="6" max="6" width="5.81640625" style="2" customWidth="1"/>
    <col min="7" max="7" width="6.81640625" style="2" customWidth="1"/>
    <col min="8" max="8" width="7.26953125" style="2" customWidth="1"/>
    <col min="9" max="9" width="6.453125" style="2" customWidth="1"/>
    <col min="10" max="10" width="6.81640625" style="2" customWidth="1"/>
    <col min="11" max="11" width="6.453125" style="128" customWidth="1"/>
    <col min="12" max="12" width="6.81640625" style="2" customWidth="1"/>
    <col min="13" max="13" width="6.26953125" style="2" customWidth="1"/>
    <col min="14" max="14" width="7" style="2" customWidth="1"/>
    <col min="15" max="15" width="5.54296875" style="2" customWidth="1"/>
    <col min="16" max="16" width="6.453125" style="2" customWidth="1"/>
    <col min="17" max="17" width="5.81640625" style="2" customWidth="1"/>
    <col min="18" max="18" width="6.81640625" style="2" customWidth="1"/>
    <col min="19" max="19" width="7.26953125" style="2" customWidth="1"/>
    <col min="20" max="20" width="6.7265625" style="2" customWidth="1"/>
    <col min="21" max="16384" width="9.1796875" style="2"/>
  </cols>
  <sheetData>
    <row r="1" spans="1:33" ht="20.149999999999999" customHeight="1" x14ac:dyDescent="0.3">
      <c r="A1" s="255" t="s">
        <v>17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80"/>
      <c r="U1" s="1"/>
      <c r="V1" s="1"/>
      <c r="W1" s="1"/>
      <c r="X1" s="1"/>
      <c r="Y1" s="1"/>
      <c r="Z1" s="1"/>
      <c r="AA1" s="1"/>
      <c r="AB1" s="1"/>
      <c r="AC1" s="1"/>
    </row>
    <row r="2" spans="1:33" ht="20.149999999999999" customHeight="1" x14ac:dyDescent="0.3">
      <c r="A2" s="281" t="str">
        <f>'1 In School Youth Part'!A2:N2</f>
        <v>FY21 QUARTER ENDING JUNE 30, 2021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3"/>
      <c r="U2" s="1"/>
      <c r="V2" s="1"/>
      <c r="W2" s="1"/>
      <c r="X2" s="1"/>
      <c r="Y2" s="1"/>
      <c r="Z2" s="1"/>
      <c r="AA2" s="1"/>
      <c r="AB2" s="1"/>
      <c r="AC2" s="1"/>
    </row>
    <row r="3" spans="1:33" ht="20.149999999999999" customHeight="1" thickBot="1" x14ac:dyDescent="0.4">
      <c r="A3" s="284" t="s">
        <v>91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6"/>
      <c r="U3" s="1"/>
      <c r="V3" s="1"/>
      <c r="W3" s="1"/>
      <c r="X3" s="1"/>
      <c r="Y3" s="1"/>
      <c r="Z3" s="1"/>
      <c r="AA3" s="1"/>
      <c r="AB3" s="1"/>
      <c r="AC3" s="1"/>
    </row>
    <row r="4" spans="1:33" ht="15" customHeight="1" x14ac:dyDescent="0.3">
      <c r="A4" s="273" t="str">
        <f>'1 In School Youth Part'!$A$4</f>
        <v>WORKFORCE AREA</v>
      </c>
      <c r="B4" s="260" t="s">
        <v>68</v>
      </c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87"/>
      <c r="S4" s="287"/>
      <c r="T4" s="288"/>
      <c r="U4" s="1"/>
      <c r="V4" s="1"/>
      <c r="W4" s="1"/>
      <c r="X4" s="1"/>
      <c r="Y4" s="1"/>
      <c r="Z4" s="1"/>
      <c r="AA4" s="1"/>
      <c r="AB4" s="1"/>
      <c r="AC4" s="1"/>
    </row>
    <row r="5" spans="1:33" ht="50.25" customHeight="1" thickBot="1" x14ac:dyDescent="0.35">
      <c r="A5" s="274"/>
      <c r="B5" s="147" t="s">
        <v>69</v>
      </c>
      <c r="C5" s="147" t="s">
        <v>70</v>
      </c>
      <c r="D5" s="149" t="s">
        <v>71</v>
      </c>
      <c r="E5" s="150" t="s">
        <v>72</v>
      </c>
      <c r="F5" s="150" t="s">
        <v>73</v>
      </c>
      <c r="G5" s="150" t="s">
        <v>74</v>
      </c>
      <c r="H5" s="149" t="s">
        <v>75</v>
      </c>
      <c r="I5" s="149" t="s">
        <v>76</v>
      </c>
      <c r="J5" s="149" t="s">
        <v>77</v>
      </c>
      <c r="K5" s="149" t="s">
        <v>78</v>
      </c>
      <c r="L5" s="149" t="s">
        <v>79</v>
      </c>
      <c r="M5" s="150" t="s">
        <v>80</v>
      </c>
      <c r="N5" s="150" t="s">
        <v>81</v>
      </c>
      <c r="O5" s="151" t="s">
        <v>82</v>
      </c>
      <c r="P5" s="149" t="s">
        <v>83</v>
      </c>
      <c r="Q5" s="149" t="s">
        <v>84</v>
      </c>
      <c r="R5" s="150" t="s">
        <v>85</v>
      </c>
      <c r="S5" s="150" t="s">
        <v>86</v>
      </c>
      <c r="T5" s="152" t="s">
        <v>87</v>
      </c>
      <c r="U5" s="1"/>
      <c r="V5" s="1"/>
      <c r="W5" s="22"/>
      <c r="X5" s="22"/>
      <c r="Y5" s="1"/>
      <c r="Z5" s="1"/>
      <c r="AA5" s="1"/>
      <c r="AB5" s="1"/>
      <c r="AC5" s="1"/>
      <c r="AD5" s="1"/>
      <c r="AE5" s="1"/>
      <c r="AF5" s="1"/>
      <c r="AG5" s="1"/>
    </row>
    <row r="6" spans="1:33" s="35" customFormat="1" ht="22" customHeight="1" x14ac:dyDescent="0.25">
      <c r="A6" s="23" t="s">
        <v>35</v>
      </c>
      <c r="B6" s="189">
        <f>'3 Total Youth Part'!C6</f>
        <v>26</v>
      </c>
      <c r="C6" s="190">
        <v>38.461538461538503</v>
      </c>
      <c r="D6" s="191">
        <v>38.461538461538503</v>
      </c>
      <c r="E6" s="192">
        <v>23.076923076923102</v>
      </c>
      <c r="F6" s="192">
        <v>61.538461538461497</v>
      </c>
      <c r="G6" s="191">
        <v>11.538461538461499</v>
      </c>
      <c r="H6" s="191">
        <v>23.076923076923102</v>
      </c>
      <c r="I6" s="193">
        <v>0</v>
      </c>
      <c r="J6" s="191">
        <v>26.923076923076898</v>
      </c>
      <c r="K6" s="191">
        <v>0</v>
      </c>
      <c r="L6" s="191">
        <v>69.230769230769198</v>
      </c>
      <c r="M6" s="194">
        <v>0</v>
      </c>
      <c r="N6" s="191">
        <v>34.615384615384599</v>
      </c>
      <c r="O6" s="191">
        <v>3.8461538461538498</v>
      </c>
      <c r="P6" s="191">
        <v>34.615384615384599</v>
      </c>
      <c r="Q6" s="191">
        <v>0</v>
      </c>
      <c r="R6" s="191">
        <v>3.8461538461538498</v>
      </c>
      <c r="S6" s="191">
        <v>26.923076923076898</v>
      </c>
      <c r="T6" s="195">
        <v>0</v>
      </c>
      <c r="U6" s="33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5" customFormat="1" ht="22" customHeight="1" x14ac:dyDescent="0.25">
      <c r="A7" s="36" t="s">
        <v>36</v>
      </c>
      <c r="B7" s="196">
        <f>'3 Total Youth Part'!C7</f>
        <v>88</v>
      </c>
      <c r="C7" s="197">
        <v>27.272727272727298</v>
      </c>
      <c r="D7" s="198">
        <v>45.454545454545503</v>
      </c>
      <c r="E7" s="199">
        <v>27.272727272727298</v>
      </c>
      <c r="F7" s="199">
        <v>56.818181818181799</v>
      </c>
      <c r="G7" s="198">
        <v>48.863636363636402</v>
      </c>
      <c r="H7" s="198">
        <v>51.136363636363598</v>
      </c>
      <c r="I7" s="198">
        <v>9.0909090909090899</v>
      </c>
      <c r="J7" s="198">
        <v>6.8181818181818201</v>
      </c>
      <c r="K7" s="198">
        <v>4.5454545454545503</v>
      </c>
      <c r="L7" s="198">
        <v>50</v>
      </c>
      <c r="M7" s="199">
        <v>1.13636363636364</v>
      </c>
      <c r="N7" s="198">
        <v>80.681818181818201</v>
      </c>
      <c r="O7" s="198">
        <v>14.7727272727273</v>
      </c>
      <c r="P7" s="198">
        <v>6.8181818181818201</v>
      </c>
      <c r="Q7" s="198">
        <v>4.5454545454545503</v>
      </c>
      <c r="R7" s="198">
        <v>14.7727272727273</v>
      </c>
      <c r="S7" s="198">
        <v>9.0909090909090899</v>
      </c>
      <c r="T7" s="201">
        <v>20.454545454545499</v>
      </c>
      <c r="U7" s="33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5" customFormat="1" ht="22" customHeight="1" x14ac:dyDescent="0.25">
      <c r="A8" s="23" t="s">
        <v>37</v>
      </c>
      <c r="B8" s="196">
        <f>'3 Total Youth Part'!C8</f>
        <v>147</v>
      </c>
      <c r="C8" s="197">
        <v>74.829931972789097</v>
      </c>
      <c r="D8" s="198">
        <v>17.006802721088398</v>
      </c>
      <c r="E8" s="199">
        <v>8.1632653061224492</v>
      </c>
      <c r="F8" s="199">
        <v>47.619047619047599</v>
      </c>
      <c r="G8" s="198">
        <v>10.2040816326531</v>
      </c>
      <c r="H8" s="198">
        <v>14.285714285714301</v>
      </c>
      <c r="I8" s="198">
        <v>7.4829931972789101</v>
      </c>
      <c r="J8" s="198">
        <v>46.938775510204103</v>
      </c>
      <c r="K8" s="198">
        <v>42.176870748299301</v>
      </c>
      <c r="L8" s="198">
        <v>43.5374149659864</v>
      </c>
      <c r="M8" s="202">
        <v>0</v>
      </c>
      <c r="N8" s="198">
        <v>48.979591836734699</v>
      </c>
      <c r="O8" s="198">
        <v>4.0816326530612201</v>
      </c>
      <c r="P8" s="198">
        <v>4.7619047619047601</v>
      </c>
      <c r="Q8" s="198">
        <v>3.40136054421769</v>
      </c>
      <c r="R8" s="198">
        <v>1.3605442176870699</v>
      </c>
      <c r="S8" s="198">
        <v>9.5238095238095202</v>
      </c>
      <c r="T8" s="201">
        <v>0</v>
      </c>
      <c r="U8" s="33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5" customFormat="1" ht="22" customHeight="1" x14ac:dyDescent="0.25">
      <c r="A9" s="23" t="s">
        <v>38</v>
      </c>
      <c r="B9" s="196">
        <f>'3 Total Youth Part'!C9</f>
        <v>27</v>
      </c>
      <c r="C9" s="197">
        <v>11.1111111111111</v>
      </c>
      <c r="D9" s="198">
        <v>55.5555555555556</v>
      </c>
      <c r="E9" s="199">
        <v>33.3333333333333</v>
      </c>
      <c r="F9" s="199">
        <v>66.6666666666667</v>
      </c>
      <c r="G9" s="198">
        <v>22.2222222222222</v>
      </c>
      <c r="H9" s="198">
        <v>66.6666666666667</v>
      </c>
      <c r="I9" s="198">
        <v>3.7037037037037002</v>
      </c>
      <c r="J9" s="198">
        <v>7.4074074074074101</v>
      </c>
      <c r="K9" s="198">
        <v>3.7037037037037002</v>
      </c>
      <c r="L9" s="198">
        <v>22.2222222222222</v>
      </c>
      <c r="M9" s="199">
        <v>3.7037037037037002</v>
      </c>
      <c r="N9" s="198">
        <v>0</v>
      </c>
      <c r="O9" s="198">
        <v>0</v>
      </c>
      <c r="P9" s="198">
        <v>3.7037037037037002</v>
      </c>
      <c r="Q9" s="198">
        <v>0</v>
      </c>
      <c r="R9" s="198">
        <v>29.629629629629601</v>
      </c>
      <c r="S9" s="198">
        <v>37.037037037037003</v>
      </c>
      <c r="T9" s="201">
        <v>0</v>
      </c>
      <c r="U9" s="33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5" customFormat="1" ht="22" customHeight="1" x14ac:dyDescent="0.25">
      <c r="A10" s="23" t="s">
        <v>39</v>
      </c>
      <c r="B10" s="196">
        <f>'3 Total Youth Part'!C10</f>
        <v>49</v>
      </c>
      <c r="C10" s="197">
        <v>48.979591836734699</v>
      </c>
      <c r="D10" s="198">
        <v>32.653061224489797</v>
      </c>
      <c r="E10" s="199">
        <v>18.367346938775501</v>
      </c>
      <c r="F10" s="199">
        <v>63.265306122448997</v>
      </c>
      <c r="G10" s="198">
        <v>18.367346938775501</v>
      </c>
      <c r="H10" s="198">
        <v>24.4897959183673</v>
      </c>
      <c r="I10" s="200">
        <v>6.12244897959184</v>
      </c>
      <c r="J10" s="198">
        <v>14.285714285714301</v>
      </c>
      <c r="K10" s="198">
        <v>0</v>
      </c>
      <c r="L10" s="198">
        <v>83.673469387755105</v>
      </c>
      <c r="M10" s="202">
        <v>8.1632653061224492</v>
      </c>
      <c r="N10" s="198">
        <v>0</v>
      </c>
      <c r="O10" s="198">
        <v>0</v>
      </c>
      <c r="P10" s="198">
        <v>14.285714285714301</v>
      </c>
      <c r="Q10" s="198">
        <v>2.0408163265306101</v>
      </c>
      <c r="R10" s="198">
        <v>4.0816326530612201</v>
      </c>
      <c r="S10" s="198">
        <v>20.408163265306101</v>
      </c>
      <c r="T10" s="201">
        <v>0</v>
      </c>
      <c r="U10" s="33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35" customFormat="1" ht="22" customHeight="1" x14ac:dyDescent="0.25">
      <c r="A11" s="23" t="s">
        <v>40</v>
      </c>
      <c r="B11" s="196">
        <f>'3 Total Youth Part'!C11</f>
        <v>92</v>
      </c>
      <c r="C11" s="197">
        <v>42.3913043478261</v>
      </c>
      <c r="D11" s="198">
        <v>42.3913043478261</v>
      </c>
      <c r="E11" s="199">
        <v>15.2173913043478</v>
      </c>
      <c r="F11" s="199">
        <v>70.652173913043498</v>
      </c>
      <c r="G11" s="198">
        <v>27.173913043478301</v>
      </c>
      <c r="H11" s="198">
        <v>17.3913043478261</v>
      </c>
      <c r="I11" s="198">
        <v>2.1739130434782599</v>
      </c>
      <c r="J11" s="198">
        <v>21.739130434782599</v>
      </c>
      <c r="K11" s="198">
        <v>1.0869565217391299</v>
      </c>
      <c r="L11" s="198">
        <v>51.086956521739097</v>
      </c>
      <c r="M11" s="199">
        <v>0</v>
      </c>
      <c r="N11" s="198">
        <v>75</v>
      </c>
      <c r="O11" s="198">
        <v>1.0869565217391299</v>
      </c>
      <c r="P11" s="198">
        <v>14.130434782608701</v>
      </c>
      <c r="Q11" s="198">
        <v>0</v>
      </c>
      <c r="R11" s="198">
        <v>10.869565217391299</v>
      </c>
      <c r="S11" s="198">
        <v>16.304347826087</v>
      </c>
      <c r="T11" s="201">
        <v>0</v>
      </c>
      <c r="U11" s="33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35" customFormat="1" ht="22" customHeight="1" x14ac:dyDescent="0.25">
      <c r="A12" s="23" t="s">
        <v>41</v>
      </c>
      <c r="B12" s="196">
        <f>'3 Total Youth Part'!C12</f>
        <v>45</v>
      </c>
      <c r="C12" s="197">
        <v>26.6666666666667</v>
      </c>
      <c r="D12" s="198">
        <v>46.6666666666667</v>
      </c>
      <c r="E12" s="199">
        <v>26.6666666666667</v>
      </c>
      <c r="F12" s="199">
        <v>51.1111111111111</v>
      </c>
      <c r="G12" s="198">
        <v>22.2222222222222</v>
      </c>
      <c r="H12" s="198">
        <v>15.5555555555556</v>
      </c>
      <c r="I12" s="198">
        <v>6.6666666666666696</v>
      </c>
      <c r="J12" s="198">
        <v>66.6666666666667</v>
      </c>
      <c r="K12" s="198">
        <v>13.3333333333333</v>
      </c>
      <c r="L12" s="198">
        <v>20</v>
      </c>
      <c r="M12" s="202">
        <v>2.2222222222222201</v>
      </c>
      <c r="N12" s="198">
        <v>48.8888888888889</v>
      </c>
      <c r="O12" s="198">
        <v>4.4444444444444402</v>
      </c>
      <c r="P12" s="198">
        <v>24.4444444444444</v>
      </c>
      <c r="Q12" s="198">
        <v>0</v>
      </c>
      <c r="R12" s="198">
        <v>13.3333333333333</v>
      </c>
      <c r="S12" s="198">
        <v>22.2222222222222</v>
      </c>
      <c r="T12" s="201">
        <v>20</v>
      </c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35" customFormat="1" ht="22" customHeight="1" x14ac:dyDescent="0.25">
      <c r="A13" s="23" t="s">
        <v>42</v>
      </c>
      <c r="B13" s="196">
        <f>'3 Total Youth Part'!C13</f>
        <v>72</v>
      </c>
      <c r="C13" s="197">
        <v>68.0555555555556</v>
      </c>
      <c r="D13" s="198">
        <v>19.4444444444444</v>
      </c>
      <c r="E13" s="199">
        <v>12.5</v>
      </c>
      <c r="F13" s="199">
        <v>52.7777777777778</v>
      </c>
      <c r="G13" s="198">
        <v>45.8333333333333</v>
      </c>
      <c r="H13" s="198">
        <v>16.6666666666667</v>
      </c>
      <c r="I13" s="198">
        <v>8.3333333333333304</v>
      </c>
      <c r="J13" s="198">
        <v>31.9444444444444</v>
      </c>
      <c r="K13" s="198">
        <v>44.4444444444444</v>
      </c>
      <c r="L13" s="198">
        <v>45.8333333333333</v>
      </c>
      <c r="M13" s="199">
        <v>9.7222222222222197</v>
      </c>
      <c r="N13" s="198">
        <v>1.3888888888888899</v>
      </c>
      <c r="O13" s="200">
        <v>1.3888888888888899</v>
      </c>
      <c r="P13" s="198">
        <v>13.8888888888889</v>
      </c>
      <c r="Q13" s="198">
        <v>0</v>
      </c>
      <c r="R13" s="198">
        <v>5.5555555555555598</v>
      </c>
      <c r="S13" s="198">
        <v>15.2777777777778</v>
      </c>
      <c r="T13" s="201">
        <v>8.3333333333333304</v>
      </c>
      <c r="U13" s="33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35" customFormat="1" ht="22" customHeight="1" x14ac:dyDescent="0.25">
      <c r="A14" s="23" t="s">
        <v>43</v>
      </c>
      <c r="B14" s="196">
        <f>'3 Total Youth Part'!C14</f>
        <v>37</v>
      </c>
      <c r="C14" s="197">
        <v>24.324324324324301</v>
      </c>
      <c r="D14" s="198">
        <v>56.756756756756801</v>
      </c>
      <c r="E14" s="199">
        <v>16.2162162162162</v>
      </c>
      <c r="F14" s="199">
        <v>27.027027027027</v>
      </c>
      <c r="G14" s="198">
        <v>43.243243243243199</v>
      </c>
      <c r="H14" s="198">
        <v>40.540540540540498</v>
      </c>
      <c r="I14" s="198">
        <v>2.7027027027027</v>
      </c>
      <c r="J14" s="198">
        <v>27.027027027027</v>
      </c>
      <c r="K14" s="198">
        <v>0</v>
      </c>
      <c r="L14" s="198">
        <v>64.864864864864899</v>
      </c>
      <c r="M14" s="202">
        <v>0</v>
      </c>
      <c r="N14" s="198">
        <v>27.027027027027</v>
      </c>
      <c r="O14" s="198">
        <v>5.4054054054054097</v>
      </c>
      <c r="P14" s="198">
        <v>13.5135135135135</v>
      </c>
      <c r="Q14" s="198">
        <v>2.7027027027027</v>
      </c>
      <c r="R14" s="198">
        <v>2.7027027027027</v>
      </c>
      <c r="S14" s="198">
        <v>5.4054054054054097</v>
      </c>
      <c r="T14" s="201">
        <v>0</v>
      </c>
      <c r="U14" s="33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35" customFormat="1" ht="22" customHeight="1" x14ac:dyDescent="0.25">
      <c r="A15" s="23" t="s">
        <v>44</v>
      </c>
      <c r="B15" s="196">
        <f>'3 Total Youth Part'!C15</f>
        <v>297</v>
      </c>
      <c r="C15" s="197">
        <v>79.461279461279503</v>
      </c>
      <c r="D15" s="198">
        <v>13.1313131313131</v>
      </c>
      <c r="E15" s="199">
        <v>7.4074074074074101</v>
      </c>
      <c r="F15" s="199">
        <v>55.892255892255903</v>
      </c>
      <c r="G15" s="198">
        <v>61.616161616161598</v>
      </c>
      <c r="H15" s="198">
        <v>14.141414141414099</v>
      </c>
      <c r="I15" s="198">
        <v>0.336700336700337</v>
      </c>
      <c r="J15" s="198">
        <v>24.915824915824899</v>
      </c>
      <c r="K15" s="198">
        <v>48.148148148148103</v>
      </c>
      <c r="L15" s="198">
        <v>46.801346801346803</v>
      </c>
      <c r="M15" s="199">
        <v>0.336700336700337</v>
      </c>
      <c r="N15" s="198">
        <v>84.848484848484802</v>
      </c>
      <c r="O15" s="198">
        <v>1.6835016835016801</v>
      </c>
      <c r="P15" s="198">
        <v>20.8754208754209</v>
      </c>
      <c r="Q15" s="198">
        <v>1.34680134680135</v>
      </c>
      <c r="R15" s="198">
        <v>13.468013468013501</v>
      </c>
      <c r="S15" s="198">
        <v>4.0404040404040398</v>
      </c>
      <c r="T15" s="201">
        <v>0.673400673400673</v>
      </c>
      <c r="U15" s="33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35" customFormat="1" ht="22" customHeight="1" x14ac:dyDescent="0.25">
      <c r="A16" s="23" t="s">
        <v>45</v>
      </c>
      <c r="B16" s="196">
        <f>'3 Total Youth Part'!C16</f>
        <v>21</v>
      </c>
      <c r="C16" s="197">
        <v>0</v>
      </c>
      <c r="D16" s="198">
        <v>61.904761904761898</v>
      </c>
      <c r="E16" s="199">
        <v>38.095238095238102</v>
      </c>
      <c r="F16" s="199">
        <v>90.476190476190496</v>
      </c>
      <c r="G16" s="198">
        <v>85.714285714285694</v>
      </c>
      <c r="H16" s="198">
        <v>14.285714285714301</v>
      </c>
      <c r="I16" s="198">
        <v>4.7619047619047601</v>
      </c>
      <c r="J16" s="198">
        <v>4.7619047619047601</v>
      </c>
      <c r="K16" s="198">
        <v>0</v>
      </c>
      <c r="L16" s="198">
        <v>0</v>
      </c>
      <c r="M16" s="199">
        <v>0</v>
      </c>
      <c r="N16" s="198">
        <v>19.047619047619001</v>
      </c>
      <c r="O16" s="198">
        <v>0</v>
      </c>
      <c r="P16" s="198">
        <v>9.5238095238095202</v>
      </c>
      <c r="Q16" s="200">
        <v>0</v>
      </c>
      <c r="R16" s="198">
        <v>0</v>
      </c>
      <c r="S16" s="198">
        <v>23.8095238095238</v>
      </c>
      <c r="T16" s="201">
        <v>90.476190476190496</v>
      </c>
      <c r="U16" s="33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35" customFormat="1" ht="22" customHeight="1" x14ac:dyDescent="0.25">
      <c r="A17" s="23" t="s">
        <v>46</v>
      </c>
      <c r="B17" s="196">
        <f>'3 Total Youth Part'!C17</f>
        <v>36</v>
      </c>
      <c r="C17" s="197">
        <v>47.2222222222222</v>
      </c>
      <c r="D17" s="198">
        <v>30.5555555555556</v>
      </c>
      <c r="E17" s="199">
        <v>22.2222222222222</v>
      </c>
      <c r="F17" s="199">
        <v>47.2222222222222</v>
      </c>
      <c r="G17" s="198">
        <v>25</v>
      </c>
      <c r="H17" s="198">
        <v>50</v>
      </c>
      <c r="I17" s="198">
        <v>5.5555555555555598</v>
      </c>
      <c r="J17" s="198">
        <v>27.7777777777778</v>
      </c>
      <c r="K17" s="198">
        <v>33.3333333333333</v>
      </c>
      <c r="L17" s="198">
        <v>25</v>
      </c>
      <c r="M17" s="199">
        <v>8.3333333333333304</v>
      </c>
      <c r="N17" s="198">
        <v>11.1111111111111</v>
      </c>
      <c r="O17" s="198">
        <v>5.5555555555555598</v>
      </c>
      <c r="P17" s="198">
        <v>8.3333333333333304</v>
      </c>
      <c r="Q17" s="200">
        <v>0</v>
      </c>
      <c r="R17" s="198">
        <v>38.8888888888889</v>
      </c>
      <c r="S17" s="198">
        <v>2.7777777777777799</v>
      </c>
      <c r="T17" s="201">
        <v>0</v>
      </c>
      <c r="U17" s="33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35" customFormat="1" ht="22" customHeight="1" x14ac:dyDescent="0.25">
      <c r="A18" s="23" t="s">
        <v>47</v>
      </c>
      <c r="B18" s="196">
        <f>'3 Total Youth Part'!C18</f>
        <v>80</v>
      </c>
      <c r="C18" s="197">
        <v>43.75</v>
      </c>
      <c r="D18" s="198">
        <v>23.75</v>
      </c>
      <c r="E18" s="199">
        <v>32.5</v>
      </c>
      <c r="F18" s="199">
        <v>71.25</v>
      </c>
      <c r="G18" s="198">
        <v>30</v>
      </c>
      <c r="H18" s="198">
        <v>15</v>
      </c>
      <c r="I18" s="198">
        <v>0</v>
      </c>
      <c r="J18" s="198">
        <v>46.25</v>
      </c>
      <c r="K18" s="198">
        <v>15</v>
      </c>
      <c r="L18" s="198">
        <v>31.25</v>
      </c>
      <c r="M18" s="199">
        <v>1.25</v>
      </c>
      <c r="N18" s="198">
        <v>16.25</v>
      </c>
      <c r="O18" s="200">
        <v>0</v>
      </c>
      <c r="P18" s="198">
        <v>16.25</v>
      </c>
      <c r="Q18" s="198">
        <v>1.25</v>
      </c>
      <c r="R18" s="198">
        <v>1.25</v>
      </c>
      <c r="S18" s="198">
        <v>35</v>
      </c>
      <c r="T18" s="201">
        <v>10</v>
      </c>
      <c r="U18" s="33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35" customFormat="1" ht="22" customHeight="1" x14ac:dyDescent="0.25">
      <c r="A19" s="23" t="s">
        <v>48</v>
      </c>
      <c r="B19" s="196">
        <f>'3 Total Youth Part'!C19</f>
        <v>34</v>
      </c>
      <c r="C19" s="197">
        <v>11.764705882352899</v>
      </c>
      <c r="D19" s="198">
        <v>44.117647058823501</v>
      </c>
      <c r="E19" s="199">
        <v>44.117647058823501</v>
      </c>
      <c r="F19" s="199">
        <v>85.294117647058798</v>
      </c>
      <c r="G19" s="198">
        <v>61.764705882352899</v>
      </c>
      <c r="H19" s="198">
        <v>8.8235294117647101</v>
      </c>
      <c r="I19" s="200">
        <v>0</v>
      </c>
      <c r="J19" s="198">
        <v>2.9411764705882399</v>
      </c>
      <c r="K19" s="198">
        <v>5.8823529411764701</v>
      </c>
      <c r="L19" s="198">
        <v>47.058823529411796</v>
      </c>
      <c r="M19" s="202">
        <v>0</v>
      </c>
      <c r="N19" s="198">
        <v>76.470588235294102</v>
      </c>
      <c r="O19" s="198">
        <v>2.9411764705882399</v>
      </c>
      <c r="P19" s="198">
        <v>47.058823529411796</v>
      </c>
      <c r="Q19" s="198">
        <v>2.9411764705882399</v>
      </c>
      <c r="R19" s="200">
        <v>26.470588235294102</v>
      </c>
      <c r="S19" s="198">
        <v>47.058823529411796</v>
      </c>
      <c r="T19" s="201">
        <v>0</v>
      </c>
      <c r="U19" s="33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35" customFormat="1" ht="22" customHeight="1" x14ac:dyDescent="0.25">
      <c r="A20" s="23" t="s">
        <v>49</v>
      </c>
      <c r="B20" s="196">
        <f>'3 Total Youth Part'!C20</f>
        <v>40</v>
      </c>
      <c r="C20" s="197">
        <v>52.5</v>
      </c>
      <c r="D20" s="198">
        <v>37.5</v>
      </c>
      <c r="E20" s="199">
        <v>10</v>
      </c>
      <c r="F20" s="199">
        <v>52.5</v>
      </c>
      <c r="G20" s="198">
        <v>47.5</v>
      </c>
      <c r="H20" s="198">
        <v>27.5</v>
      </c>
      <c r="I20" s="198">
        <v>0</v>
      </c>
      <c r="J20" s="198">
        <v>10</v>
      </c>
      <c r="K20" s="198">
        <v>0</v>
      </c>
      <c r="L20" s="198">
        <v>100</v>
      </c>
      <c r="M20" s="199">
        <v>0</v>
      </c>
      <c r="N20" s="198">
        <v>77.5</v>
      </c>
      <c r="O20" s="198">
        <v>0</v>
      </c>
      <c r="P20" s="198">
        <v>15</v>
      </c>
      <c r="Q20" s="198">
        <v>0</v>
      </c>
      <c r="R20" s="198">
        <v>2.5</v>
      </c>
      <c r="S20" s="198">
        <v>0</v>
      </c>
      <c r="T20" s="201">
        <v>0</v>
      </c>
      <c r="U20" s="33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35" customFormat="1" ht="22" customHeight="1" thickBot="1" x14ac:dyDescent="0.3">
      <c r="A21" s="55" t="s">
        <v>50</v>
      </c>
      <c r="B21" s="203">
        <f>'3 Total Youth Part'!C21</f>
        <v>40</v>
      </c>
      <c r="C21" s="204">
        <v>50</v>
      </c>
      <c r="D21" s="205">
        <v>40</v>
      </c>
      <c r="E21" s="206">
        <v>10</v>
      </c>
      <c r="F21" s="206">
        <v>65</v>
      </c>
      <c r="G21" s="205">
        <v>12.5</v>
      </c>
      <c r="H21" s="205">
        <v>22.5</v>
      </c>
      <c r="I21" s="207">
        <v>5</v>
      </c>
      <c r="J21" s="205">
        <v>45</v>
      </c>
      <c r="K21" s="205">
        <v>10</v>
      </c>
      <c r="L21" s="205">
        <v>77.5</v>
      </c>
      <c r="M21" s="208">
        <v>0</v>
      </c>
      <c r="N21" s="205">
        <v>52.5</v>
      </c>
      <c r="O21" s="205">
        <v>20</v>
      </c>
      <c r="P21" s="205">
        <v>12.5</v>
      </c>
      <c r="Q21" s="205">
        <v>7.5</v>
      </c>
      <c r="R21" s="205">
        <v>15</v>
      </c>
      <c r="S21" s="207">
        <v>12.5</v>
      </c>
      <c r="T21" s="209">
        <v>0</v>
      </c>
      <c r="U21" s="33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35" customFormat="1" ht="22" customHeight="1" thickBot="1" x14ac:dyDescent="0.3">
      <c r="A22" s="210" t="s">
        <v>51</v>
      </c>
      <c r="B22" s="217">
        <f>SUM(B6:B21)</f>
        <v>1131</v>
      </c>
      <c r="C22" s="218">
        <v>54.199823165340398</v>
      </c>
      <c r="D22" s="219">
        <v>29.0893015030946</v>
      </c>
      <c r="E22" s="220">
        <v>16.622458001768301</v>
      </c>
      <c r="F22" s="220">
        <v>58.001768346595902</v>
      </c>
      <c r="G22" s="219">
        <v>38.815207780724997</v>
      </c>
      <c r="H22" s="219">
        <v>22.104332449160001</v>
      </c>
      <c r="I22" s="219">
        <v>3.6251105216622501</v>
      </c>
      <c r="J22" s="219">
        <v>28.205128205128201</v>
      </c>
      <c r="K22" s="219">
        <v>24.668435013262599</v>
      </c>
      <c r="L22" s="219">
        <v>48.275862068965502</v>
      </c>
      <c r="M22" s="220">
        <v>1.67992926613616</v>
      </c>
      <c r="N22" s="219">
        <v>53.492484526967303</v>
      </c>
      <c r="O22" s="219">
        <v>3.7135278514588901</v>
      </c>
      <c r="P22" s="219">
        <v>15.5614500442087</v>
      </c>
      <c r="Q22" s="219">
        <v>1.7683465959328</v>
      </c>
      <c r="R22" s="219">
        <v>10.433244916003501</v>
      </c>
      <c r="S22" s="219">
        <v>13.6162687886826</v>
      </c>
      <c r="T22" s="221">
        <v>5.4818744473916903</v>
      </c>
      <c r="U22" s="33"/>
      <c r="V22" s="34"/>
      <c r="W22" s="69"/>
      <c r="X22" s="70"/>
      <c r="Y22" s="70"/>
      <c r="Z22" s="70"/>
      <c r="AA22" s="70"/>
      <c r="AB22" s="70"/>
      <c r="AC22" s="34"/>
      <c r="AD22" s="34"/>
      <c r="AE22" s="34"/>
      <c r="AF22" s="34"/>
      <c r="AG22" s="34"/>
    </row>
    <row r="23" spans="1:33" x14ac:dyDescent="0.3">
      <c r="P23" s="188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zoomScale="90" zoomScaleNormal="90" workbookViewId="0">
      <selection activeCell="A24" sqref="A24"/>
    </sheetView>
  </sheetViews>
  <sheetFormatPr defaultColWidth="9.1796875" defaultRowHeight="13" x14ac:dyDescent="0.3"/>
  <cols>
    <col min="1" max="1" width="20.7265625" style="2" customWidth="1"/>
    <col min="2" max="2" width="8.453125" style="2" customWidth="1"/>
    <col min="3" max="3" width="8" style="2" customWidth="1"/>
    <col min="4" max="4" width="7.26953125" style="2" customWidth="1"/>
    <col min="5" max="5" width="9.7265625" style="2" customWidth="1"/>
    <col min="6" max="6" width="9.453125" style="2" customWidth="1"/>
    <col min="7" max="7" width="6.81640625" style="2" customWidth="1"/>
    <col min="8" max="8" width="9.54296875" style="2" customWidth="1"/>
    <col min="9" max="9" width="9.26953125" style="2" customWidth="1"/>
    <col min="10" max="10" width="8.1796875" style="2" customWidth="1"/>
    <col min="11" max="11" width="9.7265625" style="2" customWidth="1"/>
    <col min="12" max="12" width="7.453125" style="2" customWidth="1"/>
    <col min="13" max="13" width="8.453125" style="2" customWidth="1"/>
    <col min="14" max="14" width="6.81640625" style="2" customWidth="1"/>
    <col min="15" max="16" width="9.1796875" style="2"/>
    <col min="17" max="17" width="8.81640625" style="2" customWidth="1"/>
    <col min="18" max="16384" width="9.1796875" style="2"/>
  </cols>
  <sheetData>
    <row r="1" spans="1:27" ht="20.149999999999999" customHeight="1" x14ac:dyDescent="0.3">
      <c r="A1" s="237" t="s">
        <v>17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9"/>
      <c r="O1" s="16"/>
      <c r="P1" s="16"/>
      <c r="Q1" s="17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149999999999999" customHeight="1" x14ac:dyDescent="0.3">
      <c r="A2" s="246" t="s">
        <v>1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8"/>
      <c r="O2" s="17"/>
      <c r="P2" s="17"/>
      <c r="Q2" s="17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0.149999999999999" customHeight="1" thickBot="1" x14ac:dyDescent="0.35">
      <c r="A3" s="243" t="s">
        <v>18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6.5" customHeight="1" x14ac:dyDescent="0.35">
      <c r="A4" s="249" t="s">
        <v>19</v>
      </c>
      <c r="B4" s="240" t="s">
        <v>20</v>
      </c>
      <c r="C4" s="241"/>
      <c r="D4" s="242"/>
      <c r="E4" s="240" t="s">
        <v>21</v>
      </c>
      <c r="F4" s="241"/>
      <c r="G4" s="241"/>
      <c r="H4" s="241"/>
      <c r="I4" s="241"/>
      <c r="J4" s="241"/>
      <c r="K4" s="241"/>
      <c r="L4" s="241"/>
      <c r="M4" s="241"/>
      <c r="N4" s="24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54" customHeight="1" thickBot="1" x14ac:dyDescent="0.35">
      <c r="A5" s="250"/>
      <c r="B5" s="18" t="s">
        <v>22</v>
      </c>
      <c r="C5" s="19" t="s">
        <v>23</v>
      </c>
      <c r="D5" s="20" t="s">
        <v>24</v>
      </c>
      <c r="E5" s="19" t="s">
        <v>25</v>
      </c>
      <c r="F5" s="19" t="s">
        <v>26</v>
      </c>
      <c r="G5" s="19" t="s">
        <v>27</v>
      </c>
      <c r="H5" s="19" t="s">
        <v>28</v>
      </c>
      <c r="I5" s="21" t="s">
        <v>29</v>
      </c>
      <c r="J5" s="19" t="s">
        <v>30</v>
      </c>
      <c r="K5" s="21" t="s">
        <v>31</v>
      </c>
      <c r="L5" s="19" t="s">
        <v>32</v>
      </c>
      <c r="M5" s="21" t="s">
        <v>33</v>
      </c>
      <c r="N5" s="20" t="s">
        <v>34</v>
      </c>
      <c r="O5" s="1"/>
      <c r="P5" s="1"/>
      <c r="Q5" s="22"/>
      <c r="R5" s="22"/>
      <c r="S5" s="1"/>
      <c r="T5" s="1"/>
      <c r="U5" s="1"/>
      <c r="V5" s="1"/>
      <c r="W5" s="1"/>
      <c r="X5" s="1"/>
      <c r="Y5" s="1"/>
      <c r="Z5" s="1"/>
      <c r="AA5" s="1"/>
    </row>
    <row r="6" spans="1:27" s="35" customFormat="1" ht="20.149999999999999" customHeight="1" x14ac:dyDescent="0.25">
      <c r="A6" s="23" t="s">
        <v>35</v>
      </c>
      <c r="B6" s="24">
        <v>0</v>
      </c>
      <c r="C6" s="25">
        <v>0</v>
      </c>
      <c r="D6" s="26">
        <f>IF(B6&gt;0,(C6/B6),0)</f>
        <v>0</v>
      </c>
      <c r="E6" s="27">
        <v>0</v>
      </c>
      <c r="F6" s="28">
        <v>0</v>
      </c>
      <c r="G6" s="25">
        <v>0</v>
      </c>
      <c r="H6" s="25">
        <v>0</v>
      </c>
      <c r="I6" s="29">
        <v>0</v>
      </c>
      <c r="J6" s="28">
        <v>0</v>
      </c>
      <c r="K6" s="30">
        <v>0</v>
      </c>
      <c r="L6" s="31">
        <v>0</v>
      </c>
      <c r="M6" s="29">
        <v>0</v>
      </c>
      <c r="N6" s="32">
        <v>0</v>
      </c>
      <c r="O6" s="33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spans="1:27" s="35" customFormat="1" ht="20.149999999999999" customHeight="1" x14ac:dyDescent="0.25">
      <c r="A7" s="36" t="s">
        <v>36</v>
      </c>
      <c r="B7" s="37">
        <v>10</v>
      </c>
      <c r="C7" s="38">
        <v>10</v>
      </c>
      <c r="D7" s="39">
        <f t="shared" ref="D7:D22" si="0">(C7/B7)</f>
        <v>1</v>
      </c>
      <c r="E7" s="40">
        <v>5</v>
      </c>
      <c r="F7" s="41">
        <v>2</v>
      </c>
      <c r="G7" s="38">
        <v>5</v>
      </c>
      <c r="H7" s="38">
        <v>3</v>
      </c>
      <c r="I7" s="42">
        <v>7</v>
      </c>
      <c r="J7" s="41">
        <v>4</v>
      </c>
      <c r="K7" s="42">
        <v>5</v>
      </c>
      <c r="L7" s="43">
        <v>5</v>
      </c>
      <c r="M7" s="42">
        <v>9</v>
      </c>
      <c r="N7" s="44">
        <v>0</v>
      </c>
      <c r="O7" s="33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</row>
    <row r="8" spans="1:27" s="35" customFormat="1" ht="20.149999999999999" customHeight="1" x14ac:dyDescent="0.25">
      <c r="A8" s="23" t="s">
        <v>37</v>
      </c>
      <c r="B8" s="45">
        <v>25</v>
      </c>
      <c r="C8" s="46">
        <v>62</v>
      </c>
      <c r="D8" s="47">
        <f t="shared" si="0"/>
        <v>2.48</v>
      </c>
      <c r="E8" s="48">
        <v>62</v>
      </c>
      <c r="F8" s="49">
        <v>54</v>
      </c>
      <c r="G8" s="46">
        <v>39</v>
      </c>
      <c r="H8" s="49">
        <v>62</v>
      </c>
      <c r="I8" s="50">
        <v>62</v>
      </c>
      <c r="J8" s="49">
        <v>62</v>
      </c>
      <c r="K8" s="50">
        <v>47</v>
      </c>
      <c r="L8" s="51">
        <v>47</v>
      </c>
      <c r="M8" s="50">
        <v>62</v>
      </c>
      <c r="N8" s="52">
        <v>0</v>
      </c>
      <c r="O8" s="33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27" s="35" customFormat="1" ht="20.149999999999999" customHeight="1" x14ac:dyDescent="0.25">
      <c r="A9" s="23" t="s">
        <v>38</v>
      </c>
      <c r="B9" s="45">
        <v>14</v>
      </c>
      <c r="C9" s="46">
        <v>1</v>
      </c>
      <c r="D9" s="47">
        <f>IF(B9&gt;0,C9/B9,0)</f>
        <v>7.1428571428571425E-2</v>
      </c>
      <c r="E9" s="48">
        <v>0</v>
      </c>
      <c r="F9" s="49">
        <v>0</v>
      </c>
      <c r="G9" s="46">
        <v>0</v>
      </c>
      <c r="H9" s="49">
        <v>0</v>
      </c>
      <c r="I9" s="50">
        <v>0</v>
      </c>
      <c r="J9" s="49">
        <v>0</v>
      </c>
      <c r="K9" s="50">
        <v>0</v>
      </c>
      <c r="L9" s="51">
        <v>0</v>
      </c>
      <c r="M9" s="50">
        <v>0</v>
      </c>
      <c r="N9" s="52">
        <v>0</v>
      </c>
      <c r="O9" s="33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</row>
    <row r="10" spans="1:27" s="35" customFormat="1" ht="20.149999999999999" customHeight="1" x14ac:dyDescent="0.25">
      <c r="A10" s="23" t="s">
        <v>39</v>
      </c>
      <c r="B10" s="45">
        <v>0</v>
      </c>
      <c r="C10" s="46">
        <v>0</v>
      </c>
      <c r="D10" s="47">
        <f>IF(B10&gt;0,C10/B10,0)</f>
        <v>0</v>
      </c>
      <c r="E10" s="48">
        <v>0</v>
      </c>
      <c r="F10" s="49">
        <v>0</v>
      </c>
      <c r="G10" s="46">
        <v>0</v>
      </c>
      <c r="H10" s="49">
        <v>0</v>
      </c>
      <c r="I10" s="50">
        <v>0</v>
      </c>
      <c r="J10" s="49">
        <v>0</v>
      </c>
      <c r="K10" s="50">
        <v>0</v>
      </c>
      <c r="L10" s="51">
        <v>0</v>
      </c>
      <c r="M10" s="50">
        <v>0</v>
      </c>
      <c r="N10" s="52">
        <v>0</v>
      </c>
      <c r="O10" s="33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</row>
    <row r="11" spans="1:27" s="35" customFormat="1" ht="20.149999999999999" customHeight="1" x14ac:dyDescent="0.25">
      <c r="A11" s="23" t="s">
        <v>40</v>
      </c>
      <c r="B11" s="45">
        <v>0</v>
      </c>
      <c r="C11" s="46">
        <v>1</v>
      </c>
      <c r="D11" s="47">
        <f>IF(B11&gt;0,C11/B11,0)</f>
        <v>0</v>
      </c>
      <c r="E11" s="48">
        <v>1</v>
      </c>
      <c r="F11" s="49">
        <v>1</v>
      </c>
      <c r="G11" s="46">
        <v>1</v>
      </c>
      <c r="H11" s="49">
        <v>0</v>
      </c>
      <c r="I11" s="50">
        <v>1</v>
      </c>
      <c r="J11" s="49">
        <v>1</v>
      </c>
      <c r="K11" s="50">
        <v>1</v>
      </c>
      <c r="L11" s="51">
        <v>1</v>
      </c>
      <c r="M11" s="50">
        <v>1</v>
      </c>
      <c r="N11" s="52">
        <v>1</v>
      </c>
      <c r="O11" s="33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</row>
    <row r="12" spans="1:27" s="35" customFormat="1" ht="20.149999999999999" customHeight="1" x14ac:dyDescent="0.25">
      <c r="A12" s="23" t="s">
        <v>41</v>
      </c>
      <c r="B12" s="45">
        <v>13</v>
      </c>
      <c r="C12" s="46">
        <v>11</v>
      </c>
      <c r="D12" s="47">
        <f t="shared" si="0"/>
        <v>0.84615384615384615</v>
      </c>
      <c r="E12" s="45">
        <v>11</v>
      </c>
      <c r="F12" s="49">
        <v>0</v>
      </c>
      <c r="G12" s="46">
        <v>11</v>
      </c>
      <c r="H12" s="49">
        <v>3</v>
      </c>
      <c r="I12" s="50">
        <v>1</v>
      </c>
      <c r="J12" s="46">
        <v>0</v>
      </c>
      <c r="K12" s="53">
        <v>9</v>
      </c>
      <c r="L12" s="51">
        <v>0</v>
      </c>
      <c r="M12" s="50">
        <v>11</v>
      </c>
      <c r="N12" s="54">
        <v>0</v>
      </c>
      <c r="O12" s="33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</row>
    <row r="13" spans="1:27" s="35" customFormat="1" ht="20.149999999999999" customHeight="1" x14ac:dyDescent="0.25">
      <c r="A13" s="23" t="s">
        <v>42</v>
      </c>
      <c r="B13" s="45">
        <v>31</v>
      </c>
      <c r="C13" s="46">
        <v>32</v>
      </c>
      <c r="D13" s="47">
        <f t="shared" si="0"/>
        <v>1.032258064516129</v>
      </c>
      <c r="E13" s="48">
        <v>32</v>
      </c>
      <c r="F13" s="49">
        <v>20</v>
      </c>
      <c r="G13" s="46">
        <v>32</v>
      </c>
      <c r="H13" s="49">
        <v>32</v>
      </c>
      <c r="I13" s="50">
        <v>32</v>
      </c>
      <c r="J13" s="49">
        <v>32</v>
      </c>
      <c r="K13" s="50">
        <v>32</v>
      </c>
      <c r="L13" s="51">
        <v>32</v>
      </c>
      <c r="M13" s="50">
        <v>32</v>
      </c>
      <c r="N13" s="52">
        <v>32</v>
      </c>
      <c r="O13" s="33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</row>
    <row r="14" spans="1:27" s="35" customFormat="1" ht="20.149999999999999" customHeight="1" x14ac:dyDescent="0.25">
      <c r="A14" s="23" t="s">
        <v>43</v>
      </c>
      <c r="B14" s="45">
        <v>0</v>
      </c>
      <c r="C14" s="46">
        <v>2</v>
      </c>
      <c r="D14" s="47">
        <f>IF(B14&gt;0,C14/B14,0)</f>
        <v>0</v>
      </c>
      <c r="E14" s="48">
        <v>1</v>
      </c>
      <c r="F14" s="49">
        <v>1</v>
      </c>
      <c r="G14" s="46">
        <v>2</v>
      </c>
      <c r="H14" s="49">
        <v>1</v>
      </c>
      <c r="I14" s="50">
        <v>2</v>
      </c>
      <c r="J14" s="49">
        <v>2</v>
      </c>
      <c r="K14" s="50">
        <v>2</v>
      </c>
      <c r="L14" s="51">
        <v>2</v>
      </c>
      <c r="M14" s="50">
        <v>2</v>
      </c>
      <c r="N14" s="52">
        <v>0</v>
      </c>
      <c r="O14" s="33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</row>
    <row r="15" spans="1:27" s="35" customFormat="1" ht="20.149999999999999" customHeight="1" x14ac:dyDescent="0.25">
      <c r="A15" s="23" t="s">
        <v>44</v>
      </c>
      <c r="B15" s="45">
        <v>135</v>
      </c>
      <c r="C15" s="46">
        <v>150</v>
      </c>
      <c r="D15" s="47">
        <f t="shared" si="0"/>
        <v>1.1111111111111112</v>
      </c>
      <c r="E15" s="48">
        <v>85</v>
      </c>
      <c r="F15" s="49">
        <v>6</v>
      </c>
      <c r="G15" s="46">
        <v>121</v>
      </c>
      <c r="H15" s="49">
        <v>80</v>
      </c>
      <c r="I15" s="50">
        <v>100</v>
      </c>
      <c r="J15" s="49">
        <v>86</v>
      </c>
      <c r="K15" s="50">
        <v>53</v>
      </c>
      <c r="L15" s="51">
        <v>104</v>
      </c>
      <c r="M15" s="50">
        <v>99</v>
      </c>
      <c r="N15" s="52">
        <v>1</v>
      </c>
      <c r="O15" s="33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</row>
    <row r="16" spans="1:27" s="35" customFormat="1" ht="20.149999999999999" customHeight="1" x14ac:dyDescent="0.25">
      <c r="A16" s="23" t="s">
        <v>45</v>
      </c>
      <c r="B16" s="45">
        <v>0</v>
      </c>
      <c r="C16" s="46">
        <v>0</v>
      </c>
      <c r="D16" s="47">
        <f>IF(B16&gt;0,C16/B16,0)</f>
        <v>0</v>
      </c>
      <c r="E16" s="48">
        <v>0</v>
      </c>
      <c r="F16" s="49">
        <v>0</v>
      </c>
      <c r="G16" s="46">
        <v>0</v>
      </c>
      <c r="H16" s="49">
        <v>0</v>
      </c>
      <c r="I16" s="50">
        <v>0</v>
      </c>
      <c r="J16" s="49">
        <v>0</v>
      </c>
      <c r="K16" s="50">
        <v>0</v>
      </c>
      <c r="L16" s="51">
        <v>0</v>
      </c>
      <c r="M16" s="50">
        <v>0</v>
      </c>
      <c r="N16" s="52">
        <v>0</v>
      </c>
      <c r="O16" s="33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</row>
    <row r="17" spans="1:27" s="35" customFormat="1" ht="20.149999999999999" customHeight="1" x14ac:dyDescent="0.25">
      <c r="A17" s="23" t="s">
        <v>46</v>
      </c>
      <c r="B17" s="45">
        <v>42</v>
      </c>
      <c r="C17" s="46">
        <v>16</v>
      </c>
      <c r="D17" s="47">
        <f t="shared" si="0"/>
        <v>0.38095238095238093</v>
      </c>
      <c r="E17" s="48">
        <v>14</v>
      </c>
      <c r="F17" s="49">
        <v>0</v>
      </c>
      <c r="G17" s="46">
        <v>12</v>
      </c>
      <c r="H17" s="49">
        <v>14</v>
      </c>
      <c r="I17" s="50">
        <v>15</v>
      </c>
      <c r="J17" s="49">
        <v>16</v>
      </c>
      <c r="K17" s="50">
        <v>14</v>
      </c>
      <c r="L17" s="51">
        <v>15</v>
      </c>
      <c r="M17" s="50">
        <v>13</v>
      </c>
      <c r="N17" s="52">
        <v>5</v>
      </c>
      <c r="O17" s="33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</row>
    <row r="18" spans="1:27" s="35" customFormat="1" ht="20.149999999999999" customHeight="1" x14ac:dyDescent="0.25">
      <c r="A18" s="23" t="s">
        <v>47</v>
      </c>
      <c r="B18" s="45">
        <v>16</v>
      </c>
      <c r="C18" s="46">
        <v>13</v>
      </c>
      <c r="D18" s="47">
        <f t="shared" si="0"/>
        <v>0.8125</v>
      </c>
      <c r="E18" s="48">
        <v>13</v>
      </c>
      <c r="F18" s="49">
        <v>13</v>
      </c>
      <c r="G18" s="46">
        <v>2</v>
      </c>
      <c r="H18" s="49">
        <v>12</v>
      </c>
      <c r="I18" s="50">
        <v>12</v>
      </c>
      <c r="J18" s="49">
        <v>3</v>
      </c>
      <c r="K18" s="50">
        <v>2</v>
      </c>
      <c r="L18" s="51">
        <v>13</v>
      </c>
      <c r="M18" s="50">
        <v>12</v>
      </c>
      <c r="N18" s="52">
        <v>0</v>
      </c>
      <c r="O18" s="33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</row>
    <row r="19" spans="1:27" s="35" customFormat="1" ht="20.149999999999999" customHeight="1" x14ac:dyDescent="0.25">
      <c r="A19" s="23" t="s">
        <v>48</v>
      </c>
      <c r="B19" s="45">
        <v>0</v>
      </c>
      <c r="C19" s="46">
        <v>4</v>
      </c>
      <c r="D19" s="47">
        <f>IF(B19&gt;0,C19/B19,0)</f>
        <v>0</v>
      </c>
      <c r="E19" s="48">
        <v>4</v>
      </c>
      <c r="F19" s="49">
        <v>3</v>
      </c>
      <c r="G19" s="46">
        <v>4</v>
      </c>
      <c r="H19" s="49">
        <v>4</v>
      </c>
      <c r="I19" s="50">
        <v>0</v>
      </c>
      <c r="J19" s="49">
        <v>4</v>
      </c>
      <c r="K19" s="50">
        <v>4</v>
      </c>
      <c r="L19" s="51">
        <v>4</v>
      </c>
      <c r="M19" s="50">
        <v>4</v>
      </c>
      <c r="N19" s="52">
        <v>4</v>
      </c>
      <c r="O19" s="33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</row>
    <row r="20" spans="1:27" s="35" customFormat="1" ht="20.149999999999999" customHeight="1" x14ac:dyDescent="0.25">
      <c r="A20" s="23" t="s">
        <v>49</v>
      </c>
      <c r="B20" s="45">
        <v>0</v>
      </c>
      <c r="C20" s="46">
        <v>0</v>
      </c>
      <c r="D20" s="47">
        <f>IF(B20&gt;0,(C20/B20),0)</f>
        <v>0</v>
      </c>
      <c r="E20" s="48">
        <v>0</v>
      </c>
      <c r="F20" s="49">
        <v>0</v>
      </c>
      <c r="G20" s="46">
        <v>0</v>
      </c>
      <c r="H20" s="49">
        <v>0</v>
      </c>
      <c r="I20" s="50">
        <v>0</v>
      </c>
      <c r="J20" s="49">
        <v>0</v>
      </c>
      <c r="K20" s="50">
        <v>0</v>
      </c>
      <c r="L20" s="51">
        <v>0</v>
      </c>
      <c r="M20" s="50">
        <v>0</v>
      </c>
      <c r="N20" s="52">
        <v>0</v>
      </c>
      <c r="O20" s="33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</row>
    <row r="21" spans="1:27" s="35" customFormat="1" ht="20.149999999999999" customHeight="1" thickBot="1" x14ac:dyDescent="0.3">
      <c r="A21" s="55" t="s">
        <v>50</v>
      </c>
      <c r="B21" s="56">
        <v>8</v>
      </c>
      <c r="C21" s="57">
        <v>4</v>
      </c>
      <c r="D21" s="58">
        <f>IF(B21&gt;0,C21/B21,0)</f>
        <v>0.5</v>
      </c>
      <c r="E21" s="59">
        <v>0</v>
      </c>
      <c r="F21" s="60">
        <v>0</v>
      </c>
      <c r="G21" s="57">
        <v>0</v>
      </c>
      <c r="H21" s="60">
        <v>0</v>
      </c>
      <c r="I21" s="61">
        <v>1</v>
      </c>
      <c r="J21" s="60">
        <v>0</v>
      </c>
      <c r="K21" s="61">
        <v>0</v>
      </c>
      <c r="L21" s="62">
        <v>0</v>
      </c>
      <c r="M21" s="61">
        <v>0</v>
      </c>
      <c r="N21" s="63">
        <v>0</v>
      </c>
      <c r="O21" s="33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</row>
    <row r="22" spans="1:27" s="35" customFormat="1" ht="20.149999999999999" customHeight="1" thickBot="1" x14ac:dyDescent="0.3">
      <c r="A22" s="64" t="s">
        <v>51</v>
      </c>
      <c r="B22" s="65">
        <f>SUM(B6:B21)</f>
        <v>294</v>
      </c>
      <c r="C22" s="66">
        <f>SUM(C6:C21)</f>
        <v>306</v>
      </c>
      <c r="D22" s="67">
        <f t="shared" si="0"/>
        <v>1.0408163265306123</v>
      </c>
      <c r="E22" s="66">
        <f>SUM(E6:E21)</f>
        <v>228</v>
      </c>
      <c r="F22" s="66">
        <f t="shared" ref="F22:N22" si="1">SUM(F6:F21)</f>
        <v>100</v>
      </c>
      <c r="G22" s="66">
        <f t="shared" si="1"/>
        <v>229</v>
      </c>
      <c r="H22" s="66">
        <f t="shared" si="1"/>
        <v>211</v>
      </c>
      <c r="I22" s="66">
        <f t="shared" si="1"/>
        <v>233</v>
      </c>
      <c r="J22" s="66">
        <f t="shared" si="1"/>
        <v>210</v>
      </c>
      <c r="K22" s="66">
        <f t="shared" si="1"/>
        <v>169</v>
      </c>
      <c r="L22" s="66">
        <f t="shared" si="1"/>
        <v>223</v>
      </c>
      <c r="M22" s="66">
        <f t="shared" si="1"/>
        <v>245</v>
      </c>
      <c r="N22" s="68">
        <f t="shared" si="1"/>
        <v>43</v>
      </c>
      <c r="O22" s="33"/>
      <c r="P22" s="34"/>
      <c r="Q22" s="69"/>
      <c r="R22" s="70"/>
      <c r="S22" s="70"/>
      <c r="T22" s="70"/>
      <c r="U22" s="70"/>
      <c r="V22" s="70"/>
      <c r="W22" s="34"/>
      <c r="X22" s="34"/>
      <c r="Y22" s="34"/>
      <c r="Z22" s="34"/>
      <c r="AA22" s="34"/>
    </row>
    <row r="23" spans="1:27" ht="77.25" customHeight="1" thickBot="1" x14ac:dyDescent="0.4">
      <c r="A23" s="234" t="s">
        <v>52</v>
      </c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6"/>
      <c r="O23" s="1"/>
    </row>
    <row r="24" spans="1:27" ht="14.5" x14ac:dyDescent="0.3">
      <c r="A24" s="71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 verticalCentered="1"/>
  <pageMargins left="0.51" right="0.5" top="0.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zoomScale="90" zoomScaleNormal="90" workbookViewId="0">
      <selection activeCell="P9" sqref="P9"/>
    </sheetView>
  </sheetViews>
  <sheetFormatPr defaultColWidth="9.1796875" defaultRowHeight="13" x14ac:dyDescent="0.3"/>
  <cols>
    <col min="1" max="1" width="19.7265625" style="2" customWidth="1"/>
    <col min="2" max="3" width="7.54296875" style="2" customWidth="1"/>
    <col min="4" max="4" width="7.26953125" style="2" customWidth="1"/>
    <col min="5" max="6" width="9.7265625" style="2" customWidth="1"/>
    <col min="7" max="7" width="7.81640625" style="2" customWidth="1"/>
    <col min="8" max="8" width="8.54296875" style="2" customWidth="1"/>
    <col min="9" max="9" width="8.81640625" style="2" customWidth="1"/>
    <col min="10" max="10" width="8.7265625" style="2" customWidth="1"/>
    <col min="11" max="11" width="9.7265625" style="2" customWidth="1"/>
    <col min="12" max="12" width="8" style="2" customWidth="1"/>
    <col min="13" max="13" width="9.1796875" style="2"/>
    <col min="14" max="14" width="7.54296875" style="2" customWidth="1"/>
    <col min="15" max="16" width="9.1796875" style="2"/>
    <col min="17" max="17" width="8.81640625" style="2" customWidth="1"/>
    <col min="18" max="27" width="9.1796875" style="2"/>
    <col min="28" max="28" width="9.1796875" style="1"/>
    <col min="29" max="16384" width="9.1796875" style="2"/>
  </cols>
  <sheetData>
    <row r="1" spans="1:28" s="73" customFormat="1" ht="21" customHeight="1" x14ac:dyDescent="0.25">
      <c r="A1" s="237" t="str">
        <f>+'1 In School Youth Part'!A1:N1</f>
        <v>TAB 7 - WIOA TITLE I PARTICIPANT SUMMARY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s="73" customFormat="1" ht="21" customHeight="1" x14ac:dyDescent="0.25">
      <c r="A2" s="246" t="str">
        <f>'1 In School Youth Part'!$A$2</f>
        <v>FY21 QUARTER ENDING JUNE 30, 2021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4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s="73" customFormat="1" ht="18.75" customHeight="1" thickBot="1" x14ac:dyDescent="0.3">
      <c r="A3" s="243" t="s">
        <v>53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5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6.5" customHeight="1" x14ac:dyDescent="0.35">
      <c r="A4" s="249" t="s">
        <v>19</v>
      </c>
      <c r="B4" s="240" t="s">
        <v>20</v>
      </c>
      <c r="C4" s="241"/>
      <c r="D4" s="242"/>
      <c r="E4" s="240" t="s">
        <v>21</v>
      </c>
      <c r="F4" s="241"/>
      <c r="G4" s="241"/>
      <c r="H4" s="241"/>
      <c r="I4" s="241"/>
      <c r="J4" s="241"/>
      <c r="K4" s="241"/>
      <c r="L4" s="241"/>
      <c r="M4" s="241"/>
      <c r="N4" s="24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8" ht="56.25" customHeight="1" thickBot="1" x14ac:dyDescent="0.35">
      <c r="A5" s="250"/>
      <c r="B5" s="18" t="s">
        <v>22</v>
      </c>
      <c r="C5" s="19" t="s">
        <v>23</v>
      </c>
      <c r="D5" s="20" t="s">
        <v>24</v>
      </c>
      <c r="E5" s="19" t="s">
        <v>25</v>
      </c>
      <c r="F5" s="19" t="s">
        <v>26</v>
      </c>
      <c r="G5" s="19" t="s">
        <v>27</v>
      </c>
      <c r="H5" s="19" t="s">
        <v>28</v>
      </c>
      <c r="I5" s="21" t="s">
        <v>29</v>
      </c>
      <c r="J5" s="19" t="s">
        <v>30</v>
      </c>
      <c r="K5" s="21" t="s">
        <v>31</v>
      </c>
      <c r="L5" s="19" t="s">
        <v>32</v>
      </c>
      <c r="M5" s="21" t="s">
        <v>33</v>
      </c>
      <c r="N5" s="20" t="s">
        <v>34</v>
      </c>
      <c r="O5" s="1"/>
      <c r="P5" s="1"/>
      <c r="Q5" s="22"/>
      <c r="R5" s="22"/>
      <c r="S5" s="1"/>
      <c r="T5" s="1"/>
      <c r="U5" s="1"/>
      <c r="V5" s="1"/>
      <c r="W5" s="1"/>
      <c r="X5" s="1"/>
      <c r="Y5" s="1"/>
      <c r="Z5" s="1"/>
      <c r="AA5" s="1"/>
    </row>
    <row r="6" spans="1:28" s="35" customFormat="1" ht="20.149999999999999" customHeight="1" x14ac:dyDescent="0.25">
      <c r="A6" s="23" t="s">
        <v>35</v>
      </c>
      <c r="B6" s="24">
        <v>42</v>
      </c>
      <c r="C6" s="25">
        <v>26</v>
      </c>
      <c r="D6" s="26">
        <f t="shared" ref="D6:D22" si="0">(C6/B6)</f>
        <v>0.61904761904761907</v>
      </c>
      <c r="E6" s="27">
        <v>1</v>
      </c>
      <c r="F6" s="28">
        <v>20</v>
      </c>
      <c r="G6" s="25">
        <v>24</v>
      </c>
      <c r="H6" s="25">
        <v>5</v>
      </c>
      <c r="I6" s="29">
        <v>4</v>
      </c>
      <c r="J6" s="28">
        <v>2</v>
      </c>
      <c r="K6" s="30">
        <v>2</v>
      </c>
      <c r="L6" s="31">
        <v>0</v>
      </c>
      <c r="M6" s="29">
        <v>24</v>
      </c>
      <c r="N6" s="32">
        <v>0</v>
      </c>
      <c r="O6" s="33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s="35" customFormat="1" ht="20.149999999999999" customHeight="1" x14ac:dyDescent="0.25">
      <c r="A7" s="36" t="s">
        <v>36</v>
      </c>
      <c r="B7" s="37">
        <v>75</v>
      </c>
      <c r="C7" s="38">
        <v>78</v>
      </c>
      <c r="D7" s="39">
        <f t="shared" si="0"/>
        <v>1.04</v>
      </c>
      <c r="E7" s="40">
        <v>62</v>
      </c>
      <c r="F7" s="41">
        <v>31</v>
      </c>
      <c r="G7" s="38">
        <v>21</v>
      </c>
      <c r="H7" s="38">
        <v>15</v>
      </c>
      <c r="I7" s="42">
        <v>38</v>
      </c>
      <c r="J7" s="41">
        <v>33</v>
      </c>
      <c r="K7" s="42">
        <v>36</v>
      </c>
      <c r="L7" s="43">
        <v>56</v>
      </c>
      <c r="M7" s="42">
        <v>68</v>
      </c>
      <c r="N7" s="44">
        <v>0</v>
      </c>
      <c r="O7" s="33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s="35" customFormat="1" ht="20.149999999999999" customHeight="1" x14ac:dyDescent="0.25">
      <c r="A8" s="23" t="s">
        <v>37</v>
      </c>
      <c r="B8" s="45">
        <v>90</v>
      </c>
      <c r="C8" s="46">
        <v>85</v>
      </c>
      <c r="D8" s="47">
        <f t="shared" si="0"/>
        <v>0.94444444444444442</v>
      </c>
      <c r="E8" s="48">
        <v>4</v>
      </c>
      <c r="F8" s="49">
        <v>61</v>
      </c>
      <c r="G8" s="46">
        <v>2</v>
      </c>
      <c r="H8" s="49">
        <v>5</v>
      </c>
      <c r="I8" s="50">
        <v>5</v>
      </c>
      <c r="J8" s="49">
        <v>30</v>
      </c>
      <c r="K8" s="50">
        <v>1</v>
      </c>
      <c r="L8" s="51">
        <v>1</v>
      </c>
      <c r="M8" s="50">
        <v>2</v>
      </c>
      <c r="N8" s="52">
        <v>2</v>
      </c>
      <c r="O8" s="33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s="35" customFormat="1" ht="20.149999999999999" customHeight="1" x14ac:dyDescent="0.25">
      <c r="A9" s="23" t="s">
        <v>38</v>
      </c>
      <c r="B9" s="45">
        <v>67</v>
      </c>
      <c r="C9" s="46">
        <v>26</v>
      </c>
      <c r="D9" s="47">
        <f t="shared" si="0"/>
        <v>0.38805970149253732</v>
      </c>
      <c r="E9" s="48">
        <v>4</v>
      </c>
      <c r="F9" s="49">
        <v>0</v>
      </c>
      <c r="G9" s="46">
        <v>1</v>
      </c>
      <c r="H9" s="49">
        <v>6</v>
      </c>
      <c r="I9" s="50">
        <v>0</v>
      </c>
      <c r="J9" s="49">
        <v>17</v>
      </c>
      <c r="K9" s="50">
        <v>0</v>
      </c>
      <c r="L9" s="51">
        <v>0</v>
      </c>
      <c r="M9" s="50">
        <v>0</v>
      </c>
      <c r="N9" s="52">
        <v>0</v>
      </c>
      <c r="O9" s="33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1:28" s="35" customFormat="1" ht="20.149999999999999" customHeight="1" x14ac:dyDescent="0.25">
      <c r="A10" s="23" t="s">
        <v>39</v>
      </c>
      <c r="B10" s="45">
        <v>59</v>
      </c>
      <c r="C10" s="46">
        <v>49</v>
      </c>
      <c r="D10" s="47">
        <f t="shared" si="0"/>
        <v>0.83050847457627119</v>
      </c>
      <c r="E10" s="48">
        <v>38</v>
      </c>
      <c r="F10" s="49">
        <v>38</v>
      </c>
      <c r="G10" s="46">
        <v>38</v>
      </c>
      <c r="H10" s="49">
        <v>38</v>
      </c>
      <c r="I10" s="50">
        <v>38</v>
      </c>
      <c r="J10" s="49">
        <v>42</v>
      </c>
      <c r="K10" s="50">
        <v>38</v>
      </c>
      <c r="L10" s="51">
        <v>38</v>
      </c>
      <c r="M10" s="50">
        <v>38</v>
      </c>
      <c r="N10" s="52">
        <v>38</v>
      </c>
      <c r="O10" s="33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</row>
    <row r="11" spans="1:28" s="35" customFormat="1" ht="20.149999999999999" customHeight="1" x14ac:dyDescent="0.25">
      <c r="A11" s="23" t="s">
        <v>40</v>
      </c>
      <c r="B11" s="45">
        <v>102</v>
      </c>
      <c r="C11" s="46">
        <v>91</v>
      </c>
      <c r="D11" s="47">
        <f t="shared" si="0"/>
        <v>0.89215686274509809</v>
      </c>
      <c r="E11" s="48">
        <v>86</v>
      </c>
      <c r="F11" s="49">
        <v>64</v>
      </c>
      <c r="G11" s="46">
        <v>71</v>
      </c>
      <c r="H11" s="49">
        <v>0</v>
      </c>
      <c r="I11" s="50">
        <v>43</v>
      </c>
      <c r="J11" s="49">
        <v>88</v>
      </c>
      <c r="K11" s="50">
        <v>86</v>
      </c>
      <c r="L11" s="51">
        <v>0</v>
      </c>
      <c r="M11" s="50">
        <v>81</v>
      </c>
      <c r="N11" s="52">
        <v>64</v>
      </c>
      <c r="O11" s="33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</row>
    <row r="12" spans="1:28" s="35" customFormat="1" ht="20.149999999999999" customHeight="1" x14ac:dyDescent="0.25">
      <c r="A12" s="23" t="s">
        <v>41</v>
      </c>
      <c r="B12" s="45">
        <v>37</v>
      </c>
      <c r="C12" s="46">
        <v>34</v>
      </c>
      <c r="D12" s="47">
        <f t="shared" si="0"/>
        <v>0.91891891891891897</v>
      </c>
      <c r="E12" s="45">
        <v>34</v>
      </c>
      <c r="F12" s="49">
        <v>4</v>
      </c>
      <c r="G12" s="46">
        <v>34</v>
      </c>
      <c r="H12" s="49">
        <v>5</v>
      </c>
      <c r="I12" s="50">
        <v>13</v>
      </c>
      <c r="J12" s="46">
        <v>5</v>
      </c>
      <c r="K12" s="53">
        <v>22</v>
      </c>
      <c r="L12" s="51">
        <v>0</v>
      </c>
      <c r="M12" s="50">
        <v>34</v>
      </c>
      <c r="N12" s="54">
        <v>0</v>
      </c>
      <c r="O12" s="33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</row>
    <row r="13" spans="1:28" s="35" customFormat="1" ht="20.149999999999999" customHeight="1" x14ac:dyDescent="0.25">
      <c r="A13" s="23" t="s">
        <v>42</v>
      </c>
      <c r="B13" s="45">
        <v>69</v>
      </c>
      <c r="C13" s="46">
        <v>40</v>
      </c>
      <c r="D13" s="47">
        <f t="shared" si="0"/>
        <v>0.57971014492753625</v>
      </c>
      <c r="E13" s="48">
        <v>40</v>
      </c>
      <c r="F13" s="49">
        <v>40</v>
      </c>
      <c r="G13" s="46">
        <v>40</v>
      </c>
      <c r="H13" s="49">
        <v>31</v>
      </c>
      <c r="I13" s="50">
        <v>40</v>
      </c>
      <c r="J13" s="49">
        <v>40</v>
      </c>
      <c r="K13" s="50">
        <v>40</v>
      </c>
      <c r="L13" s="51">
        <v>20</v>
      </c>
      <c r="M13" s="50">
        <v>40</v>
      </c>
      <c r="N13" s="52">
        <v>40</v>
      </c>
      <c r="O13" s="33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s="35" customFormat="1" ht="20.149999999999999" customHeight="1" x14ac:dyDescent="0.25">
      <c r="A14" s="23" t="s">
        <v>43</v>
      </c>
      <c r="B14" s="45">
        <v>86</v>
      </c>
      <c r="C14" s="46">
        <v>35</v>
      </c>
      <c r="D14" s="47">
        <f t="shared" si="0"/>
        <v>0.40697674418604651</v>
      </c>
      <c r="E14" s="48">
        <v>27</v>
      </c>
      <c r="F14" s="49">
        <v>23</v>
      </c>
      <c r="G14" s="46">
        <v>23</v>
      </c>
      <c r="H14" s="49">
        <v>14</v>
      </c>
      <c r="I14" s="50">
        <v>22</v>
      </c>
      <c r="J14" s="49">
        <v>31</v>
      </c>
      <c r="K14" s="50">
        <v>22</v>
      </c>
      <c r="L14" s="51">
        <v>31</v>
      </c>
      <c r="M14" s="50">
        <v>31</v>
      </c>
      <c r="N14" s="52">
        <v>1</v>
      </c>
      <c r="O14" s="33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s="35" customFormat="1" ht="20.149999999999999" customHeight="1" x14ac:dyDescent="0.25">
      <c r="A15" s="23" t="s">
        <v>44</v>
      </c>
      <c r="B15" s="45">
        <v>260</v>
      </c>
      <c r="C15" s="46">
        <v>147</v>
      </c>
      <c r="D15" s="47">
        <f t="shared" si="0"/>
        <v>0.56538461538461537</v>
      </c>
      <c r="E15" s="48">
        <v>133</v>
      </c>
      <c r="F15" s="49">
        <v>143</v>
      </c>
      <c r="G15" s="46">
        <v>37</v>
      </c>
      <c r="H15" s="49">
        <v>65</v>
      </c>
      <c r="I15" s="50">
        <v>81</v>
      </c>
      <c r="J15" s="49">
        <v>38</v>
      </c>
      <c r="K15" s="50">
        <v>35</v>
      </c>
      <c r="L15" s="51">
        <v>128</v>
      </c>
      <c r="M15" s="50">
        <v>144</v>
      </c>
      <c r="N15" s="52">
        <v>0</v>
      </c>
      <c r="O15" s="33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</row>
    <row r="16" spans="1:28" s="35" customFormat="1" ht="20.149999999999999" customHeight="1" x14ac:dyDescent="0.25">
      <c r="A16" s="23" t="s">
        <v>45</v>
      </c>
      <c r="B16" s="45">
        <v>50</v>
      </c>
      <c r="C16" s="46">
        <v>21</v>
      </c>
      <c r="D16" s="47">
        <f t="shared" si="0"/>
        <v>0.42</v>
      </c>
      <c r="E16" s="48">
        <v>0</v>
      </c>
      <c r="F16" s="49">
        <v>0</v>
      </c>
      <c r="G16" s="46">
        <v>0</v>
      </c>
      <c r="H16" s="49">
        <v>0</v>
      </c>
      <c r="I16" s="50">
        <v>0</v>
      </c>
      <c r="J16" s="49">
        <v>20</v>
      </c>
      <c r="K16" s="50">
        <v>0</v>
      </c>
      <c r="L16" s="51">
        <v>0</v>
      </c>
      <c r="M16" s="50">
        <v>0</v>
      </c>
      <c r="N16" s="52">
        <v>0</v>
      </c>
      <c r="O16" s="33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</row>
    <row r="17" spans="1:28" s="35" customFormat="1" ht="20.149999999999999" customHeight="1" x14ac:dyDescent="0.25">
      <c r="A17" s="23" t="s">
        <v>46</v>
      </c>
      <c r="B17" s="45">
        <v>40</v>
      </c>
      <c r="C17" s="46">
        <v>20</v>
      </c>
      <c r="D17" s="47">
        <f t="shared" si="0"/>
        <v>0.5</v>
      </c>
      <c r="E17" s="48">
        <v>1</v>
      </c>
      <c r="F17" s="49">
        <v>1</v>
      </c>
      <c r="G17" s="46">
        <v>16</v>
      </c>
      <c r="H17" s="49">
        <v>0</v>
      </c>
      <c r="I17" s="50">
        <v>14</v>
      </c>
      <c r="J17" s="49">
        <v>20</v>
      </c>
      <c r="K17" s="50">
        <v>0</v>
      </c>
      <c r="L17" s="51">
        <v>14</v>
      </c>
      <c r="M17" s="50">
        <v>0</v>
      </c>
      <c r="N17" s="52">
        <v>14</v>
      </c>
      <c r="O17" s="33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</row>
    <row r="18" spans="1:28" s="35" customFormat="1" ht="20.149999999999999" customHeight="1" x14ac:dyDescent="0.25">
      <c r="A18" s="23" t="s">
        <v>47</v>
      </c>
      <c r="B18" s="45">
        <v>72</v>
      </c>
      <c r="C18" s="46">
        <v>67</v>
      </c>
      <c r="D18" s="47">
        <f t="shared" si="0"/>
        <v>0.93055555555555558</v>
      </c>
      <c r="E18" s="48">
        <v>50</v>
      </c>
      <c r="F18" s="49">
        <v>28</v>
      </c>
      <c r="G18" s="46">
        <v>30</v>
      </c>
      <c r="H18" s="49">
        <v>35</v>
      </c>
      <c r="I18" s="50">
        <v>35</v>
      </c>
      <c r="J18" s="49">
        <v>15</v>
      </c>
      <c r="K18" s="50">
        <v>1</v>
      </c>
      <c r="L18" s="51">
        <v>52</v>
      </c>
      <c r="M18" s="50">
        <v>51</v>
      </c>
      <c r="N18" s="52">
        <v>0</v>
      </c>
      <c r="O18" s="33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</row>
    <row r="19" spans="1:28" s="35" customFormat="1" ht="20.149999999999999" customHeight="1" x14ac:dyDescent="0.25">
      <c r="A19" s="23" t="s">
        <v>48</v>
      </c>
      <c r="B19" s="45">
        <v>44</v>
      </c>
      <c r="C19" s="46">
        <v>30</v>
      </c>
      <c r="D19" s="47">
        <f t="shared" si="0"/>
        <v>0.68181818181818177</v>
      </c>
      <c r="E19" s="48">
        <v>25</v>
      </c>
      <c r="F19" s="49">
        <v>25</v>
      </c>
      <c r="G19" s="46">
        <v>28</v>
      </c>
      <c r="H19" s="49">
        <v>30</v>
      </c>
      <c r="I19" s="50">
        <v>0</v>
      </c>
      <c r="J19" s="49">
        <v>30</v>
      </c>
      <c r="K19" s="50">
        <v>29</v>
      </c>
      <c r="L19" s="51">
        <v>29</v>
      </c>
      <c r="M19" s="50">
        <v>29</v>
      </c>
      <c r="N19" s="52">
        <v>30</v>
      </c>
      <c r="O19" s="33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</row>
    <row r="20" spans="1:28" s="35" customFormat="1" ht="20.149999999999999" customHeight="1" x14ac:dyDescent="0.25">
      <c r="A20" s="23" t="s">
        <v>49</v>
      </c>
      <c r="B20" s="45">
        <v>65</v>
      </c>
      <c r="C20" s="46">
        <v>40</v>
      </c>
      <c r="D20" s="47">
        <f t="shared" si="0"/>
        <v>0.61538461538461542</v>
      </c>
      <c r="E20" s="48">
        <v>40</v>
      </c>
      <c r="F20" s="49">
        <v>40</v>
      </c>
      <c r="G20" s="46">
        <v>29</v>
      </c>
      <c r="H20" s="49">
        <v>30</v>
      </c>
      <c r="I20" s="50">
        <v>30</v>
      </c>
      <c r="J20" s="49">
        <v>21</v>
      </c>
      <c r="K20" s="50">
        <v>37</v>
      </c>
      <c r="L20" s="51">
        <v>17</v>
      </c>
      <c r="M20" s="50">
        <v>40</v>
      </c>
      <c r="N20" s="52">
        <v>13</v>
      </c>
      <c r="O20" s="33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</row>
    <row r="21" spans="1:28" s="35" customFormat="1" ht="20.149999999999999" customHeight="1" thickBot="1" x14ac:dyDescent="0.3">
      <c r="A21" s="55" t="s">
        <v>50</v>
      </c>
      <c r="B21" s="56">
        <v>60</v>
      </c>
      <c r="C21" s="57">
        <v>36</v>
      </c>
      <c r="D21" s="58">
        <f t="shared" si="0"/>
        <v>0.6</v>
      </c>
      <c r="E21" s="59">
        <v>16</v>
      </c>
      <c r="F21" s="60">
        <v>29</v>
      </c>
      <c r="G21" s="57">
        <v>29</v>
      </c>
      <c r="H21" s="60">
        <v>0</v>
      </c>
      <c r="I21" s="61">
        <v>31</v>
      </c>
      <c r="J21" s="60">
        <v>3</v>
      </c>
      <c r="K21" s="61">
        <v>29</v>
      </c>
      <c r="L21" s="62">
        <v>0</v>
      </c>
      <c r="M21" s="61">
        <v>0</v>
      </c>
      <c r="N21" s="63">
        <v>0</v>
      </c>
      <c r="O21" s="33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</row>
    <row r="22" spans="1:28" s="35" customFormat="1" ht="20.149999999999999" customHeight="1" thickBot="1" x14ac:dyDescent="0.3">
      <c r="A22" s="64" t="s">
        <v>51</v>
      </c>
      <c r="B22" s="65">
        <f>SUM(B6:B21)</f>
        <v>1218</v>
      </c>
      <c r="C22" s="66">
        <f>SUM(C6:C21)</f>
        <v>825</v>
      </c>
      <c r="D22" s="67">
        <f t="shared" si="0"/>
        <v>0.67733990147783252</v>
      </c>
      <c r="E22" s="66">
        <f>SUM(E6:E21)</f>
        <v>561</v>
      </c>
      <c r="F22" s="66">
        <f t="shared" ref="F22:N22" si="1">SUM(F6:F21)</f>
        <v>547</v>
      </c>
      <c r="G22" s="66">
        <f t="shared" si="1"/>
        <v>423</v>
      </c>
      <c r="H22" s="66">
        <f t="shared" si="1"/>
        <v>279</v>
      </c>
      <c r="I22" s="66">
        <f t="shared" si="1"/>
        <v>394</v>
      </c>
      <c r="J22" s="66">
        <f t="shared" si="1"/>
        <v>435</v>
      </c>
      <c r="K22" s="66">
        <f t="shared" si="1"/>
        <v>378</v>
      </c>
      <c r="L22" s="66">
        <f t="shared" si="1"/>
        <v>386</v>
      </c>
      <c r="M22" s="66">
        <f t="shared" si="1"/>
        <v>582</v>
      </c>
      <c r="N22" s="68">
        <f t="shared" si="1"/>
        <v>202</v>
      </c>
      <c r="O22" s="33"/>
      <c r="P22" s="34"/>
      <c r="Q22" s="69"/>
      <c r="R22" s="70"/>
      <c r="S22" s="70"/>
      <c r="T22" s="70"/>
      <c r="U22" s="70"/>
      <c r="V22" s="70"/>
      <c r="W22" s="34"/>
      <c r="X22" s="34"/>
      <c r="Y22" s="34"/>
      <c r="Z22" s="34"/>
      <c r="AA22" s="34"/>
      <c r="AB22" s="34"/>
    </row>
    <row r="23" spans="1:28" ht="76.5" customHeight="1" thickBot="1" x14ac:dyDescent="0.4">
      <c r="A23" s="234" t="s">
        <v>52</v>
      </c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6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/>
  <pageMargins left="0.51" right="0.5" top="0.5" bottom="0.56999999999999995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4"/>
  <sheetViews>
    <sheetView zoomScale="80" zoomScaleNormal="80" workbookViewId="0">
      <selection activeCell="A24" sqref="A24"/>
    </sheetView>
  </sheetViews>
  <sheetFormatPr defaultColWidth="9.1796875" defaultRowHeight="13" x14ac:dyDescent="0.3"/>
  <cols>
    <col min="1" max="1" width="20.26953125" style="2" customWidth="1"/>
    <col min="2" max="2" width="8.81640625" style="2" customWidth="1"/>
    <col min="3" max="3" width="8.54296875" style="2" customWidth="1"/>
    <col min="4" max="4" width="8.26953125" style="2" customWidth="1"/>
    <col min="5" max="6" width="9.7265625" style="2" customWidth="1"/>
    <col min="7" max="7" width="6.1796875" style="2" customWidth="1"/>
    <col min="8" max="8" width="8.7265625" style="2" customWidth="1"/>
    <col min="9" max="9" width="6.81640625" style="2" customWidth="1"/>
    <col min="10" max="10" width="7.453125" style="2" customWidth="1"/>
    <col min="11" max="11" width="10.54296875" style="2" customWidth="1"/>
    <col min="12" max="12" width="8.54296875" style="2" customWidth="1"/>
    <col min="13" max="13" width="8.453125" style="2" customWidth="1"/>
    <col min="14" max="14" width="7.26953125" style="2" customWidth="1"/>
    <col min="15" max="16" width="9.1796875" style="2"/>
    <col min="17" max="17" width="8.81640625" style="2" customWidth="1"/>
    <col min="18" max="27" width="9.1796875" style="2"/>
    <col min="28" max="28" width="9.1796875" style="1"/>
    <col min="29" max="16384" width="9.1796875" style="2"/>
  </cols>
  <sheetData>
    <row r="1" spans="1:43" ht="20.149999999999999" customHeight="1" x14ac:dyDescent="0.3">
      <c r="A1" s="237" t="str">
        <f>+'1 In School Youth Part'!A1:N1</f>
        <v>TAB 7 - WIOA TITLE I PARTICIPANT SUMMARY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43" ht="20.149999999999999" customHeight="1" x14ac:dyDescent="0.3">
      <c r="A2" s="246" t="str">
        <f>'1 In School Youth Part'!$A$2</f>
        <v>FY21 QUARTER ENDING JUNE 30, 2021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43" ht="16.5" customHeight="1" thickBot="1" x14ac:dyDescent="0.35">
      <c r="A3" s="243" t="s">
        <v>54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43" ht="15" customHeight="1" x14ac:dyDescent="0.35">
      <c r="A4" s="249" t="s">
        <v>19</v>
      </c>
      <c r="B4" s="240" t="s">
        <v>20</v>
      </c>
      <c r="C4" s="241"/>
      <c r="D4" s="242"/>
      <c r="E4" s="240" t="s">
        <v>21</v>
      </c>
      <c r="F4" s="241"/>
      <c r="G4" s="241"/>
      <c r="H4" s="241"/>
      <c r="I4" s="241"/>
      <c r="J4" s="241"/>
      <c r="K4" s="241"/>
      <c r="L4" s="241"/>
      <c r="M4" s="241"/>
      <c r="N4" s="24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43" ht="54.75" customHeight="1" thickBot="1" x14ac:dyDescent="0.35">
      <c r="A5" s="250"/>
      <c r="B5" s="18" t="s">
        <v>22</v>
      </c>
      <c r="C5" s="19" t="s">
        <v>23</v>
      </c>
      <c r="D5" s="20" t="s">
        <v>24</v>
      </c>
      <c r="E5" s="19" t="s">
        <v>25</v>
      </c>
      <c r="F5" s="19" t="s">
        <v>26</v>
      </c>
      <c r="G5" s="19" t="s">
        <v>27</v>
      </c>
      <c r="H5" s="19" t="s">
        <v>28</v>
      </c>
      <c r="I5" s="21" t="s">
        <v>29</v>
      </c>
      <c r="J5" s="19" t="s">
        <v>30</v>
      </c>
      <c r="K5" s="21" t="s">
        <v>31</v>
      </c>
      <c r="L5" s="19" t="s">
        <v>32</v>
      </c>
      <c r="M5" s="21" t="s">
        <v>33</v>
      </c>
      <c r="N5" s="20" t="s">
        <v>34</v>
      </c>
      <c r="O5" s="1"/>
      <c r="P5" s="1"/>
      <c r="Q5" s="22"/>
      <c r="R5" s="22"/>
      <c r="S5" s="1"/>
      <c r="T5" s="1"/>
      <c r="U5" s="1"/>
      <c r="V5" s="1"/>
      <c r="W5" s="1"/>
      <c r="X5" s="1"/>
      <c r="Y5" s="1"/>
      <c r="Z5" s="1"/>
      <c r="AA5" s="1"/>
    </row>
    <row r="6" spans="1:43" s="35" customFormat="1" ht="20.149999999999999" customHeight="1" x14ac:dyDescent="0.25">
      <c r="A6" s="23" t="s">
        <v>35</v>
      </c>
      <c r="B6" s="24">
        <f>+'1 In School Youth Part'!B6+'2 Out of School Youth Part'!B6</f>
        <v>42</v>
      </c>
      <c r="C6" s="25">
        <f>+'1 In School Youth Part'!C6+'2 Out of School Youth Part'!C6</f>
        <v>26</v>
      </c>
      <c r="D6" s="26">
        <f t="shared" ref="D6:D22" si="0">(C6/B6)</f>
        <v>0.61904761904761907</v>
      </c>
      <c r="E6" s="74">
        <f>+'1 In School Youth Part'!E6+'2 Out of School Youth Part'!E6</f>
        <v>1</v>
      </c>
      <c r="F6" s="30">
        <f>+'1 In School Youth Part'!F6+'2 Out of School Youth Part'!F6</f>
        <v>20</v>
      </c>
      <c r="G6" s="53">
        <f>+'1 In School Youth Part'!G6+'2 Out of School Youth Part'!G6</f>
        <v>24</v>
      </c>
      <c r="H6" s="53">
        <f>+'1 In School Youth Part'!H6+'2 Out of School Youth Part'!H6</f>
        <v>5</v>
      </c>
      <c r="I6" s="53">
        <f>+'1 In School Youth Part'!I6+'2 Out of School Youth Part'!I6</f>
        <v>4</v>
      </c>
      <c r="J6" s="53">
        <f>+'1 In School Youth Part'!J6+'2 Out of School Youth Part'!J6</f>
        <v>2</v>
      </c>
      <c r="K6" s="53">
        <f>+'1 In School Youth Part'!K6+'2 Out of School Youth Part'!K6</f>
        <v>2</v>
      </c>
      <c r="L6" s="53">
        <f>+'1 In School Youth Part'!L6+'2 Out of School Youth Part'!L6</f>
        <v>0</v>
      </c>
      <c r="M6" s="53">
        <f>+'1 In School Youth Part'!M6+'2 Out of School Youth Part'!M6</f>
        <v>24</v>
      </c>
      <c r="N6" s="75">
        <f>+'1 In School Youth Part'!N6+'2 Out of School Youth Part'!N6</f>
        <v>0</v>
      </c>
      <c r="O6" s="34"/>
      <c r="P6" s="34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</row>
    <row r="7" spans="1:43" s="35" customFormat="1" ht="20.149999999999999" customHeight="1" x14ac:dyDescent="0.25">
      <c r="A7" s="36" t="s">
        <v>36</v>
      </c>
      <c r="B7" s="37">
        <f>+'1 In School Youth Part'!B7+'2 Out of School Youth Part'!B7</f>
        <v>85</v>
      </c>
      <c r="C7" s="38">
        <f>+'1 In School Youth Part'!C7+'2 Out of School Youth Part'!C7</f>
        <v>88</v>
      </c>
      <c r="D7" s="39">
        <f t="shared" si="0"/>
        <v>1.0352941176470589</v>
      </c>
      <c r="E7" s="77">
        <f>+'1 In School Youth Part'!E7+'2 Out of School Youth Part'!E7</f>
        <v>67</v>
      </c>
      <c r="F7" s="53">
        <f>+'1 In School Youth Part'!F7+'2 Out of School Youth Part'!F7</f>
        <v>33</v>
      </c>
      <c r="G7" s="53">
        <f>+'1 In School Youth Part'!G7+'2 Out of School Youth Part'!G7</f>
        <v>26</v>
      </c>
      <c r="H7" s="53">
        <f>+'1 In School Youth Part'!H7+'2 Out of School Youth Part'!H7</f>
        <v>18</v>
      </c>
      <c r="I7" s="53">
        <f>+'1 In School Youth Part'!I7+'2 Out of School Youth Part'!I7</f>
        <v>45</v>
      </c>
      <c r="J7" s="53">
        <f>+'1 In School Youth Part'!J7+'2 Out of School Youth Part'!J7</f>
        <v>37</v>
      </c>
      <c r="K7" s="53">
        <f>+'1 In School Youth Part'!K7+'2 Out of School Youth Part'!K7</f>
        <v>41</v>
      </c>
      <c r="L7" s="53">
        <f>+'1 In School Youth Part'!L7+'2 Out of School Youth Part'!L7</f>
        <v>61</v>
      </c>
      <c r="M7" s="53">
        <f>+'1 In School Youth Part'!M7+'2 Out of School Youth Part'!M7</f>
        <v>77</v>
      </c>
      <c r="N7" s="78">
        <f>+'1 In School Youth Part'!N7+'2 Out of School Youth Part'!N7</f>
        <v>0</v>
      </c>
      <c r="O7" s="34"/>
      <c r="P7" s="34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</row>
    <row r="8" spans="1:43" s="35" customFormat="1" ht="20.149999999999999" customHeight="1" x14ac:dyDescent="0.25">
      <c r="A8" s="23" t="s">
        <v>37</v>
      </c>
      <c r="B8" s="37">
        <f>+'1 In School Youth Part'!B8+'2 Out of School Youth Part'!B8</f>
        <v>115</v>
      </c>
      <c r="C8" s="46">
        <f>+'1 In School Youth Part'!C8+'2 Out of School Youth Part'!C8</f>
        <v>147</v>
      </c>
      <c r="D8" s="47">
        <f t="shared" si="0"/>
        <v>1.2782608695652173</v>
      </c>
      <c r="E8" s="77">
        <f>+'1 In School Youth Part'!E8+'2 Out of School Youth Part'!E8</f>
        <v>66</v>
      </c>
      <c r="F8" s="53">
        <f>+'1 In School Youth Part'!F8+'2 Out of School Youth Part'!F8</f>
        <v>115</v>
      </c>
      <c r="G8" s="53">
        <f>+'1 In School Youth Part'!G8+'2 Out of School Youth Part'!G8</f>
        <v>41</v>
      </c>
      <c r="H8" s="53">
        <f>+'1 In School Youth Part'!H8+'2 Out of School Youth Part'!H8</f>
        <v>67</v>
      </c>
      <c r="I8" s="53">
        <f>+'1 In School Youth Part'!I8+'2 Out of School Youth Part'!I8</f>
        <v>67</v>
      </c>
      <c r="J8" s="53">
        <f>+'1 In School Youth Part'!J8+'2 Out of School Youth Part'!J8</f>
        <v>92</v>
      </c>
      <c r="K8" s="53">
        <f>+'1 In School Youth Part'!K8+'2 Out of School Youth Part'!K8</f>
        <v>48</v>
      </c>
      <c r="L8" s="53">
        <f>+'1 In School Youth Part'!L8+'2 Out of School Youth Part'!L8</f>
        <v>48</v>
      </c>
      <c r="M8" s="53">
        <f>+'1 In School Youth Part'!M8+'2 Out of School Youth Part'!M8</f>
        <v>64</v>
      </c>
      <c r="N8" s="78">
        <f>+'1 In School Youth Part'!N8+'2 Out of School Youth Part'!N8</f>
        <v>2</v>
      </c>
      <c r="O8" s="34"/>
      <c r="P8" s="34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</row>
    <row r="9" spans="1:43" s="35" customFormat="1" ht="20.149999999999999" customHeight="1" x14ac:dyDescent="0.25">
      <c r="A9" s="23" t="s">
        <v>38</v>
      </c>
      <c r="B9" s="37">
        <f>+'1 In School Youth Part'!B9+'2 Out of School Youth Part'!B9</f>
        <v>81</v>
      </c>
      <c r="C9" s="46">
        <f>+'1 In School Youth Part'!C9+'2 Out of School Youth Part'!C9</f>
        <v>27</v>
      </c>
      <c r="D9" s="47">
        <f t="shared" si="0"/>
        <v>0.33333333333333331</v>
      </c>
      <c r="E9" s="77">
        <f>+'1 In School Youth Part'!E9+'2 Out of School Youth Part'!E9</f>
        <v>4</v>
      </c>
      <c r="F9" s="53">
        <f>+'1 In School Youth Part'!F9+'2 Out of School Youth Part'!F9</f>
        <v>0</v>
      </c>
      <c r="G9" s="53">
        <f>+'1 In School Youth Part'!G9+'2 Out of School Youth Part'!G9</f>
        <v>1</v>
      </c>
      <c r="H9" s="53">
        <f>+'1 In School Youth Part'!H9+'2 Out of School Youth Part'!H9</f>
        <v>6</v>
      </c>
      <c r="I9" s="53">
        <f>+'1 In School Youth Part'!I9+'2 Out of School Youth Part'!I9</f>
        <v>0</v>
      </c>
      <c r="J9" s="53">
        <f>+'1 In School Youth Part'!J9+'2 Out of School Youth Part'!J9</f>
        <v>17</v>
      </c>
      <c r="K9" s="53">
        <f>+'1 In School Youth Part'!K9+'2 Out of School Youth Part'!K9</f>
        <v>0</v>
      </c>
      <c r="L9" s="53">
        <f>+'1 In School Youth Part'!L9+'2 Out of School Youth Part'!L9</f>
        <v>0</v>
      </c>
      <c r="M9" s="53">
        <f>+'1 In School Youth Part'!M9+'2 Out of School Youth Part'!M9</f>
        <v>0</v>
      </c>
      <c r="N9" s="78">
        <f>+'1 In School Youth Part'!N9+'2 Out of School Youth Part'!N9</f>
        <v>0</v>
      </c>
      <c r="O9" s="34"/>
      <c r="P9" s="34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</row>
    <row r="10" spans="1:43" s="35" customFormat="1" ht="20.149999999999999" customHeight="1" x14ac:dyDescent="0.25">
      <c r="A10" s="23" t="s">
        <v>39</v>
      </c>
      <c r="B10" s="37">
        <f>+'1 In School Youth Part'!B10+'2 Out of School Youth Part'!B10</f>
        <v>59</v>
      </c>
      <c r="C10" s="46">
        <f>+'1 In School Youth Part'!C10+'2 Out of School Youth Part'!C10</f>
        <v>49</v>
      </c>
      <c r="D10" s="47">
        <f t="shared" si="0"/>
        <v>0.83050847457627119</v>
      </c>
      <c r="E10" s="77">
        <f>+'1 In School Youth Part'!E10+'2 Out of School Youth Part'!E10</f>
        <v>38</v>
      </c>
      <c r="F10" s="53">
        <f>+'1 In School Youth Part'!F10+'2 Out of School Youth Part'!F10</f>
        <v>38</v>
      </c>
      <c r="G10" s="53">
        <f>+'1 In School Youth Part'!G10+'2 Out of School Youth Part'!G10</f>
        <v>38</v>
      </c>
      <c r="H10" s="53">
        <f>+'1 In School Youth Part'!H10+'2 Out of School Youth Part'!H10</f>
        <v>38</v>
      </c>
      <c r="I10" s="53">
        <f>+'1 In School Youth Part'!I10+'2 Out of School Youth Part'!I10</f>
        <v>38</v>
      </c>
      <c r="J10" s="53">
        <f>+'1 In School Youth Part'!J10+'2 Out of School Youth Part'!J10</f>
        <v>42</v>
      </c>
      <c r="K10" s="53">
        <f>+'1 In School Youth Part'!K10+'2 Out of School Youth Part'!K10</f>
        <v>38</v>
      </c>
      <c r="L10" s="53">
        <f>+'1 In School Youth Part'!L10+'2 Out of School Youth Part'!L10</f>
        <v>38</v>
      </c>
      <c r="M10" s="53">
        <f>+'1 In School Youth Part'!M10+'2 Out of School Youth Part'!M10</f>
        <v>38</v>
      </c>
      <c r="N10" s="78">
        <f>+'1 In School Youth Part'!N10+'2 Out of School Youth Part'!N10</f>
        <v>38</v>
      </c>
      <c r="O10" s="34"/>
      <c r="P10" s="34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</row>
    <row r="11" spans="1:43" s="35" customFormat="1" ht="20.149999999999999" customHeight="1" x14ac:dyDescent="0.25">
      <c r="A11" s="23" t="s">
        <v>40</v>
      </c>
      <c r="B11" s="37">
        <f>+'1 In School Youth Part'!B11+'2 Out of School Youth Part'!B11</f>
        <v>102</v>
      </c>
      <c r="C11" s="46">
        <f>+'1 In School Youth Part'!C11+'2 Out of School Youth Part'!C11</f>
        <v>92</v>
      </c>
      <c r="D11" s="47">
        <f t="shared" si="0"/>
        <v>0.90196078431372551</v>
      </c>
      <c r="E11" s="77">
        <f>+'1 In School Youth Part'!E11+'2 Out of School Youth Part'!E11</f>
        <v>87</v>
      </c>
      <c r="F11" s="53">
        <f>+'1 In School Youth Part'!F11+'2 Out of School Youth Part'!F11</f>
        <v>65</v>
      </c>
      <c r="G11" s="53">
        <f>+'1 In School Youth Part'!G11+'2 Out of School Youth Part'!G11</f>
        <v>72</v>
      </c>
      <c r="H11" s="53">
        <f>+'1 In School Youth Part'!H11+'2 Out of School Youth Part'!H11</f>
        <v>0</v>
      </c>
      <c r="I11" s="53">
        <f>+'1 In School Youth Part'!I11+'2 Out of School Youth Part'!I11</f>
        <v>44</v>
      </c>
      <c r="J11" s="53">
        <f>+'1 In School Youth Part'!J11+'2 Out of School Youth Part'!J11</f>
        <v>89</v>
      </c>
      <c r="K11" s="53">
        <f>+'1 In School Youth Part'!K11+'2 Out of School Youth Part'!K11</f>
        <v>87</v>
      </c>
      <c r="L11" s="53">
        <f>+'1 In School Youth Part'!L11+'2 Out of School Youth Part'!L11</f>
        <v>1</v>
      </c>
      <c r="M11" s="53">
        <f>+'1 In School Youth Part'!M11+'2 Out of School Youth Part'!M11</f>
        <v>82</v>
      </c>
      <c r="N11" s="78">
        <f>+'1 In School Youth Part'!N11+'2 Out of School Youth Part'!N11</f>
        <v>65</v>
      </c>
      <c r="O11" s="34"/>
      <c r="P11" s="34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</row>
    <row r="12" spans="1:43" s="35" customFormat="1" ht="20.149999999999999" customHeight="1" x14ac:dyDescent="0.25">
      <c r="A12" s="23" t="s">
        <v>41</v>
      </c>
      <c r="B12" s="37">
        <f>+'1 In School Youth Part'!B12+'2 Out of School Youth Part'!B12</f>
        <v>50</v>
      </c>
      <c r="C12" s="46">
        <f>+'1 In School Youth Part'!C12+'2 Out of School Youth Part'!C12</f>
        <v>45</v>
      </c>
      <c r="D12" s="47">
        <f t="shared" si="0"/>
        <v>0.9</v>
      </c>
      <c r="E12" s="77">
        <f>+'1 In School Youth Part'!E12+'2 Out of School Youth Part'!E12</f>
        <v>45</v>
      </c>
      <c r="F12" s="53">
        <f>+'1 In School Youth Part'!F12+'2 Out of School Youth Part'!F12</f>
        <v>4</v>
      </c>
      <c r="G12" s="53">
        <f>+'1 In School Youth Part'!G12+'2 Out of School Youth Part'!G12</f>
        <v>45</v>
      </c>
      <c r="H12" s="53">
        <f>+'1 In School Youth Part'!H12+'2 Out of School Youth Part'!H12</f>
        <v>8</v>
      </c>
      <c r="I12" s="53">
        <f>+'1 In School Youth Part'!I12+'2 Out of School Youth Part'!I12</f>
        <v>14</v>
      </c>
      <c r="J12" s="53">
        <f>+'1 In School Youth Part'!J12+'2 Out of School Youth Part'!J12</f>
        <v>5</v>
      </c>
      <c r="K12" s="53">
        <f>+'1 In School Youth Part'!K12+'2 Out of School Youth Part'!K12</f>
        <v>31</v>
      </c>
      <c r="L12" s="53">
        <f>+'1 In School Youth Part'!L12+'2 Out of School Youth Part'!L12</f>
        <v>0</v>
      </c>
      <c r="M12" s="53">
        <f>+'1 In School Youth Part'!M12+'2 Out of School Youth Part'!M12</f>
        <v>45</v>
      </c>
      <c r="N12" s="78">
        <f>+'1 In School Youth Part'!N12+'2 Out of School Youth Part'!N12</f>
        <v>0</v>
      </c>
      <c r="O12" s="34"/>
      <c r="P12" s="34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</row>
    <row r="13" spans="1:43" s="35" customFormat="1" ht="20.149999999999999" customHeight="1" x14ac:dyDescent="0.25">
      <c r="A13" s="23" t="s">
        <v>42</v>
      </c>
      <c r="B13" s="37">
        <f>+'1 In School Youth Part'!B13+'2 Out of School Youth Part'!B13</f>
        <v>100</v>
      </c>
      <c r="C13" s="46">
        <f>+'1 In School Youth Part'!C13+'2 Out of School Youth Part'!C13</f>
        <v>72</v>
      </c>
      <c r="D13" s="47">
        <f t="shared" si="0"/>
        <v>0.72</v>
      </c>
      <c r="E13" s="77">
        <f>+'1 In School Youth Part'!E13+'2 Out of School Youth Part'!E13</f>
        <v>72</v>
      </c>
      <c r="F13" s="53">
        <f>+'1 In School Youth Part'!F13+'2 Out of School Youth Part'!F13</f>
        <v>60</v>
      </c>
      <c r="G13" s="53">
        <f>+'1 In School Youth Part'!G13+'2 Out of School Youth Part'!G13</f>
        <v>72</v>
      </c>
      <c r="H13" s="53">
        <f>+'1 In School Youth Part'!H13+'2 Out of School Youth Part'!H13</f>
        <v>63</v>
      </c>
      <c r="I13" s="53">
        <f>+'1 In School Youth Part'!I13+'2 Out of School Youth Part'!I13</f>
        <v>72</v>
      </c>
      <c r="J13" s="53">
        <f>+'1 In School Youth Part'!J13+'2 Out of School Youth Part'!J13</f>
        <v>72</v>
      </c>
      <c r="K13" s="53">
        <f>+'1 In School Youth Part'!K13+'2 Out of School Youth Part'!K13</f>
        <v>72</v>
      </c>
      <c r="L13" s="53">
        <f>+'1 In School Youth Part'!L13+'2 Out of School Youth Part'!L13</f>
        <v>52</v>
      </c>
      <c r="M13" s="53">
        <f>+'1 In School Youth Part'!M13+'2 Out of School Youth Part'!M13</f>
        <v>72</v>
      </c>
      <c r="N13" s="78">
        <f>+'1 In School Youth Part'!N13+'2 Out of School Youth Part'!N13</f>
        <v>72</v>
      </c>
      <c r="O13" s="34"/>
      <c r="P13" s="34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</row>
    <row r="14" spans="1:43" s="35" customFormat="1" ht="20.149999999999999" customHeight="1" x14ac:dyDescent="0.25">
      <c r="A14" s="23" t="s">
        <v>43</v>
      </c>
      <c r="B14" s="37">
        <f>+'1 In School Youth Part'!B14+'2 Out of School Youth Part'!B14</f>
        <v>86</v>
      </c>
      <c r="C14" s="46">
        <f>+'1 In School Youth Part'!C14+'2 Out of School Youth Part'!C14</f>
        <v>37</v>
      </c>
      <c r="D14" s="47">
        <f t="shared" si="0"/>
        <v>0.43023255813953487</v>
      </c>
      <c r="E14" s="77">
        <f>+'1 In School Youth Part'!E14+'2 Out of School Youth Part'!E14</f>
        <v>28</v>
      </c>
      <c r="F14" s="53">
        <f>+'1 In School Youth Part'!F14+'2 Out of School Youth Part'!F14</f>
        <v>24</v>
      </c>
      <c r="G14" s="53">
        <f>+'1 In School Youth Part'!G14+'2 Out of School Youth Part'!G14</f>
        <v>25</v>
      </c>
      <c r="H14" s="53">
        <f>+'1 In School Youth Part'!H14+'2 Out of School Youth Part'!H14</f>
        <v>15</v>
      </c>
      <c r="I14" s="53">
        <f>+'1 In School Youth Part'!I14+'2 Out of School Youth Part'!I14</f>
        <v>24</v>
      </c>
      <c r="J14" s="53">
        <f>+'1 In School Youth Part'!J14+'2 Out of School Youth Part'!J14</f>
        <v>33</v>
      </c>
      <c r="K14" s="53">
        <f>+'1 In School Youth Part'!K14+'2 Out of School Youth Part'!K14</f>
        <v>24</v>
      </c>
      <c r="L14" s="53">
        <f>+'1 In School Youth Part'!L14+'2 Out of School Youth Part'!L14</f>
        <v>33</v>
      </c>
      <c r="M14" s="53">
        <f>+'1 In School Youth Part'!M14+'2 Out of School Youth Part'!M14</f>
        <v>33</v>
      </c>
      <c r="N14" s="78">
        <f>+'1 In School Youth Part'!N14+'2 Out of School Youth Part'!N14</f>
        <v>1</v>
      </c>
      <c r="O14" s="34"/>
      <c r="P14" s="34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</row>
    <row r="15" spans="1:43" s="35" customFormat="1" ht="20.149999999999999" customHeight="1" x14ac:dyDescent="0.25">
      <c r="A15" s="23" t="s">
        <v>44</v>
      </c>
      <c r="B15" s="37">
        <f>+'1 In School Youth Part'!B15+'2 Out of School Youth Part'!B15</f>
        <v>395</v>
      </c>
      <c r="C15" s="46">
        <f>+'1 In School Youth Part'!C15+'2 Out of School Youth Part'!C15</f>
        <v>297</v>
      </c>
      <c r="D15" s="47">
        <f t="shared" si="0"/>
        <v>0.7518987341772152</v>
      </c>
      <c r="E15" s="77">
        <f>+'1 In School Youth Part'!E15+'2 Out of School Youth Part'!E15</f>
        <v>218</v>
      </c>
      <c r="F15" s="53">
        <f>+'1 In School Youth Part'!F15+'2 Out of School Youth Part'!F15</f>
        <v>149</v>
      </c>
      <c r="G15" s="53">
        <f>+'1 In School Youth Part'!G15+'2 Out of School Youth Part'!G15</f>
        <v>158</v>
      </c>
      <c r="H15" s="53">
        <f>+'1 In School Youth Part'!H15+'2 Out of School Youth Part'!H15</f>
        <v>145</v>
      </c>
      <c r="I15" s="53">
        <f>+'1 In School Youth Part'!I15+'2 Out of School Youth Part'!I15</f>
        <v>181</v>
      </c>
      <c r="J15" s="53">
        <f>+'1 In School Youth Part'!J15+'2 Out of School Youth Part'!J15</f>
        <v>124</v>
      </c>
      <c r="K15" s="53">
        <f>+'1 In School Youth Part'!K15+'2 Out of School Youth Part'!K15</f>
        <v>88</v>
      </c>
      <c r="L15" s="53">
        <f>+'1 In School Youth Part'!L15+'2 Out of School Youth Part'!L15</f>
        <v>232</v>
      </c>
      <c r="M15" s="53">
        <f>+'1 In School Youth Part'!M15+'2 Out of School Youth Part'!M15</f>
        <v>243</v>
      </c>
      <c r="N15" s="78">
        <f>+'1 In School Youth Part'!N15+'2 Out of School Youth Part'!N15</f>
        <v>1</v>
      </c>
      <c r="O15" s="34"/>
      <c r="P15" s="34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</row>
    <row r="16" spans="1:43" s="35" customFormat="1" ht="20.149999999999999" customHeight="1" x14ac:dyDescent="0.25">
      <c r="A16" s="23" t="s">
        <v>45</v>
      </c>
      <c r="B16" s="37">
        <f>+'1 In School Youth Part'!B16+'2 Out of School Youth Part'!B16</f>
        <v>50</v>
      </c>
      <c r="C16" s="46">
        <f>+'1 In School Youth Part'!C16+'2 Out of School Youth Part'!C16</f>
        <v>21</v>
      </c>
      <c r="D16" s="47">
        <f t="shared" si="0"/>
        <v>0.42</v>
      </c>
      <c r="E16" s="77">
        <f>+'1 In School Youth Part'!E16+'2 Out of School Youth Part'!E16</f>
        <v>0</v>
      </c>
      <c r="F16" s="53">
        <f>+'1 In School Youth Part'!F16+'2 Out of School Youth Part'!F16</f>
        <v>0</v>
      </c>
      <c r="G16" s="53">
        <f>+'1 In School Youth Part'!G16+'2 Out of School Youth Part'!G16</f>
        <v>0</v>
      </c>
      <c r="H16" s="53">
        <f>+'1 In School Youth Part'!H16+'2 Out of School Youth Part'!H16</f>
        <v>0</v>
      </c>
      <c r="I16" s="53">
        <f>+'1 In School Youth Part'!I16+'2 Out of School Youth Part'!I16</f>
        <v>0</v>
      </c>
      <c r="J16" s="53">
        <f>+'1 In School Youth Part'!J16+'2 Out of School Youth Part'!J16</f>
        <v>20</v>
      </c>
      <c r="K16" s="53">
        <f>+'1 In School Youth Part'!K16+'2 Out of School Youth Part'!K16</f>
        <v>0</v>
      </c>
      <c r="L16" s="53">
        <f>+'1 In School Youth Part'!L16+'2 Out of School Youth Part'!L16</f>
        <v>0</v>
      </c>
      <c r="M16" s="53">
        <f>+'1 In School Youth Part'!M16+'2 Out of School Youth Part'!M16</f>
        <v>0</v>
      </c>
      <c r="N16" s="78">
        <f>+'1 In School Youth Part'!N16+'2 Out of School Youth Part'!N16</f>
        <v>0</v>
      </c>
      <c r="O16" s="34"/>
      <c r="P16" s="34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</row>
    <row r="17" spans="1:43" s="35" customFormat="1" ht="20.149999999999999" customHeight="1" x14ac:dyDescent="0.25">
      <c r="A17" s="23" t="s">
        <v>46</v>
      </c>
      <c r="B17" s="37">
        <f>+'1 In School Youth Part'!B17+'2 Out of School Youth Part'!B17</f>
        <v>82</v>
      </c>
      <c r="C17" s="46">
        <f>+'1 In School Youth Part'!C17+'2 Out of School Youth Part'!C17</f>
        <v>36</v>
      </c>
      <c r="D17" s="47">
        <f t="shared" si="0"/>
        <v>0.43902439024390244</v>
      </c>
      <c r="E17" s="77">
        <f>+'1 In School Youth Part'!E17+'2 Out of School Youth Part'!E17</f>
        <v>15</v>
      </c>
      <c r="F17" s="53">
        <f>+'1 In School Youth Part'!F17+'2 Out of School Youth Part'!F17</f>
        <v>1</v>
      </c>
      <c r="G17" s="53">
        <f>+'1 In School Youth Part'!G17+'2 Out of School Youth Part'!G17</f>
        <v>28</v>
      </c>
      <c r="H17" s="53">
        <f>+'1 In School Youth Part'!H17+'2 Out of School Youth Part'!H17</f>
        <v>14</v>
      </c>
      <c r="I17" s="53">
        <f>+'1 In School Youth Part'!I17+'2 Out of School Youth Part'!I17</f>
        <v>29</v>
      </c>
      <c r="J17" s="53">
        <f>+'1 In School Youth Part'!J17+'2 Out of School Youth Part'!J17</f>
        <v>36</v>
      </c>
      <c r="K17" s="53">
        <f>+'1 In School Youth Part'!K17+'2 Out of School Youth Part'!K17</f>
        <v>14</v>
      </c>
      <c r="L17" s="53">
        <f>+'1 In School Youth Part'!L17+'2 Out of School Youth Part'!L17</f>
        <v>29</v>
      </c>
      <c r="M17" s="53">
        <f>+'1 In School Youth Part'!M17+'2 Out of School Youth Part'!M17</f>
        <v>13</v>
      </c>
      <c r="N17" s="78">
        <f>+'1 In School Youth Part'!N17+'2 Out of School Youth Part'!N17</f>
        <v>19</v>
      </c>
      <c r="O17" s="34"/>
      <c r="P17" s="34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</row>
    <row r="18" spans="1:43" s="35" customFormat="1" ht="20.149999999999999" customHeight="1" x14ac:dyDescent="0.25">
      <c r="A18" s="23" t="s">
        <v>47</v>
      </c>
      <c r="B18" s="37">
        <f>+'1 In School Youth Part'!B18+'2 Out of School Youth Part'!B18</f>
        <v>88</v>
      </c>
      <c r="C18" s="46">
        <f>+'1 In School Youth Part'!C18+'2 Out of School Youth Part'!C18</f>
        <v>80</v>
      </c>
      <c r="D18" s="47">
        <f t="shared" si="0"/>
        <v>0.90909090909090906</v>
      </c>
      <c r="E18" s="77">
        <f>+'1 In School Youth Part'!E18+'2 Out of School Youth Part'!E18</f>
        <v>63</v>
      </c>
      <c r="F18" s="53">
        <f>+'1 In School Youth Part'!F18+'2 Out of School Youth Part'!F18</f>
        <v>41</v>
      </c>
      <c r="G18" s="53">
        <f>+'1 In School Youth Part'!G18+'2 Out of School Youth Part'!G18</f>
        <v>32</v>
      </c>
      <c r="H18" s="53">
        <f>+'1 In School Youth Part'!H18+'2 Out of School Youth Part'!H18</f>
        <v>47</v>
      </c>
      <c r="I18" s="53">
        <f>+'1 In School Youth Part'!I18+'2 Out of School Youth Part'!I18</f>
        <v>47</v>
      </c>
      <c r="J18" s="53">
        <f>+'1 In School Youth Part'!J18+'2 Out of School Youth Part'!J18</f>
        <v>18</v>
      </c>
      <c r="K18" s="53">
        <f>+'1 In School Youth Part'!K18+'2 Out of School Youth Part'!K18</f>
        <v>3</v>
      </c>
      <c r="L18" s="53">
        <f>+'1 In School Youth Part'!L18+'2 Out of School Youth Part'!L18</f>
        <v>65</v>
      </c>
      <c r="M18" s="53">
        <f>+'1 In School Youth Part'!M18+'2 Out of School Youth Part'!M18</f>
        <v>63</v>
      </c>
      <c r="N18" s="78">
        <f>+'1 In School Youth Part'!N18+'2 Out of School Youth Part'!N18</f>
        <v>0</v>
      </c>
      <c r="O18" s="34"/>
      <c r="P18" s="34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</row>
    <row r="19" spans="1:43" s="35" customFormat="1" ht="20.149999999999999" customHeight="1" x14ac:dyDescent="0.25">
      <c r="A19" s="23" t="s">
        <v>48</v>
      </c>
      <c r="B19" s="37">
        <f>+'1 In School Youth Part'!B19+'2 Out of School Youth Part'!B19</f>
        <v>44</v>
      </c>
      <c r="C19" s="46">
        <f>+'1 In School Youth Part'!C19+'2 Out of School Youth Part'!C19</f>
        <v>34</v>
      </c>
      <c r="D19" s="47">
        <f t="shared" si="0"/>
        <v>0.77272727272727271</v>
      </c>
      <c r="E19" s="77">
        <f>+'1 In School Youth Part'!E19+'2 Out of School Youth Part'!E19</f>
        <v>29</v>
      </c>
      <c r="F19" s="53">
        <f>+'1 In School Youth Part'!F19+'2 Out of School Youth Part'!F19</f>
        <v>28</v>
      </c>
      <c r="G19" s="53">
        <f>+'1 In School Youth Part'!G19+'2 Out of School Youth Part'!G19</f>
        <v>32</v>
      </c>
      <c r="H19" s="53">
        <f>+'1 In School Youth Part'!H19+'2 Out of School Youth Part'!H19</f>
        <v>34</v>
      </c>
      <c r="I19" s="53">
        <f>+'1 In School Youth Part'!I19+'2 Out of School Youth Part'!I19</f>
        <v>0</v>
      </c>
      <c r="J19" s="53">
        <f>+'1 In School Youth Part'!J19+'2 Out of School Youth Part'!J19</f>
        <v>34</v>
      </c>
      <c r="K19" s="53">
        <f>+'1 In School Youth Part'!K19+'2 Out of School Youth Part'!K19</f>
        <v>33</v>
      </c>
      <c r="L19" s="53">
        <f>+'1 In School Youth Part'!L19+'2 Out of School Youth Part'!L19</f>
        <v>33</v>
      </c>
      <c r="M19" s="53">
        <f>+'1 In School Youth Part'!M19+'2 Out of School Youth Part'!M19</f>
        <v>33</v>
      </c>
      <c r="N19" s="78">
        <f>+'1 In School Youth Part'!N19+'2 Out of School Youth Part'!N19</f>
        <v>34</v>
      </c>
      <c r="O19" s="34"/>
      <c r="P19" s="34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</row>
    <row r="20" spans="1:43" s="35" customFormat="1" ht="20.149999999999999" customHeight="1" x14ac:dyDescent="0.25">
      <c r="A20" s="23" t="s">
        <v>49</v>
      </c>
      <c r="B20" s="37">
        <f>+'1 In School Youth Part'!B20+'2 Out of School Youth Part'!B20</f>
        <v>65</v>
      </c>
      <c r="C20" s="46">
        <f>+'1 In School Youth Part'!C20+'2 Out of School Youth Part'!C20</f>
        <v>40</v>
      </c>
      <c r="D20" s="47">
        <f t="shared" si="0"/>
        <v>0.61538461538461542</v>
      </c>
      <c r="E20" s="77">
        <f>+'1 In School Youth Part'!E20+'2 Out of School Youth Part'!E20</f>
        <v>40</v>
      </c>
      <c r="F20" s="53">
        <f>+'1 In School Youth Part'!F20+'2 Out of School Youth Part'!F20</f>
        <v>40</v>
      </c>
      <c r="G20" s="53">
        <f>+'1 In School Youth Part'!G20+'2 Out of School Youth Part'!G20</f>
        <v>29</v>
      </c>
      <c r="H20" s="53">
        <f>+'1 In School Youth Part'!H20+'2 Out of School Youth Part'!H20</f>
        <v>30</v>
      </c>
      <c r="I20" s="53">
        <f>+'1 In School Youth Part'!I20+'2 Out of School Youth Part'!I20</f>
        <v>30</v>
      </c>
      <c r="J20" s="53">
        <f>+'1 In School Youth Part'!J20+'2 Out of School Youth Part'!J20</f>
        <v>21</v>
      </c>
      <c r="K20" s="53">
        <f>+'1 In School Youth Part'!K20+'2 Out of School Youth Part'!K20</f>
        <v>37</v>
      </c>
      <c r="L20" s="53">
        <f>+'1 In School Youth Part'!L20+'2 Out of School Youth Part'!L20</f>
        <v>17</v>
      </c>
      <c r="M20" s="53">
        <f>+'1 In School Youth Part'!M20+'2 Out of School Youth Part'!M20</f>
        <v>40</v>
      </c>
      <c r="N20" s="78">
        <f>+'1 In School Youth Part'!N20+'2 Out of School Youth Part'!N20</f>
        <v>13</v>
      </c>
      <c r="O20" s="34"/>
      <c r="P20" s="34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</row>
    <row r="21" spans="1:43" s="35" customFormat="1" ht="20.149999999999999" customHeight="1" thickBot="1" x14ac:dyDescent="0.3">
      <c r="A21" s="55" t="s">
        <v>50</v>
      </c>
      <c r="B21" s="79">
        <f>+'1 In School Youth Part'!B21+'2 Out of School Youth Part'!B21</f>
        <v>68</v>
      </c>
      <c r="C21" s="57">
        <f>+'1 In School Youth Part'!C21+'2 Out of School Youth Part'!C21</f>
        <v>40</v>
      </c>
      <c r="D21" s="58">
        <f t="shared" si="0"/>
        <v>0.58823529411764708</v>
      </c>
      <c r="E21" s="77">
        <f>+'1 In School Youth Part'!E21+'2 Out of School Youth Part'!E21</f>
        <v>16</v>
      </c>
      <c r="F21" s="53">
        <f>+'1 In School Youth Part'!F21+'2 Out of School Youth Part'!F21</f>
        <v>29</v>
      </c>
      <c r="G21" s="53">
        <f>+'1 In School Youth Part'!G21+'2 Out of School Youth Part'!G21</f>
        <v>29</v>
      </c>
      <c r="H21" s="53">
        <f>+'1 In School Youth Part'!H21+'2 Out of School Youth Part'!H21</f>
        <v>0</v>
      </c>
      <c r="I21" s="53">
        <f>+'1 In School Youth Part'!I21+'2 Out of School Youth Part'!I21</f>
        <v>32</v>
      </c>
      <c r="J21" s="53">
        <f>+'1 In School Youth Part'!J21+'2 Out of School Youth Part'!J21</f>
        <v>3</v>
      </c>
      <c r="K21" s="53">
        <f>+'1 In School Youth Part'!K21+'2 Out of School Youth Part'!K21</f>
        <v>29</v>
      </c>
      <c r="L21" s="53">
        <f>+'1 In School Youth Part'!L21+'2 Out of School Youth Part'!L21</f>
        <v>0</v>
      </c>
      <c r="M21" s="53">
        <f>+'1 In School Youth Part'!M21+'2 Out of School Youth Part'!M21</f>
        <v>0</v>
      </c>
      <c r="N21" s="80">
        <f>+'1 In School Youth Part'!N21+'2 Out of School Youth Part'!N21</f>
        <v>0</v>
      </c>
      <c r="O21" s="34"/>
      <c r="P21" s="34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</row>
    <row r="22" spans="1:43" s="35" customFormat="1" ht="20.149999999999999" customHeight="1" thickBot="1" x14ac:dyDescent="0.3">
      <c r="A22" s="64" t="s">
        <v>51</v>
      </c>
      <c r="B22" s="65">
        <f>SUM(B6:B21)</f>
        <v>1512</v>
      </c>
      <c r="C22" s="66">
        <f>SUM(C6:C21)</f>
        <v>1131</v>
      </c>
      <c r="D22" s="67">
        <f t="shared" si="0"/>
        <v>0.74801587301587302</v>
      </c>
      <c r="E22" s="81">
        <f>SUM(E6:E21)</f>
        <v>789</v>
      </c>
      <c r="F22" s="82">
        <f t="shared" ref="F22:N22" si="1">SUM(F6:F21)</f>
        <v>647</v>
      </c>
      <c r="G22" s="66">
        <f t="shared" si="1"/>
        <v>652</v>
      </c>
      <c r="H22" s="66">
        <f t="shared" si="1"/>
        <v>490</v>
      </c>
      <c r="I22" s="66">
        <f t="shared" si="1"/>
        <v>627</v>
      </c>
      <c r="J22" s="66">
        <f t="shared" si="1"/>
        <v>645</v>
      </c>
      <c r="K22" s="66">
        <f t="shared" si="1"/>
        <v>547</v>
      </c>
      <c r="L22" s="66">
        <f t="shared" si="1"/>
        <v>609</v>
      </c>
      <c r="M22" s="66">
        <f t="shared" si="1"/>
        <v>827</v>
      </c>
      <c r="N22" s="68">
        <f t="shared" si="1"/>
        <v>245</v>
      </c>
      <c r="O22" s="33"/>
      <c r="P22" s="34"/>
      <c r="Q22" s="69"/>
      <c r="R22" s="70"/>
      <c r="S22" s="70"/>
      <c r="T22" s="70"/>
      <c r="U22" s="70"/>
      <c r="V22" s="70"/>
      <c r="W22" s="33"/>
      <c r="X22" s="33"/>
      <c r="Y22" s="33"/>
      <c r="Z22" s="33"/>
      <c r="AA22" s="33"/>
      <c r="AB22" s="33"/>
      <c r="AC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</row>
    <row r="23" spans="1:43" ht="76.5" customHeight="1" thickBot="1" x14ac:dyDescent="0.4">
      <c r="A23" s="234" t="s">
        <v>52</v>
      </c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6"/>
    </row>
    <row r="24" spans="1:43" x14ac:dyDescent="0.3">
      <c r="A24" s="83"/>
    </row>
  </sheetData>
  <mergeCells count="7">
    <mergeCell ref="A23:N23"/>
    <mergeCell ref="A1:N1"/>
    <mergeCell ref="B4:D4"/>
    <mergeCell ref="E4:N4"/>
    <mergeCell ref="A2:N2"/>
    <mergeCell ref="A3:N3"/>
    <mergeCell ref="A4:A5"/>
  </mergeCells>
  <phoneticPr fontId="2" type="noConversion"/>
  <printOptions horizontalCentered="1" verticalCentered="1"/>
  <pageMargins left="0.51" right="0.5" top="0.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A16" zoomScale="90" zoomScaleNormal="90" workbookViewId="0">
      <selection activeCell="A27" sqref="A27"/>
    </sheetView>
  </sheetViews>
  <sheetFormatPr defaultColWidth="9.1796875" defaultRowHeight="13" x14ac:dyDescent="0.3"/>
  <cols>
    <col min="1" max="1" width="19.1796875" style="2" customWidth="1"/>
    <col min="2" max="2" width="7.1796875" style="127" customWidth="1"/>
    <col min="3" max="3" width="7.1796875" style="2" customWidth="1"/>
    <col min="4" max="4" width="7.1796875" style="128" customWidth="1"/>
    <col min="5" max="7" width="8.1796875" style="2" customWidth="1"/>
    <col min="8" max="8" width="8.54296875" style="2" customWidth="1"/>
    <col min="9" max="10" width="9.26953125" style="2" customWidth="1"/>
    <col min="11" max="12" width="7.1796875" style="2" customWidth="1"/>
    <col min="13" max="13" width="7.54296875" style="128" customWidth="1"/>
    <col min="14" max="15" width="6.7265625" style="2" customWidth="1"/>
    <col min="16" max="16" width="9.7265625" style="1" customWidth="1"/>
    <col min="17" max="16384" width="9.1796875" style="2"/>
  </cols>
  <sheetData>
    <row r="1" spans="1:17" ht="22" customHeight="1" x14ac:dyDescent="0.3">
      <c r="A1" s="255" t="str">
        <f>+'1 In School Youth Part'!A1:N1</f>
        <v>TAB 7 - WIOA TITLE I PARTICIPANT SUMMARY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7"/>
    </row>
    <row r="2" spans="1:17" ht="22" customHeight="1" x14ac:dyDescent="0.3">
      <c r="A2" s="264" t="str">
        <f>'1 In School Youth Part'!$A$2</f>
        <v>FY21 QUARTER ENDING JUNE 30, 2021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8"/>
    </row>
    <row r="3" spans="1:17" ht="22" customHeight="1" thickBot="1" x14ac:dyDescent="0.35">
      <c r="A3" s="268" t="s">
        <v>55</v>
      </c>
      <c r="B3" s="269"/>
      <c r="C3" s="269"/>
      <c r="D3" s="269"/>
      <c r="E3" s="269"/>
      <c r="F3" s="269"/>
      <c r="G3" s="269"/>
      <c r="H3" s="269"/>
      <c r="I3" s="269"/>
      <c r="J3" s="269"/>
      <c r="K3" s="244"/>
      <c r="L3" s="244"/>
      <c r="M3" s="244"/>
      <c r="N3" s="244"/>
      <c r="O3" s="245"/>
    </row>
    <row r="4" spans="1:17" ht="25.5" customHeight="1" x14ac:dyDescent="0.3">
      <c r="A4" s="249" t="s">
        <v>19</v>
      </c>
      <c r="B4" s="263" t="s">
        <v>56</v>
      </c>
      <c r="C4" s="263"/>
      <c r="D4" s="259"/>
      <c r="E4" s="260" t="s">
        <v>57</v>
      </c>
      <c r="F4" s="261"/>
      <c r="G4" s="262"/>
      <c r="H4" s="260" t="s">
        <v>58</v>
      </c>
      <c r="I4" s="259"/>
      <c r="J4" s="84" t="s">
        <v>59</v>
      </c>
      <c r="K4" s="258" t="s">
        <v>60</v>
      </c>
      <c r="L4" s="259"/>
      <c r="M4" s="227" t="s">
        <v>61</v>
      </c>
      <c r="N4" s="260" t="s">
        <v>62</v>
      </c>
      <c r="O4" s="262"/>
    </row>
    <row r="5" spans="1:17" ht="30" customHeight="1" thickBot="1" x14ac:dyDescent="0.35">
      <c r="A5" s="250"/>
      <c r="B5" s="19" t="s">
        <v>22</v>
      </c>
      <c r="C5" s="19" t="s">
        <v>23</v>
      </c>
      <c r="D5" s="85" t="s">
        <v>63</v>
      </c>
      <c r="E5" s="19" t="s">
        <v>22</v>
      </c>
      <c r="F5" s="19" t="s">
        <v>23</v>
      </c>
      <c r="G5" s="85" t="s">
        <v>63</v>
      </c>
      <c r="H5" s="19" t="s">
        <v>22</v>
      </c>
      <c r="I5" s="20" t="s">
        <v>23</v>
      </c>
      <c r="J5" s="20" t="s">
        <v>23</v>
      </c>
      <c r="K5" s="19" t="s">
        <v>22</v>
      </c>
      <c r="L5" s="20" t="s">
        <v>23</v>
      </c>
      <c r="M5" s="20" t="s">
        <v>23</v>
      </c>
      <c r="N5" s="19" t="s">
        <v>22</v>
      </c>
      <c r="O5" s="86" t="s">
        <v>23</v>
      </c>
    </row>
    <row r="6" spans="1:17" s="35" customFormat="1" ht="22" customHeight="1" x14ac:dyDescent="0.25">
      <c r="A6" s="23" t="s">
        <v>35</v>
      </c>
      <c r="B6" s="87">
        <v>0</v>
      </c>
      <c r="C6" s="88">
        <v>0</v>
      </c>
      <c r="D6" s="47">
        <f>IF(B6&gt;0,C6/B6,0)</f>
        <v>0</v>
      </c>
      <c r="E6" s="37">
        <v>0</v>
      </c>
      <c r="F6" s="89">
        <v>0</v>
      </c>
      <c r="G6" s="47">
        <f>IF(E6&gt;0,F6/E6,0)</f>
        <v>0</v>
      </c>
      <c r="H6" s="40">
        <v>0</v>
      </c>
      <c r="I6" s="90">
        <v>0</v>
      </c>
      <c r="J6" s="91">
        <v>0</v>
      </c>
      <c r="K6" s="92">
        <f>IF(I6&gt;0,J6/I6,0)</f>
        <v>0</v>
      </c>
      <c r="L6" s="39">
        <f>IF(C6&gt;0,(F6+I6-J6)/C6,0)</f>
        <v>0</v>
      </c>
      <c r="M6" s="93">
        <v>0</v>
      </c>
      <c r="N6" s="37">
        <v>0</v>
      </c>
      <c r="O6" s="94">
        <v>0</v>
      </c>
      <c r="P6" s="34"/>
      <c r="Q6" s="95"/>
    </row>
    <row r="7" spans="1:17" s="35" customFormat="1" ht="22" customHeight="1" x14ac:dyDescent="0.25">
      <c r="A7" s="36" t="s">
        <v>36</v>
      </c>
      <c r="B7" s="87">
        <v>7</v>
      </c>
      <c r="C7" s="88">
        <v>7</v>
      </c>
      <c r="D7" s="96">
        <f t="shared" ref="D7:D22" si="0">C7/B7</f>
        <v>1</v>
      </c>
      <c r="E7" s="37">
        <v>3</v>
      </c>
      <c r="F7" s="89">
        <v>1</v>
      </c>
      <c r="G7" s="39">
        <f t="shared" ref="G7:G12" si="1">F7/E7</f>
        <v>0.33333333333333331</v>
      </c>
      <c r="H7" s="40">
        <v>2</v>
      </c>
      <c r="I7" s="90">
        <v>1</v>
      </c>
      <c r="J7" s="97">
        <v>0</v>
      </c>
      <c r="K7" s="92">
        <f t="shared" ref="K7:K22" si="2">(E7+H7)/B7</f>
        <v>0.7142857142857143</v>
      </c>
      <c r="L7" s="39">
        <f t="shared" ref="L7:L22" si="3">IF(C7&gt;0,(F7+I7-J7)/C7,0)</f>
        <v>0.2857142857142857</v>
      </c>
      <c r="M7" s="93">
        <v>14</v>
      </c>
      <c r="N7" s="37">
        <v>2</v>
      </c>
      <c r="O7" s="94">
        <v>1</v>
      </c>
      <c r="P7" s="34"/>
      <c r="Q7" s="95"/>
    </row>
    <row r="8" spans="1:17" s="35" customFormat="1" ht="22" customHeight="1" x14ac:dyDescent="0.25">
      <c r="A8" s="23" t="s">
        <v>37</v>
      </c>
      <c r="B8" s="98">
        <v>21</v>
      </c>
      <c r="C8" s="53">
        <v>61</v>
      </c>
      <c r="D8" s="47">
        <f t="shared" si="0"/>
        <v>2.9047619047619047</v>
      </c>
      <c r="E8" s="45">
        <v>11</v>
      </c>
      <c r="F8" s="99">
        <v>9</v>
      </c>
      <c r="G8" s="96">
        <f t="shared" si="1"/>
        <v>0.81818181818181823</v>
      </c>
      <c r="H8" s="100">
        <v>5</v>
      </c>
      <c r="I8" s="101">
        <v>7</v>
      </c>
      <c r="J8" s="102">
        <v>1</v>
      </c>
      <c r="K8" s="92">
        <f t="shared" si="2"/>
        <v>0.76190476190476186</v>
      </c>
      <c r="L8" s="39">
        <f t="shared" si="3"/>
        <v>0.24590163934426229</v>
      </c>
      <c r="M8" s="103">
        <v>12.3055555555556</v>
      </c>
      <c r="N8" s="45">
        <v>14</v>
      </c>
      <c r="O8" s="78">
        <v>56</v>
      </c>
      <c r="P8" s="34"/>
    </row>
    <row r="9" spans="1:17" s="35" customFormat="1" ht="22" customHeight="1" x14ac:dyDescent="0.25">
      <c r="A9" s="23" t="s">
        <v>38</v>
      </c>
      <c r="B9" s="98">
        <v>12</v>
      </c>
      <c r="C9" s="53">
        <v>1</v>
      </c>
      <c r="D9" s="47">
        <f>IF(B9&gt;0,C9/B9,0)</f>
        <v>8.3333333333333329E-2</v>
      </c>
      <c r="E9" s="45">
        <v>5</v>
      </c>
      <c r="F9" s="99">
        <v>0</v>
      </c>
      <c r="G9" s="47">
        <f>IF(E9&gt;0,F9/E9,0)</f>
        <v>0</v>
      </c>
      <c r="H9" s="48">
        <v>5</v>
      </c>
      <c r="I9" s="54">
        <v>0</v>
      </c>
      <c r="J9" s="102">
        <v>0</v>
      </c>
      <c r="K9" s="92">
        <f>IF(I9&gt;0,J9/I9,0)</f>
        <v>0</v>
      </c>
      <c r="L9" s="39">
        <f t="shared" si="3"/>
        <v>0</v>
      </c>
      <c r="M9" s="103">
        <v>0</v>
      </c>
      <c r="N9" s="45">
        <v>10</v>
      </c>
      <c r="O9" s="78">
        <v>0</v>
      </c>
      <c r="P9" s="34"/>
      <c r="Q9" s="95"/>
    </row>
    <row r="10" spans="1:17" s="35" customFormat="1" ht="22" customHeight="1" x14ac:dyDescent="0.25">
      <c r="A10" s="23" t="s">
        <v>39</v>
      </c>
      <c r="B10" s="98">
        <v>0</v>
      </c>
      <c r="C10" s="53">
        <v>0</v>
      </c>
      <c r="D10" s="47">
        <f>IF(B10&gt;0,C10/B10,0)</f>
        <v>0</v>
      </c>
      <c r="E10" s="45">
        <v>0</v>
      </c>
      <c r="F10" s="99">
        <v>0</v>
      </c>
      <c r="G10" s="47">
        <f>IF(E10&gt;0,F10/E10,0)</f>
        <v>0</v>
      </c>
      <c r="H10" s="48">
        <v>0</v>
      </c>
      <c r="I10" s="54">
        <v>0</v>
      </c>
      <c r="J10" s="102">
        <v>0</v>
      </c>
      <c r="K10" s="92">
        <f>IF(I10&gt;0,J10/I10,0)</f>
        <v>0</v>
      </c>
      <c r="L10" s="39">
        <f t="shared" si="3"/>
        <v>0</v>
      </c>
      <c r="M10" s="103">
        <v>0</v>
      </c>
      <c r="N10" s="45">
        <v>0</v>
      </c>
      <c r="O10" s="78">
        <v>0</v>
      </c>
      <c r="P10" s="34"/>
      <c r="Q10" s="95"/>
    </row>
    <row r="11" spans="1:17" s="35" customFormat="1" ht="22" customHeight="1" x14ac:dyDescent="0.25">
      <c r="A11" s="23" t="s">
        <v>40</v>
      </c>
      <c r="B11" s="98">
        <v>0</v>
      </c>
      <c r="C11" s="53">
        <v>0</v>
      </c>
      <c r="D11" s="47">
        <f>IF(B11&gt;0,C11/B11,0)</f>
        <v>0</v>
      </c>
      <c r="E11" s="45">
        <v>0</v>
      </c>
      <c r="F11" s="99">
        <v>0</v>
      </c>
      <c r="G11" s="47">
        <f>IF(E11&gt;0,F11/E11,0)</f>
        <v>0</v>
      </c>
      <c r="H11" s="104">
        <v>0</v>
      </c>
      <c r="I11" s="105">
        <v>0</v>
      </c>
      <c r="J11" s="102">
        <v>0</v>
      </c>
      <c r="K11" s="92">
        <f>IF(I11&gt;0,J11/I11,0)</f>
        <v>0</v>
      </c>
      <c r="L11" s="39">
        <f t="shared" si="3"/>
        <v>0</v>
      </c>
      <c r="M11" s="103">
        <v>0</v>
      </c>
      <c r="N11" s="45">
        <v>0</v>
      </c>
      <c r="O11" s="78">
        <v>0</v>
      </c>
      <c r="P11" s="34"/>
      <c r="Q11" s="95"/>
    </row>
    <row r="12" spans="1:17" s="35" customFormat="1" ht="22" customHeight="1" x14ac:dyDescent="0.25">
      <c r="A12" s="23" t="s">
        <v>41</v>
      </c>
      <c r="B12" s="98">
        <v>7</v>
      </c>
      <c r="C12" s="53">
        <v>5</v>
      </c>
      <c r="D12" s="47">
        <f t="shared" si="0"/>
        <v>0.7142857142857143</v>
      </c>
      <c r="E12" s="45">
        <v>3</v>
      </c>
      <c r="F12" s="99">
        <v>2</v>
      </c>
      <c r="G12" s="47">
        <f t="shared" si="1"/>
        <v>0.66666666666666663</v>
      </c>
      <c r="H12" s="48">
        <v>2</v>
      </c>
      <c r="I12" s="54">
        <v>1</v>
      </c>
      <c r="J12" s="102">
        <v>0</v>
      </c>
      <c r="K12" s="92">
        <f t="shared" si="2"/>
        <v>0.7142857142857143</v>
      </c>
      <c r="L12" s="39">
        <f t="shared" si="3"/>
        <v>0.6</v>
      </c>
      <c r="M12" s="103">
        <v>12.5</v>
      </c>
      <c r="N12" s="45">
        <v>6</v>
      </c>
      <c r="O12" s="78">
        <v>3</v>
      </c>
      <c r="P12" s="34"/>
      <c r="Q12" s="95"/>
    </row>
    <row r="13" spans="1:17" s="35" customFormat="1" ht="22" customHeight="1" x14ac:dyDescent="0.25">
      <c r="A13" s="23" t="s">
        <v>42</v>
      </c>
      <c r="B13" s="98">
        <v>21</v>
      </c>
      <c r="C13" s="53">
        <v>22</v>
      </c>
      <c r="D13" s="47">
        <f t="shared" si="0"/>
        <v>1.0476190476190477</v>
      </c>
      <c r="E13" s="45">
        <v>7</v>
      </c>
      <c r="F13" s="99">
        <v>8</v>
      </c>
      <c r="G13" s="96">
        <f t="shared" ref="G13:G22" si="4">F13/E13</f>
        <v>1.1428571428571428</v>
      </c>
      <c r="H13" s="100">
        <v>11</v>
      </c>
      <c r="I13" s="101">
        <v>2</v>
      </c>
      <c r="J13" s="102">
        <v>0</v>
      </c>
      <c r="K13" s="92">
        <f t="shared" si="2"/>
        <v>0.8571428571428571</v>
      </c>
      <c r="L13" s="39">
        <f t="shared" si="3"/>
        <v>0.45454545454545453</v>
      </c>
      <c r="M13" s="103">
        <v>14</v>
      </c>
      <c r="N13" s="45">
        <v>17</v>
      </c>
      <c r="O13" s="78">
        <v>16</v>
      </c>
      <c r="P13" s="34"/>
      <c r="Q13" s="95"/>
    </row>
    <row r="14" spans="1:17" s="35" customFormat="1" ht="22" customHeight="1" x14ac:dyDescent="0.25">
      <c r="A14" s="23" t="s">
        <v>43</v>
      </c>
      <c r="B14" s="98">
        <v>0</v>
      </c>
      <c r="C14" s="53">
        <v>2</v>
      </c>
      <c r="D14" s="47">
        <f>IF(B14&gt;0,C14/B14,0)</f>
        <v>0</v>
      </c>
      <c r="E14" s="45">
        <v>0</v>
      </c>
      <c r="F14" s="99">
        <v>2</v>
      </c>
      <c r="G14" s="47">
        <f>IF(E14&gt;0,F14/E14,0)</f>
        <v>0</v>
      </c>
      <c r="H14" s="48">
        <v>0</v>
      </c>
      <c r="I14" s="54">
        <v>0</v>
      </c>
      <c r="J14" s="102">
        <v>0</v>
      </c>
      <c r="K14" s="92">
        <f>IF(B14&gt;0,(E14+H14)/B14,0)</f>
        <v>0</v>
      </c>
      <c r="L14" s="39">
        <f t="shared" si="3"/>
        <v>1</v>
      </c>
      <c r="M14" s="103">
        <v>13.375</v>
      </c>
      <c r="N14" s="45">
        <v>0</v>
      </c>
      <c r="O14" s="78">
        <v>0</v>
      </c>
      <c r="P14" s="34"/>
      <c r="Q14" s="95"/>
    </row>
    <row r="15" spans="1:17" s="35" customFormat="1" ht="22" customHeight="1" x14ac:dyDescent="0.25">
      <c r="A15" s="23" t="s">
        <v>44</v>
      </c>
      <c r="B15" s="98">
        <v>72</v>
      </c>
      <c r="C15" s="53">
        <v>69</v>
      </c>
      <c r="D15" s="47">
        <f t="shared" si="0"/>
        <v>0.95833333333333337</v>
      </c>
      <c r="E15" s="45">
        <v>13</v>
      </c>
      <c r="F15" s="99">
        <v>3</v>
      </c>
      <c r="G15" s="47">
        <f t="shared" si="4"/>
        <v>0.23076923076923078</v>
      </c>
      <c r="H15" s="48">
        <v>41</v>
      </c>
      <c r="I15" s="54">
        <v>22</v>
      </c>
      <c r="J15" s="102">
        <v>0</v>
      </c>
      <c r="K15" s="92">
        <f t="shared" si="2"/>
        <v>0.75</v>
      </c>
      <c r="L15" s="39">
        <f t="shared" si="3"/>
        <v>0.36231884057971014</v>
      </c>
      <c r="M15" s="103">
        <v>13.5</v>
      </c>
      <c r="N15" s="45">
        <v>53</v>
      </c>
      <c r="O15" s="78">
        <v>50</v>
      </c>
      <c r="P15" s="34"/>
      <c r="Q15" s="95"/>
    </row>
    <row r="16" spans="1:17" s="35" customFormat="1" ht="22" customHeight="1" x14ac:dyDescent="0.25">
      <c r="A16" s="23" t="s">
        <v>45</v>
      </c>
      <c r="B16" s="98">
        <v>0</v>
      </c>
      <c r="C16" s="53">
        <v>0</v>
      </c>
      <c r="D16" s="47">
        <f>IF(B16&gt;0,C16/B16,0)</f>
        <v>0</v>
      </c>
      <c r="E16" s="45">
        <v>0</v>
      </c>
      <c r="F16" s="99">
        <v>0</v>
      </c>
      <c r="G16" s="47">
        <f>IF(E16&gt;0,F16/E16,0)</f>
        <v>0</v>
      </c>
      <c r="H16" s="48">
        <v>0</v>
      </c>
      <c r="I16" s="54">
        <v>0</v>
      </c>
      <c r="J16" s="102">
        <v>0</v>
      </c>
      <c r="K16" s="92">
        <f>IF(I16&gt;0,J16/I16,0)</f>
        <v>0</v>
      </c>
      <c r="L16" s="39">
        <f t="shared" si="3"/>
        <v>0</v>
      </c>
      <c r="M16" s="103">
        <v>0</v>
      </c>
      <c r="N16" s="45">
        <v>0</v>
      </c>
      <c r="O16" s="78">
        <v>0</v>
      </c>
      <c r="P16" s="34"/>
      <c r="Q16" s="95"/>
    </row>
    <row r="17" spans="1:17" s="35" customFormat="1" ht="22" customHeight="1" x14ac:dyDescent="0.25">
      <c r="A17" s="23" t="s">
        <v>46</v>
      </c>
      <c r="B17" s="98">
        <v>20</v>
      </c>
      <c r="C17" s="53">
        <v>12</v>
      </c>
      <c r="D17" s="47">
        <f t="shared" si="0"/>
        <v>0.6</v>
      </c>
      <c r="E17" s="45">
        <v>8</v>
      </c>
      <c r="F17" s="99">
        <v>0</v>
      </c>
      <c r="G17" s="47">
        <f t="shared" si="4"/>
        <v>0</v>
      </c>
      <c r="H17" s="48">
        <v>10</v>
      </c>
      <c r="I17" s="54">
        <v>6</v>
      </c>
      <c r="J17" s="102">
        <v>0</v>
      </c>
      <c r="K17" s="92">
        <f t="shared" si="2"/>
        <v>0.9</v>
      </c>
      <c r="L17" s="39">
        <f t="shared" si="3"/>
        <v>0.5</v>
      </c>
      <c r="M17" s="103">
        <v>0</v>
      </c>
      <c r="N17" s="45">
        <v>18</v>
      </c>
      <c r="O17" s="78">
        <v>9</v>
      </c>
      <c r="P17" s="34"/>
      <c r="Q17" s="95"/>
    </row>
    <row r="18" spans="1:17" s="35" customFormat="1" ht="22" customHeight="1" x14ac:dyDescent="0.25">
      <c r="A18" s="23" t="s">
        <v>47</v>
      </c>
      <c r="B18" s="98">
        <v>13</v>
      </c>
      <c r="C18" s="53">
        <v>11</v>
      </c>
      <c r="D18" s="47">
        <f t="shared" si="0"/>
        <v>0.84615384615384615</v>
      </c>
      <c r="E18" s="45">
        <v>7</v>
      </c>
      <c r="F18" s="99">
        <v>6</v>
      </c>
      <c r="G18" s="47">
        <f t="shared" si="4"/>
        <v>0.8571428571428571</v>
      </c>
      <c r="H18" s="48">
        <v>4</v>
      </c>
      <c r="I18" s="54">
        <v>3</v>
      </c>
      <c r="J18" s="102">
        <v>0</v>
      </c>
      <c r="K18" s="92">
        <f t="shared" si="2"/>
        <v>0.84615384615384615</v>
      </c>
      <c r="L18" s="39">
        <f t="shared" si="3"/>
        <v>0.81818181818181823</v>
      </c>
      <c r="M18" s="103">
        <v>13.8433333333333</v>
      </c>
      <c r="N18" s="45">
        <v>11</v>
      </c>
      <c r="O18" s="78">
        <v>11</v>
      </c>
      <c r="P18" s="34"/>
      <c r="Q18" s="95"/>
    </row>
    <row r="19" spans="1:17" s="35" customFormat="1" ht="22" customHeight="1" x14ac:dyDescent="0.25">
      <c r="A19" s="23" t="s">
        <v>48</v>
      </c>
      <c r="B19" s="98">
        <v>0</v>
      </c>
      <c r="C19" s="53">
        <v>3</v>
      </c>
      <c r="D19" s="47">
        <f>IF(B19&gt;0,C19/B19,0)</f>
        <v>0</v>
      </c>
      <c r="E19" s="45">
        <v>0</v>
      </c>
      <c r="F19" s="99">
        <v>2</v>
      </c>
      <c r="G19" s="47">
        <f>IF(E19&gt;0,F19/E19,0)</f>
        <v>0</v>
      </c>
      <c r="H19" s="40">
        <v>0</v>
      </c>
      <c r="I19" s="90">
        <v>0</v>
      </c>
      <c r="J19" s="91">
        <v>0</v>
      </c>
      <c r="K19" s="92">
        <f>IF(I19&gt;0,J19/I19,0)</f>
        <v>0</v>
      </c>
      <c r="L19" s="106">
        <f t="shared" si="3"/>
        <v>0.66666666666666663</v>
      </c>
      <c r="M19" s="103">
        <v>13.375</v>
      </c>
      <c r="N19" s="45">
        <v>0</v>
      </c>
      <c r="O19" s="78">
        <v>2</v>
      </c>
      <c r="P19" s="34"/>
      <c r="Q19" s="95"/>
    </row>
    <row r="20" spans="1:17" s="35" customFormat="1" ht="22" customHeight="1" x14ac:dyDescent="0.25">
      <c r="A20" s="23" t="s">
        <v>49</v>
      </c>
      <c r="B20" s="222">
        <v>0</v>
      </c>
      <c r="C20" s="49">
        <v>0</v>
      </c>
      <c r="D20" s="47">
        <f>IF(B20&gt;0,C20/B20,0)</f>
        <v>0</v>
      </c>
      <c r="E20" s="45">
        <v>0</v>
      </c>
      <c r="F20" s="99">
        <v>0</v>
      </c>
      <c r="G20" s="47">
        <f>IF(E20&gt;0,F20/E20,0)</f>
        <v>0</v>
      </c>
      <c r="H20" s="40">
        <v>0</v>
      </c>
      <c r="I20" s="90">
        <v>0</v>
      </c>
      <c r="J20" s="91">
        <v>0</v>
      </c>
      <c r="K20" s="92">
        <f>IF(I20&gt;0,J20/I20,0)</f>
        <v>0</v>
      </c>
      <c r="L20" s="39">
        <f t="shared" si="3"/>
        <v>0</v>
      </c>
      <c r="M20" s="103">
        <v>0</v>
      </c>
      <c r="N20" s="45">
        <v>0</v>
      </c>
      <c r="O20" s="78">
        <v>0</v>
      </c>
      <c r="P20" s="34"/>
      <c r="Q20" s="95"/>
    </row>
    <row r="21" spans="1:17" s="35" customFormat="1" ht="22" customHeight="1" thickBot="1" x14ac:dyDescent="0.3">
      <c r="A21" s="55" t="s">
        <v>50</v>
      </c>
      <c r="B21" s="107">
        <v>8</v>
      </c>
      <c r="C21" s="108">
        <v>3</v>
      </c>
      <c r="D21" s="58">
        <f>IF(B21&gt;0,C21/B21,0)</f>
        <v>0.375</v>
      </c>
      <c r="E21" s="109">
        <v>7</v>
      </c>
      <c r="F21" s="110">
        <v>0</v>
      </c>
      <c r="G21" s="96">
        <f>IF(E21&gt;0,F21/E21,0)</f>
        <v>0</v>
      </c>
      <c r="H21" s="100">
        <v>0</v>
      </c>
      <c r="I21" s="101">
        <v>0</v>
      </c>
      <c r="J21" s="97">
        <v>1</v>
      </c>
      <c r="K21" s="92">
        <f>IF(B21&gt;0,(E21+H21)/B21,0)</f>
        <v>0.875</v>
      </c>
      <c r="L21" s="96">
        <f t="shared" si="3"/>
        <v>-0.33333333333333331</v>
      </c>
      <c r="M21" s="111">
        <v>0</v>
      </c>
      <c r="N21" s="109">
        <v>7</v>
      </c>
      <c r="O21" s="112">
        <v>0</v>
      </c>
      <c r="P21" s="34"/>
      <c r="Q21" s="95"/>
    </row>
    <row r="22" spans="1:17" s="35" customFormat="1" ht="22" customHeight="1" thickBot="1" x14ac:dyDescent="0.3">
      <c r="A22" s="64" t="s">
        <v>51</v>
      </c>
      <c r="B22" s="113">
        <f>SUM(B6:B21)</f>
        <v>181</v>
      </c>
      <c r="C22" s="82">
        <f>SUM(C6:C21)</f>
        <v>196</v>
      </c>
      <c r="D22" s="67">
        <f t="shared" si="0"/>
        <v>1.0828729281767955</v>
      </c>
      <c r="E22" s="65">
        <f>SUM(E6:E21)</f>
        <v>64</v>
      </c>
      <c r="F22" s="114">
        <f>SUM(F6:F21)</f>
        <v>33</v>
      </c>
      <c r="G22" s="67">
        <f t="shared" si="4"/>
        <v>0.515625</v>
      </c>
      <c r="H22" s="115">
        <f>SUM(H6:H21)</f>
        <v>80</v>
      </c>
      <c r="I22" s="116">
        <f>SUM(I6:I21)</f>
        <v>42</v>
      </c>
      <c r="J22" s="117"/>
      <c r="K22" s="118">
        <f t="shared" si="2"/>
        <v>0.79558011049723754</v>
      </c>
      <c r="L22" s="67">
        <f t="shared" si="3"/>
        <v>0.38265306122448978</v>
      </c>
      <c r="M22" s="119">
        <v>13.251935483871</v>
      </c>
      <c r="N22" s="65">
        <f>SUM(N6:N21)</f>
        <v>138</v>
      </c>
      <c r="O22" s="68">
        <f>SUM(O6:O21)</f>
        <v>148</v>
      </c>
      <c r="P22" s="34"/>
      <c r="Q22" s="120"/>
    </row>
    <row r="23" spans="1:17" s="35" customFormat="1" ht="12.75" customHeight="1" x14ac:dyDescent="0.25">
      <c r="A23" s="121"/>
      <c r="B23" s="122"/>
      <c r="C23" s="123"/>
      <c r="D23" s="124"/>
      <c r="E23" s="123"/>
      <c r="F23" s="123"/>
      <c r="G23" s="124"/>
      <c r="H23" s="125"/>
      <c r="I23" s="123"/>
      <c r="J23" s="123"/>
      <c r="K23" s="124"/>
      <c r="L23" s="124"/>
      <c r="M23" s="126"/>
      <c r="N23" s="123"/>
      <c r="O23" s="101"/>
      <c r="P23" s="34"/>
      <c r="Q23" s="120"/>
    </row>
    <row r="24" spans="1:17" s="35" customFormat="1" ht="17.25" customHeight="1" x14ac:dyDescent="0.35">
      <c r="A24" s="270" t="s">
        <v>64</v>
      </c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2"/>
      <c r="P24" s="34"/>
      <c r="Q24" s="120"/>
    </row>
    <row r="25" spans="1:17" s="35" customFormat="1" ht="12" customHeight="1" x14ac:dyDescent="0.35">
      <c r="A25" s="270"/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2"/>
      <c r="P25" s="34"/>
      <c r="Q25" s="120"/>
    </row>
    <row r="26" spans="1:17" ht="6.75" customHeight="1" thickBot="1" x14ac:dyDescent="0.4">
      <c r="A26" s="265"/>
      <c r="B26" s="266"/>
      <c r="C26" s="266"/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7"/>
      <c r="P26" s="17"/>
    </row>
  </sheetData>
  <mergeCells count="12">
    <mergeCell ref="A26:O26"/>
    <mergeCell ref="H4:I4"/>
    <mergeCell ref="A3:O3"/>
    <mergeCell ref="A24:O24"/>
    <mergeCell ref="A25:O25"/>
    <mergeCell ref="A4:A5"/>
    <mergeCell ref="A1:O1"/>
    <mergeCell ref="K4:L4"/>
    <mergeCell ref="E4:G4"/>
    <mergeCell ref="N4:O4"/>
    <mergeCell ref="B4:D4"/>
    <mergeCell ref="A2:O2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A4" zoomScale="75" zoomScaleNormal="75" workbookViewId="0">
      <selection activeCell="I20" sqref="I20"/>
    </sheetView>
  </sheetViews>
  <sheetFormatPr defaultColWidth="9.1796875" defaultRowHeight="13" x14ac:dyDescent="0.3"/>
  <cols>
    <col min="1" max="1" width="19.1796875" style="2" customWidth="1"/>
    <col min="2" max="2" width="7.1796875" style="127" customWidth="1"/>
    <col min="3" max="3" width="7.1796875" style="2" customWidth="1"/>
    <col min="4" max="4" width="7.1796875" style="128" customWidth="1"/>
    <col min="5" max="7" width="8.1796875" style="2" customWidth="1"/>
    <col min="8" max="8" width="8.54296875" style="2" customWidth="1"/>
    <col min="9" max="10" width="9.26953125" style="2" customWidth="1"/>
    <col min="11" max="12" width="7.1796875" style="2" customWidth="1"/>
    <col min="13" max="13" width="7.54296875" style="128" customWidth="1"/>
    <col min="14" max="15" width="6.7265625" style="2" customWidth="1"/>
    <col min="16" max="16" width="9.7265625" style="1" customWidth="1"/>
    <col min="17" max="16384" width="9.1796875" style="2"/>
  </cols>
  <sheetData>
    <row r="1" spans="1:17" ht="22" customHeight="1" x14ac:dyDescent="0.3">
      <c r="A1" s="255" t="str">
        <f>+'1 In School Youth Part'!A1:N1</f>
        <v>TAB 7 - WIOA TITLE I PARTICIPANT SUMMARY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7"/>
    </row>
    <row r="2" spans="1:17" ht="22" customHeight="1" x14ac:dyDescent="0.3">
      <c r="A2" s="264" t="str">
        <f>'1 In School Youth Part'!$A$2</f>
        <v>FY21 QUARTER ENDING JUNE 30, 2021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8"/>
    </row>
    <row r="3" spans="1:17" ht="22" customHeight="1" thickBot="1" x14ac:dyDescent="0.35">
      <c r="A3" s="268" t="s">
        <v>65</v>
      </c>
      <c r="B3" s="269"/>
      <c r="C3" s="269"/>
      <c r="D3" s="269"/>
      <c r="E3" s="269"/>
      <c r="F3" s="269"/>
      <c r="G3" s="269"/>
      <c r="H3" s="269"/>
      <c r="I3" s="269"/>
      <c r="J3" s="269"/>
      <c r="K3" s="244"/>
      <c r="L3" s="244"/>
      <c r="M3" s="244"/>
      <c r="N3" s="244"/>
      <c r="O3" s="245"/>
    </row>
    <row r="4" spans="1:17" ht="25.5" customHeight="1" x14ac:dyDescent="0.3">
      <c r="A4" s="249" t="s">
        <v>19</v>
      </c>
      <c r="B4" s="263" t="s">
        <v>56</v>
      </c>
      <c r="C4" s="263"/>
      <c r="D4" s="259"/>
      <c r="E4" s="260" t="s">
        <v>57</v>
      </c>
      <c r="F4" s="261"/>
      <c r="G4" s="262"/>
      <c r="H4" s="260" t="s">
        <v>58</v>
      </c>
      <c r="I4" s="259"/>
      <c r="J4" s="84" t="s">
        <v>59</v>
      </c>
      <c r="K4" s="258" t="s">
        <v>60</v>
      </c>
      <c r="L4" s="259"/>
      <c r="M4" s="227" t="s">
        <v>61</v>
      </c>
      <c r="N4" s="260" t="s">
        <v>62</v>
      </c>
      <c r="O4" s="262"/>
    </row>
    <row r="5" spans="1:17" ht="30" customHeight="1" thickBot="1" x14ac:dyDescent="0.35">
      <c r="A5" s="250"/>
      <c r="B5" s="19" t="s">
        <v>22</v>
      </c>
      <c r="C5" s="19" t="s">
        <v>23</v>
      </c>
      <c r="D5" s="85" t="s">
        <v>63</v>
      </c>
      <c r="E5" s="19" t="s">
        <v>22</v>
      </c>
      <c r="F5" s="19" t="s">
        <v>23</v>
      </c>
      <c r="G5" s="85" t="s">
        <v>63</v>
      </c>
      <c r="H5" s="19" t="s">
        <v>22</v>
      </c>
      <c r="I5" s="20" t="s">
        <v>23</v>
      </c>
      <c r="J5" s="20" t="s">
        <v>23</v>
      </c>
      <c r="K5" s="19" t="s">
        <v>22</v>
      </c>
      <c r="L5" s="20" t="s">
        <v>23</v>
      </c>
      <c r="M5" s="20" t="s">
        <v>23</v>
      </c>
      <c r="N5" s="19" t="s">
        <v>22</v>
      </c>
      <c r="O5" s="86" t="s">
        <v>23</v>
      </c>
    </row>
    <row r="6" spans="1:17" s="35" customFormat="1" ht="22" customHeight="1" x14ac:dyDescent="0.25">
      <c r="A6" s="23" t="s">
        <v>35</v>
      </c>
      <c r="B6" s="87">
        <v>20</v>
      </c>
      <c r="C6" s="88">
        <v>18</v>
      </c>
      <c r="D6" s="39">
        <f t="shared" ref="D6:D22" si="0">C6/B6</f>
        <v>0.9</v>
      </c>
      <c r="E6" s="37">
        <v>9</v>
      </c>
      <c r="F6" s="89">
        <v>7</v>
      </c>
      <c r="G6" s="39">
        <f t="shared" ref="G6:G22" si="1">F6/E6</f>
        <v>0.77777777777777779</v>
      </c>
      <c r="H6" s="40">
        <v>4</v>
      </c>
      <c r="I6" s="90">
        <v>0</v>
      </c>
      <c r="J6" s="91">
        <v>0</v>
      </c>
      <c r="K6" s="129">
        <f>(E6+H6)/B6</f>
        <v>0.65</v>
      </c>
      <c r="L6" s="39">
        <f>IF(C6&gt;0,(F6+I6-J6)/C6,0)</f>
        <v>0.3888888888888889</v>
      </c>
      <c r="M6" s="93">
        <v>13.5714285714286</v>
      </c>
      <c r="N6" s="37">
        <v>12</v>
      </c>
      <c r="O6" s="94">
        <v>7</v>
      </c>
      <c r="P6" s="34"/>
      <c r="Q6" s="95"/>
    </row>
    <row r="7" spans="1:17" s="35" customFormat="1" ht="22" customHeight="1" x14ac:dyDescent="0.25">
      <c r="A7" s="36" t="s">
        <v>36</v>
      </c>
      <c r="B7" s="87">
        <v>27</v>
      </c>
      <c r="C7" s="88">
        <v>62</v>
      </c>
      <c r="D7" s="96">
        <f t="shared" si="0"/>
        <v>2.2962962962962963</v>
      </c>
      <c r="E7" s="37">
        <v>12</v>
      </c>
      <c r="F7" s="89">
        <v>15</v>
      </c>
      <c r="G7" s="39">
        <f t="shared" si="1"/>
        <v>1.25</v>
      </c>
      <c r="H7" s="40">
        <v>9</v>
      </c>
      <c r="I7" s="90">
        <v>9</v>
      </c>
      <c r="J7" s="97">
        <v>1</v>
      </c>
      <c r="K7" s="92">
        <f>(E7+H7)/B7</f>
        <v>0.77777777777777779</v>
      </c>
      <c r="L7" s="39">
        <f>IF(C7&gt;0,(F7+I7-J7)/C7,0)</f>
        <v>0.37096774193548387</v>
      </c>
      <c r="M7" s="93">
        <v>16.324000000000002</v>
      </c>
      <c r="N7" s="37">
        <v>21</v>
      </c>
      <c r="O7" s="94">
        <v>19</v>
      </c>
      <c r="P7" s="34"/>
      <c r="Q7" s="95"/>
    </row>
    <row r="8" spans="1:17" s="35" customFormat="1" ht="22" customHeight="1" x14ac:dyDescent="0.25">
      <c r="A8" s="23" t="s">
        <v>37</v>
      </c>
      <c r="B8" s="98">
        <v>38</v>
      </c>
      <c r="C8" s="53">
        <v>72</v>
      </c>
      <c r="D8" s="47">
        <f t="shared" si="0"/>
        <v>1.8947368421052631</v>
      </c>
      <c r="E8" s="45">
        <v>21</v>
      </c>
      <c r="F8" s="99">
        <v>13</v>
      </c>
      <c r="G8" s="96">
        <f t="shared" si="1"/>
        <v>0.61904761904761907</v>
      </c>
      <c r="H8" s="100">
        <v>8</v>
      </c>
      <c r="I8" s="101">
        <v>1</v>
      </c>
      <c r="J8" s="102">
        <v>0</v>
      </c>
      <c r="K8" s="92">
        <f t="shared" ref="K8:K22" si="2">(E8+H8)/B8</f>
        <v>0.76315789473684215</v>
      </c>
      <c r="L8" s="39">
        <f t="shared" ref="L8:L22" si="3">IF(C8&gt;0,(F8+I8-J8)/C8,0)</f>
        <v>0.19444444444444445</v>
      </c>
      <c r="M8" s="103">
        <v>15.7546153846154</v>
      </c>
      <c r="N8" s="45">
        <v>25</v>
      </c>
      <c r="O8" s="78">
        <v>50</v>
      </c>
      <c r="P8" s="34"/>
    </row>
    <row r="9" spans="1:17" s="35" customFormat="1" ht="22" customHeight="1" x14ac:dyDescent="0.25">
      <c r="A9" s="23" t="s">
        <v>38</v>
      </c>
      <c r="B9" s="98">
        <v>46</v>
      </c>
      <c r="C9" s="53">
        <v>8</v>
      </c>
      <c r="D9" s="47">
        <f t="shared" si="0"/>
        <v>0.17391304347826086</v>
      </c>
      <c r="E9" s="45">
        <v>26</v>
      </c>
      <c r="F9" s="99">
        <v>0</v>
      </c>
      <c r="G9" s="47">
        <f t="shared" si="1"/>
        <v>0</v>
      </c>
      <c r="H9" s="48">
        <v>14</v>
      </c>
      <c r="I9" s="54">
        <v>0</v>
      </c>
      <c r="J9" s="102">
        <v>0</v>
      </c>
      <c r="K9" s="92">
        <f t="shared" si="2"/>
        <v>0.86956521739130432</v>
      </c>
      <c r="L9" s="39">
        <f t="shared" si="3"/>
        <v>0</v>
      </c>
      <c r="M9" s="103">
        <v>0</v>
      </c>
      <c r="N9" s="45">
        <v>35</v>
      </c>
      <c r="O9" s="78">
        <v>0</v>
      </c>
      <c r="P9" s="34"/>
      <c r="Q9" s="95"/>
    </row>
    <row r="10" spans="1:17" s="35" customFormat="1" ht="22" customHeight="1" x14ac:dyDescent="0.25">
      <c r="A10" s="23" t="s">
        <v>39</v>
      </c>
      <c r="B10" s="98">
        <v>29</v>
      </c>
      <c r="C10" s="53">
        <v>19</v>
      </c>
      <c r="D10" s="47">
        <f t="shared" si="0"/>
        <v>0.65517241379310343</v>
      </c>
      <c r="E10" s="45">
        <v>15</v>
      </c>
      <c r="F10" s="99">
        <v>5</v>
      </c>
      <c r="G10" s="47">
        <f t="shared" si="1"/>
        <v>0.33333333333333331</v>
      </c>
      <c r="H10" s="48">
        <v>9</v>
      </c>
      <c r="I10" s="54">
        <v>3</v>
      </c>
      <c r="J10" s="102">
        <v>2</v>
      </c>
      <c r="K10" s="92">
        <f t="shared" si="2"/>
        <v>0.82758620689655171</v>
      </c>
      <c r="L10" s="39">
        <f t="shared" si="3"/>
        <v>0.31578947368421051</v>
      </c>
      <c r="M10" s="103">
        <v>14.4</v>
      </c>
      <c r="N10" s="45">
        <v>21</v>
      </c>
      <c r="O10" s="78">
        <v>8</v>
      </c>
      <c r="P10" s="34"/>
      <c r="Q10" s="95"/>
    </row>
    <row r="11" spans="1:17" s="35" customFormat="1" ht="22" customHeight="1" x14ac:dyDescent="0.25">
      <c r="A11" s="23" t="s">
        <v>40</v>
      </c>
      <c r="B11" s="98">
        <v>70</v>
      </c>
      <c r="C11" s="53">
        <v>64</v>
      </c>
      <c r="D11" s="47">
        <f t="shared" si="0"/>
        <v>0.91428571428571426</v>
      </c>
      <c r="E11" s="45">
        <v>47</v>
      </c>
      <c r="F11" s="99">
        <v>38</v>
      </c>
      <c r="G11" s="130">
        <f t="shared" si="1"/>
        <v>0.80851063829787229</v>
      </c>
      <c r="H11" s="104">
        <v>10</v>
      </c>
      <c r="I11" s="105">
        <v>3</v>
      </c>
      <c r="J11" s="102">
        <v>0</v>
      </c>
      <c r="K11" s="92">
        <f t="shared" si="2"/>
        <v>0.81428571428571428</v>
      </c>
      <c r="L11" s="39">
        <f t="shared" si="3"/>
        <v>0.640625</v>
      </c>
      <c r="M11" s="103">
        <v>14.296052631578901</v>
      </c>
      <c r="N11" s="45">
        <v>50</v>
      </c>
      <c r="O11" s="78">
        <v>35</v>
      </c>
      <c r="P11" s="34"/>
      <c r="Q11" s="95"/>
    </row>
    <row r="12" spans="1:17" s="35" customFormat="1" ht="22" customHeight="1" x14ac:dyDescent="0.25">
      <c r="A12" s="23" t="s">
        <v>41</v>
      </c>
      <c r="B12" s="98">
        <v>20</v>
      </c>
      <c r="C12" s="53">
        <v>16</v>
      </c>
      <c r="D12" s="47">
        <f t="shared" si="0"/>
        <v>0.8</v>
      </c>
      <c r="E12" s="45">
        <v>11</v>
      </c>
      <c r="F12" s="99">
        <v>6</v>
      </c>
      <c r="G12" s="47">
        <f t="shared" si="1"/>
        <v>0.54545454545454541</v>
      </c>
      <c r="H12" s="48">
        <v>4</v>
      </c>
      <c r="I12" s="54">
        <v>1</v>
      </c>
      <c r="J12" s="102">
        <v>0</v>
      </c>
      <c r="K12" s="92">
        <f t="shared" si="2"/>
        <v>0.75</v>
      </c>
      <c r="L12" s="39">
        <f t="shared" si="3"/>
        <v>0.4375</v>
      </c>
      <c r="M12" s="103">
        <v>13.2533333333333</v>
      </c>
      <c r="N12" s="45">
        <v>15</v>
      </c>
      <c r="O12" s="78">
        <v>2</v>
      </c>
      <c r="P12" s="34"/>
      <c r="Q12" s="95"/>
    </row>
    <row r="13" spans="1:17" s="35" customFormat="1" ht="22" customHeight="1" x14ac:dyDescent="0.25">
      <c r="A13" s="23" t="s">
        <v>42</v>
      </c>
      <c r="B13" s="98">
        <v>51</v>
      </c>
      <c r="C13" s="53">
        <v>17</v>
      </c>
      <c r="D13" s="47">
        <f t="shared" si="0"/>
        <v>0.33333333333333331</v>
      </c>
      <c r="E13" s="45">
        <v>25</v>
      </c>
      <c r="F13" s="99">
        <v>12</v>
      </c>
      <c r="G13" s="96">
        <f t="shared" si="1"/>
        <v>0.48</v>
      </c>
      <c r="H13" s="100">
        <v>16</v>
      </c>
      <c r="I13" s="101">
        <v>3</v>
      </c>
      <c r="J13" s="102">
        <v>0</v>
      </c>
      <c r="K13" s="92">
        <f t="shared" si="2"/>
        <v>0.80392156862745101</v>
      </c>
      <c r="L13" s="39">
        <f t="shared" si="3"/>
        <v>0.88235294117647056</v>
      </c>
      <c r="M13" s="103">
        <v>14.070833333333301</v>
      </c>
      <c r="N13" s="45">
        <v>39</v>
      </c>
      <c r="O13" s="78">
        <v>12</v>
      </c>
      <c r="P13" s="34"/>
      <c r="Q13" s="95"/>
    </row>
    <row r="14" spans="1:17" s="35" customFormat="1" ht="22" customHeight="1" x14ac:dyDescent="0.25">
      <c r="A14" s="23" t="s">
        <v>43</v>
      </c>
      <c r="B14" s="98">
        <v>69</v>
      </c>
      <c r="C14" s="53">
        <v>18</v>
      </c>
      <c r="D14" s="47">
        <f t="shared" si="0"/>
        <v>0.2608695652173913</v>
      </c>
      <c r="E14" s="45">
        <v>35</v>
      </c>
      <c r="F14" s="99">
        <v>6</v>
      </c>
      <c r="G14" s="47">
        <f t="shared" si="1"/>
        <v>0.17142857142857143</v>
      </c>
      <c r="H14" s="48">
        <v>20</v>
      </c>
      <c r="I14" s="54">
        <v>0</v>
      </c>
      <c r="J14" s="102">
        <v>0</v>
      </c>
      <c r="K14" s="92">
        <f t="shared" si="2"/>
        <v>0.79710144927536231</v>
      </c>
      <c r="L14" s="39">
        <f t="shared" si="3"/>
        <v>0.33333333333333331</v>
      </c>
      <c r="M14" s="103">
        <v>13.3333333333333</v>
      </c>
      <c r="N14" s="45">
        <v>55</v>
      </c>
      <c r="O14" s="78">
        <v>5</v>
      </c>
      <c r="P14" s="34"/>
      <c r="Q14" s="95"/>
    </row>
    <row r="15" spans="1:17" s="35" customFormat="1" ht="22" customHeight="1" x14ac:dyDescent="0.25">
      <c r="A15" s="23" t="s">
        <v>44</v>
      </c>
      <c r="B15" s="98">
        <v>133</v>
      </c>
      <c r="C15" s="53">
        <v>26</v>
      </c>
      <c r="D15" s="47">
        <f t="shared" si="0"/>
        <v>0.19548872180451127</v>
      </c>
      <c r="E15" s="45">
        <v>70</v>
      </c>
      <c r="F15" s="99">
        <v>10</v>
      </c>
      <c r="G15" s="47">
        <f t="shared" si="1"/>
        <v>0.14285714285714285</v>
      </c>
      <c r="H15" s="48">
        <v>32</v>
      </c>
      <c r="I15" s="54">
        <v>2</v>
      </c>
      <c r="J15" s="102">
        <v>1</v>
      </c>
      <c r="K15" s="92">
        <f t="shared" si="2"/>
        <v>0.76691729323308266</v>
      </c>
      <c r="L15" s="39">
        <f t="shared" si="3"/>
        <v>0.42307692307692307</v>
      </c>
      <c r="M15" s="103">
        <v>11.0625</v>
      </c>
      <c r="N15" s="45">
        <v>86</v>
      </c>
      <c r="O15" s="78">
        <v>4</v>
      </c>
      <c r="P15" s="34"/>
      <c r="Q15" s="95"/>
    </row>
    <row r="16" spans="1:17" s="35" customFormat="1" ht="22" customHeight="1" x14ac:dyDescent="0.25">
      <c r="A16" s="23" t="s">
        <v>45</v>
      </c>
      <c r="B16" s="98">
        <v>24</v>
      </c>
      <c r="C16" s="53">
        <v>12</v>
      </c>
      <c r="D16" s="47">
        <f t="shared" si="0"/>
        <v>0.5</v>
      </c>
      <c r="E16" s="45">
        <v>20</v>
      </c>
      <c r="F16" s="99">
        <v>9</v>
      </c>
      <c r="G16" s="47">
        <f t="shared" si="1"/>
        <v>0.45</v>
      </c>
      <c r="H16" s="48">
        <v>1</v>
      </c>
      <c r="I16" s="54">
        <v>0</v>
      </c>
      <c r="J16" s="102">
        <v>0</v>
      </c>
      <c r="K16" s="92">
        <f t="shared" si="2"/>
        <v>0.875</v>
      </c>
      <c r="L16" s="39">
        <f t="shared" si="3"/>
        <v>0.75</v>
      </c>
      <c r="M16" s="103">
        <v>15.7388888888889</v>
      </c>
      <c r="N16" s="45">
        <v>0</v>
      </c>
      <c r="O16" s="78">
        <v>6</v>
      </c>
      <c r="P16" s="34"/>
      <c r="Q16" s="95"/>
    </row>
    <row r="17" spans="1:17" s="35" customFormat="1" ht="22" customHeight="1" x14ac:dyDescent="0.25">
      <c r="A17" s="23" t="s">
        <v>46</v>
      </c>
      <c r="B17" s="98">
        <v>25</v>
      </c>
      <c r="C17" s="53">
        <v>20</v>
      </c>
      <c r="D17" s="47">
        <f t="shared" si="0"/>
        <v>0.8</v>
      </c>
      <c r="E17" s="45">
        <v>10</v>
      </c>
      <c r="F17" s="99">
        <v>0</v>
      </c>
      <c r="G17" s="47">
        <f t="shared" si="1"/>
        <v>0</v>
      </c>
      <c r="H17" s="48">
        <v>10</v>
      </c>
      <c r="I17" s="54">
        <v>0</v>
      </c>
      <c r="J17" s="102">
        <v>0</v>
      </c>
      <c r="K17" s="92">
        <f t="shared" si="2"/>
        <v>0.8</v>
      </c>
      <c r="L17" s="39">
        <f t="shared" si="3"/>
        <v>0</v>
      </c>
      <c r="M17" s="103">
        <v>0</v>
      </c>
      <c r="N17" s="45">
        <v>22</v>
      </c>
      <c r="O17" s="78">
        <v>1</v>
      </c>
      <c r="P17" s="34"/>
      <c r="Q17" s="95"/>
    </row>
    <row r="18" spans="1:17" s="35" customFormat="1" ht="22" customHeight="1" x14ac:dyDescent="0.25">
      <c r="A18" s="23" t="s">
        <v>47</v>
      </c>
      <c r="B18" s="98">
        <v>42</v>
      </c>
      <c r="C18" s="53">
        <v>29</v>
      </c>
      <c r="D18" s="47">
        <f t="shared" si="0"/>
        <v>0.69047619047619047</v>
      </c>
      <c r="E18" s="45">
        <v>30</v>
      </c>
      <c r="F18" s="99">
        <v>16</v>
      </c>
      <c r="G18" s="47">
        <f t="shared" si="1"/>
        <v>0.53333333333333333</v>
      </c>
      <c r="H18" s="48">
        <v>5</v>
      </c>
      <c r="I18" s="54">
        <v>8</v>
      </c>
      <c r="J18" s="102">
        <v>0</v>
      </c>
      <c r="K18" s="92">
        <f t="shared" si="2"/>
        <v>0.83333333333333337</v>
      </c>
      <c r="L18" s="39">
        <f t="shared" si="3"/>
        <v>0.82758620689655171</v>
      </c>
      <c r="M18" s="103">
        <v>14.921875</v>
      </c>
      <c r="N18" s="45">
        <v>37</v>
      </c>
      <c r="O18" s="78">
        <v>17</v>
      </c>
      <c r="P18" s="34"/>
      <c r="Q18" s="95"/>
    </row>
    <row r="19" spans="1:17" s="35" customFormat="1" ht="22" customHeight="1" x14ac:dyDescent="0.25">
      <c r="A19" s="23" t="s">
        <v>48</v>
      </c>
      <c r="B19" s="98">
        <v>29</v>
      </c>
      <c r="C19" s="53">
        <v>18</v>
      </c>
      <c r="D19" s="47">
        <f t="shared" si="0"/>
        <v>0.62068965517241381</v>
      </c>
      <c r="E19" s="45">
        <v>13</v>
      </c>
      <c r="F19" s="99">
        <v>10</v>
      </c>
      <c r="G19" s="39">
        <f t="shared" si="1"/>
        <v>0.76923076923076927</v>
      </c>
      <c r="H19" s="40">
        <v>10</v>
      </c>
      <c r="I19" s="90">
        <v>3</v>
      </c>
      <c r="J19" s="91">
        <v>0</v>
      </c>
      <c r="K19" s="92">
        <f t="shared" si="2"/>
        <v>0.7931034482758621</v>
      </c>
      <c r="L19" s="39">
        <f t="shared" si="3"/>
        <v>0.72222222222222221</v>
      </c>
      <c r="M19" s="103">
        <v>15.073</v>
      </c>
      <c r="N19" s="45">
        <v>21</v>
      </c>
      <c r="O19" s="78">
        <v>14</v>
      </c>
      <c r="P19" s="34"/>
      <c r="Q19" s="95"/>
    </row>
    <row r="20" spans="1:17" s="35" customFormat="1" ht="22" customHeight="1" x14ac:dyDescent="0.25">
      <c r="A20" s="23" t="s">
        <v>49</v>
      </c>
      <c r="B20" s="98">
        <v>32</v>
      </c>
      <c r="C20" s="53">
        <v>17</v>
      </c>
      <c r="D20" s="47">
        <f t="shared" si="0"/>
        <v>0.53125</v>
      </c>
      <c r="E20" s="45">
        <v>17</v>
      </c>
      <c r="F20" s="99">
        <v>12</v>
      </c>
      <c r="G20" s="39">
        <f t="shared" si="1"/>
        <v>0.70588235294117652</v>
      </c>
      <c r="H20" s="40">
        <v>10</v>
      </c>
      <c r="I20" s="90">
        <v>2</v>
      </c>
      <c r="J20" s="91">
        <v>0</v>
      </c>
      <c r="K20" s="92">
        <f t="shared" si="2"/>
        <v>0.84375</v>
      </c>
      <c r="L20" s="39">
        <f t="shared" si="3"/>
        <v>0.82352941176470584</v>
      </c>
      <c r="M20" s="103">
        <v>14.6458333333333</v>
      </c>
      <c r="N20" s="45">
        <v>26</v>
      </c>
      <c r="O20" s="78">
        <v>14</v>
      </c>
      <c r="P20" s="34"/>
      <c r="Q20" s="95"/>
    </row>
    <row r="21" spans="1:17" s="35" customFormat="1" ht="22" customHeight="1" thickBot="1" x14ac:dyDescent="0.3">
      <c r="A21" s="55" t="s">
        <v>50</v>
      </c>
      <c r="B21" s="107">
        <v>44</v>
      </c>
      <c r="C21" s="108">
        <v>25</v>
      </c>
      <c r="D21" s="58">
        <f t="shared" si="0"/>
        <v>0.56818181818181823</v>
      </c>
      <c r="E21" s="109">
        <v>32</v>
      </c>
      <c r="F21" s="110">
        <v>5</v>
      </c>
      <c r="G21" s="96">
        <f t="shared" si="1"/>
        <v>0.15625</v>
      </c>
      <c r="H21" s="100">
        <v>8</v>
      </c>
      <c r="I21" s="101">
        <v>5</v>
      </c>
      <c r="J21" s="97">
        <v>0</v>
      </c>
      <c r="K21" s="131">
        <f t="shared" si="2"/>
        <v>0.90909090909090906</v>
      </c>
      <c r="L21" s="96">
        <f t="shared" si="3"/>
        <v>0.4</v>
      </c>
      <c r="M21" s="111">
        <v>12.2</v>
      </c>
      <c r="N21" s="109">
        <v>40</v>
      </c>
      <c r="O21" s="112">
        <v>13</v>
      </c>
      <c r="P21" s="34"/>
      <c r="Q21" s="95"/>
    </row>
    <row r="22" spans="1:17" s="35" customFormat="1" ht="22" customHeight="1" thickBot="1" x14ac:dyDescent="0.3">
      <c r="A22" s="64" t="s">
        <v>51</v>
      </c>
      <c r="B22" s="113">
        <f>SUM(B6:B21)</f>
        <v>699</v>
      </c>
      <c r="C22" s="82">
        <f>SUM(C6:C21)</f>
        <v>441</v>
      </c>
      <c r="D22" s="67">
        <f t="shared" si="0"/>
        <v>0.63090128755364805</v>
      </c>
      <c r="E22" s="65">
        <f>SUM(E6:E21)</f>
        <v>393</v>
      </c>
      <c r="F22" s="114">
        <f>SUM(F6:F21)</f>
        <v>164</v>
      </c>
      <c r="G22" s="67">
        <f t="shared" si="1"/>
        <v>0.41730279898218831</v>
      </c>
      <c r="H22" s="115">
        <f>SUM(H6:H21)</f>
        <v>170</v>
      </c>
      <c r="I22" s="116">
        <f>SUM(I6:I21)</f>
        <v>40</v>
      </c>
      <c r="J22" s="117">
        <f>SUM(J6:J21)</f>
        <v>4</v>
      </c>
      <c r="K22" s="118">
        <f t="shared" si="2"/>
        <v>0.80543633762517886</v>
      </c>
      <c r="L22" s="67">
        <f t="shared" si="3"/>
        <v>0.45351473922902497</v>
      </c>
      <c r="M22" s="119">
        <v>14.4316768292683</v>
      </c>
      <c r="N22" s="65">
        <f>SUM(N6:N21)</f>
        <v>505</v>
      </c>
      <c r="O22" s="68">
        <f>SUM(O6:O21)</f>
        <v>207</v>
      </c>
      <c r="P22" s="34"/>
      <c r="Q22" s="120"/>
    </row>
    <row r="23" spans="1:17" s="35" customFormat="1" ht="12.75" customHeight="1" x14ac:dyDescent="0.25">
      <c r="A23" s="121"/>
      <c r="B23" s="122"/>
      <c r="C23" s="123"/>
      <c r="D23" s="124"/>
      <c r="E23" s="123"/>
      <c r="F23" s="123"/>
      <c r="G23" s="124"/>
      <c r="H23" s="125"/>
      <c r="I23" s="123"/>
      <c r="J23" s="123"/>
      <c r="K23" s="124"/>
      <c r="L23" s="124"/>
      <c r="M23" s="126"/>
      <c r="N23" s="123"/>
      <c r="O23" s="101"/>
      <c r="P23" s="34"/>
      <c r="Q23" s="120"/>
    </row>
    <row r="24" spans="1:17" s="35" customFormat="1" ht="17.25" customHeight="1" x14ac:dyDescent="0.35">
      <c r="A24" s="270" t="s">
        <v>64</v>
      </c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2"/>
      <c r="P24" s="34"/>
      <c r="Q24" s="120"/>
    </row>
    <row r="25" spans="1:17" s="35" customFormat="1" ht="12" customHeight="1" x14ac:dyDescent="0.35">
      <c r="A25" s="270"/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2"/>
      <c r="P25" s="34"/>
      <c r="Q25" s="120"/>
    </row>
    <row r="26" spans="1:17" ht="6.75" customHeight="1" thickBot="1" x14ac:dyDescent="0.4">
      <c r="A26" s="265"/>
      <c r="B26" s="266"/>
      <c r="C26" s="266"/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7"/>
      <c r="P26" s="17"/>
    </row>
  </sheetData>
  <mergeCells count="12">
    <mergeCell ref="A1:O1"/>
    <mergeCell ref="K4:L4"/>
    <mergeCell ref="E4:G4"/>
    <mergeCell ref="N4:O4"/>
    <mergeCell ref="B4:D4"/>
    <mergeCell ref="A2:O2"/>
    <mergeCell ref="A26:O26"/>
    <mergeCell ref="H4:I4"/>
    <mergeCell ref="A3:O3"/>
    <mergeCell ref="A24:O24"/>
    <mergeCell ref="A25:O25"/>
    <mergeCell ref="A4:A5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topLeftCell="A5" zoomScale="75" zoomScaleNormal="75" workbookViewId="0">
      <selection activeCell="O22" sqref="O22"/>
    </sheetView>
  </sheetViews>
  <sheetFormatPr defaultColWidth="9.1796875" defaultRowHeight="13" x14ac:dyDescent="0.3"/>
  <cols>
    <col min="1" max="1" width="19.1796875" style="2" customWidth="1"/>
    <col min="2" max="2" width="8.26953125" style="127" customWidth="1"/>
    <col min="3" max="3" width="7.1796875" style="2" customWidth="1"/>
    <col min="4" max="4" width="7.1796875" style="128" customWidth="1"/>
    <col min="5" max="7" width="8.1796875" style="2" customWidth="1"/>
    <col min="8" max="8" width="8.54296875" style="2" customWidth="1"/>
    <col min="9" max="10" width="9.26953125" style="2" customWidth="1"/>
    <col min="11" max="12" width="7.1796875" style="2" customWidth="1"/>
    <col min="13" max="13" width="7.54296875" style="128" customWidth="1"/>
    <col min="14" max="15" width="6.7265625" style="2" customWidth="1"/>
    <col min="16" max="16" width="9.7265625" style="1" customWidth="1"/>
    <col min="17" max="16384" width="9.1796875" style="2"/>
  </cols>
  <sheetData>
    <row r="1" spans="1:17" ht="22" customHeight="1" x14ac:dyDescent="0.3">
      <c r="A1" s="255" t="str">
        <f>+'1 In School Youth Part'!A1:N1</f>
        <v>TAB 7 - WIOA TITLE I PARTICIPANT SUMMARY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7"/>
    </row>
    <row r="2" spans="1:17" ht="22" customHeight="1" x14ac:dyDescent="0.3">
      <c r="A2" s="264" t="str">
        <f>'1 In School Youth Part'!$A$2</f>
        <v>FY21 QUARTER ENDING JUNE 30, 2021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8"/>
    </row>
    <row r="3" spans="1:17" ht="22" customHeight="1" thickBot="1" x14ac:dyDescent="0.35">
      <c r="A3" s="268" t="s">
        <v>66</v>
      </c>
      <c r="B3" s="269"/>
      <c r="C3" s="269"/>
      <c r="D3" s="269"/>
      <c r="E3" s="269"/>
      <c r="F3" s="269"/>
      <c r="G3" s="269"/>
      <c r="H3" s="269"/>
      <c r="I3" s="269"/>
      <c r="J3" s="269"/>
      <c r="K3" s="244"/>
      <c r="L3" s="244"/>
      <c r="M3" s="244"/>
      <c r="N3" s="244"/>
      <c r="O3" s="245"/>
    </row>
    <row r="4" spans="1:17" ht="25.5" customHeight="1" x14ac:dyDescent="0.3">
      <c r="A4" s="273" t="str">
        <f>'1 In School Youth Part'!$A$4</f>
        <v>WORKFORCE AREA</v>
      </c>
      <c r="B4" s="263" t="s">
        <v>56</v>
      </c>
      <c r="C4" s="263"/>
      <c r="D4" s="259"/>
      <c r="E4" s="260" t="s">
        <v>57</v>
      </c>
      <c r="F4" s="261"/>
      <c r="G4" s="262"/>
      <c r="H4" s="260" t="s">
        <v>58</v>
      </c>
      <c r="I4" s="259"/>
      <c r="J4" s="84" t="s">
        <v>59</v>
      </c>
      <c r="K4" s="258" t="s">
        <v>60</v>
      </c>
      <c r="L4" s="259"/>
      <c r="M4" s="227" t="s">
        <v>61</v>
      </c>
      <c r="N4" s="260" t="s">
        <v>62</v>
      </c>
      <c r="O4" s="262"/>
    </row>
    <row r="5" spans="1:17" ht="30" customHeight="1" thickBot="1" x14ac:dyDescent="0.35">
      <c r="A5" s="274"/>
      <c r="B5" s="19" t="s">
        <v>22</v>
      </c>
      <c r="C5" s="19" t="s">
        <v>23</v>
      </c>
      <c r="D5" s="85" t="s">
        <v>63</v>
      </c>
      <c r="E5" s="19" t="s">
        <v>22</v>
      </c>
      <c r="F5" s="19" t="s">
        <v>23</v>
      </c>
      <c r="G5" s="85" t="s">
        <v>63</v>
      </c>
      <c r="H5" s="19" t="s">
        <v>22</v>
      </c>
      <c r="I5" s="20" t="s">
        <v>23</v>
      </c>
      <c r="J5" s="20" t="s">
        <v>23</v>
      </c>
      <c r="K5" s="19" t="s">
        <v>22</v>
      </c>
      <c r="L5" s="20" t="s">
        <v>23</v>
      </c>
      <c r="M5" s="20" t="s">
        <v>23</v>
      </c>
      <c r="N5" s="19" t="s">
        <v>22</v>
      </c>
      <c r="O5" s="86" t="s">
        <v>23</v>
      </c>
    </row>
    <row r="6" spans="1:17" s="35" customFormat="1" ht="22" customHeight="1" x14ac:dyDescent="0.25">
      <c r="A6" s="23" t="s">
        <v>35</v>
      </c>
      <c r="B6" s="132">
        <f>+'4 In School Youth Exits'!B6+'5 Out School Youth Exits'!B6</f>
        <v>20</v>
      </c>
      <c r="C6" s="133">
        <f>+'4 In School Youth Exits'!C6+'5 Out School Youth Exits'!C6</f>
        <v>18</v>
      </c>
      <c r="D6" s="39">
        <f t="shared" ref="D6:D22" si="0">C6/B6</f>
        <v>0.9</v>
      </c>
      <c r="E6" s="134">
        <f>+'4 In School Youth Exits'!E6+'5 Out School Youth Exits'!E6</f>
        <v>9</v>
      </c>
      <c r="F6" s="134">
        <f>+'4 In School Youth Exits'!F6+'5 Out School Youth Exits'!F6</f>
        <v>7</v>
      </c>
      <c r="G6" s="39">
        <f t="shared" ref="G6:G22" si="1">F6/E6</f>
        <v>0.77777777777777779</v>
      </c>
      <c r="H6" s="134">
        <f>+'4 In School Youth Exits'!H6+'5 Out School Youth Exits'!H6</f>
        <v>4</v>
      </c>
      <c r="I6" s="135">
        <f>+'4 In School Youth Exits'!I6+'5 Out School Youth Exits'!I6</f>
        <v>0</v>
      </c>
      <c r="J6" s="136">
        <f>+'4 In School Youth Exits'!J6+'5 Out School Youth Exits'!J6</f>
        <v>0</v>
      </c>
      <c r="K6" s="137">
        <f>(E6+H6)/B6</f>
        <v>0.65</v>
      </c>
      <c r="L6" s="39">
        <f>IF(C6&gt;0,(F6+I6-J6)/C6,0)</f>
        <v>0.3888888888888889</v>
      </c>
      <c r="M6" s="138">
        <v>13.5714285714286</v>
      </c>
      <c r="N6" s="134">
        <f>+'4 In School Youth Exits'!N6+'5 Out School Youth Exits'!N6</f>
        <v>12</v>
      </c>
      <c r="O6" s="135">
        <f>+'4 In School Youth Exits'!O6+'5 Out School Youth Exits'!O6</f>
        <v>7</v>
      </c>
      <c r="P6" s="34"/>
      <c r="Q6" s="95"/>
    </row>
    <row r="7" spans="1:17" s="35" customFormat="1" ht="22" customHeight="1" x14ac:dyDescent="0.25">
      <c r="A7" s="36" t="s">
        <v>36</v>
      </c>
      <c r="B7" s="87">
        <f>+'4 In School Youth Exits'!B7+'5 Out School Youth Exits'!B7</f>
        <v>34</v>
      </c>
      <c r="C7" s="134">
        <f>+'4 In School Youth Exits'!C7+'5 Out School Youth Exits'!C7</f>
        <v>69</v>
      </c>
      <c r="D7" s="96">
        <f t="shared" si="0"/>
        <v>2.0294117647058822</v>
      </c>
      <c r="E7" s="134">
        <f>+'4 In School Youth Exits'!E7+'5 Out School Youth Exits'!E7</f>
        <v>15</v>
      </c>
      <c r="F7" s="134">
        <f>+'4 In School Youth Exits'!F7+'5 Out School Youth Exits'!F7</f>
        <v>16</v>
      </c>
      <c r="G7" s="39">
        <f t="shared" si="1"/>
        <v>1.0666666666666667</v>
      </c>
      <c r="H7" s="134">
        <f>+'4 In School Youth Exits'!H7+'5 Out School Youth Exits'!H7</f>
        <v>11</v>
      </c>
      <c r="I7" s="139">
        <f>+'4 In School Youth Exits'!I7+'5 Out School Youth Exits'!I7</f>
        <v>10</v>
      </c>
      <c r="J7" s="140">
        <f>+'4 In School Youth Exits'!J7+'5 Out School Youth Exits'!J7</f>
        <v>1</v>
      </c>
      <c r="K7" s="92">
        <f t="shared" ref="K7:K22" si="2">(E7+H7)/B7</f>
        <v>0.76470588235294112</v>
      </c>
      <c r="L7" s="39">
        <f t="shared" ref="L7:L22" si="3">IF(C7&gt;0,(F7+I7-J7)/C7,0)</f>
        <v>0.36231884057971014</v>
      </c>
      <c r="M7" s="138">
        <v>16.178750000000001</v>
      </c>
      <c r="N7" s="134">
        <f>+'4 In School Youth Exits'!N7+'5 Out School Youth Exits'!N7</f>
        <v>23</v>
      </c>
      <c r="O7" s="139">
        <f>+'4 In School Youth Exits'!O7+'5 Out School Youth Exits'!O7</f>
        <v>20</v>
      </c>
      <c r="P7" s="34"/>
      <c r="Q7" s="95"/>
    </row>
    <row r="8" spans="1:17" s="35" customFormat="1" ht="22" customHeight="1" x14ac:dyDescent="0.25">
      <c r="A8" s="23" t="s">
        <v>37</v>
      </c>
      <c r="B8" s="87">
        <f>+'4 In School Youth Exits'!B8+'5 Out School Youth Exits'!B8</f>
        <v>59</v>
      </c>
      <c r="C8" s="134">
        <f>+'4 In School Youth Exits'!C8+'5 Out School Youth Exits'!C8</f>
        <v>133</v>
      </c>
      <c r="D8" s="47">
        <f t="shared" si="0"/>
        <v>2.2542372881355934</v>
      </c>
      <c r="E8" s="134">
        <f>+'4 In School Youth Exits'!E8+'5 Out School Youth Exits'!E8</f>
        <v>32</v>
      </c>
      <c r="F8" s="134">
        <f>+'4 In School Youth Exits'!F8+'5 Out School Youth Exits'!F8</f>
        <v>22</v>
      </c>
      <c r="G8" s="96">
        <f t="shared" si="1"/>
        <v>0.6875</v>
      </c>
      <c r="H8" s="134">
        <f>+'4 In School Youth Exits'!H8+'5 Out School Youth Exits'!H8</f>
        <v>13</v>
      </c>
      <c r="I8" s="139">
        <f>+'4 In School Youth Exits'!I8+'5 Out School Youth Exits'!I8</f>
        <v>8</v>
      </c>
      <c r="J8" s="140">
        <f>+'4 In School Youth Exits'!J8+'5 Out School Youth Exits'!J8</f>
        <v>1</v>
      </c>
      <c r="K8" s="92">
        <f t="shared" si="2"/>
        <v>0.76271186440677963</v>
      </c>
      <c r="L8" s="39">
        <f t="shared" si="3"/>
        <v>0.21804511278195488</v>
      </c>
      <c r="M8" s="138">
        <v>14.343636363636399</v>
      </c>
      <c r="N8" s="134">
        <f>+'4 In School Youth Exits'!N8+'5 Out School Youth Exits'!N8</f>
        <v>39</v>
      </c>
      <c r="O8" s="139">
        <f>+'4 In School Youth Exits'!O8+'5 Out School Youth Exits'!O8</f>
        <v>106</v>
      </c>
      <c r="P8" s="34"/>
    </row>
    <row r="9" spans="1:17" s="35" customFormat="1" ht="22" customHeight="1" x14ac:dyDescent="0.25">
      <c r="A9" s="23" t="s">
        <v>38</v>
      </c>
      <c r="B9" s="87">
        <f>+'4 In School Youth Exits'!B9+'5 Out School Youth Exits'!B9</f>
        <v>58</v>
      </c>
      <c r="C9" s="134">
        <f>+'4 In School Youth Exits'!C9+'5 Out School Youth Exits'!C9</f>
        <v>9</v>
      </c>
      <c r="D9" s="47">
        <f t="shared" si="0"/>
        <v>0.15517241379310345</v>
      </c>
      <c r="E9" s="134">
        <f>+'4 In School Youth Exits'!E9+'5 Out School Youth Exits'!E9</f>
        <v>31</v>
      </c>
      <c r="F9" s="134">
        <f>+'4 In School Youth Exits'!F9+'5 Out School Youth Exits'!F9</f>
        <v>0</v>
      </c>
      <c r="G9" s="47">
        <f t="shared" si="1"/>
        <v>0</v>
      </c>
      <c r="H9" s="134">
        <f>+'4 In School Youth Exits'!H9+'5 Out School Youth Exits'!H9</f>
        <v>19</v>
      </c>
      <c r="I9" s="139">
        <f>+'4 In School Youth Exits'!I9+'5 Out School Youth Exits'!I9</f>
        <v>0</v>
      </c>
      <c r="J9" s="140">
        <f>+'4 In School Youth Exits'!J9+'5 Out School Youth Exits'!J9</f>
        <v>0</v>
      </c>
      <c r="K9" s="92">
        <f t="shared" si="2"/>
        <v>0.86206896551724133</v>
      </c>
      <c r="L9" s="39">
        <f t="shared" si="3"/>
        <v>0</v>
      </c>
      <c r="M9" s="138">
        <v>0</v>
      </c>
      <c r="N9" s="134">
        <f>+'4 In School Youth Exits'!N9+'5 Out School Youth Exits'!N9</f>
        <v>45</v>
      </c>
      <c r="O9" s="139">
        <f>+'4 In School Youth Exits'!O9+'5 Out School Youth Exits'!O9</f>
        <v>0</v>
      </c>
      <c r="P9" s="34"/>
      <c r="Q9" s="95"/>
    </row>
    <row r="10" spans="1:17" s="35" customFormat="1" ht="22" customHeight="1" x14ac:dyDescent="0.25">
      <c r="A10" s="23" t="s">
        <v>39</v>
      </c>
      <c r="B10" s="87">
        <f>+'4 In School Youth Exits'!B10+'5 Out School Youth Exits'!B10</f>
        <v>29</v>
      </c>
      <c r="C10" s="134">
        <f>+'4 In School Youth Exits'!C10+'5 Out School Youth Exits'!C10</f>
        <v>19</v>
      </c>
      <c r="D10" s="47">
        <f t="shared" si="0"/>
        <v>0.65517241379310343</v>
      </c>
      <c r="E10" s="134">
        <f>+'4 In School Youth Exits'!E10+'5 Out School Youth Exits'!E10</f>
        <v>15</v>
      </c>
      <c r="F10" s="134">
        <f>+'4 In School Youth Exits'!F10+'5 Out School Youth Exits'!F10</f>
        <v>5</v>
      </c>
      <c r="G10" s="47">
        <f t="shared" si="1"/>
        <v>0.33333333333333331</v>
      </c>
      <c r="H10" s="134">
        <f>+'4 In School Youth Exits'!H10+'5 Out School Youth Exits'!H10</f>
        <v>9</v>
      </c>
      <c r="I10" s="139">
        <f>+'4 In School Youth Exits'!I10+'5 Out School Youth Exits'!I10</f>
        <v>3</v>
      </c>
      <c r="J10" s="140">
        <f>+'4 In School Youth Exits'!J10+'5 Out School Youth Exits'!J10</f>
        <v>2</v>
      </c>
      <c r="K10" s="92">
        <f t="shared" si="2"/>
        <v>0.82758620689655171</v>
      </c>
      <c r="L10" s="39">
        <f t="shared" si="3"/>
        <v>0.31578947368421051</v>
      </c>
      <c r="M10" s="138">
        <v>14.4</v>
      </c>
      <c r="N10" s="134">
        <f>+'4 In School Youth Exits'!N10+'5 Out School Youth Exits'!N10</f>
        <v>21</v>
      </c>
      <c r="O10" s="139">
        <f>+'4 In School Youth Exits'!O10+'5 Out School Youth Exits'!O10</f>
        <v>8</v>
      </c>
      <c r="P10" s="34"/>
      <c r="Q10" s="95"/>
    </row>
    <row r="11" spans="1:17" s="35" customFormat="1" ht="22" customHeight="1" x14ac:dyDescent="0.25">
      <c r="A11" s="23" t="s">
        <v>40</v>
      </c>
      <c r="B11" s="87">
        <f>+'4 In School Youth Exits'!B11+'5 Out School Youth Exits'!B11</f>
        <v>70</v>
      </c>
      <c r="C11" s="134">
        <f>+'4 In School Youth Exits'!C11+'5 Out School Youth Exits'!C11</f>
        <v>64</v>
      </c>
      <c r="D11" s="47">
        <f t="shared" si="0"/>
        <v>0.91428571428571426</v>
      </c>
      <c r="E11" s="134">
        <f>+'4 In School Youth Exits'!E11+'5 Out School Youth Exits'!E11</f>
        <v>47</v>
      </c>
      <c r="F11" s="134">
        <f>+'4 In School Youth Exits'!F11+'5 Out School Youth Exits'!F11</f>
        <v>38</v>
      </c>
      <c r="G11" s="130">
        <f t="shared" si="1"/>
        <v>0.80851063829787229</v>
      </c>
      <c r="H11" s="134">
        <f>+'4 In School Youth Exits'!H11+'5 Out School Youth Exits'!H11</f>
        <v>10</v>
      </c>
      <c r="I11" s="139">
        <f>+'4 In School Youth Exits'!I11+'5 Out School Youth Exits'!I11</f>
        <v>3</v>
      </c>
      <c r="J11" s="140">
        <f>+'4 In School Youth Exits'!J11+'5 Out School Youth Exits'!J11</f>
        <v>0</v>
      </c>
      <c r="K11" s="92">
        <f t="shared" si="2"/>
        <v>0.81428571428571428</v>
      </c>
      <c r="L11" s="39">
        <f t="shared" si="3"/>
        <v>0.640625</v>
      </c>
      <c r="M11" s="138">
        <v>14.296052631578901</v>
      </c>
      <c r="N11" s="134">
        <f>+'4 In School Youth Exits'!N11+'5 Out School Youth Exits'!N11</f>
        <v>50</v>
      </c>
      <c r="O11" s="139">
        <f>+'4 In School Youth Exits'!O11+'5 Out School Youth Exits'!O11</f>
        <v>35</v>
      </c>
      <c r="P11" s="34"/>
      <c r="Q11" s="95"/>
    </row>
    <row r="12" spans="1:17" s="35" customFormat="1" ht="22" customHeight="1" x14ac:dyDescent="0.25">
      <c r="A12" s="23" t="s">
        <v>41</v>
      </c>
      <c r="B12" s="87">
        <f>+'4 In School Youth Exits'!B12+'5 Out School Youth Exits'!B12</f>
        <v>27</v>
      </c>
      <c r="C12" s="134">
        <f>+'4 In School Youth Exits'!C12+'5 Out School Youth Exits'!C12</f>
        <v>21</v>
      </c>
      <c r="D12" s="47">
        <f t="shared" si="0"/>
        <v>0.77777777777777779</v>
      </c>
      <c r="E12" s="134">
        <f>+'4 In School Youth Exits'!E12+'5 Out School Youth Exits'!E12</f>
        <v>14</v>
      </c>
      <c r="F12" s="134">
        <f>+'4 In School Youth Exits'!F12+'5 Out School Youth Exits'!F12</f>
        <v>8</v>
      </c>
      <c r="G12" s="47">
        <f t="shared" si="1"/>
        <v>0.5714285714285714</v>
      </c>
      <c r="H12" s="134">
        <f>+'4 In School Youth Exits'!H12+'5 Out School Youth Exits'!H12</f>
        <v>6</v>
      </c>
      <c r="I12" s="139">
        <f>+'4 In School Youth Exits'!I12+'5 Out School Youth Exits'!I12</f>
        <v>2</v>
      </c>
      <c r="J12" s="140">
        <f>+'4 In School Youth Exits'!J12+'5 Out School Youth Exits'!J12</f>
        <v>0</v>
      </c>
      <c r="K12" s="92">
        <f t="shared" si="2"/>
        <v>0.7407407407407407</v>
      </c>
      <c r="L12" s="39">
        <f t="shared" si="3"/>
        <v>0.47619047619047616</v>
      </c>
      <c r="M12" s="138">
        <v>13.065</v>
      </c>
      <c r="N12" s="134">
        <f>+'4 In School Youth Exits'!N12+'5 Out School Youth Exits'!N12</f>
        <v>21</v>
      </c>
      <c r="O12" s="139">
        <f>+'4 In School Youth Exits'!O12+'5 Out School Youth Exits'!O12</f>
        <v>5</v>
      </c>
      <c r="P12" s="34"/>
      <c r="Q12" s="95"/>
    </row>
    <row r="13" spans="1:17" s="35" customFormat="1" ht="22" customHeight="1" x14ac:dyDescent="0.25">
      <c r="A13" s="23" t="s">
        <v>42</v>
      </c>
      <c r="B13" s="87">
        <f>+'4 In School Youth Exits'!B13+'5 Out School Youth Exits'!B13</f>
        <v>72</v>
      </c>
      <c r="C13" s="134">
        <f>+'4 In School Youth Exits'!C13+'5 Out School Youth Exits'!C13</f>
        <v>39</v>
      </c>
      <c r="D13" s="47">
        <f t="shared" si="0"/>
        <v>0.54166666666666663</v>
      </c>
      <c r="E13" s="134">
        <f>+'4 In School Youth Exits'!E13+'5 Out School Youth Exits'!E13</f>
        <v>32</v>
      </c>
      <c r="F13" s="134">
        <f>+'4 In School Youth Exits'!F13+'5 Out School Youth Exits'!F13</f>
        <v>20</v>
      </c>
      <c r="G13" s="96">
        <f t="shared" si="1"/>
        <v>0.625</v>
      </c>
      <c r="H13" s="134">
        <f>+'4 In School Youth Exits'!H13+'5 Out School Youth Exits'!H13</f>
        <v>27</v>
      </c>
      <c r="I13" s="139">
        <f>+'4 In School Youth Exits'!I13+'5 Out School Youth Exits'!I13</f>
        <v>5</v>
      </c>
      <c r="J13" s="140">
        <f>+'4 In School Youth Exits'!J13+'5 Out School Youth Exits'!J13</f>
        <v>0</v>
      </c>
      <c r="K13" s="92">
        <f t="shared" si="2"/>
        <v>0.81944444444444442</v>
      </c>
      <c r="L13" s="39">
        <f t="shared" si="3"/>
        <v>0.64102564102564108</v>
      </c>
      <c r="M13" s="138">
        <v>14.047222222222199</v>
      </c>
      <c r="N13" s="134">
        <f>+'4 In School Youth Exits'!N13+'5 Out School Youth Exits'!N13</f>
        <v>56</v>
      </c>
      <c r="O13" s="139">
        <f>+'4 In School Youth Exits'!O13+'5 Out School Youth Exits'!O13</f>
        <v>28</v>
      </c>
      <c r="P13" s="34"/>
      <c r="Q13" s="95"/>
    </row>
    <row r="14" spans="1:17" s="35" customFormat="1" ht="22" customHeight="1" x14ac:dyDescent="0.25">
      <c r="A14" s="23" t="s">
        <v>43</v>
      </c>
      <c r="B14" s="87">
        <f>+'4 In School Youth Exits'!B14+'5 Out School Youth Exits'!B14</f>
        <v>69</v>
      </c>
      <c r="C14" s="134">
        <f>+'4 In School Youth Exits'!C14+'5 Out School Youth Exits'!C14</f>
        <v>20</v>
      </c>
      <c r="D14" s="47">
        <f t="shared" si="0"/>
        <v>0.28985507246376813</v>
      </c>
      <c r="E14" s="134">
        <f>+'4 In School Youth Exits'!E14+'5 Out School Youth Exits'!E14</f>
        <v>35</v>
      </c>
      <c r="F14" s="134">
        <f>+'4 In School Youth Exits'!F14+'5 Out School Youth Exits'!F14</f>
        <v>8</v>
      </c>
      <c r="G14" s="47">
        <f t="shared" si="1"/>
        <v>0.22857142857142856</v>
      </c>
      <c r="H14" s="134">
        <f>+'4 In School Youth Exits'!H14+'5 Out School Youth Exits'!H14</f>
        <v>20</v>
      </c>
      <c r="I14" s="139">
        <f>+'4 In School Youth Exits'!I14+'5 Out School Youth Exits'!I14</f>
        <v>0</v>
      </c>
      <c r="J14" s="140">
        <f>+'4 In School Youth Exits'!J14+'5 Out School Youth Exits'!J14</f>
        <v>0</v>
      </c>
      <c r="K14" s="92">
        <f t="shared" si="2"/>
        <v>0.79710144927536231</v>
      </c>
      <c r="L14" s="39">
        <f t="shared" si="3"/>
        <v>0.4</v>
      </c>
      <c r="M14" s="138">
        <v>13.34375</v>
      </c>
      <c r="N14" s="134">
        <f>+'4 In School Youth Exits'!N14+'5 Out School Youth Exits'!N14</f>
        <v>55</v>
      </c>
      <c r="O14" s="139">
        <f>+'4 In School Youth Exits'!O14+'5 Out School Youth Exits'!O14</f>
        <v>5</v>
      </c>
      <c r="P14" s="34"/>
      <c r="Q14" s="95"/>
    </row>
    <row r="15" spans="1:17" s="35" customFormat="1" ht="22" customHeight="1" x14ac:dyDescent="0.25">
      <c r="A15" s="23" t="s">
        <v>44</v>
      </c>
      <c r="B15" s="87">
        <f>+'4 In School Youth Exits'!B15+'5 Out School Youth Exits'!B15</f>
        <v>205</v>
      </c>
      <c r="C15" s="134">
        <f>+'4 In School Youth Exits'!C15+'5 Out School Youth Exits'!C15</f>
        <v>95</v>
      </c>
      <c r="D15" s="47">
        <f t="shared" si="0"/>
        <v>0.46341463414634149</v>
      </c>
      <c r="E15" s="134">
        <f>+'4 In School Youth Exits'!E15+'5 Out School Youth Exits'!E15</f>
        <v>83</v>
      </c>
      <c r="F15" s="134">
        <f>+'4 In School Youth Exits'!F15+'5 Out School Youth Exits'!F15</f>
        <v>13</v>
      </c>
      <c r="G15" s="47">
        <f t="shared" si="1"/>
        <v>0.15662650602409639</v>
      </c>
      <c r="H15" s="134">
        <f>+'4 In School Youth Exits'!H15+'5 Out School Youth Exits'!H15</f>
        <v>73</v>
      </c>
      <c r="I15" s="139">
        <f>+'4 In School Youth Exits'!I15+'5 Out School Youth Exits'!I15</f>
        <v>24</v>
      </c>
      <c r="J15" s="140">
        <f>+'4 In School Youth Exits'!J15+'5 Out School Youth Exits'!J15</f>
        <v>1</v>
      </c>
      <c r="K15" s="92">
        <f t="shared" si="2"/>
        <v>0.76097560975609757</v>
      </c>
      <c r="L15" s="39">
        <f t="shared" si="3"/>
        <v>0.37894736842105264</v>
      </c>
      <c r="M15" s="138">
        <v>11.625</v>
      </c>
      <c r="N15" s="134">
        <f>+'4 In School Youth Exits'!N15+'5 Out School Youth Exits'!N15</f>
        <v>139</v>
      </c>
      <c r="O15" s="139">
        <f>+'4 In School Youth Exits'!O15+'5 Out School Youth Exits'!O15</f>
        <v>54</v>
      </c>
      <c r="P15" s="34"/>
      <c r="Q15" s="95"/>
    </row>
    <row r="16" spans="1:17" s="35" customFormat="1" ht="22" customHeight="1" x14ac:dyDescent="0.25">
      <c r="A16" s="23" t="s">
        <v>45</v>
      </c>
      <c r="B16" s="87">
        <f>+'4 In School Youth Exits'!B16+'5 Out School Youth Exits'!B16</f>
        <v>24</v>
      </c>
      <c r="C16" s="134">
        <f>+'4 In School Youth Exits'!C16+'5 Out School Youth Exits'!C16</f>
        <v>12</v>
      </c>
      <c r="D16" s="47">
        <f t="shared" si="0"/>
        <v>0.5</v>
      </c>
      <c r="E16" s="134">
        <f>+'4 In School Youth Exits'!E16+'5 Out School Youth Exits'!E16</f>
        <v>20</v>
      </c>
      <c r="F16" s="134">
        <f>+'4 In School Youth Exits'!F16+'5 Out School Youth Exits'!F16</f>
        <v>9</v>
      </c>
      <c r="G16" s="47">
        <f t="shared" si="1"/>
        <v>0.45</v>
      </c>
      <c r="H16" s="134">
        <f>+'4 In School Youth Exits'!H16+'5 Out School Youth Exits'!H16</f>
        <v>1</v>
      </c>
      <c r="I16" s="139">
        <f>+'4 In School Youth Exits'!I16+'5 Out School Youth Exits'!I16</f>
        <v>0</v>
      </c>
      <c r="J16" s="140">
        <f>+'4 In School Youth Exits'!J16+'5 Out School Youth Exits'!J16</f>
        <v>0</v>
      </c>
      <c r="K16" s="92">
        <f t="shared" si="2"/>
        <v>0.875</v>
      </c>
      <c r="L16" s="39">
        <f t="shared" si="3"/>
        <v>0.75</v>
      </c>
      <c r="M16" s="138">
        <v>15.7388888888889</v>
      </c>
      <c r="N16" s="134">
        <f>+'4 In School Youth Exits'!N16+'5 Out School Youth Exits'!N16</f>
        <v>0</v>
      </c>
      <c r="O16" s="139">
        <f>+'4 In School Youth Exits'!O16+'5 Out School Youth Exits'!O16</f>
        <v>6</v>
      </c>
      <c r="P16" s="34"/>
      <c r="Q16" s="95"/>
    </row>
    <row r="17" spans="1:17" s="35" customFormat="1" ht="22" customHeight="1" x14ac:dyDescent="0.25">
      <c r="A17" s="23" t="s">
        <v>46</v>
      </c>
      <c r="B17" s="87">
        <f>+'4 In School Youth Exits'!B17+'5 Out School Youth Exits'!B17</f>
        <v>45</v>
      </c>
      <c r="C17" s="134">
        <f>+'4 In School Youth Exits'!C17+'5 Out School Youth Exits'!C17</f>
        <v>32</v>
      </c>
      <c r="D17" s="47">
        <f t="shared" si="0"/>
        <v>0.71111111111111114</v>
      </c>
      <c r="E17" s="134">
        <f>+'4 In School Youth Exits'!E17+'5 Out School Youth Exits'!E17</f>
        <v>18</v>
      </c>
      <c r="F17" s="134">
        <f>+'4 In School Youth Exits'!F17+'5 Out School Youth Exits'!F17</f>
        <v>0</v>
      </c>
      <c r="G17" s="47">
        <f t="shared" si="1"/>
        <v>0</v>
      </c>
      <c r="H17" s="134">
        <f>+'4 In School Youth Exits'!H17+'5 Out School Youth Exits'!H17</f>
        <v>20</v>
      </c>
      <c r="I17" s="139">
        <f>+'4 In School Youth Exits'!I17+'5 Out School Youth Exits'!I17</f>
        <v>6</v>
      </c>
      <c r="J17" s="140">
        <f>+'4 In School Youth Exits'!J17+'5 Out School Youth Exits'!J17</f>
        <v>0</v>
      </c>
      <c r="K17" s="92">
        <f t="shared" si="2"/>
        <v>0.84444444444444444</v>
      </c>
      <c r="L17" s="39">
        <f t="shared" si="3"/>
        <v>0.1875</v>
      </c>
      <c r="M17" s="138">
        <v>0</v>
      </c>
      <c r="N17" s="134">
        <f>+'4 In School Youth Exits'!N17+'5 Out School Youth Exits'!N17</f>
        <v>40</v>
      </c>
      <c r="O17" s="139">
        <f>+'4 In School Youth Exits'!O17+'5 Out School Youth Exits'!O17</f>
        <v>10</v>
      </c>
      <c r="P17" s="34"/>
      <c r="Q17" s="95"/>
    </row>
    <row r="18" spans="1:17" s="35" customFormat="1" ht="22" customHeight="1" x14ac:dyDescent="0.25">
      <c r="A18" s="23" t="s">
        <v>47</v>
      </c>
      <c r="B18" s="87">
        <f>+'4 In School Youth Exits'!B18+'5 Out School Youth Exits'!B18</f>
        <v>55</v>
      </c>
      <c r="C18" s="134">
        <f>+'4 In School Youth Exits'!C18+'5 Out School Youth Exits'!C18</f>
        <v>40</v>
      </c>
      <c r="D18" s="47">
        <f t="shared" si="0"/>
        <v>0.72727272727272729</v>
      </c>
      <c r="E18" s="134">
        <f>+'4 In School Youth Exits'!E18+'5 Out School Youth Exits'!E18</f>
        <v>37</v>
      </c>
      <c r="F18" s="134">
        <f>+'4 In School Youth Exits'!F18+'5 Out School Youth Exits'!F18</f>
        <v>22</v>
      </c>
      <c r="G18" s="47">
        <f t="shared" si="1"/>
        <v>0.59459459459459463</v>
      </c>
      <c r="H18" s="134">
        <f>+'4 In School Youth Exits'!H18+'5 Out School Youth Exits'!H18</f>
        <v>9</v>
      </c>
      <c r="I18" s="139">
        <f>+'4 In School Youth Exits'!I18+'5 Out School Youth Exits'!I18</f>
        <v>11</v>
      </c>
      <c r="J18" s="140">
        <f>+'4 In School Youth Exits'!J18+'5 Out School Youth Exits'!J18</f>
        <v>0</v>
      </c>
      <c r="K18" s="92">
        <f t="shared" si="2"/>
        <v>0.83636363636363631</v>
      </c>
      <c r="L18" s="39">
        <f t="shared" si="3"/>
        <v>0.82499999999999996</v>
      </c>
      <c r="M18" s="138">
        <v>14.6277272727273</v>
      </c>
      <c r="N18" s="134">
        <f>+'4 In School Youth Exits'!N18+'5 Out School Youth Exits'!N18</f>
        <v>48</v>
      </c>
      <c r="O18" s="139">
        <f>+'4 In School Youth Exits'!O18+'5 Out School Youth Exits'!O18</f>
        <v>28</v>
      </c>
      <c r="P18" s="34"/>
      <c r="Q18" s="95"/>
    </row>
    <row r="19" spans="1:17" s="35" customFormat="1" ht="22" customHeight="1" x14ac:dyDescent="0.25">
      <c r="A19" s="23" t="s">
        <v>48</v>
      </c>
      <c r="B19" s="87">
        <f>+'4 In School Youth Exits'!B19+'5 Out School Youth Exits'!B19</f>
        <v>29</v>
      </c>
      <c r="C19" s="134">
        <f>+'4 In School Youth Exits'!C19+'5 Out School Youth Exits'!C19</f>
        <v>21</v>
      </c>
      <c r="D19" s="47">
        <f t="shared" si="0"/>
        <v>0.72413793103448276</v>
      </c>
      <c r="E19" s="134">
        <f>+'4 In School Youth Exits'!E19+'5 Out School Youth Exits'!E19</f>
        <v>13</v>
      </c>
      <c r="F19" s="134">
        <f>+'4 In School Youth Exits'!F19+'5 Out School Youth Exits'!F19</f>
        <v>12</v>
      </c>
      <c r="G19" s="39">
        <f t="shared" si="1"/>
        <v>0.92307692307692313</v>
      </c>
      <c r="H19" s="134">
        <f>+'4 In School Youth Exits'!H19+'5 Out School Youth Exits'!H19</f>
        <v>10</v>
      </c>
      <c r="I19" s="139">
        <f>+'4 In School Youth Exits'!I19+'5 Out School Youth Exits'!I19</f>
        <v>3</v>
      </c>
      <c r="J19" s="140">
        <f>+'4 In School Youth Exits'!J19+'5 Out School Youth Exits'!J19</f>
        <v>0</v>
      </c>
      <c r="K19" s="92">
        <f t="shared" si="2"/>
        <v>0.7931034482758621</v>
      </c>
      <c r="L19" s="39">
        <f t="shared" si="3"/>
        <v>0.7142857142857143</v>
      </c>
      <c r="M19" s="138">
        <v>14.79</v>
      </c>
      <c r="N19" s="134">
        <f>+'4 In School Youth Exits'!N19+'5 Out School Youth Exits'!N19</f>
        <v>21</v>
      </c>
      <c r="O19" s="139">
        <f>+'4 In School Youth Exits'!O19+'5 Out School Youth Exits'!O19</f>
        <v>16</v>
      </c>
      <c r="P19" s="34"/>
      <c r="Q19" s="95"/>
    </row>
    <row r="20" spans="1:17" s="35" customFormat="1" ht="22" customHeight="1" x14ac:dyDescent="0.25">
      <c r="A20" s="23" t="s">
        <v>49</v>
      </c>
      <c r="B20" s="87">
        <f>+'4 In School Youth Exits'!B20+'5 Out School Youth Exits'!B20</f>
        <v>32</v>
      </c>
      <c r="C20" s="134">
        <f>+'4 In School Youth Exits'!C20+'5 Out School Youth Exits'!C20</f>
        <v>17</v>
      </c>
      <c r="D20" s="47">
        <f t="shared" si="0"/>
        <v>0.53125</v>
      </c>
      <c r="E20" s="134">
        <f>+'4 In School Youth Exits'!E20+'5 Out School Youth Exits'!E20</f>
        <v>17</v>
      </c>
      <c r="F20" s="134">
        <f>+'4 In School Youth Exits'!F20+'5 Out School Youth Exits'!F20</f>
        <v>12</v>
      </c>
      <c r="G20" s="39">
        <f t="shared" si="1"/>
        <v>0.70588235294117652</v>
      </c>
      <c r="H20" s="134">
        <f>+'4 In School Youth Exits'!H20+'5 Out School Youth Exits'!H20</f>
        <v>10</v>
      </c>
      <c r="I20" s="139">
        <f>+'4 In School Youth Exits'!I20+'5 Out School Youth Exits'!I20</f>
        <v>2</v>
      </c>
      <c r="J20" s="140">
        <f>+'4 In School Youth Exits'!J20+'5 Out School Youth Exits'!J20</f>
        <v>0</v>
      </c>
      <c r="K20" s="92">
        <f t="shared" si="2"/>
        <v>0.84375</v>
      </c>
      <c r="L20" s="39">
        <f t="shared" si="3"/>
        <v>0.82352941176470584</v>
      </c>
      <c r="M20" s="138">
        <v>14.6458333333333</v>
      </c>
      <c r="N20" s="134">
        <f>+'4 In School Youth Exits'!N20+'5 Out School Youth Exits'!N20</f>
        <v>26</v>
      </c>
      <c r="O20" s="139">
        <f>+'4 In School Youth Exits'!O20+'5 Out School Youth Exits'!O20</f>
        <v>14</v>
      </c>
      <c r="P20" s="34"/>
      <c r="Q20" s="95"/>
    </row>
    <row r="21" spans="1:17" s="35" customFormat="1" ht="22" customHeight="1" thickBot="1" x14ac:dyDescent="0.3">
      <c r="A21" s="55" t="s">
        <v>50</v>
      </c>
      <c r="B21" s="87">
        <f>+'4 In School Youth Exits'!B21+'5 Out School Youth Exits'!B21</f>
        <v>52</v>
      </c>
      <c r="C21" s="141">
        <f>+'4 In School Youth Exits'!C21+'5 Out School Youth Exits'!C21</f>
        <v>28</v>
      </c>
      <c r="D21" s="58">
        <f t="shared" si="0"/>
        <v>0.53846153846153844</v>
      </c>
      <c r="E21" s="134">
        <f>+'4 In School Youth Exits'!E21+'5 Out School Youth Exits'!E21</f>
        <v>39</v>
      </c>
      <c r="F21" s="134">
        <f>+'4 In School Youth Exits'!F21+'5 Out School Youth Exits'!F21</f>
        <v>5</v>
      </c>
      <c r="G21" s="96">
        <f t="shared" si="1"/>
        <v>0.12820512820512819</v>
      </c>
      <c r="H21" s="134">
        <f>+'4 In School Youth Exits'!H21+'5 Out School Youth Exits'!H21</f>
        <v>8</v>
      </c>
      <c r="I21" s="139">
        <f>+'4 In School Youth Exits'!I21+'5 Out School Youth Exits'!I21</f>
        <v>5</v>
      </c>
      <c r="J21" s="142">
        <f>+'4 In School Youth Exits'!J21+'5 Out School Youth Exits'!J21</f>
        <v>1</v>
      </c>
      <c r="K21" s="131">
        <f t="shared" si="2"/>
        <v>0.90384615384615385</v>
      </c>
      <c r="L21" s="96">
        <f t="shared" si="3"/>
        <v>0.32142857142857145</v>
      </c>
      <c r="M21" s="143">
        <v>12.2</v>
      </c>
      <c r="N21" s="134">
        <f>+'4 In School Youth Exits'!N21+'5 Out School Youth Exits'!N21</f>
        <v>47</v>
      </c>
      <c r="O21" s="144">
        <f>+'4 In School Youth Exits'!O21+'5 Out School Youth Exits'!O21</f>
        <v>13</v>
      </c>
      <c r="P21" s="34"/>
      <c r="Q21" s="95"/>
    </row>
    <row r="22" spans="1:17" s="35" customFormat="1" ht="22" customHeight="1" thickBot="1" x14ac:dyDescent="0.3">
      <c r="A22" s="64" t="s">
        <v>51</v>
      </c>
      <c r="B22" s="225">
        <f>SUM(B6:B21)</f>
        <v>880</v>
      </c>
      <c r="C22" s="82">
        <f>SUM(C6:C21)</f>
        <v>637</v>
      </c>
      <c r="D22" s="67">
        <f t="shared" si="0"/>
        <v>0.72386363636363638</v>
      </c>
      <c r="E22" s="65">
        <f>SUM(E6:E21)</f>
        <v>457</v>
      </c>
      <c r="F22" s="114">
        <f>SUM(F6:F21)</f>
        <v>197</v>
      </c>
      <c r="G22" s="67">
        <f t="shared" si="1"/>
        <v>0.4310722100656455</v>
      </c>
      <c r="H22" s="115">
        <f>SUM(H6:H21)</f>
        <v>250</v>
      </c>
      <c r="I22" s="116">
        <f>SUM(I6:I21)</f>
        <v>82</v>
      </c>
      <c r="J22" s="117">
        <f>SUM(J6:J21)</f>
        <v>6</v>
      </c>
      <c r="K22" s="118">
        <f t="shared" si="2"/>
        <v>0.80340909090909096</v>
      </c>
      <c r="L22" s="67">
        <f t="shared" si="3"/>
        <v>0.42857142857142855</v>
      </c>
      <c r="M22" s="145">
        <v>14.244128205128201</v>
      </c>
      <c r="N22" s="65">
        <f>SUM(N6:N21)</f>
        <v>643</v>
      </c>
      <c r="O22" s="146">
        <f>+'4 In School Youth Exits'!O22+'5 Out School Youth Exits'!O22</f>
        <v>355</v>
      </c>
      <c r="P22" s="34"/>
      <c r="Q22" s="120"/>
    </row>
    <row r="23" spans="1:17" s="35" customFormat="1" ht="12.75" customHeight="1" x14ac:dyDescent="0.25">
      <c r="A23" s="121"/>
      <c r="B23" s="122"/>
      <c r="C23" s="123"/>
      <c r="D23" s="124"/>
      <c r="E23" s="123"/>
      <c r="F23" s="123"/>
      <c r="G23" s="124"/>
      <c r="H23" s="125"/>
      <c r="I23" s="123"/>
      <c r="J23" s="123"/>
      <c r="K23" s="124"/>
      <c r="L23" s="124"/>
      <c r="M23" s="126"/>
      <c r="N23" s="123"/>
      <c r="O23" s="101"/>
      <c r="P23" s="34"/>
      <c r="Q23" s="120"/>
    </row>
    <row r="24" spans="1:17" s="35" customFormat="1" ht="17.25" customHeight="1" x14ac:dyDescent="0.35">
      <c r="A24" s="270" t="s">
        <v>64</v>
      </c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2"/>
      <c r="P24" s="34"/>
      <c r="Q24" s="120"/>
    </row>
    <row r="25" spans="1:17" s="35" customFormat="1" ht="12" customHeight="1" x14ac:dyDescent="0.35">
      <c r="A25" s="270"/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2"/>
      <c r="P25" s="34"/>
      <c r="Q25" s="120"/>
    </row>
    <row r="26" spans="1:17" ht="6.75" customHeight="1" thickBot="1" x14ac:dyDescent="0.4">
      <c r="A26" s="265"/>
      <c r="B26" s="266"/>
      <c r="C26" s="266"/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7"/>
      <c r="P26" s="17"/>
    </row>
  </sheetData>
  <mergeCells count="12">
    <mergeCell ref="A26:O26"/>
    <mergeCell ref="H4:I4"/>
    <mergeCell ref="A3:O3"/>
    <mergeCell ref="A24:O24"/>
    <mergeCell ref="A25:O25"/>
    <mergeCell ref="A4:A5"/>
    <mergeCell ref="A1:O1"/>
    <mergeCell ref="K4:L4"/>
    <mergeCell ref="E4:G4"/>
    <mergeCell ref="N4:O4"/>
    <mergeCell ref="B4:D4"/>
    <mergeCell ref="A2:O2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zoomScale="90" zoomScaleNormal="90" zoomScaleSheetLayoutView="120" workbookViewId="0">
      <selection activeCell="A24" sqref="A24"/>
    </sheetView>
  </sheetViews>
  <sheetFormatPr defaultColWidth="9.1796875" defaultRowHeight="13" x14ac:dyDescent="0.3"/>
  <cols>
    <col min="1" max="1" width="16.453125" style="2" customWidth="1"/>
    <col min="2" max="2" width="5.1796875" style="2" customWidth="1"/>
    <col min="3" max="5" width="5.54296875" style="2" customWidth="1"/>
    <col min="6" max="6" width="5.81640625" style="2" customWidth="1"/>
    <col min="7" max="7" width="6.1796875" style="2" customWidth="1"/>
    <col min="8" max="8" width="6.26953125" style="2" customWidth="1"/>
    <col min="9" max="9" width="6.453125" style="2" customWidth="1"/>
    <col min="10" max="10" width="5.7265625" style="2" customWidth="1"/>
    <col min="11" max="11" width="6.453125" style="128" customWidth="1"/>
    <col min="12" max="12" width="6.81640625" style="2" customWidth="1"/>
    <col min="13" max="13" width="5.7265625" style="2" customWidth="1"/>
    <col min="14" max="14" width="7" style="2" customWidth="1"/>
    <col min="15" max="15" width="5.81640625" style="2" customWidth="1"/>
    <col min="16" max="16" width="5" style="2" customWidth="1"/>
    <col min="17" max="17" width="5.7265625" style="2" customWidth="1"/>
    <col min="18" max="18" width="6.81640625" style="2" customWidth="1"/>
    <col min="19" max="19" width="7.26953125" style="2" customWidth="1"/>
    <col min="20" max="20" width="6" style="2" customWidth="1"/>
    <col min="21" max="16384" width="9.1796875" style="2"/>
  </cols>
  <sheetData>
    <row r="1" spans="1:33" ht="20.149999999999999" customHeight="1" x14ac:dyDescent="0.3">
      <c r="A1" s="255" t="s">
        <v>17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80"/>
      <c r="U1" s="1"/>
      <c r="V1" s="1"/>
      <c r="W1" s="1"/>
      <c r="X1" s="1"/>
      <c r="Y1" s="1"/>
      <c r="Z1" s="1"/>
      <c r="AA1" s="1"/>
      <c r="AB1" s="1"/>
      <c r="AC1" s="1"/>
    </row>
    <row r="2" spans="1:33" ht="20.149999999999999" customHeight="1" x14ac:dyDescent="0.3">
      <c r="A2" s="281" t="str">
        <f>'1 In School Youth Part'!A2:N2</f>
        <v>FY21 QUARTER ENDING JUNE 30, 2021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3"/>
      <c r="U2" s="1"/>
      <c r="V2" s="1"/>
      <c r="W2" s="1"/>
      <c r="X2" s="1"/>
      <c r="Y2" s="1"/>
      <c r="Z2" s="1"/>
      <c r="AA2" s="1"/>
      <c r="AB2" s="1"/>
      <c r="AC2" s="1"/>
    </row>
    <row r="3" spans="1:33" ht="20.149999999999999" customHeight="1" thickBot="1" x14ac:dyDescent="0.4">
      <c r="A3" s="284" t="s">
        <v>67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6"/>
      <c r="U3" s="1"/>
      <c r="V3" s="1"/>
      <c r="W3" s="1"/>
      <c r="X3" s="1"/>
      <c r="Y3" s="1"/>
      <c r="Z3" s="1"/>
      <c r="AA3" s="1"/>
      <c r="AB3" s="1"/>
      <c r="AC3" s="1"/>
    </row>
    <row r="4" spans="1:33" ht="15" customHeight="1" x14ac:dyDescent="0.3">
      <c r="A4" s="273" t="str">
        <f>'1 In School Youth Part'!$A$4</f>
        <v>WORKFORCE AREA</v>
      </c>
      <c r="B4" s="275" t="s">
        <v>68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7"/>
      <c r="S4" s="277"/>
      <c r="T4" s="278"/>
      <c r="U4" s="1"/>
      <c r="V4" s="1"/>
      <c r="W4" s="1"/>
      <c r="X4" s="1"/>
      <c r="Y4" s="1"/>
      <c r="Z4" s="1"/>
      <c r="AA4" s="1"/>
      <c r="AB4" s="1"/>
      <c r="AC4" s="1"/>
    </row>
    <row r="5" spans="1:33" ht="50.25" customHeight="1" thickBot="1" x14ac:dyDescent="0.35">
      <c r="A5" s="274"/>
      <c r="B5" s="147" t="s">
        <v>69</v>
      </c>
      <c r="C5" s="147" t="s">
        <v>70</v>
      </c>
      <c r="D5" s="148" t="s">
        <v>71</v>
      </c>
      <c r="E5" s="149" t="s">
        <v>72</v>
      </c>
      <c r="F5" s="150" t="s">
        <v>73</v>
      </c>
      <c r="G5" s="150" t="s">
        <v>74</v>
      </c>
      <c r="H5" s="149" t="s">
        <v>75</v>
      </c>
      <c r="I5" s="149" t="s">
        <v>76</v>
      </c>
      <c r="J5" s="149" t="s">
        <v>77</v>
      </c>
      <c r="K5" s="149" t="s">
        <v>78</v>
      </c>
      <c r="L5" s="149" t="s">
        <v>79</v>
      </c>
      <c r="M5" s="150" t="s">
        <v>80</v>
      </c>
      <c r="N5" s="150" t="s">
        <v>81</v>
      </c>
      <c r="O5" s="151" t="s">
        <v>82</v>
      </c>
      <c r="P5" s="149" t="s">
        <v>83</v>
      </c>
      <c r="Q5" s="149" t="s">
        <v>84</v>
      </c>
      <c r="R5" s="150" t="s">
        <v>85</v>
      </c>
      <c r="S5" s="150" t="s">
        <v>86</v>
      </c>
      <c r="T5" s="152" t="s">
        <v>87</v>
      </c>
      <c r="U5" s="1"/>
      <c r="V5" s="1"/>
      <c r="W5" s="22"/>
      <c r="X5" s="22"/>
      <c r="Y5" s="1"/>
      <c r="Z5" s="1"/>
      <c r="AA5" s="1"/>
      <c r="AB5" s="1"/>
      <c r="AC5" s="1"/>
      <c r="AD5" s="1"/>
      <c r="AE5" s="1"/>
      <c r="AF5" s="1"/>
      <c r="AG5" s="1"/>
    </row>
    <row r="6" spans="1:33" s="35" customFormat="1" ht="22" customHeight="1" x14ac:dyDescent="0.25">
      <c r="A6" s="153" t="s">
        <v>35</v>
      </c>
      <c r="B6" s="223" t="s">
        <v>88</v>
      </c>
      <c r="C6" s="154"/>
      <c r="D6" s="155"/>
      <c r="E6" s="156"/>
      <c r="F6" s="157"/>
      <c r="G6" s="156"/>
      <c r="H6" s="158"/>
      <c r="I6" s="158"/>
      <c r="J6" s="156"/>
      <c r="K6" s="156"/>
      <c r="L6" s="158"/>
      <c r="M6" s="159"/>
      <c r="N6" s="156"/>
      <c r="O6" s="158"/>
      <c r="P6" s="158"/>
      <c r="Q6" s="156"/>
      <c r="R6" s="156"/>
      <c r="S6" s="156"/>
      <c r="T6" s="160"/>
      <c r="U6" s="33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5" customFormat="1" ht="22" customHeight="1" x14ac:dyDescent="0.25">
      <c r="A7" s="161" t="s">
        <v>36</v>
      </c>
      <c r="B7" s="162">
        <f>'1 In School Youth Part'!C7</f>
        <v>10</v>
      </c>
      <c r="C7" s="163">
        <v>40</v>
      </c>
      <c r="D7" s="164">
        <v>40</v>
      </c>
      <c r="E7" s="165">
        <v>20</v>
      </c>
      <c r="F7" s="166">
        <v>60</v>
      </c>
      <c r="G7" s="165">
        <v>50</v>
      </c>
      <c r="H7" s="165">
        <v>40</v>
      </c>
      <c r="I7" s="165">
        <v>20</v>
      </c>
      <c r="J7" s="165">
        <v>10</v>
      </c>
      <c r="K7" s="165">
        <v>40</v>
      </c>
      <c r="L7" s="167">
        <v>0</v>
      </c>
      <c r="M7" s="168">
        <v>10</v>
      </c>
      <c r="N7" s="165">
        <v>60</v>
      </c>
      <c r="O7" s="165">
        <v>20</v>
      </c>
      <c r="P7" s="165">
        <v>20</v>
      </c>
      <c r="Q7" s="165">
        <v>0</v>
      </c>
      <c r="R7" s="165">
        <v>20</v>
      </c>
      <c r="S7" s="165">
        <v>0</v>
      </c>
      <c r="T7" s="169">
        <v>10</v>
      </c>
      <c r="U7" s="33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5" customFormat="1" ht="22" customHeight="1" x14ac:dyDescent="0.25">
      <c r="A8" s="153" t="s">
        <v>37</v>
      </c>
      <c r="B8" s="162">
        <f>'1 In School Youth Part'!C8</f>
        <v>62</v>
      </c>
      <c r="C8" s="163">
        <v>96.774193548387103</v>
      </c>
      <c r="D8" s="164">
        <v>3.2258064516128999</v>
      </c>
      <c r="E8" s="165">
        <v>0</v>
      </c>
      <c r="F8" s="166">
        <v>46.774193548387103</v>
      </c>
      <c r="G8" s="165">
        <v>12.9032258064516</v>
      </c>
      <c r="H8" s="165">
        <v>24.193548387096801</v>
      </c>
      <c r="I8" s="165">
        <v>12.9032258064516</v>
      </c>
      <c r="J8" s="165">
        <v>79.0322580645161</v>
      </c>
      <c r="K8" s="165">
        <v>100</v>
      </c>
      <c r="L8" s="167">
        <v>0</v>
      </c>
      <c r="M8" s="168">
        <v>0</v>
      </c>
      <c r="N8" s="165">
        <v>59.677419354838698</v>
      </c>
      <c r="O8" s="165">
        <v>3.2258064516128999</v>
      </c>
      <c r="P8" s="165">
        <v>3.2258064516128999</v>
      </c>
      <c r="Q8" s="165">
        <v>3.2258064516128999</v>
      </c>
      <c r="R8" s="167">
        <v>0</v>
      </c>
      <c r="S8" s="165">
        <v>1.61290322580645</v>
      </c>
      <c r="T8" s="169">
        <v>0</v>
      </c>
      <c r="U8" s="33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5" customFormat="1" ht="22" customHeight="1" x14ac:dyDescent="0.25">
      <c r="A9" s="153" t="s">
        <v>38</v>
      </c>
      <c r="B9" s="170">
        <f>'1 In School Youth Part'!C9</f>
        <v>1</v>
      </c>
      <c r="C9" s="163">
        <v>0</v>
      </c>
      <c r="D9" s="164">
        <v>100</v>
      </c>
      <c r="E9" s="165">
        <v>0</v>
      </c>
      <c r="F9" s="166">
        <v>100</v>
      </c>
      <c r="G9" s="165">
        <v>0</v>
      </c>
      <c r="H9" s="165">
        <v>0</v>
      </c>
      <c r="I9" s="165">
        <v>0</v>
      </c>
      <c r="J9" s="165">
        <v>0</v>
      </c>
      <c r="K9" s="165">
        <v>100</v>
      </c>
      <c r="L9" s="167">
        <v>0</v>
      </c>
      <c r="M9" s="166">
        <v>0</v>
      </c>
      <c r="N9" s="165">
        <v>0</v>
      </c>
      <c r="O9" s="165">
        <v>0</v>
      </c>
      <c r="P9" s="165">
        <v>0</v>
      </c>
      <c r="Q9" s="165">
        <v>0</v>
      </c>
      <c r="R9" s="165">
        <v>100</v>
      </c>
      <c r="S9" s="165">
        <v>0</v>
      </c>
      <c r="T9" s="169">
        <v>0</v>
      </c>
      <c r="U9" s="33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5" customFormat="1" ht="22" customHeight="1" x14ac:dyDescent="0.25">
      <c r="A10" s="153" t="s">
        <v>39</v>
      </c>
      <c r="B10" s="170">
        <f>'1 In School Youth Part'!C10</f>
        <v>0</v>
      </c>
      <c r="C10" s="163"/>
      <c r="D10" s="171"/>
      <c r="E10" s="167"/>
      <c r="F10" s="166"/>
      <c r="G10" s="165"/>
      <c r="H10" s="165"/>
      <c r="I10" s="167"/>
      <c r="J10" s="165"/>
      <c r="K10" s="165"/>
      <c r="L10" s="167"/>
      <c r="M10" s="168"/>
      <c r="N10" s="167"/>
      <c r="O10" s="165"/>
      <c r="P10" s="167"/>
      <c r="Q10" s="165"/>
      <c r="R10" s="165"/>
      <c r="S10" s="165"/>
      <c r="T10" s="169"/>
      <c r="U10" s="33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35" customFormat="1" ht="22" customHeight="1" x14ac:dyDescent="0.25">
      <c r="A11" s="153" t="s">
        <v>40</v>
      </c>
      <c r="B11" s="170">
        <f>'1 In School Youth Part'!C11</f>
        <v>1</v>
      </c>
      <c r="C11" s="163">
        <v>0</v>
      </c>
      <c r="D11" s="164">
        <v>100</v>
      </c>
      <c r="E11" s="165">
        <v>0</v>
      </c>
      <c r="F11" s="166">
        <v>100</v>
      </c>
      <c r="G11" s="165">
        <v>0</v>
      </c>
      <c r="H11" s="165">
        <v>0</v>
      </c>
      <c r="I11" s="165">
        <v>0</v>
      </c>
      <c r="J11" s="165">
        <v>0</v>
      </c>
      <c r="K11" s="165">
        <v>100</v>
      </c>
      <c r="L11" s="167">
        <v>0</v>
      </c>
      <c r="M11" s="168">
        <v>0</v>
      </c>
      <c r="N11" s="165">
        <v>100</v>
      </c>
      <c r="O11" s="165">
        <v>0</v>
      </c>
      <c r="P11" s="165">
        <v>0</v>
      </c>
      <c r="Q11" s="167">
        <v>0</v>
      </c>
      <c r="R11" s="165">
        <v>0</v>
      </c>
      <c r="S11" s="167">
        <v>100</v>
      </c>
      <c r="T11" s="169">
        <v>0</v>
      </c>
      <c r="U11" s="33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35" customFormat="1" ht="22" customHeight="1" x14ac:dyDescent="0.25">
      <c r="A12" s="153" t="s">
        <v>41</v>
      </c>
      <c r="B12" s="162">
        <f>'1 In School Youth Part'!C12</f>
        <v>11</v>
      </c>
      <c r="C12" s="163">
        <v>63.636363636363598</v>
      </c>
      <c r="D12" s="164">
        <v>36.363636363636402</v>
      </c>
      <c r="E12" s="165">
        <v>0</v>
      </c>
      <c r="F12" s="166">
        <v>54.545454545454497</v>
      </c>
      <c r="G12" s="165">
        <v>36.363636363636402</v>
      </c>
      <c r="H12" s="165">
        <v>18.181818181818201</v>
      </c>
      <c r="I12" s="167">
        <v>9.0909090909090899</v>
      </c>
      <c r="J12" s="165">
        <v>63.636363636363598</v>
      </c>
      <c r="K12" s="165">
        <v>54.545454545454497</v>
      </c>
      <c r="L12" s="167">
        <v>0</v>
      </c>
      <c r="M12" s="168">
        <v>0</v>
      </c>
      <c r="N12" s="165">
        <v>45.454545454545503</v>
      </c>
      <c r="O12" s="165">
        <v>0</v>
      </c>
      <c r="P12" s="165">
        <v>27.272727272727298</v>
      </c>
      <c r="Q12" s="165">
        <v>0</v>
      </c>
      <c r="R12" s="167">
        <v>9.0909090909090899</v>
      </c>
      <c r="S12" s="165">
        <v>9.0909090909090899</v>
      </c>
      <c r="T12" s="169">
        <v>45.454545454545503</v>
      </c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35" customFormat="1" ht="22" customHeight="1" x14ac:dyDescent="0.25">
      <c r="A13" s="153" t="s">
        <v>42</v>
      </c>
      <c r="B13" s="162">
        <f>'1 In School Youth Part'!C13</f>
        <v>32</v>
      </c>
      <c r="C13" s="163">
        <v>100</v>
      </c>
      <c r="D13" s="164">
        <v>0</v>
      </c>
      <c r="E13" s="165">
        <v>0</v>
      </c>
      <c r="F13" s="166">
        <v>50</v>
      </c>
      <c r="G13" s="165">
        <v>50</v>
      </c>
      <c r="H13" s="165">
        <v>12.5</v>
      </c>
      <c r="I13" s="165">
        <v>9.375</v>
      </c>
      <c r="J13" s="165">
        <v>62.5</v>
      </c>
      <c r="K13" s="165">
        <v>100</v>
      </c>
      <c r="L13" s="167">
        <v>0</v>
      </c>
      <c r="M13" s="166">
        <v>3.125</v>
      </c>
      <c r="N13" s="165">
        <v>0</v>
      </c>
      <c r="O13" s="167">
        <v>3.125</v>
      </c>
      <c r="P13" s="165">
        <v>9.375</v>
      </c>
      <c r="Q13" s="167">
        <v>0</v>
      </c>
      <c r="R13" s="167">
        <v>0</v>
      </c>
      <c r="S13" s="165">
        <v>0</v>
      </c>
      <c r="T13" s="169">
        <v>18.75</v>
      </c>
      <c r="U13" s="33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35" customFormat="1" ht="22" customHeight="1" x14ac:dyDescent="0.25">
      <c r="A14" s="153" t="s">
        <v>43</v>
      </c>
      <c r="B14" s="162">
        <f>'1 In School Youth Part'!C14</f>
        <v>2</v>
      </c>
      <c r="C14" s="163">
        <v>50</v>
      </c>
      <c r="D14" s="164">
        <v>0</v>
      </c>
      <c r="E14" s="165">
        <v>0</v>
      </c>
      <c r="F14" s="166">
        <v>0</v>
      </c>
      <c r="G14" s="165">
        <v>50</v>
      </c>
      <c r="H14" s="165">
        <v>50</v>
      </c>
      <c r="I14" s="167">
        <v>0</v>
      </c>
      <c r="J14" s="165">
        <v>50</v>
      </c>
      <c r="K14" s="165">
        <v>0</v>
      </c>
      <c r="L14" s="167">
        <v>0</v>
      </c>
      <c r="M14" s="168">
        <v>0</v>
      </c>
      <c r="N14" s="165">
        <v>100</v>
      </c>
      <c r="O14" s="165">
        <v>0</v>
      </c>
      <c r="P14" s="165">
        <v>0</v>
      </c>
      <c r="Q14" s="165">
        <v>0</v>
      </c>
      <c r="R14" s="167">
        <v>0</v>
      </c>
      <c r="S14" s="165">
        <v>0</v>
      </c>
      <c r="T14" s="169">
        <v>0</v>
      </c>
      <c r="U14" s="33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35" customFormat="1" ht="22" customHeight="1" x14ac:dyDescent="0.25">
      <c r="A15" s="153" t="s">
        <v>44</v>
      </c>
      <c r="B15" s="162">
        <f>'1 In School Youth Part'!C15</f>
        <v>150</v>
      </c>
      <c r="C15" s="163">
        <v>95.3333333333333</v>
      </c>
      <c r="D15" s="164">
        <v>4.6666666666666696</v>
      </c>
      <c r="E15" s="165">
        <v>0</v>
      </c>
      <c r="F15" s="166">
        <v>48</v>
      </c>
      <c r="G15" s="165">
        <v>59.3333333333333</v>
      </c>
      <c r="H15" s="165">
        <v>11.3333333333333</v>
      </c>
      <c r="I15" s="165">
        <v>0.66666666666666696</v>
      </c>
      <c r="J15" s="165">
        <v>46</v>
      </c>
      <c r="K15" s="165">
        <v>95.3333333333333</v>
      </c>
      <c r="L15" s="167">
        <v>0</v>
      </c>
      <c r="M15" s="166">
        <v>0</v>
      </c>
      <c r="N15" s="165">
        <v>86.6666666666667</v>
      </c>
      <c r="O15" s="165">
        <v>0.66666666666666696</v>
      </c>
      <c r="P15" s="165">
        <v>19.3333333333333</v>
      </c>
      <c r="Q15" s="165">
        <v>0</v>
      </c>
      <c r="R15" s="165">
        <v>4.6666666666666696</v>
      </c>
      <c r="S15" s="165">
        <v>0</v>
      </c>
      <c r="T15" s="169">
        <v>0</v>
      </c>
      <c r="U15" s="33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35" customFormat="1" ht="22" customHeight="1" x14ac:dyDescent="0.25">
      <c r="A16" s="153" t="s">
        <v>45</v>
      </c>
      <c r="B16" s="224" t="s">
        <v>88</v>
      </c>
      <c r="C16" s="163"/>
      <c r="D16" s="164"/>
      <c r="E16" s="165"/>
      <c r="F16" s="166"/>
      <c r="G16" s="165"/>
      <c r="H16" s="165"/>
      <c r="I16" s="167"/>
      <c r="J16" s="165"/>
      <c r="K16" s="165"/>
      <c r="L16" s="167"/>
      <c r="M16" s="168"/>
      <c r="N16" s="165"/>
      <c r="O16" s="167"/>
      <c r="P16" s="165"/>
      <c r="Q16" s="167"/>
      <c r="R16" s="167"/>
      <c r="S16" s="165"/>
      <c r="T16" s="169"/>
      <c r="U16" s="33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35" customFormat="1" ht="22" customHeight="1" x14ac:dyDescent="0.25">
      <c r="A17" s="153" t="s">
        <v>46</v>
      </c>
      <c r="B17" s="162">
        <f>'1 In School Youth Part'!C17</f>
        <v>16</v>
      </c>
      <c r="C17" s="163">
        <v>81.25</v>
      </c>
      <c r="D17" s="171">
        <v>12.5</v>
      </c>
      <c r="E17" s="167">
        <v>6.25</v>
      </c>
      <c r="F17" s="166">
        <v>62.5</v>
      </c>
      <c r="G17" s="165">
        <v>25</v>
      </c>
      <c r="H17" s="165">
        <v>62.5</v>
      </c>
      <c r="I17" s="165">
        <v>12.5</v>
      </c>
      <c r="J17" s="165">
        <v>43.75</v>
      </c>
      <c r="K17" s="165">
        <v>75</v>
      </c>
      <c r="L17" s="167">
        <v>0</v>
      </c>
      <c r="M17" s="166">
        <v>18.75</v>
      </c>
      <c r="N17" s="165">
        <v>6.25</v>
      </c>
      <c r="O17" s="167">
        <v>0</v>
      </c>
      <c r="P17" s="165">
        <v>6.25</v>
      </c>
      <c r="Q17" s="167">
        <v>0</v>
      </c>
      <c r="R17" s="167">
        <v>12.5</v>
      </c>
      <c r="S17" s="167">
        <v>6.25</v>
      </c>
      <c r="T17" s="169">
        <v>0</v>
      </c>
      <c r="U17" s="33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35" customFormat="1" ht="22" customHeight="1" x14ac:dyDescent="0.25">
      <c r="A18" s="153" t="s">
        <v>47</v>
      </c>
      <c r="B18" s="162">
        <f>'1 In School Youth Part'!C18</f>
        <v>13</v>
      </c>
      <c r="C18" s="163">
        <v>92.307692307692307</v>
      </c>
      <c r="D18" s="164">
        <v>7.6923076923076898</v>
      </c>
      <c r="E18" s="165">
        <v>0</v>
      </c>
      <c r="F18" s="166">
        <v>69.230769230769198</v>
      </c>
      <c r="G18" s="165">
        <v>7.6923076923076898</v>
      </c>
      <c r="H18" s="165">
        <v>15.384615384615399</v>
      </c>
      <c r="I18" s="165">
        <v>0</v>
      </c>
      <c r="J18" s="165">
        <v>92.307692307692307</v>
      </c>
      <c r="K18" s="165">
        <v>92.307692307692307</v>
      </c>
      <c r="L18" s="167">
        <v>0</v>
      </c>
      <c r="M18" s="166">
        <v>7.6923076923076898</v>
      </c>
      <c r="N18" s="165">
        <v>0</v>
      </c>
      <c r="O18" s="167">
        <v>0</v>
      </c>
      <c r="P18" s="165">
        <v>7.6923076923076898</v>
      </c>
      <c r="Q18" s="165">
        <v>0</v>
      </c>
      <c r="R18" s="165">
        <v>0</v>
      </c>
      <c r="S18" s="165">
        <v>0</v>
      </c>
      <c r="T18" s="169">
        <v>0</v>
      </c>
      <c r="U18" s="33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35" customFormat="1" ht="22" customHeight="1" x14ac:dyDescent="0.25">
      <c r="A19" s="153" t="s">
        <v>48</v>
      </c>
      <c r="B19" s="162">
        <f>'1 In School Youth Part'!C19</f>
        <v>4</v>
      </c>
      <c r="C19" s="163">
        <v>25</v>
      </c>
      <c r="D19" s="171">
        <v>25</v>
      </c>
      <c r="E19" s="167">
        <v>50</v>
      </c>
      <c r="F19" s="166">
        <v>100</v>
      </c>
      <c r="G19" s="165">
        <v>75</v>
      </c>
      <c r="H19" s="165">
        <v>0</v>
      </c>
      <c r="I19" s="167">
        <v>0</v>
      </c>
      <c r="J19" s="165">
        <v>25</v>
      </c>
      <c r="K19" s="165">
        <v>50</v>
      </c>
      <c r="L19" s="167">
        <v>0</v>
      </c>
      <c r="M19" s="168">
        <v>0</v>
      </c>
      <c r="N19" s="165">
        <v>50</v>
      </c>
      <c r="O19" s="167">
        <v>0</v>
      </c>
      <c r="P19" s="165">
        <v>75</v>
      </c>
      <c r="Q19" s="167">
        <v>0</v>
      </c>
      <c r="R19" s="167">
        <v>0</v>
      </c>
      <c r="S19" s="167">
        <v>0</v>
      </c>
      <c r="T19" s="169">
        <v>0</v>
      </c>
      <c r="U19" s="33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35" customFormat="1" ht="22" customHeight="1" x14ac:dyDescent="0.25">
      <c r="A20" s="153" t="s">
        <v>49</v>
      </c>
      <c r="B20" s="224" t="s">
        <v>88</v>
      </c>
      <c r="C20" s="163"/>
      <c r="D20" s="164"/>
      <c r="E20" s="165"/>
      <c r="F20" s="166"/>
      <c r="G20" s="165"/>
      <c r="H20" s="165"/>
      <c r="I20" s="165"/>
      <c r="J20" s="165"/>
      <c r="K20" s="165"/>
      <c r="L20" s="167"/>
      <c r="M20" s="166"/>
      <c r="N20" s="165"/>
      <c r="O20" s="167"/>
      <c r="P20" s="165"/>
      <c r="Q20" s="167"/>
      <c r="R20" s="167"/>
      <c r="S20" s="167"/>
      <c r="T20" s="169"/>
      <c r="U20" s="33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35" customFormat="1" ht="22" customHeight="1" thickBot="1" x14ac:dyDescent="0.3">
      <c r="A21" s="172" t="s">
        <v>50</v>
      </c>
      <c r="B21" s="173">
        <f>'1 In School Youth Part'!C21</f>
        <v>4</v>
      </c>
      <c r="C21" s="174">
        <v>75</v>
      </c>
      <c r="D21" s="175">
        <v>25</v>
      </c>
      <c r="E21" s="176">
        <v>0</v>
      </c>
      <c r="F21" s="177">
        <v>50</v>
      </c>
      <c r="G21" s="175">
        <v>0</v>
      </c>
      <c r="H21" s="176">
        <v>75</v>
      </c>
      <c r="I21" s="176">
        <v>0</v>
      </c>
      <c r="J21" s="175">
        <v>25</v>
      </c>
      <c r="K21" s="175">
        <v>100</v>
      </c>
      <c r="L21" s="176">
        <v>0</v>
      </c>
      <c r="M21" s="178">
        <v>0</v>
      </c>
      <c r="N21" s="176">
        <v>0</v>
      </c>
      <c r="O21" s="175">
        <v>75</v>
      </c>
      <c r="P21" s="175">
        <v>0</v>
      </c>
      <c r="Q21" s="176">
        <v>0</v>
      </c>
      <c r="R21" s="176">
        <v>0</v>
      </c>
      <c r="S21" s="176">
        <v>0</v>
      </c>
      <c r="T21" s="179">
        <v>0</v>
      </c>
      <c r="U21" s="33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35" customFormat="1" ht="22" customHeight="1" thickBot="1" x14ac:dyDescent="0.3">
      <c r="A22" s="180" t="s">
        <v>51</v>
      </c>
      <c r="B22" s="181">
        <f>SUM(B6:B21)</f>
        <v>306</v>
      </c>
      <c r="C22" s="182">
        <v>90.196078431372598</v>
      </c>
      <c r="D22" s="183">
        <v>7.8431372549019596</v>
      </c>
      <c r="E22" s="184">
        <v>1.63398692810458</v>
      </c>
      <c r="F22" s="185">
        <v>50.980392156862699</v>
      </c>
      <c r="G22" s="184">
        <v>42.810457516339902</v>
      </c>
      <c r="H22" s="184">
        <v>18.9542483660131</v>
      </c>
      <c r="I22" s="184">
        <v>5.5555555555555598</v>
      </c>
      <c r="J22" s="184">
        <v>54.901960784313701</v>
      </c>
      <c r="K22" s="184">
        <v>91.176470588235304</v>
      </c>
      <c r="L22" s="186">
        <v>0</v>
      </c>
      <c r="M22" s="185">
        <v>1.9607843137254899</v>
      </c>
      <c r="N22" s="184">
        <v>60.130718954248401</v>
      </c>
      <c r="O22" s="184">
        <v>2.9411764705882399</v>
      </c>
      <c r="P22" s="184">
        <v>14.379084967320299</v>
      </c>
      <c r="Q22" s="184">
        <v>0.65359477124182996</v>
      </c>
      <c r="R22" s="184">
        <v>4.2483660130718999</v>
      </c>
      <c r="S22" s="184">
        <v>1.3071895424836599</v>
      </c>
      <c r="T22" s="187">
        <v>3.9215686274509798</v>
      </c>
      <c r="U22" s="33"/>
      <c r="V22" s="34"/>
      <c r="W22" s="69"/>
      <c r="X22" s="70"/>
      <c r="Y22" s="70"/>
      <c r="Z22" s="70"/>
      <c r="AA22" s="70"/>
      <c r="AB22" s="70"/>
      <c r="AC22" s="34"/>
      <c r="AD22" s="34"/>
      <c r="AE22" s="34"/>
      <c r="AF22" s="34"/>
      <c r="AG22" s="34"/>
    </row>
    <row r="23" spans="1:33" x14ac:dyDescent="0.3">
      <c r="P23" s="188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" right="0.2" top="1" bottom="0.56999999999999995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zoomScaleNormal="100" workbookViewId="0">
      <selection activeCell="A23" sqref="A23"/>
    </sheetView>
  </sheetViews>
  <sheetFormatPr defaultColWidth="9.1796875" defaultRowHeight="13" x14ac:dyDescent="0.3"/>
  <cols>
    <col min="1" max="1" width="18.81640625" style="2" customWidth="1"/>
    <col min="2" max="2" width="5.81640625" style="2" customWidth="1"/>
    <col min="3" max="4" width="5.54296875" style="2" customWidth="1"/>
    <col min="5" max="5" width="4.7265625" style="2" customWidth="1"/>
    <col min="6" max="6" width="5.7265625" style="2" customWidth="1"/>
    <col min="7" max="7" width="6.81640625" style="2" customWidth="1"/>
    <col min="8" max="8" width="7.26953125" style="2" customWidth="1"/>
    <col min="9" max="9" width="6.453125" style="2" customWidth="1"/>
    <col min="10" max="10" width="5.7265625" style="2" customWidth="1"/>
    <col min="11" max="11" width="5.81640625" style="128" customWidth="1"/>
    <col min="12" max="12" width="6.54296875" style="2" customWidth="1"/>
    <col min="13" max="13" width="5.81640625" style="2" customWidth="1"/>
    <col min="14" max="14" width="7" style="2" customWidth="1"/>
    <col min="15" max="15" width="6" style="2" customWidth="1"/>
    <col min="16" max="16" width="5" style="2" customWidth="1"/>
    <col min="17" max="17" width="5.81640625" style="2" customWidth="1"/>
    <col min="18" max="18" width="6.81640625" style="2" customWidth="1"/>
    <col min="19" max="19" width="7.26953125" style="2" customWidth="1"/>
    <col min="20" max="20" width="6.7265625" style="2" customWidth="1"/>
    <col min="21" max="16384" width="9.1796875" style="2"/>
  </cols>
  <sheetData>
    <row r="1" spans="1:33" ht="20.149999999999999" customHeight="1" x14ac:dyDescent="0.3">
      <c r="A1" s="255" t="s">
        <v>17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80"/>
      <c r="U1" s="1"/>
      <c r="V1" s="1"/>
      <c r="W1" s="1"/>
      <c r="X1" s="1"/>
      <c r="Y1" s="1"/>
      <c r="Z1" s="1"/>
      <c r="AA1" s="1"/>
      <c r="AB1" s="1"/>
      <c r="AC1" s="1"/>
    </row>
    <row r="2" spans="1:33" ht="20.149999999999999" customHeight="1" x14ac:dyDescent="0.3">
      <c r="A2" s="281" t="str">
        <f>'1 In School Youth Part'!A2:N2</f>
        <v>FY21 QUARTER ENDING JUNE 30, 2021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3"/>
      <c r="U2" s="1"/>
      <c r="V2" s="1"/>
      <c r="W2" s="1"/>
      <c r="X2" s="1"/>
      <c r="Y2" s="1"/>
      <c r="Z2" s="1"/>
      <c r="AA2" s="1"/>
      <c r="AB2" s="1"/>
      <c r="AC2" s="1"/>
    </row>
    <row r="3" spans="1:33" ht="20.149999999999999" customHeight="1" thickBot="1" x14ac:dyDescent="0.4">
      <c r="A3" s="284" t="s">
        <v>89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6"/>
      <c r="U3" s="1"/>
      <c r="V3" s="1"/>
      <c r="W3" s="1"/>
      <c r="X3" s="1"/>
      <c r="Y3" s="1"/>
      <c r="Z3" s="1"/>
      <c r="AA3" s="1"/>
      <c r="AB3" s="1"/>
      <c r="AC3" s="1"/>
    </row>
    <row r="4" spans="1:33" ht="15" customHeight="1" x14ac:dyDescent="0.3">
      <c r="A4" s="273" t="str">
        <f>'1 In School Youth Part'!$A$4</f>
        <v>WORKFORCE AREA</v>
      </c>
      <c r="B4" s="260" t="s">
        <v>68</v>
      </c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87"/>
      <c r="S4" s="287"/>
      <c r="T4" s="288"/>
      <c r="U4" s="1"/>
      <c r="V4" s="1"/>
      <c r="W4" s="1"/>
      <c r="X4" s="1"/>
      <c r="Y4" s="1"/>
      <c r="Z4" s="1"/>
      <c r="AA4" s="1"/>
      <c r="AB4" s="1"/>
      <c r="AC4" s="1"/>
    </row>
    <row r="5" spans="1:33" ht="50.25" customHeight="1" thickBot="1" x14ac:dyDescent="0.35">
      <c r="A5" s="274"/>
      <c r="B5" s="147" t="s">
        <v>69</v>
      </c>
      <c r="C5" s="147" t="s">
        <v>90</v>
      </c>
      <c r="D5" s="149" t="s">
        <v>71</v>
      </c>
      <c r="E5" s="149" t="s">
        <v>72</v>
      </c>
      <c r="F5" s="150" t="s">
        <v>73</v>
      </c>
      <c r="G5" s="150" t="s">
        <v>74</v>
      </c>
      <c r="H5" s="149" t="s">
        <v>75</v>
      </c>
      <c r="I5" s="149" t="s">
        <v>76</v>
      </c>
      <c r="J5" s="149" t="s">
        <v>77</v>
      </c>
      <c r="K5" s="149" t="s">
        <v>78</v>
      </c>
      <c r="L5" s="149" t="s">
        <v>79</v>
      </c>
      <c r="M5" s="150" t="s">
        <v>80</v>
      </c>
      <c r="N5" s="150" t="s">
        <v>81</v>
      </c>
      <c r="O5" s="151" t="s">
        <v>82</v>
      </c>
      <c r="P5" s="149" t="s">
        <v>83</v>
      </c>
      <c r="Q5" s="149" t="s">
        <v>84</v>
      </c>
      <c r="R5" s="150" t="s">
        <v>85</v>
      </c>
      <c r="S5" s="150" t="s">
        <v>86</v>
      </c>
      <c r="T5" s="152" t="s">
        <v>87</v>
      </c>
      <c r="U5" s="1"/>
      <c r="V5" s="1"/>
      <c r="W5" s="22"/>
      <c r="X5" s="22"/>
      <c r="Y5" s="1"/>
      <c r="Z5" s="1"/>
      <c r="AA5" s="1"/>
      <c r="AB5" s="1"/>
      <c r="AC5" s="1"/>
      <c r="AD5" s="1"/>
      <c r="AE5" s="1"/>
      <c r="AF5" s="1"/>
      <c r="AG5" s="1"/>
    </row>
    <row r="6" spans="1:33" s="35" customFormat="1" ht="22" customHeight="1" x14ac:dyDescent="0.25">
      <c r="A6" s="23" t="s">
        <v>35</v>
      </c>
      <c r="B6" s="189">
        <f>'2 Out of School Youth Part'!C6</f>
        <v>26</v>
      </c>
      <c r="C6" s="190">
        <v>38.461538461538503</v>
      </c>
      <c r="D6" s="191">
        <v>38.461538461538503</v>
      </c>
      <c r="E6" s="191">
        <v>23.076923076923102</v>
      </c>
      <c r="F6" s="192">
        <v>61.538461538461497</v>
      </c>
      <c r="G6" s="191">
        <v>11.538461538461499</v>
      </c>
      <c r="H6" s="191">
        <v>23.076923076923102</v>
      </c>
      <c r="I6" s="193">
        <v>0</v>
      </c>
      <c r="J6" s="193">
        <v>26.923076923076898</v>
      </c>
      <c r="K6" s="193">
        <v>0</v>
      </c>
      <c r="L6" s="191">
        <v>69.230769230769198</v>
      </c>
      <c r="M6" s="194">
        <v>0</v>
      </c>
      <c r="N6" s="191">
        <v>34.615384615384599</v>
      </c>
      <c r="O6" s="191">
        <v>3.8461538461538498</v>
      </c>
      <c r="P6" s="191">
        <v>34.615384615384599</v>
      </c>
      <c r="Q6" s="191">
        <v>0</v>
      </c>
      <c r="R6" s="191">
        <v>3.8461538461538498</v>
      </c>
      <c r="S6" s="191">
        <v>26.923076923076898</v>
      </c>
      <c r="T6" s="195">
        <v>0</v>
      </c>
      <c r="U6" s="33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5" customFormat="1" ht="22" customHeight="1" x14ac:dyDescent="0.25">
      <c r="A7" s="36" t="s">
        <v>36</v>
      </c>
      <c r="B7" s="196">
        <f>'2 Out of School Youth Part'!C7</f>
        <v>78</v>
      </c>
      <c r="C7" s="197">
        <v>25.6410256410256</v>
      </c>
      <c r="D7" s="198">
        <v>46.153846153846203</v>
      </c>
      <c r="E7" s="198">
        <v>28.205128205128201</v>
      </c>
      <c r="F7" s="199">
        <v>56.410256410256402</v>
      </c>
      <c r="G7" s="198">
        <v>48.717948717948701</v>
      </c>
      <c r="H7" s="198">
        <v>52.564102564102598</v>
      </c>
      <c r="I7" s="198">
        <v>7.6923076923076898</v>
      </c>
      <c r="J7" s="198">
        <v>6.4102564102564097</v>
      </c>
      <c r="K7" s="200">
        <v>0</v>
      </c>
      <c r="L7" s="198">
        <v>56.410256410256402</v>
      </c>
      <c r="M7" s="199">
        <v>0</v>
      </c>
      <c r="N7" s="198">
        <v>83.3333333333333</v>
      </c>
      <c r="O7" s="198">
        <v>14.1025641025641</v>
      </c>
      <c r="P7" s="198">
        <v>5.1282051282051304</v>
      </c>
      <c r="Q7" s="198">
        <v>5.1282051282051304</v>
      </c>
      <c r="R7" s="198">
        <v>14.1025641025641</v>
      </c>
      <c r="S7" s="198">
        <v>10.2564102564103</v>
      </c>
      <c r="T7" s="201">
        <v>21.794871794871799</v>
      </c>
      <c r="U7" s="33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5" customFormat="1" ht="22" customHeight="1" x14ac:dyDescent="0.25">
      <c r="A8" s="23" t="s">
        <v>37</v>
      </c>
      <c r="B8" s="196">
        <f>'2 Out of School Youth Part'!C8</f>
        <v>85</v>
      </c>
      <c r="C8" s="197">
        <v>58.823529411764703</v>
      </c>
      <c r="D8" s="198">
        <v>27.0588235294118</v>
      </c>
      <c r="E8" s="198">
        <v>14.117647058823501</v>
      </c>
      <c r="F8" s="199">
        <v>48.235294117647101</v>
      </c>
      <c r="G8" s="198">
        <v>8.2352941176470598</v>
      </c>
      <c r="H8" s="198">
        <v>7.0588235294117601</v>
      </c>
      <c r="I8" s="198">
        <v>3.52941176470588</v>
      </c>
      <c r="J8" s="198">
        <v>23.529411764705898</v>
      </c>
      <c r="K8" s="200">
        <v>0</v>
      </c>
      <c r="L8" s="198">
        <v>75.294117647058798</v>
      </c>
      <c r="M8" s="202">
        <v>0</v>
      </c>
      <c r="N8" s="198">
        <v>41.176470588235297</v>
      </c>
      <c r="O8" s="198">
        <v>4.7058823529411802</v>
      </c>
      <c r="P8" s="198">
        <v>5.8823529411764701</v>
      </c>
      <c r="Q8" s="198">
        <v>3.52941176470588</v>
      </c>
      <c r="R8" s="198">
        <v>2.3529411764705901</v>
      </c>
      <c r="S8" s="198">
        <v>15.294117647058799</v>
      </c>
      <c r="T8" s="201">
        <v>0</v>
      </c>
      <c r="U8" s="33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5" customFormat="1" ht="22" customHeight="1" x14ac:dyDescent="0.25">
      <c r="A9" s="23" t="s">
        <v>38</v>
      </c>
      <c r="B9" s="196">
        <f>'2 Out of School Youth Part'!C9</f>
        <v>26</v>
      </c>
      <c r="C9" s="197">
        <v>11.538461538461499</v>
      </c>
      <c r="D9" s="198">
        <v>53.846153846153797</v>
      </c>
      <c r="E9" s="198">
        <v>34.615384615384599</v>
      </c>
      <c r="F9" s="199">
        <v>65.384615384615401</v>
      </c>
      <c r="G9" s="198">
        <v>23.076923076923102</v>
      </c>
      <c r="H9" s="198">
        <v>69.230769230769198</v>
      </c>
      <c r="I9" s="200">
        <v>3.8461538461538498</v>
      </c>
      <c r="J9" s="200">
        <v>7.6923076923076898</v>
      </c>
      <c r="K9" s="200">
        <v>0</v>
      </c>
      <c r="L9" s="198">
        <v>23.076923076923102</v>
      </c>
      <c r="M9" s="202">
        <v>3.8461538461538498</v>
      </c>
      <c r="N9" s="198">
        <v>0</v>
      </c>
      <c r="O9" s="200">
        <v>0</v>
      </c>
      <c r="P9" s="198">
        <v>3.8461538461538498</v>
      </c>
      <c r="Q9" s="200">
        <v>0</v>
      </c>
      <c r="R9" s="198">
        <v>26.923076923076898</v>
      </c>
      <c r="S9" s="198">
        <v>38.461538461538503</v>
      </c>
      <c r="T9" s="201">
        <v>0</v>
      </c>
      <c r="U9" s="33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5" customFormat="1" ht="22" customHeight="1" x14ac:dyDescent="0.25">
      <c r="A10" s="23" t="s">
        <v>39</v>
      </c>
      <c r="B10" s="196">
        <f>'2 Out of School Youth Part'!C10</f>
        <v>49</v>
      </c>
      <c r="C10" s="197">
        <v>48.979591836734699</v>
      </c>
      <c r="D10" s="198">
        <v>32.653061224489797</v>
      </c>
      <c r="E10" s="198">
        <v>18.367346938775501</v>
      </c>
      <c r="F10" s="199">
        <v>63.265306122448997</v>
      </c>
      <c r="G10" s="200">
        <v>18.367346938775501</v>
      </c>
      <c r="H10" s="200">
        <v>24.4897959183673</v>
      </c>
      <c r="I10" s="200">
        <v>6.12244897959184</v>
      </c>
      <c r="J10" s="198">
        <v>14.285714285714301</v>
      </c>
      <c r="K10" s="200">
        <v>0</v>
      </c>
      <c r="L10" s="198">
        <v>83.673469387755105</v>
      </c>
      <c r="M10" s="202">
        <v>8.1632653061224492</v>
      </c>
      <c r="N10" s="198">
        <v>0</v>
      </c>
      <c r="O10" s="200">
        <v>0</v>
      </c>
      <c r="P10" s="198">
        <v>14.285714285714301</v>
      </c>
      <c r="Q10" s="200">
        <v>2.0408163265306101</v>
      </c>
      <c r="R10" s="200">
        <v>4.0816326530612201</v>
      </c>
      <c r="S10" s="198">
        <v>20.408163265306101</v>
      </c>
      <c r="T10" s="201">
        <v>0</v>
      </c>
      <c r="U10" s="33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35" customFormat="1" ht="22" customHeight="1" x14ac:dyDescent="0.25">
      <c r="A11" s="23" t="s">
        <v>40</v>
      </c>
      <c r="B11" s="196">
        <f>'2 Out of School Youth Part'!C11</f>
        <v>91</v>
      </c>
      <c r="C11" s="197">
        <v>42.857142857142897</v>
      </c>
      <c r="D11" s="198">
        <v>41.758241758241802</v>
      </c>
      <c r="E11" s="198">
        <v>15.384615384615399</v>
      </c>
      <c r="F11" s="199">
        <v>70.329670329670293</v>
      </c>
      <c r="G11" s="198">
        <v>27.472527472527499</v>
      </c>
      <c r="H11" s="198">
        <v>17.582417582417602</v>
      </c>
      <c r="I11" s="198">
        <v>2.1978021978022002</v>
      </c>
      <c r="J11" s="198">
        <v>21.978021978021999</v>
      </c>
      <c r="K11" s="200">
        <v>0</v>
      </c>
      <c r="L11" s="198">
        <v>51.6483516483516</v>
      </c>
      <c r="M11" s="199">
        <v>0</v>
      </c>
      <c r="N11" s="198">
        <v>74.725274725274701</v>
      </c>
      <c r="O11" s="198">
        <v>1.0989010989011001</v>
      </c>
      <c r="P11" s="198">
        <v>14.285714285714301</v>
      </c>
      <c r="Q11" s="198">
        <v>0</v>
      </c>
      <c r="R11" s="198">
        <v>10.989010989011</v>
      </c>
      <c r="S11" s="198">
        <v>15.384615384615399</v>
      </c>
      <c r="T11" s="201">
        <v>0</v>
      </c>
      <c r="U11" s="33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35" customFormat="1" ht="22" customHeight="1" x14ac:dyDescent="0.25">
      <c r="A12" s="23" t="s">
        <v>41</v>
      </c>
      <c r="B12" s="196">
        <f>'2 Out of School Youth Part'!C12</f>
        <v>34</v>
      </c>
      <c r="C12" s="197">
        <v>14.705882352941201</v>
      </c>
      <c r="D12" s="198">
        <v>50</v>
      </c>
      <c r="E12" s="198">
        <v>35.294117647058798</v>
      </c>
      <c r="F12" s="199">
        <v>50</v>
      </c>
      <c r="G12" s="198">
        <v>17.647058823529399</v>
      </c>
      <c r="H12" s="198">
        <v>14.705882352941201</v>
      </c>
      <c r="I12" s="198">
        <v>5.8823529411764701</v>
      </c>
      <c r="J12" s="198">
        <v>67.647058823529406</v>
      </c>
      <c r="K12" s="200">
        <v>0</v>
      </c>
      <c r="L12" s="198">
        <v>26.470588235294102</v>
      </c>
      <c r="M12" s="202">
        <v>2.9411764705882399</v>
      </c>
      <c r="N12" s="198">
        <v>50</v>
      </c>
      <c r="O12" s="198">
        <v>5.8823529411764701</v>
      </c>
      <c r="P12" s="198">
        <v>23.529411764705898</v>
      </c>
      <c r="Q12" s="198">
        <v>0</v>
      </c>
      <c r="R12" s="198">
        <v>14.705882352941201</v>
      </c>
      <c r="S12" s="198">
        <v>26.470588235294102</v>
      </c>
      <c r="T12" s="201">
        <v>11.764705882352899</v>
      </c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35" customFormat="1" ht="22" customHeight="1" x14ac:dyDescent="0.25">
      <c r="A13" s="23" t="s">
        <v>42</v>
      </c>
      <c r="B13" s="196">
        <f>'2 Out of School Youth Part'!C13</f>
        <v>40</v>
      </c>
      <c r="C13" s="197">
        <v>42.5</v>
      </c>
      <c r="D13" s="198">
        <v>35</v>
      </c>
      <c r="E13" s="198">
        <v>22.5</v>
      </c>
      <c r="F13" s="199">
        <v>55</v>
      </c>
      <c r="G13" s="198">
        <v>42.5</v>
      </c>
      <c r="H13" s="200">
        <v>20</v>
      </c>
      <c r="I13" s="198">
        <v>7.5</v>
      </c>
      <c r="J13" s="198">
        <v>7.5</v>
      </c>
      <c r="K13" s="200">
        <v>0</v>
      </c>
      <c r="L13" s="198">
        <v>82.5</v>
      </c>
      <c r="M13" s="202">
        <v>15</v>
      </c>
      <c r="N13" s="198">
        <v>2.5</v>
      </c>
      <c r="O13" s="200">
        <v>0</v>
      </c>
      <c r="P13" s="198">
        <v>17.5</v>
      </c>
      <c r="Q13" s="198">
        <v>0</v>
      </c>
      <c r="R13" s="198">
        <v>10</v>
      </c>
      <c r="S13" s="198">
        <v>27.5</v>
      </c>
      <c r="T13" s="201">
        <v>0</v>
      </c>
      <c r="U13" s="33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35" customFormat="1" ht="22" customHeight="1" x14ac:dyDescent="0.25">
      <c r="A14" s="23" t="s">
        <v>43</v>
      </c>
      <c r="B14" s="196">
        <f>'2 Out of School Youth Part'!C14</f>
        <v>35</v>
      </c>
      <c r="C14" s="197">
        <v>22.8571428571429</v>
      </c>
      <c r="D14" s="198">
        <v>60</v>
      </c>
      <c r="E14" s="198">
        <v>17.1428571428571</v>
      </c>
      <c r="F14" s="199">
        <v>28.571428571428601</v>
      </c>
      <c r="G14" s="198">
        <v>42.857142857142897</v>
      </c>
      <c r="H14" s="198">
        <v>40</v>
      </c>
      <c r="I14" s="198">
        <v>2.8571428571428599</v>
      </c>
      <c r="J14" s="198">
        <v>25.714285714285701</v>
      </c>
      <c r="K14" s="200">
        <v>0</v>
      </c>
      <c r="L14" s="198">
        <v>68.571428571428598</v>
      </c>
      <c r="M14" s="202">
        <v>0</v>
      </c>
      <c r="N14" s="198">
        <v>22.8571428571429</v>
      </c>
      <c r="O14" s="198">
        <v>5.71428571428571</v>
      </c>
      <c r="P14" s="198">
        <v>14.285714285714301</v>
      </c>
      <c r="Q14" s="198">
        <v>2.8571428571428599</v>
      </c>
      <c r="R14" s="198">
        <v>2.8571428571428599</v>
      </c>
      <c r="S14" s="198">
        <v>5.71428571428571</v>
      </c>
      <c r="T14" s="201">
        <v>0</v>
      </c>
      <c r="U14" s="33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35" customFormat="1" ht="22" customHeight="1" x14ac:dyDescent="0.25">
      <c r="A15" s="23" t="s">
        <v>44</v>
      </c>
      <c r="B15" s="196">
        <f>'2 Out of School Youth Part'!C15</f>
        <v>147</v>
      </c>
      <c r="C15" s="197">
        <v>63.265306122448997</v>
      </c>
      <c r="D15" s="198">
        <v>21.7687074829932</v>
      </c>
      <c r="E15" s="198">
        <v>14.965986394557801</v>
      </c>
      <c r="F15" s="199">
        <v>63.945578231292501</v>
      </c>
      <c r="G15" s="198">
        <v>63.945578231292501</v>
      </c>
      <c r="H15" s="198">
        <v>17.006802721088398</v>
      </c>
      <c r="I15" s="198">
        <v>0</v>
      </c>
      <c r="J15" s="198">
        <v>3.40136054421769</v>
      </c>
      <c r="K15" s="200">
        <v>0</v>
      </c>
      <c r="L15" s="198">
        <v>94.557823129251702</v>
      </c>
      <c r="M15" s="202">
        <v>0.68027210884353695</v>
      </c>
      <c r="N15" s="198">
        <v>82.993197278911595</v>
      </c>
      <c r="O15" s="198">
        <v>2.72108843537415</v>
      </c>
      <c r="P15" s="198">
        <v>22.4489795918367</v>
      </c>
      <c r="Q15" s="198">
        <v>2.72108843537415</v>
      </c>
      <c r="R15" s="198">
        <v>22.4489795918367</v>
      </c>
      <c r="S15" s="198">
        <v>8.1632653061224492</v>
      </c>
      <c r="T15" s="201">
        <v>1.3605442176870699</v>
      </c>
      <c r="U15" s="33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35" customFormat="1" ht="22" customHeight="1" x14ac:dyDescent="0.25">
      <c r="A16" s="23" t="s">
        <v>45</v>
      </c>
      <c r="B16" s="196">
        <f>'2 Out of School Youth Part'!C16</f>
        <v>21</v>
      </c>
      <c r="C16" s="197">
        <v>0</v>
      </c>
      <c r="D16" s="198">
        <v>61.904761904761898</v>
      </c>
      <c r="E16" s="198">
        <v>38.095238095238102</v>
      </c>
      <c r="F16" s="199">
        <v>90.476190476190496</v>
      </c>
      <c r="G16" s="198">
        <v>85.714285714285694</v>
      </c>
      <c r="H16" s="198">
        <v>14.285714285714301</v>
      </c>
      <c r="I16" s="198">
        <v>4.7619047619047601</v>
      </c>
      <c r="J16" s="198">
        <v>4.7619047619047601</v>
      </c>
      <c r="K16" s="200">
        <v>0</v>
      </c>
      <c r="L16" s="198">
        <v>0</v>
      </c>
      <c r="M16" s="199">
        <v>0</v>
      </c>
      <c r="N16" s="198">
        <v>19.047619047619001</v>
      </c>
      <c r="O16" s="198">
        <v>0</v>
      </c>
      <c r="P16" s="198">
        <v>9.5238095238095202</v>
      </c>
      <c r="Q16" s="200">
        <v>0</v>
      </c>
      <c r="R16" s="198">
        <v>0</v>
      </c>
      <c r="S16" s="198">
        <v>23.8095238095238</v>
      </c>
      <c r="T16" s="201">
        <v>90.476190476190496</v>
      </c>
      <c r="U16" s="33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35" customFormat="1" ht="22" customHeight="1" x14ac:dyDescent="0.25">
      <c r="A17" s="23" t="s">
        <v>46</v>
      </c>
      <c r="B17" s="196">
        <f>'2 Out of School Youth Part'!C17</f>
        <v>20</v>
      </c>
      <c r="C17" s="197">
        <v>20</v>
      </c>
      <c r="D17" s="198">
        <v>45</v>
      </c>
      <c r="E17" s="198">
        <v>35</v>
      </c>
      <c r="F17" s="199">
        <v>35</v>
      </c>
      <c r="G17" s="198">
        <v>25</v>
      </c>
      <c r="H17" s="198">
        <v>40</v>
      </c>
      <c r="I17" s="198">
        <v>0</v>
      </c>
      <c r="J17" s="198">
        <v>15</v>
      </c>
      <c r="K17" s="200">
        <v>0</v>
      </c>
      <c r="L17" s="198">
        <v>45</v>
      </c>
      <c r="M17" s="202">
        <v>0</v>
      </c>
      <c r="N17" s="198">
        <v>15</v>
      </c>
      <c r="O17" s="198">
        <v>10</v>
      </c>
      <c r="P17" s="198">
        <v>10</v>
      </c>
      <c r="Q17" s="200">
        <v>0</v>
      </c>
      <c r="R17" s="198">
        <v>60</v>
      </c>
      <c r="S17" s="198">
        <v>0</v>
      </c>
      <c r="T17" s="201">
        <v>0</v>
      </c>
      <c r="U17" s="33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35" customFormat="1" ht="22" customHeight="1" x14ac:dyDescent="0.25">
      <c r="A18" s="23" t="s">
        <v>47</v>
      </c>
      <c r="B18" s="196">
        <f>'2 Out of School Youth Part'!C18</f>
        <v>67</v>
      </c>
      <c r="C18" s="197">
        <v>34.328358208955201</v>
      </c>
      <c r="D18" s="198">
        <v>26.865671641791</v>
      </c>
      <c r="E18" s="198">
        <v>38.805970149253703</v>
      </c>
      <c r="F18" s="199">
        <v>71.641791044776099</v>
      </c>
      <c r="G18" s="198">
        <v>34.328358208955201</v>
      </c>
      <c r="H18" s="198">
        <v>14.9253731343284</v>
      </c>
      <c r="I18" s="200">
        <v>0</v>
      </c>
      <c r="J18" s="198">
        <v>37.313432835820898</v>
      </c>
      <c r="K18" s="200">
        <v>0</v>
      </c>
      <c r="L18" s="198">
        <v>37.313432835820898</v>
      </c>
      <c r="M18" s="199">
        <v>0</v>
      </c>
      <c r="N18" s="198">
        <v>19.402985074626901</v>
      </c>
      <c r="O18" s="200">
        <v>0</v>
      </c>
      <c r="P18" s="198">
        <v>17.910447761194</v>
      </c>
      <c r="Q18" s="198">
        <v>1.4925373134328399</v>
      </c>
      <c r="R18" s="198">
        <v>1.4925373134328399</v>
      </c>
      <c r="S18" s="198">
        <v>41.791044776119399</v>
      </c>
      <c r="T18" s="201">
        <v>11.9402985074627</v>
      </c>
      <c r="U18" s="33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35" customFormat="1" ht="22" customHeight="1" x14ac:dyDescent="0.25">
      <c r="A19" s="23" t="s">
        <v>48</v>
      </c>
      <c r="B19" s="196">
        <f>'2 Out of School Youth Part'!C19</f>
        <v>30</v>
      </c>
      <c r="C19" s="197">
        <v>10</v>
      </c>
      <c r="D19" s="198">
        <v>46.6666666666667</v>
      </c>
      <c r="E19" s="198">
        <v>43.3333333333333</v>
      </c>
      <c r="F19" s="199">
        <v>83.3333333333333</v>
      </c>
      <c r="G19" s="198">
        <v>60</v>
      </c>
      <c r="H19" s="198">
        <v>10</v>
      </c>
      <c r="I19" s="200">
        <v>0</v>
      </c>
      <c r="J19" s="198">
        <v>0</v>
      </c>
      <c r="K19" s="200">
        <v>0</v>
      </c>
      <c r="L19" s="198">
        <v>53.3333333333333</v>
      </c>
      <c r="M19" s="202">
        <v>0</v>
      </c>
      <c r="N19" s="198">
        <v>80</v>
      </c>
      <c r="O19" s="198">
        <v>3.3333333333333299</v>
      </c>
      <c r="P19" s="198">
        <v>43.3333333333333</v>
      </c>
      <c r="Q19" s="198">
        <v>3.3333333333333299</v>
      </c>
      <c r="R19" s="200">
        <v>30</v>
      </c>
      <c r="S19" s="198">
        <v>53.3333333333333</v>
      </c>
      <c r="T19" s="201">
        <v>0</v>
      </c>
      <c r="U19" s="33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35" customFormat="1" ht="22" customHeight="1" x14ac:dyDescent="0.25">
      <c r="A20" s="23" t="s">
        <v>49</v>
      </c>
      <c r="B20" s="196">
        <f>'2 Out of School Youth Part'!C20</f>
        <v>40</v>
      </c>
      <c r="C20" s="197">
        <v>52.5</v>
      </c>
      <c r="D20" s="198">
        <v>37.5</v>
      </c>
      <c r="E20" s="198">
        <v>10</v>
      </c>
      <c r="F20" s="199">
        <v>52.5</v>
      </c>
      <c r="G20" s="198">
        <v>47.5</v>
      </c>
      <c r="H20" s="198">
        <v>27.5</v>
      </c>
      <c r="I20" s="198">
        <v>0</v>
      </c>
      <c r="J20" s="198">
        <v>10</v>
      </c>
      <c r="K20" s="200">
        <v>0</v>
      </c>
      <c r="L20" s="198">
        <v>100</v>
      </c>
      <c r="M20" s="199">
        <v>0</v>
      </c>
      <c r="N20" s="198">
        <v>77.5</v>
      </c>
      <c r="O20" s="198">
        <v>0</v>
      </c>
      <c r="P20" s="198">
        <v>15</v>
      </c>
      <c r="Q20" s="198">
        <v>0</v>
      </c>
      <c r="R20" s="198">
        <v>2.5</v>
      </c>
      <c r="S20" s="198">
        <v>0</v>
      </c>
      <c r="T20" s="201">
        <v>0</v>
      </c>
      <c r="U20" s="33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35" customFormat="1" ht="22" customHeight="1" thickBot="1" x14ac:dyDescent="0.3">
      <c r="A21" s="55" t="s">
        <v>50</v>
      </c>
      <c r="B21" s="203">
        <f>'2 Out of School Youth Part'!C21</f>
        <v>36</v>
      </c>
      <c r="C21" s="204">
        <v>47.2222222222222</v>
      </c>
      <c r="D21" s="205">
        <v>41.6666666666667</v>
      </c>
      <c r="E21" s="205">
        <v>11.1111111111111</v>
      </c>
      <c r="F21" s="206">
        <v>66.6666666666667</v>
      </c>
      <c r="G21" s="205">
        <v>13.8888888888889</v>
      </c>
      <c r="H21" s="205">
        <v>16.6666666666667</v>
      </c>
      <c r="I21" s="207">
        <v>5.5555555555555598</v>
      </c>
      <c r="J21" s="205">
        <v>47.2222222222222</v>
      </c>
      <c r="K21" s="207">
        <v>0</v>
      </c>
      <c r="L21" s="205">
        <v>86.1111111111111</v>
      </c>
      <c r="M21" s="208">
        <v>0</v>
      </c>
      <c r="N21" s="205">
        <v>58.3333333333333</v>
      </c>
      <c r="O21" s="205">
        <v>13.8888888888889</v>
      </c>
      <c r="P21" s="205">
        <v>13.8888888888889</v>
      </c>
      <c r="Q21" s="205">
        <v>8.3333333333333304</v>
      </c>
      <c r="R21" s="205">
        <v>16.6666666666667</v>
      </c>
      <c r="S21" s="207">
        <v>13.8888888888889</v>
      </c>
      <c r="T21" s="209">
        <v>0</v>
      </c>
      <c r="U21" s="33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35" customFormat="1" ht="22" customHeight="1" thickBot="1" x14ac:dyDescent="0.3">
      <c r="A22" s="210" t="s">
        <v>51</v>
      </c>
      <c r="B22" s="211">
        <f>SUM(B6:B21)</f>
        <v>825</v>
      </c>
      <c r="C22" s="212">
        <v>40.848484848484901</v>
      </c>
      <c r="D22" s="213">
        <v>36.969696969696997</v>
      </c>
      <c r="E22" s="213">
        <v>22.181818181818201</v>
      </c>
      <c r="F22" s="214">
        <v>60.606060606060602</v>
      </c>
      <c r="G22" s="213">
        <v>37.3333333333333</v>
      </c>
      <c r="H22" s="213">
        <v>23.272727272727298</v>
      </c>
      <c r="I22" s="213">
        <v>2.9090909090909101</v>
      </c>
      <c r="J22" s="213">
        <v>18.303030303030301</v>
      </c>
      <c r="K22" s="215">
        <v>0</v>
      </c>
      <c r="L22" s="213">
        <v>66.181818181818201</v>
      </c>
      <c r="M22" s="214">
        <v>1.5757575757575799</v>
      </c>
      <c r="N22" s="213">
        <v>51.030303030303003</v>
      </c>
      <c r="O22" s="213">
        <v>4</v>
      </c>
      <c r="P22" s="213">
        <v>16</v>
      </c>
      <c r="Q22" s="213">
        <v>2.1818181818181799</v>
      </c>
      <c r="R22" s="213">
        <v>12.7272727272727</v>
      </c>
      <c r="S22" s="213">
        <v>18.181818181818201</v>
      </c>
      <c r="T22" s="216">
        <v>6.0606060606060597</v>
      </c>
      <c r="U22" s="33"/>
      <c r="V22" s="34"/>
      <c r="W22" s="69"/>
      <c r="X22" s="70"/>
      <c r="Y22" s="70"/>
      <c r="Z22" s="70"/>
      <c r="AA22" s="70"/>
      <c r="AB22" s="70"/>
      <c r="AC22" s="34"/>
      <c r="AD22" s="34"/>
      <c r="AE22" s="34"/>
      <c r="AF22" s="34"/>
      <c r="AG22" s="34"/>
    </row>
    <row r="23" spans="1:33" x14ac:dyDescent="0.3">
      <c r="P23" s="188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A4B695-84A0-48AB-BA47-A2C6EBBEC2A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6F0B420-097E-4F15-AC0F-579CF8EA21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9FC962-230E-471B-B8BB-13B6885D98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Cover Sheet </vt:lpstr>
      <vt:lpstr>1 In School Youth Part</vt:lpstr>
      <vt:lpstr>2 Out of School Youth Part</vt:lpstr>
      <vt:lpstr>3 Total Youth Part</vt:lpstr>
      <vt:lpstr>4 In School Youth Exits</vt:lpstr>
      <vt:lpstr>5 Out School Youth Exits</vt:lpstr>
      <vt:lpstr>6 Total Youth Exits</vt:lpstr>
      <vt:lpstr>7 In School Characteristic</vt:lpstr>
      <vt:lpstr>8 Out School Characteristics</vt:lpstr>
      <vt:lpstr>9 Total Characteristics</vt:lpstr>
      <vt:lpstr>'1 In School Youth Part'!Print_Area</vt:lpstr>
      <vt:lpstr>'2 Out of School Youth Part'!Print_Area</vt:lpstr>
      <vt:lpstr>'3 Total Youth Part'!Print_Area</vt:lpstr>
      <vt:lpstr>'4 In School Youth Exits'!Print_Area</vt:lpstr>
      <vt:lpstr>'5 Out School Youth Exits'!Print_Area</vt:lpstr>
      <vt:lpstr>'6 Total Youth Exits'!Print_Area</vt:lpstr>
      <vt:lpstr>'7 In School Characteristic'!Print_Area</vt:lpstr>
      <vt:lpstr>'8 Out School Characteristics'!Print_Area</vt:lpstr>
      <vt:lpstr>'9 Total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Youth Participant Summary</dc:title>
  <dc:subject/>
  <dc:creator>Joan Boucher</dc:creator>
  <cp:keywords/>
  <dc:description/>
  <cp:lastModifiedBy>Joan Boucher</cp:lastModifiedBy>
  <cp:revision/>
  <dcterms:created xsi:type="dcterms:W3CDTF">1998-10-15T18:42:20Z</dcterms:created>
  <dcterms:modified xsi:type="dcterms:W3CDTF">2021-11-01T17:57:14Z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18857600.0000000</vt:lpwstr>
  </property>
  <property fmtid="{D5CDD505-2E9C-101B-9397-08002B2CF9AE}" pid="4" name="display_urn:schemas-microsoft-com:office:office#Author">
    <vt:lpwstr>Boucher, Joan (DWD)</vt:lpwstr>
  </property>
</Properties>
</file>