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Objects="placeholders" defaultThemeVersion="124226"/>
  <mc:AlternateContent xmlns:mc="http://schemas.openxmlformats.org/markup-compatibility/2006">
    <mc:Choice Requires="x15">
      <x15ac:absPath xmlns:x15ac="http://schemas.microsoft.com/office/spreadsheetml/2010/11/ac" url="C:\Users\Joan Boucher\Commonwealth of Massachusetts\EOL-DET-HURLEY-05 - ESShare\DCS Analysis and Reporting\FY21 Reports\FY21 Q4 06302021\"/>
    </mc:Choice>
  </mc:AlternateContent>
  <bookViews>
    <workbookView xWindow="0" yWindow="0" windowWidth="19170" windowHeight="6170" tabRatio="899"/>
  </bookViews>
  <sheets>
    <sheet name="Cover" sheetId="33" r:id="rId1"/>
    <sheet name="1- Populations in Cohort" sheetId="14" r:id="rId2"/>
    <sheet name="2 - Job Seeker" sheetId="18" r:id="rId3"/>
    <sheet name="3 - UI Claimant" sheetId="37" r:id="rId4"/>
    <sheet name="4 - Veteran" sheetId="29" r:id="rId5"/>
    <sheet name="5 - Disabled Veteran" sheetId="39" r:id="rId6"/>
    <sheet name="6 - DVOP Disabled Veteran" sheetId="40" r:id="rId7"/>
    <sheet name="7 - DVOP Veteran" sheetId="41" r:id="rId8"/>
    <sheet name="8 - RESEA" sheetId="42" r:id="rId9"/>
  </sheets>
  <definedNames>
    <definedName name="_xlnm.Print_Area" localSheetId="1">'1- Populations in Cohort'!#REF!</definedName>
    <definedName name="_xlnm.Print_Area" localSheetId="2">'2 - Job Seeker'!$A$1:$K$26</definedName>
    <definedName name="_xlnm.Print_Area" localSheetId="3">'3 - UI Claimant'!$A$1:$K$24</definedName>
    <definedName name="_xlnm.Print_Area" localSheetId="4">'4 - Veteran'!$A$1:$L$24</definedName>
    <definedName name="_xlnm.Print_Area" localSheetId="5">'5 - Disabled Veteran'!$A$1:$L$24</definedName>
    <definedName name="_xlnm.Print_Area" localSheetId="6">'6 - DVOP Disabled Veteran'!$A$1:$L$24</definedName>
    <definedName name="_xlnm.Print_Area" localSheetId="7">'7 - DVOP Veteran'!$A$1:$L$24</definedName>
    <definedName name="_xlnm.Print_Area" localSheetId="8">'8 - RESEA'!$A$1:$L$24</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4" i="41" l="1"/>
  <c r="H14" i="40"/>
  <c r="D14" i="41" l="1"/>
  <c r="D14" i="40"/>
  <c r="A24" i="42" l="1"/>
  <c r="A23" i="42"/>
  <c r="K22" i="42"/>
  <c r="H22" i="42"/>
  <c r="I22" i="42" s="1"/>
  <c r="D22" i="42"/>
  <c r="E22" i="42" s="1"/>
  <c r="K21" i="42"/>
  <c r="H21" i="42"/>
  <c r="I21" i="42" s="1"/>
  <c r="D21" i="42"/>
  <c r="E21" i="42" s="1"/>
  <c r="K20" i="42"/>
  <c r="H20" i="42"/>
  <c r="I20" i="42" s="1"/>
  <c r="D20" i="42"/>
  <c r="E20" i="42" s="1"/>
  <c r="K19" i="42"/>
  <c r="H19" i="42"/>
  <c r="I19" i="42" s="1"/>
  <c r="D19" i="42"/>
  <c r="E19" i="42" s="1"/>
  <c r="K18" i="42"/>
  <c r="H18" i="42"/>
  <c r="I18" i="42" s="1"/>
  <c r="D18" i="42"/>
  <c r="E18" i="42" s="1"/>
  <c r="K17" i="42"/>
  <c r="H17" i="42"/>
  <c r="I17" i="42" s="1"/>
  <c r="D17" i="42"/>
  <c r="E17" i="42" s="1"/>
  <c r="K16" i="42"/>
  <c r="H16" i="42"/>
  <c r="I16" i="42" s="1"/>
  <c r="D16" i="42"/>
  <c r="E16" i="42" s="1"/>
  <c r="K15" i="42"/>
  <c r="H15" i="42"/>
  <c r="I15" i="42" s="1"/>
  <c r="D15" i="42"/>
  <c r="E15" i="42" s="1"/>
  <c r="K14" i="42"/>
  <c r="H14" i="42"/>
  <c r="I14" i="42" s="1"/>
  <c r="D14" i="42"/>
  <c r="E14" i="42" s="1"/>
  <c r="K13" i="42"/>
  <c r="H13" i="42"/>
  <c r="I13" i="42" s="1"/>
  <c r="D13" i="42"/>
  <c r="E13" i="42" s="1"/>
  <c r="K12" i="42"/>
  <c r="H12" i="42"/>
  <c r="I12" i="42" s="1"/>
  <c r="D12" i="42"/>
  <c r="E12" i="42" s="1"/>
  <c r="K11" i="42"/>
  <c r="H11" i="42"/>
  <c r="I11" i="42" s="1"/>
  <c r="D11" i="42"/>
  <c r="E11" i="42" s="1"/>
  <c r="K10" i="42"/>
  <c r="H10" i="42"/>
  <c r="I10" i="42" s="1"/>
  <c r="D10" i="42"/>
  <c r="E10" i="42" s="1"/>
  <c r="K9" i="42"/>
  <c r="H9" i="42"/>
  <c r="I9" i="42" s="1"/>
  <c r="D9" i="42"/>
  <c r="E9" i="42" s="1"/>
  <c r="K8" i="42"/>
  <c r="H8" i="42"/>
  <c r="I8" i="42" s="1"/>
  <c r="D8" i="42"/>
  <c r="E8" i="42" s="1"/>
  <c r="K7" i="42"/>
  <c r="H7" i="42"/>
  <c r="I7" i="42" s="1"/>
  <c r="D7" i="42"/>
  <c r="E7" i="42" s="1"/>
  <c r="K6" i="42"/>
  <c r="H6" i="42"/>
  <c r="I6" i="42" s="1"/>
  <c r="D6" i="42"/>
  <c r="E6" i="42" s="1"/>
  <c r="A2" i="42"/>
  <c r="A1" i="42"/>
  <c r="K8" i="41" l="1"/>
  <c r="K9" i="41"/>
  <c r="K10" i="41"/>
  <c r="K11" i="41"/>
  <c r="K12" i="41"/>
  <c r="K13" i="41"/>
  <c r="K14" i="41"/>
  <c r="K15" i="41"/>
  <c r="K16" i="41"/>
  <c r="K17" i="41"/>
  <c r="K18" i="41"/>
  <c r="K19" i="41"/>
  <c r="K20" i="41"/>
  <c r="K21" i="41"/>
  <c r="K22" i="41"/>
  <c r="K7" i="41"/>
  <c r="K6" i="41"/>
  <c r="K8" i="40"/>
  <c r="K9" i="40"/>
  <c r="K10" i="40"/>
  <c r="K11" i="40"/>
  <c r="K12" i="40"/>
  <c r="K13" i="40"/>
  <c r="K14" i="40"/>
  <c r="K15" i="40"/>
  <c r="K16" i="40"/>
  <c r="K17" i="40"/>
  <c r="K18" i="40"/>
  <c r="K19" i="40"/>
  <c r="K20" i="40"/>
  <c r="K21" i="40"/>
  <c r="K22" i="40"/>
  <c r="K7" i="40"/>
  <c r="K6" i="40"/>
  <c r="K8" i="39"/>
  <c r="K9" i="39"/>
  <c r="K10" i="39"/>
  <c r="K11" i="39"/>
  <c r="K12" i="39"/>
  <c r="K13" i="39"/>
  <c r="K14" i="39"/>
  <c r="K15" i="39"/>
  <c r="K16" i="39"/>
  <c r="K17" i="39"/>
  <c r="K18" i="39"/>
  <c r="K19" i="39"/>
  <c r="K20" i="39"/>
  <c r="K21" i="39"/>
  <c r="K22" i="39"/>
  <c r="K7" i="39"/>
  <c r="K6" i="39"/>
  <c r="K8" i="29"/>
  <c r="K9" i="29"/>
  <c r="K10" i="29"/>
  <c r="K11" i="29"/>
  <c r="K12" i="29"/>
  <c r="K13" i="29"/>
  <c r="K14" i="29"/>
  <c r="K15" i="29"/>
  <c r="K16" i="29"/>
  <c r="K17" i="29"/>
  <c r="K18" i="29"/>
  <c r="K19" i="29"/>
  <c r="K20" i="29"/>
  <c r="K21" i="29"/>
  <c r="K22" i="29"/>
  <c r="K7" i="29"/>
  <c r="K6" i="29"/>
  <c r="K8" i="37"/>
  <c r="K9" i="37"/>
  <c r="K10" i="37"/>
  <c r="K11" i="37"/>
  <c r="K12" i="37"/>
  <c r="K13" i="37"/>
  <c r="K14" i="37"/>
  <c r="K15" i="37"/>
  <c r="K16" i="37"/>
  <c r="K17" i="37"/>
  <c r="K18" i="37"/>
  <c r="K19" i="37"/>
  <c r="K20" i="37"/>
  <c r="K21" i="37"/>
  <c r="K22" i="37"/>
  <c r="K7" i="37"/>
  <c r="K6" i="37"/>
  <c r="K9" i="18"/>
  <c r="K10" i="18"/>
  <c r="K11" i="18"/>
  <c r="K12" i="18"/>
  <c r="K13" i="18"/>
  <c r="K14" i="18"/>
  <c r="K15" i="18"/>
  <c r="K16" i="18"/>
  <c r="K17" i="18"/>
  <c r="K18" i="18"/>
  <c r="K19" i="18"/>
  <c r="K20" i="18"/>
  <c r="K21" i="18"/>
  <c r="K22" i="18"/>
  <c r="K23" i="18"/>
  <c r="K24" i="18"/>
  <c r="K8" i="18"/>
  <c r="D6" i="37"/>
  <c r="E6" i="37" s="1"/>
  <c r="D7" i="37"/>
  <c r="E7" i="37" s="1"/>
  <c r="D8" i="37"/>
  <c r="E8" i="37" s="1"/>
  <c r="D9" i="37"/>
  <c r="E9" i="37" s="1"/>
  <c r="D10" i="37"/>
  <c r="E10" i="37" s="1"/>
  <c r="D11" i="37"/>
  <c r="E11" i="37"/>
  <c r="D12" i="37"/>
  <c r="E12" i="37" s="1"/>
  <c r="D13" i="37"/>
  <c r="E13" i="37"/>
  <c r="D14" i="37"/>
  <c r="E14" i="37" s="1"/>
  <c r="D15" i="37"/>
  <c r="E15" i="37" s="1"/>
  <c r="D16" i="37"/>
  <c r="E16" i="37" s="1"/>
  <c r="D17" i="37"/>
  <c r="E17" i="37" s="1"/>
  <c r="D18" i="37"/>
  <c r="E18" i="37" s="1"/>
  <c r="D19" i="37"/>
  <c r="E19" i="37" s="1"/>
  <c r="D20" i="37"/>
  <c r="E20" i="37"/>
  <c r="D21" i="37"/>
  <c r="E21" i="37" s="1"/>
  <c r="D22" i="37"/>
  <c r="E22" i="37" s="1"/>
  <c r="N17" i="14"/>
  <c r="H8" i="37"/>
  <c r="I8" i="37" s="1"/>
  <c r="H9" i="37"/>
  <c r="I9" i="37" s="1"/>
  <c r="H10" i="37"/>
  <c r="I10" i="37" s="1"/>
  <c r="H11" i="37"/>
  <c r="I11" i="37" s="1"/>
  <c r="H12" i="37"/>
  <c r="I12" i="37" s="1"/>
  <c r="H13" i="37"/>
  <c r="I13" i="37" s="1"/>
  <c r="H14" i="37"/>
  <c r="I14" i="37" s="1"/>
  <c r="H15" i="37"/>
  <c r="I15" i="37" s="1"/>
  <c r="H16" i="37"/>
  <c r="I16" i="37" s="1"/>
  <c r="H17" i="37"/>
  <c r="I17" i="37"/>
  <c r="H18" i="37"/>
  <c r="I18" i="37"/>
  <c r="H19" i="37"/>
  <c r="I19" i="37" s="1"/>
  <c r="H20" i="37"/>
  <c r="I20" i="37" s="1"/>
  <c r="H21" i="37"/>
  <c r="I21" i="37"/>
  <c r="H9" i="18"/>
  <c r="I9" i="18" s="1"/>
  <c r="H10" i="18"/>
  <c r="I10" i="18" s="1"/>
  <c r="H11" i="18"/>
  <c r="I11" i="18" s="1"/>
  <c r="H12" i="18"/>
  <c r="I12" i="18" s="1"/>
  <c r="H13" i="18"/>
  <c r="I13" i="18" s="1"/>
  <c r="H14" i="18"/>
  <c r="I14" i="18" s="1"/>
  <c r="H15" i="18"/>
  <c r="I15" i="18" s="1"/>
  <c r="H16" i="18"/>
  <c r="I16" i="18" s="1"/>
  <c r="H17" i="18"/>
  <c r="I17" i="18" s="1"/>
  <c r="H18" i="18"/>
  <c r="I18" i="18" s="1"/>
  <c r="H19" i="18"/>
  <c r="I19" i="18" s="1"/>
  <c r="H20" i="18"/>
  <c r="I20" i="18" s="1"/>
  <c r="H21" i="18"/>
  <c r="I21" i="18" s="1"/>
  <c r="H22" i="18"/>
  <c r="I22" i="18" s="1"/>
  <c r="H23" i="18"/>
  <c r="I23" i="18" s="1"/>
  <c r="H24" i="18"/>
  <c r="I24" i="18" s="1"/>
  <c r="D8" i="18"/>
  <c r="E8" i="18" s="1"/>
  <c r="D9" i="18"/>
  <c r="E9" i="18" s="1"/>
  <c r="D10" i="18"/>
  <c r="E10" i="18" s="1"/>
  <c r="D11" i="18"/>
  <c r="E11" i="18" s="1"/>
  <c r="D12" i="18"/>
  <c r="E12" i="18" s="1"/>
  <c r="D13" i="18"/>
  <c r="E13" i="18"/>
  <c r="D14" i="18"/>
  <c r="E14" i="18"/>
  <c r="D15" i="18"/>
  <c r="E15" i="18"/>
  <c r="D16" i="18"/>
  <c r="E16" i="18" s="1"/>
  <c r="D17" i="18"/>
  <c r="E17" i="18" s="1"/>
  <c r="D18" i="18"/>
  <c r="E18" i="18" s="1"/>
  <c r="D19" i="18"/>
  <c r="E19" i="18" s="1"/>
  <c r="D20" i="18"/>
  <c r="E20" i="18" s="1"/>
  <c r="D21" i="18"/>
  <c r="E21" i="18" s="1"/>
  <c r="D22" i="18"/>
  <c r="E22" i="18" s="1"/>
  <c r="D23" i="18"/>
  <c r="E23" i="18" s="1"/>
  <c r="D24" i="18"/>
  <c r="E24" i="18" s="1"/>
  <c r="D9" i="14"/>
  <c r="F9" i="14"/>
  <c r="H9" i="14"/>
  <c r="D10" i="14"/>
  <c r="F10" i="14"/>
  <c r="H10" i="14"/>
  <c r="D11" i="14"/>
  <c r="F11" i="14"/>
  <c r="H11" i="14"/>
  <c r="D12" i="14"/>
  <c r="F12" i="14"/>
  <c r="H12" i="14"/>
  <c r="D13" i="14"/>
  <c r="F13" i="14"/>
  <c r="H13" i="14"/>
  <c r="D14" i="14"/>
  <c r="F14" i="14"/>
  <c r="H14" i="14"/>
  <c r="D15" i="14"/>
  <c r="F15" i="14"/>
  <c r="H15" i="14"/>
  <c r="D16" i="14"/>
  <c r="F16" i="14"/>
  <c r="H16" i="14"/>
  <c r="D17" i="14"/>
  <c r="F17" i="14"/>
  <c r="H17" i="14"/>
  <c r="D18" i="14"/>
  <c r="F18" i="14"/>
  <c r="H18" i="14"/>
  <c r="D19" i="14"/>
  <c r="F19" i="14"/>
  <c r="H19" i="14"/>
  <c r="D20" i="14"/>
  <c r="F20" i="14"/>
  <c r="H20" i="14"/>
  <c r="D21" i="14"/>
  <c r="F21" i="14"/>
  <c r="H21" i="14"/>
  <c r="D22" i="14"/>
  <c r="F22" i="14"/>
  <c r="H22" i="14"/>
  <c r="D23" i="14"/>
  <c r="F23" i="14"/>
  <c r="H23" i="14"/>
  <c r="D24" i="14"/>
  <c r="F24" i="14"/>
  <c r="H24" i="14"/>
  <c r="D25" i="14"/>
  <c r="F25" i="14"/>
  <c r="H25" i="14"/>
  <c r="H7" i="37"/>
  <c r="I7" i="37" s="1"/>
  <c r="H22" i="37"/>
  <c r="I22" i="37" s="1"/>
  <c r="A23" i="40"/>
  <c r="H6" i="37"/>
  <c r="I6" i="37" s="1"/>
  <c r="A23" i="37"/>
  <c r="N13" i="14"/>
  <c r="L25" i="14"/>
  <c r="L24" i="14"/>
  <c r="L23" i="14"/>
  <c r="L22" i="14"/>
  <c r="L21" i="14"/>
  <c r="L20" i="14"/>
  <c r="L19" i="14"/>
  <c r="L18" i="14"/>
  <c r="L17" i="14"/>
  <c r="L16" i="14"/>
  <c r="L15" i="14"/>
  <c r="L14" i="14"/>
  <c r="L13" i="14"/>
  <c r="L12" i="14"/>
  <c r="L11" i="14"/>
  <c r="L10" i="14"/>
  <c r="L9" i="14"/>
  <c r="J11" i="14"/>
  <c r="J12" i="14"/>
  <c r="J13" i="14"/>
  <c r="J14" i="14"/>
  <c r="J15" i="14"/>
  <c r="J16" i="14"/>
  <c r="J17" i="14"/>
  <c r="J18" i="14"/>
  <c r="J19" i="14"/>
  <c r="J20" i="14"/>
  <c r="J21" i="14"/>
  <c r="J22" i="14"/>
  <c r="J23" i="14"/>
  <c r="J24" i="14"/>
  <c r="J25" i="14"/>
  <c r="J10" i="14"/>
  <c r="J9" i="14"/>
  <c r="H16" i="40"/>
  <c r="I16" i="40" s="1"/>
  <c r="H17" i="40"/>
  <c r="I17" i="40" s="1"/>
  <c r="D17" i="40"/>
  <c r="E17" i="40" s="1"/>
  <c r="H18" i="41"/>
  <c r="I18" i="41" s="1"/>
  <c r="H10" i="41"/>
  <c r="I10" i="41" s="1"/>
  <c r="H18" i="40"/>
  <c r="I18" i="40" s="1"/>
  <c r="H12" i="40"/>
  <c r="I12" i="40" s="1"/>
  <c r="H10" i="40"/>
  <c r="I10" i="40" s="1"/>
  <c r="A24" i="41"/>
  <c r="A23" i="41"/>
  <c r="H22" i="41"/>
  <c r="I22" i="41" s="1"/>
  <c r="D22" i="41"/>
  <c r="E22" i="41" s="1"/>
  <c r="H21" i="41"/>
  <c r="I21" i="41" s="1"/>
  <c r="D21" i="41"/>
  <c r="E21" i="41" s="1"/>
  <c r="H20" i="41"/>
  <c r="I20" i="41" s="1"/>
  <c r="D20" i="41"/>
  <c r="E20" i="41" s="1"/>
  <c r="H19" i="41"/>
  <c r="I19" i="41" s="1"/>
  <c r="D19" i="41"/>
  <c r="E19" i="41" s="1"/>
  <c r="D18" i="41"/>
  <c r="E18" i="41" s="1"/>
  <c r="H17" i="41"/>
  <c r="I17" i="41" s="1"/>
  <c r="D17" i="41"/>
  <c r="E17" i="41" s="1"/>
  <c r="H16" i="41"/>
  <c r="I16" i="41" s="1"/>
  <c r="D16" i="41"/>
  <c r="E16" i="41" s="1"/>
  <c r="H15" i="41"/>
  <c r="I15" i="41"/>
  <c r="D15" i="41"/>
  <c r="E15" i="41" s="1"/>
  <c r="I14" i="41"/>
  <c r="E14" i="41"/>
  <c r="H13" i="41"/>
  <c r="I13" i="41" s="1"/>
  <c r="D13" i="41"/>
  <c r="E13" i="41" s="1"/>
  <c r="H12" i="41"/>
  <c r="I12" i="41" s="1"/>
  <c r="D12" i="41"/>
  <c r="E12" i="41" s="1"/>
  <c r="H11" i="41"/>
  <c r="I11" i="41" s="1"/>
  <c r="D11" i="41"/>
  <c r="E11" i="41" s="1"/>
  <c r="D10" i="41"/>
  <c r="E10" i="41" s="1"/>
  <c r="H9" i="41"/>
  <c r="I9" i="41" s="1"/>
  <c r="D9" i="41"/>
  <c r="E9" i="41" s="1"/>
  <c r="H8" i="41"/>
  <c r="I8" i="41" s="1"/>
  <c r="D8" i="41"/>
  <c r="E8" i="41" s="1"/>
  <c r="H7" i="41"/>
  <c r="I7" i="41" s="1"/>
  <c r="D7" i="41"/>
  <c r="E7" i="41" s="1"/>
  <c r="H6" i="41"/>
  <c r="I6" i="41" s="1"/>
  <c r="D6" i="41"/>
  <c r="E6" i="41" s="1"/>
  <c r="A2" i="41"/>
  <c r="A1" i="41"/>
  <c r="A24" i="40"/>
  <c r="H22" i="40"/>
  <c r="I22" i="40" s="1"/>
  <c r="D22" i="40"/>
  <c r="E22" i="40" s="1"/>
  <c r="H21" i="40"/>
  <c r="I21" i="40" s="1"/>
  <c r="D21" i="40"/>
  <c r="E21" i="40" s="1"/>
  <c r="H20" i="40"/>
  <c r="I20" i="40" s="1"/>
  <c r="D20" i="40"/>
  <c r="E20" i="40" s="1"/>
  <c r="H19" i="40"/>
  <c r="I19" i="40" s="1"/>
  <c r="D19" i="40"/>
  <c r="E19" i="40" s="1"/>
  <c r="D18" i="40"/>
  <c r="E18" i="40" s="1"/>
  <c r="D16" i="40"/>
  <c r="E16" i="40" s="1"/>
  <c r="H15" i="40"/>
  <c r="I15" i="40" s="1"/>
  <c r="D15" i="40"/>
  <c r="E15" i="40" s="1"/>
  <c r="I14" i="40"/>
  <c r="E14" i="40"/>
  <c r="H13" i="40"/>
  <c r="I13" i="40" s="1"/>
  <c r="D13" i="40"/>
  <c r="E13" i="40" s="1"/>
  <c r="D12" i="40"/>
  <c r="E12" i="40" s="1"/>
  <c r="H11" i="40"/>
  <c r="I11" i="40" s="1"/>
  <c r="D11" i="40"/>
  <c r="E11" i="40" s="1"/>
  <c r="D10" i="40"/>
  <c r="E10" i="40" s="1"/>
  <c r="H9" i="40"/>
  <c r="I9" i="40" s="1"/>
  <c r="D9" i="40"/>
  <c r="E9" i="40" s="1"/>
  <c r="H8" i="40"/>
  <c r="I8" i="40"/>
  <c r="D8" i="40"/>
  <c r="E8" i="40" s="1"/>
  <c r="H7" i="40"/>
  <c r="I7" i="40" s="1"/>
  <c r="D7" i="40"/>
  <c r="E7" i="40" s="1"/>
  <c r="H6" i="40"/>
  <c r="I6" i="40" s="1"/>
  <c r="D6" i="40"/>
  <c r="E6" i="40" s="1"/>
  <c r="A24" i="39"/>
  <c r="A23" i="39"/>
  <c r="H22" i="39"/>
  <c r="I22" i="39" s="1"/>
  <c r="D22" i="39"/>
  <c r="E22" i="39" s="1"/>
  <c r="H21" i="39"/>
  <c r="I21" i="39" s="1"/>
  <c r="D21" i="39"/>
  <c r="E21" i="39" s="1"/>
  <c r="H20" i="39"/>
  <c r="I20" i="39" s="1"/>
  <c r="D20" i="39"/>
  <c r="E20" i="39"/>
  <c r="H19" i="39"/>
  <c r="I19" i="39" s="1"/>
  <c r="D19" i="39"/>
  <c r="E19" i="39" s="1"/>
  <c r="H18" i="39"/>
  <c r="I18" i="39" s="1"/>
  <c r="D18" i="39"/>
  <c r="E18" i="39" s="1"/>
  <c r="H17" i="39"/>
  <c r="I17" i="39"/>
  <c r="D17" i="39"/>
  <c r="E17" i="39" s="1"/>
  <c r="H16" i="39"/>
  <c r="I16" i="39" s="1"/>
  <c r="D16" i="39"/>
  <c r="E16" i="39" s="1"/>
  <c r="H15" i="39"/>
  <c r="I15" i="39"/>
  <c r="D15" i="39"/>
  <c r="E15" i="39" s="1"/>
  <c r="H14" i="39"/>
  <c r="I14" i="39" s="1"/>
  <c r="D14" i="39"/>
  <c r="E14" i="39" s="1"/>
  <c r="H13" i="39"/>
  <c r="I13" i="39"/>
  <c r="D13" i="39"/>
  <c r="E13" i="39" s="1"/>
  <c r="H12" i="39"/>
  <c r="I12" i="39" s="1"/>
  <c r="D12" i="39"/>
  <c r="E12" i="39" s="1"/>
  <c r="H11" i="39"/>
  <c r="I11" i="39" s="1"/>
  <c r="D11" i="39"/>
  <c r="E11" i="39" s="1"/>
  <c r="H10" i="39"/>
  <c r="I10" i="39" s="1"/>
  <c r="D10" i="39"/>
  <c r="E10" i="39"/>
  <c r="H9" i="39"/>
  <c r="I9" i="39" s="1"/>
  <c r="D9" i="39"/>
  <c r="E9" i="39"/>
  <c r="H8" i="39"/>
  <c r="I8" i="39" s="1"/>
  <c r="D8" i="39"/>
  <c r="E8" i="39"/>
  <c r="H7" i="39"/>
  <c r="I7" i="39" s="1"/>
  <c r="D7" i="39"/>
  <c r="E7" i="39" s="1"/>
  <c r="H6" i="39"/>
  <c r="I6" i="39" s="1"/>
  <c r="D6" i="39"/>
  <c r="E6" i="39" s="1"/>
  <c r="D18" i="29"/>
  <c r="E18" i="29" s="1"/>
  <c r="D10" i="29"/>
  <c r="E10" i="29" s="1"/>
  <c r="H22" i="29"/>
  <c r="I22" i="29" s="1"/>
  <c r="D22" i="29"/>
  <c r="E22" i="29" s="1"/>
  <c r="H21" i="29"/>
  <c r="I21" i="29" s="1"/>
  <c r="D21" i="29"/>
  <c r="E21" i="29" s="1"/>
  <c r="H20" i="29"/>
  <c r="I20" i="29" s="1"/>
  <c r="D20" i="29"/>
  <c r="E20" i="29" s="1"/>
  <c r="H19" i="29"/>
  <c r="I19" i="29" s="1"/>
  <c r="D19" i="29"/>
  <c r="E19" i="29" s="1"/>
  <c r="H18" i="29"/>
  <c r="I18" i="29" s="1"/>
  <c r="H17" i="29"/>
  <c r="I17" i="29" s="1"/>
  <c r="D17" i="29"/>
  <c r="E17" i="29" s="1"/>
  <c r="H16" i="29"/>
  <c r="I16" i="29" s="1"/>
  <c r="D16" i="29"/>
  <c r="E16" i="29" s="1"/>
  <c r="H15" i="29"/>
  <c r="I15" i="29" s="1"/>
  <c r="D15" i="29"/>
  <c r="E15" i="29" s="1"/>
  <c r="H14" i="29"/>
  <c r="I14" i="29" s="1"/>
  <c r="D14" i="29"/>
  <c r="E14" i="29" s="1"/>
  <c r="H13" i="29"/>
  <c r="I13" i="29" s="1"/>
  <c r="D13" i="29"/>
  <c r="E13" i="29" s="1"/>
  <c r="H12" i="29"/>
  <c r="I12" i="29" s="1"/>
  <c r="D12" i="29"/>
  <c r="E12" i="29" s="1"/>
  <c r="H11" i="29"/>
  <c r="I11" i="29" s="1"/>
  <c r="D11" i="29"/>
  <c r="E11" i="29" s="1"/>
  <c r="H10" i="29"/>
  <c r="I10" i="29" s="1"/>
  <c r="H9" i="29"/>
  <c r="I9" i="29" s="1"/>
  <c r="D9" i="29"/>
  <c r="E9" i="29" s="1"/>
  <c r="H8" i="29"/>
  <c r="I8" i="29" s="1"/>
  <c r="D8" i="29"/>
  <c r="E8" i="29" s="1"/>
  <c r="H7" i="29"/>
  <c r="I7" i="29" s="1"/>
  <c r="D7" i="29"/>
  <c r="E7" i="29" s="1"/>
  <c r="H6" i="29"/>
  <c r="I6" i="29" s="1"/>
  <c r="D6" i="29"/>
  <c r="E6" i="29" s="1"/>
  <c r="A24" i="37"/>
  <c r="A23" i="29"/>
  <c r="A2" i="40"/>
  <c r="A1" i="40"/>
  <c r="A2" i="39"/>
  <c r="A1" i="39"/>
  <c r="A2" i="29"/>
  <c r="A1" i="29"/>
  <c r="A2" i="37"/>
  <c r="A1" i="37"/>
  <c r="A2" i="18"/>
  <c r="A1" i="18"/>
  <c r="N25" i="14"/>
  <c r="N24" i="14"/>
  <c r="N23" i="14"/>
  <c r="N22" i="14"/>
  <c r="N21" i="14"/>
  <c r="N20" i="14"/>
  <c r="N19" i="14"/>
  <c r="N18" i="14"/>
  <c r="N16" i="14"/>
  <c r="N15" i="14"/>
  <c r="N14" i="14"/>
  <c r="N12" i="14"/>
  <c r="N11" i="14"/>
  <c r="N10" i="14"/>
  <c r="N9" i="14"/>
  <c r="H8" i="18"/>
  <c r="I8" i="18" s="1"/>
  <c r="A24" i="29"/>
</calcChain>
</file>

<file path=xl/sharedStrings.xml><?xml version="1.0" encoding="utf-8"?>
<sst xmlns="http://schemas.openxmlformats.org/spreadsheetml/2006/main" count="368" uniqueCount="90">
  <si>
    <t xml:space="preserve">TAB 10 - LABOR EXCHANGE PERFORMANCE SUMMARY </t>
  </si>
  <si>
    <t>COHORT SUMMARY</t>
  </si>
  <si>
    <t>Chart 1 - Populations in the Performance Cohort</t>
  </si>
  <si>
    <t xml:space="preserve">PERFORMANCE SUMMARY </t>
  </si>
  <si>
    <t>Chart 2 - Job Seeker Outcome Summary</t>
  </si>
  <si>
    <t>Chart 3 - UI Claimant Outcome Summary</t>
  </si>
  <si>
    <t>Chart 4 - Veteran Outcome Summary</t>
  </si>
  <si>
    <t>Chart 5 - Disabled Veteran Outcome Summary</t>
  </si>
  <si>
    <t>Chart 6 - DVOP Disabled Veteran Outcome Summary</t>
  </si>
  <si>
    <t>Chart 7 - DVOP Veteran Outcome Summary</t>
  </si>
  <si>
    <t>Chart 8 - RESEA Outcome Summary</t>
  </si>
  <si>
    <t>Data Source:  Labor Exchange Quarterly Report Data (ETA 9172 PIRL)</t>
  </si>
  <si>
    <t>Compiled by MassHire Department of Career Services</t>
  </si>
  <si>
    <t>CHART  1 - POPULATIONS IN THE PERFORMANCE COHORT</t>
  </si>
  <si>
    <t>A</t>
  </si>
  <si>
    <t>B</t>
  </si>
  <si>
    <t>C</t>
  </si>
  <si>
    <t>D=C/B</t>
  </si>
  <si>
    <t>E</t>
  </si>
  <si>
    <t>F=E/B</t>
  </si>
  <si>
    <t>G</t>
  </si>
  <si>
    <t>H=G/E</t>
  </si>
  <si>
    <t>I</t>
  </si>
  <si>
    <t>J=I/E</t>
  </si>
  <si>
    <t>K</t>
  </si>
  <si>
    <t>L=K/G</t>
  </si>
  <si>
    <t>M</t>
  </si>
  <si>
    <t>N=M/I</t>
  </si>
  <si>
    <t>WORKFORCE
AREA</t>
  </si>
  <si>
    <t>Disabled</t>
  </si>
  <si>
    <t>DVOP</t>
  </si>
  <si>
    <t>Total</t>
  </si>
  <si>
    <t>As a % of</t>
  </si>
  <si>
    <t>Veterans</t>
  </si>
  <si>
    <t>Job</t>
  </si>
  <si>
    <t>UI</t>
  </si>
  <si>
    <t>Total Job</t>
  </si>
  <si>
    <t>Served by</t>
  </si>
  <si>
    <t>Intensive</t>
  </si>
  <si>
    <t>Seekers</t>
  </si>
  <si>
    <t>Claimants</t>
  </si>
  <si>
    <t>Services</t>
  </si>
  <si>
    <t>Berkshire</t>
  </si>
  <si>
    <t>Boston</t>
  </si>
  <si>
    <t>Bristol</t>
  </si>
  <si>
    <t>Brockton</t>
  </si>
  <si>
    <t xml:space="preserve">Cape Cod </t>
  </si>
  <si>
    <t>Central Mass</t>
  </si>
  <si>
    <t>Frankl/Hampsh</t>
  </si>
  <si>
    <t>Gtr Lowell</t>
  </si>
  <si>
    <t>Gtr NBedford</t>
  </si>
  <si>
    <t>Hampden</t>
  </si>
  <si>
    <t xml:space="preserve">Merrimack </t>
  </si>
  <si>
    <t>Metro North</t>
  </si>
  <si>
    <t>Metro SW</t>
  </si>
  <si>
    <t xml:space="preserve">North Central </t>
  </si>
  <si>
    <t>North Shore</t>
  </si>
  <si>
    <t>South Shore</t>
  </si>
  <si>
    <t>TOTAL</t>
  </si>
  <si>
    <t>CHART  2 -  JOB SEEKER OUTCOME SUMMARY</t>
  </si>
  <si>
    <t>F</t>
  </si>
  <si>
    <t>H=G/F</t>
  </si>
  <si>
    <t>J</t>
  </si>
  <si>
    <t>WORKFORCE 
AREA</t>
  </si>
  <si>
    <t>Q2 Entered
Employment
Denominator</t>
  </si>
  <si>
    <t>Q2 Entered
Employment
Numerator</t>
  </si>
  <si>
    <t>Q2 Entered
Employment
Rate</t>
  </si>
  <si>
    <t>% of State Goal*</t>
  </si>
  <si>
    <t>Q4 Entered
Employment
Denominator</t>
  </si>
  <si>
    <t>Q4 Entered
Employment
Numerator</t>
  </si>
  <si>
    <t>Q4 Entered
Employment
Rate</t>
  </si>
  <si>
    <t>Q2 Median
Earnings</t>
  </si>
  <si>
    <t>Cape Cod &amp; Islands</t>
  </si>
  <si>
    <t>Franklin/Hampshire</t>
  </si>
  <si>
    <t>Greater Lowell</t>
  </si>
  <si>
    <t>Greater New Bedford</t>
  </si>
  <si>
    <t>Merrimack Valley</t>
  </si>
  <si>
    <t>Metro South/West</t>
  </si>
  <si>
    <t>North Central Mass</t>
  </si>
  <si>
    <t>STATE TOTALS</t>
  </si>
  <si>
    <t>*State Labor Exchange Goals:   Q2 EE Rate = 65%    Q4 EE Rate = 65%    Median Earnings = $6400</t>
  </si>
  <si>
    <t>Q2 EE Denominator:  Job Seekers who exited during the cohort period excluding those who left for exclusionary reasons.                                                                                                                                                                                                                                                                                                                         Q2 EE Numerator:  Job Seekers in the denominator who are employed in the 2nd quarter after their exit quarter.
Q4 EE Denominator:  Job Seekers who exited during the cohort period excluding those who left for exclusionary reasons.                                                                                                                                                                                                                                                                                                                         Q4 EE Numerator:  Job Seekers in the denominator who are employed in the 4th quarter after their exit quarter.
Q2 Median Earnings:   The median of the 2nd quarter earnings of those Job Seekers who were employed in the 2nd quarter after their exit quarter.
Refer to Tab 13 to see report period cohorts.</t>
  </si>
  <si>
    <t>CHART  3 -  UI CLAIMANT OUTCOME SUMMARY</t>
  </si>
  <si>
    <t>CHART 4 - VETERAN OUTCOME SUMMARY</t>
  </si>
  <si>
    <t>% of State
Goal*</t>
  </si>
  <si>
    <t>CHART 5 - DISABLED VETERAN OUTCOME SUMMARY</t>
  </si>
  <si>
    <t>CHART 6 - DVOP DISABLED VETERAN OUTCOME SUMMARY</t>
  </si>
  <si>
    <t>CHART 7 - DVOP VETERAN OUTCOME SUMMARY</t>
  </si>
  <si>
    <t>CHART 8 - RESEA OUTCOME SUMMARY</t>
  </si>
  <si>
    <t>FY21 QUARTER ENDING JUNE 30,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</si>
</sst>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quot;$&quot;* #,##0.00_);_(&quot;$&quot;* \(#,##0.00\);_(&quot;$&quot;* &quot;-&quot;??_);_(@_)"/>
    <numFmt numFmtId="164" formatCode="&quot;$&quot;#,##0"/>
  </numFmts>
  <fonts count="23" x14ac:knownFonts="1">
    <font>
      <sz val="10"/>
      <name val="Arial"/>
    </font>
    <font>
      <sz val="10"/>
      <name val="Arial"/>
    </font>
    <font>
      <sz val="8"/>
      <name val="Arial"/>
      <family val="2"/>
    </font>
    <font>
      <sz val="10"/>
      <name val="Arial"/>
      <family val="2"/>
    </font>
    <font>
      <b/>
      <sz val="10"/>
      <name val="Arial"/>
      <family val="2"/>
    </font>
    <font>
      <sz val="10"/>
      <name val="Times New Roman"/>
      <family val="1"/>
    </font>
    <font>
      <b/>
      <sz val="14"/>
      <name val="Times New Roman"/>
      <family val="1"/>
    </font>
    <font>
      <b/>
      <sz val="16"/>
      <name val="Times New Roman"/>
      <family val="1"/>
    </font>
    <font>
      <b/>
      <sz val="12"/>
      <name val="Times New Roman"/>
      <family val="1"/>
    </font>
    <font>
      <b/>
      <sz val="12"/>
      <color indexed="12"/>
      <name val="Times New Roman"/>
      <family val="1"/>
    </font>
    <font>
      <b/>
      <sz val="10"/>
      <name val="Times New Roman"/>
      <family val="1"/>
    </font>
    <font>
      <sz val="10"/>
      <color indexed="12"/>
      <name val="Times New Roman"/>
      <family val="1"/>
    </font>
    <font>
      <sz val="8"/>
      <name val="Times New Roman"/>
      <family val="1"/>
    </font>
    <font>
      <b/>
      <sz val="8"/>
      <name val="Times New Roman"/>
      <family val="1"/>
    </font>
    <font>
      <sz val="10"/>
      <color indexed="8"/>
      <name val="Arial"/>
      <family val="2"/>
    </font>
    <font>
      <sz val="10"/>
      <color indexed="8"/>
      <name val="Arial"/>
      <family val="2"/>
    </font>
    <font>
      <sz val="10"/>
      <color indexed="8"/>
      <name val="Arial"/>
      <family val="2"/>
    </font>
    <font>
      <sz val="10"/>
      <color indexed="8"/>
      <name val="Arial"/>
      <family val="2"/>
    </font>
    <font>
      <b/>
      <sz val="11"/>
      <name val="Times New Roman"/>
      <family val="1"/>
    </font>
    <font>
      <sz val="11"/>
      <name val="Arial"/>
      <family val="2"/>
    </font>
    <font>
      <b/>
      <i/>
      <sz val="12"/>
      <name val="Times New Roman"/>
      <family val="1"/>
    </font>
    <font>
      <sz val="10"/>
      <color indexed="8"/>
      <name val="ARIAL"/>
      <charset val="1"/>
    </font>
    <font>
      <sz val="10"/>
      <color rgb="FF000000"/>
      <name val="ARIAL"/>
      <charset val="1"/>
    </font>
  </fonts>
  <fills count="2">
    <fill>
      <patternFill patternType="none"/>
    </fill>
    <fill>
      <patternFill patternType="gray125"/>
    </fill>
  </fills>
  <borders count="72">
    <border>
      <left/>
      <right/>
      <top/>
      <bottom/>
      <diagonal/>
    </border>
    <border>
      <left style="thick">
        <color indexed="12"/>
      </left>
      <right/>
      <top/>
      <bottom/>
      <diagonal/>
    </border>
    <border>
      <left style="thick">
        <color indexed="12"/>
      </left>
      <right/>
      <top style="thick">
        <color indexed="12"/>
      </top>
      <bottom/>
      <diagonal/>
    </border>
    <border>
      <left/>
      <right style="thick">
        <color indexed="12"/>
      </right>
      <top/>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double">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double">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double">
        <color indexed="64"/>
      </right>
      <top style="medium">
        <color indexed="64"/>
      </top>
      <bottom style="medium">
        <color indexed="64"/>
      </bottom>
      <diagonal/>
    </border>
    <border>
      <left/>
      <right/>
      <top style="thick">
        <color indexed="12"/>
      </top>
      <bottom/>
      <diagonal/>
    </border>
    <border>
      <left/>
      <right style="thick">
        <color indexed="12"/>
      </right>
      <top style="thick">
        <color indexed="12"/>
      </top>
      <bottom/>
      <diagonal/>
    </border>
    <border>
      <left style="thick">
        <color indexed="12"/>
      </left>
      <right/>
      <top/>
      <bottom style="thick">
        <color indexed="12"/>
      </bottom>
      <diagonal/>
    </border>
    <border>
      <left/>
      <right/>
      <top/>
      <bottom style="thick">
        <color indexed="12"/>
      </bottom>
      <diagonal/>
    </border>
    <border>
      <left/>
      <right style="thick">
        <color indexed="12"/>
      </right>
      <top/>
      <bottom style="thick">
        <color indexed="12"/>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style="double">
        <color indexed="64"/>
      </right>
      <top/>
      <bottom/>
      <diagonal/>
    </border>
    <border>
      <left style="double">
        <color indexed="64"/>
      </left>
      <right/>
      <top/>
      <bottom/>
      <diagonal/>
    </border>
    <border>
      <left style="medium">
        <color indexed="64"/>
      </left>
      <right style="medium">
        <color indexed="64"/>
      </right>
      <top/>
      <bottom/>
      <diagonal/>
    </border>
    <border>
      <left style="medium">
        <color indexed="64"/>
      </left>
      <right style="medium">
        <color indexed="64"/>
      </right>
      <top style="medium">
        <color indexed="64"/>
      </top>
      <bottom style="thin">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right/>
      <top style="medium">
        <color indexed="64"/>
      </top>
      <bottom style="thin">
        <color indexed="64"/>
      </bottom>
      <diagonal/>
    </border>
    <border>
      <left/>
      <right style="double">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double">
        <color indexed="64"/>
      </left>
      <right/>
      <top style="medium">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bottom/>
      <diagonal/>
    </border>
    <border>
      <left/>
      <right/>
      <top style="thin">
        <color indexed="64"/>
      </top>
      <bottom/>
      <diagonal/>
    </border>
    <border>
      <left/>
      <right style="double">
        <color indexed="64"/>
      </right>
      <top style="thin">
        <color indexed="64"/>
      </top>
      <bottom/>
      <diagonal/>
    </border>
    <border>
      <left/>
      <right style="medium">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top/>
      <bottom style="medium">
        <color indexed="64"/>
      </bottom>
      <diagonal/>
    </border>
    <border>
      <left/>
      <right style="medium">
        <color indexed="64"/>
      </right>
      <top/>
      <bottom/>
      <diagonal/>
    </border>
    <border>
      <left style="medium">
        <color indexed="64"/>
      </left>
      <right style="medium">
        <color indexed="64"/>
      </right>
      <top/>
      <bottom style="medium">
        <color indexed="64"/>
      </bottom>
      <diagonal/>
    </border>
    <border>
      <left/>
      <right style="double">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style="double">
        <color indexed="64"/>
      </right>
      <top style="medium">
        <color indexed="64"/>
      </top>
      <bottom style="thin">
        <color indexed="64"/>
      </bottom>
      <diagonal/>
    </border>
    <border>
      <left style="double">
        <color indexed="64"/>
      </left>
      <right/>
      <top/>
      <bottom style="medium">
        <color indexed="64"/>
      </bottom>
      <diagonal/>
    </border>
    <border>
      <left style="thin">
        <color indexed="64"/>
      </left>
      <right/>
      <top style="thin">
        <color indexed="64"/>
      </top>
      <bottom/>
      <diagonal/>
    </border>
    <border>
      <left/>
      <right/>
      <top style="medium">
        <color indexed="64"/>
      </top>
      <bottom/>
      <diagonal/>
    </border>
    <border>
      <left/>
      <right style="thin">
        <color indexed="64"/>
      </right>
      <top style="medium">
        <color indexed="64"/>
      </top>
      <bottom/>
      <diagonal/>
    </border>
    <border>
      <left style="double">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diagonal/>
    </border>
    <border>
      <left style="double">
        <color indexed="64"/>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thin">
        <color indexed="64"/>
      </top>
      <bottom/>
      <diagonal/>
    </border>
    <border>
      <left style="thick">
        <color rgb="FF0000FF"/>
      </left>
      <right/>
      <top/>
      <bottom/>
      <diagonal/>
    </border>
  </borders>
  <cellStyleXfs count="9">
    <xf numFmtId="0" fontId="0" fillId="0" borderId="0"/>
    <xf numFmtId="44" fontId="1" fillId="0" borderId="0" applyFont="0" applyFill="0" applyBorder="0" applyAlignment="0" applyProtection="0"/>
    <xf numFmtId="0" fontId="14" fillId="0" borderId="0">
      <alignment vertical="top"/>
    </xf>
    <xf numFmtId="0" fontId="15" fillId="0" borderId="0">
      <alignment vertical="top"/>
    </xf>
    <xf numFmtId="0" fontId="16" fillId="0" borderId="0">
      <alignment vertical="top"/>
    </xf>
    <xf numFmtId="0" fontId="17" fillId="0" borderId="0">
      <alignment vertical="top"/>
    </xf>
    <xf numFmtId="0" fontId="21" fillId="0" borderId="0">
      <alignment vertical="top"/>
    </xf>
    <xf numFmtId="0" fontId="22" fillId="0" borderId="0"/>
    <xf numFmtId="9" fontId="1" fillId="0" borderId="0" applyFont="0" applyFill="0" applyBorder="0" applyAlignment="0" applyProtection="0"/>
  </cellStyleXfs>
  <cellXfs count="222">
    <xf numFmtId="0" fontId="0" fillId="0" borderId="0" xfId="0"/>
    <xf numFmtId="0" fontId="3" fillId="0" borderId="0" xfId="0" applyFont="1" applyAlignment="1">
      <alignment horizontal="center" vertical="center"/>
    </xf>
    <xf numFmtId="0" fontId="3" fillId="0" borderId="0" xfId="0" applyFont="1"/>
    <xf numFmtId="0" fontId="3" fillId="0" borderId="0" xfId="0" applyFont="1" applyAlignment="1">
      <alignment vertical="center"/>
    </xf>
    <xf numFmtId="3" fontId="3" fillId="0" borderId="0" xfId="0" applyNumberFormat="1" applyFont="1"/>
    <xf numFmtId="0" fontId="3" fillId="0" borderId="0" xfId="0" applyFont="1" applyBorder="1" applyAlignment="1">
      <alignment horizontal="left" wrapText="1"/>
    </xf>
    <xf numFmtId="0" fontId="3" fillId="0" borderId="0" xfId="0" applyFont="1" applyAlignment="1">
      <alignment horizontal="left" wrapText="1"/>
    </xf>
    <xf numFmtId="0" fontId="3" fillId="0" borderId="0" xfId="0" applyFont="1" applyBorder="1" applyAlignment="1">
      <alignment horizontal="center" vertical="center"/>
    </xf>
    <xf numFmtId="0" fontId="4" fillId="0" borderId="0" xfId="0" applyFont="1" applyBorder="1" applyAlignment="1">
      <alignment horizontal="center" vertical="center"/>
    </xf>
    <xf numFmtId="0" fontId="4" fillId="0" borderId="0" xfId="0" applyFont="1" applyBorder="1" applyAlignment="1">
      <alignment vertical="center"/>
    </xf>
    <xf numFmtId="0" fontId="4" fillId="0" borderId="0" xfId="0" applyFont="1" applyAlignment="1">
      <alignment vertical="center"/>
    </xf>
    <xf numFmtId="0" fontId="6" fillId="0" borderId="0" xfId="0" applyFont="1" applyAlignment="1">
      <alignment horizontal="center"/>
    </xf>
    <xf numFmtId="0" fontId="8" fillId="0" borderId="0" xfId="0" applyFont="1" applyAlignment="1"/>
    <xf numFmtId="0" fontId="8" fillId="0" borderId="0" xfId="0" applyFont="1" applyBorder="1" applyAlignment="1"/>
    <xf numFmtId="0" fontId="6" fillId="0" borderId="1" xfId="0" applyFont="1" applyBorder="1"/>
    <xf numFmtId="0" fontId="8" fillId="0" borderId="1" xfId="0" applyFont="1" applyBorder="1" applyAlignment="1">
      <alignment horizontal="left" indent="15"/>
    </xf>
    <xf numFmtId="0" fontId="5" fillId="0" borderId="1" xfId="0" applyFont="1" applyBorder="1" applyAlignment="1">
      <alignment horizontal="left" indent="1"/>
    </xf>
    <xf numFmtId="0" fontId="6" fillId="0" borderId="2" xfId="0" applyFont="1" applyBorder="1" applyAlignment="1">
      <alignment horizontal="center"/>
    </xf>
    <xf numFmtId="0" fontId="9" fillId="0" borderId="3" xfId="0" applyFont="1" applyBorder="1" applyAlignment="1"/>
    <xf numFmtId="0" fontId="5" fillId="0" borderId="4" xfId="0" applyFont="1" applyBorder="1" applyAlignment="1">
      <alignment vertical="center"/>
    </xf>
    <xf numFmtId="3" fontId="5" fillId="0" borderId="5" xfId="0" applyNumberFormat="1" applyFont="1" applyFill="1" applyBorder="1" applyAlignment="1">
      <alignment horizontal="center" vertical="center"/>
    </xf>
    <xf numFmtId="9" fontId="5" fillId="0" borderId="6" xfId="8" applyFont="1" applyFill="1" applyBorder="1" applyAlignment="1">
      <alignment horizontal="center" vertical="center"/>
    </xf>
    <xf numFmtId="0" fontId="5" fillId="0" borderId="7" xfId="0" applyFont="1" applyBorder="1" applyAlignment="1">
      <alignment vertical="center"/>
    </xf>
    <xf numFmtId="0" fontId="5" fillId="0" borderId="8" xfId="0" applyFont="1" applyBorder="1" applyAlignment="1">
      <alignment vertical="center"/>
    </xf>
    <xf numFmtId="3" fontId="5" fillId="0" borderId="9" xfId="0" applyNumberFormat="1" applyFont="1" applyFill="1" applyBorder="1" applyAlignment="1">
      <alignment horizontal="center" vertical="center"/>
    </xf>
    <xf numFmtId="9" fontId="5" fillId="0" borderId="10" xfId="8" applyFont="1" applyFill="1" applyBorder="1" applyAlignment="1">
      <alignment horizontal="center" vertical="center"/>
    </xf>
    <xf numFmtId="0" fontId="10" fillId="0" borderId="11" xfId="0" applyFont="1" applyBorder="1" applyAlignment="1">
      <alignment vertical="center"/>
    </xf>
    <xf numFmtId="3" fontId="10" fillId="0" borderId="12" xfId="0" applyNumberFormat="1" applyFont="1" applyFill="1" applyBorder="1" applyAlignment="1">
      <alignment horizontal="center" vertical="center"/>
    </xf>
    <xf numFmtId="9" fontId="10" fillId="0" borderId="13" xfId="8" applyFont="1" applyFill="1" applyBorder="1" applyAlignment="1">
      <alignment horizontal="center" vertical="center"/>
    </xf>
    <xf numFmtId="0" fontId="5" fillId="0" borderId="0" xfId="0" applyFont="1"/>
    <xf numFmtId="0" fontId="5" fillId="0" borderId="14" xfId="0" applyFont="1" applyBorder="1"/>
    <xf numFmtId="0" fontId="5" fillId="0" borderId="15" xfId="0" applyFont="1" applyBorder="1"/>
    <xf numFmtId="0" fontId="11" fillId="0" borderId="3" xfId="0" applyFont="1" applyBorder="1"/>
    <xf numFmtId="0" fontId="5" fillId="0" borderId="1" xfId="0" applyFont="1" applyBorder="1"/>
    <xf numFmtId="0" fontId="5" fillId="0" borderId="0" xfId="0" applyFont="1" applyBorder="1"/>
    <xf numFmtId="0" fontId="5" fillId="0" borderId="16" xfId="0" applyFont="1" applyBorder="1"/>
    <xf numFmtId="0" fontId="5" fillId="0" borderId="17" xfId="0" applyFont="1" applyBorder="1"/>
    <xf numFmtId="0" fontId="11" fillId="0" borderId="18" xfId="0" applyFont="1" applyBorder="1"/>
    <xf numFmtId="3" fontId="5" fillId="0" borderId="19" xfId="0" applyNumberFormat="1" applyFont="1" applyFill="1" applyBorder="1" applyAlignment="1">
      <alignment horizontal="center" vertical="center"/>
    </xf>
    <xf numFmtId="9" fontId="5" fillId="0" borderId="20" xfId="8" applyNumberFormat="1" applyFont="1" applyFill="1" applyBorder="1" applyAlignment="1">
      <alignment horizontal="center" vertical="center"/>
    </xf>
    <xf numFmtId="9" fontId="5" fillId="0" borderId="20" xfId="8" applyFont="1" applyFill="1" applyBorder="1" applyAlignment="1">
      <alignment horizontal="center" vertical="center"/>
    </xf>
    <xf numFmtId="3" fontId="5" fillId="0" borderId="21" xfId="0" applyNumberFormat="1" applyFont="1" applyFill="1" applyBorder="1" applyAlignment="1">
      <alignment horizontal="center" vertical="center"/>
    </xf>
    <xf numFmtId="3" fontId="10" fillId="0" borderId="22" xfId="0" applyNumberFormat="1" applyFont="1" applyFill="1" applyBorder="1" applyAlignment="1">
      <alignment horizontal="center" vertical="center"/>
    </xf>
    <xf numFmtId="9" fontId="10" fillId="0" borderId="23" xfId="8" applyFont="1" applyFill="1" applyBorder="1" applyAlignment="1">
      <alignment horizontal="center" vertical="center"/>
    </xf>
    <xf numFmtId="0" fontId="5" fillId="0" borderId="26" xfId="0" applyFont="1" applyBorder="1" applyAlignment="1">
      <alignment horizontal="center" vertical="center" wrapText="1"/>
    </xf>
    <xf numFmtId="0" fontId="5" fillId="0" borderId="28" xfId="0" applyFont="1" applyBorder="1" applyAlignment="1">
      <alignment vertical="center"/>
    </xf>
    <xf numFmtId="0" fontId="8" fillId="0" borderId="0" xfId="0" applyFont="1" applyBorder="1" applyAlignment="1">
      <alignment horizontal="left"/>
    </xf>
    <xf numFmtId="0" fontId="8" fillId="0" borderId="0" xfId="0" applyFont="1" applyBorder="1" applyAlignment="1">
      <alignment horizontal="left" indent="15"/>
    </xf>
    <xf numFmtId="3" fontId="5" fillId="0" borderId="29" xfId="0" applyNumberFormat="1" applyFont="1" applyFill="1" applyBorder="1" applyAlignment="1">
      <alignment horizontal="center" vertical="center"/>
    </xf>
    <xf numFmtId="3" fontId="10" fillId="0" borderId="30" xfId="0" applyNumberFormat="1" applyFont="1" applyFill="1" applyBorder="1" applyAlignment="1">
      <alignment horizontal="center" vertical="center"/>
    </xf>
    <xf numFmtId="3" fontId="5" fillId="0" borderId="31" xfId="0" applyNumberFormat="1" applyFont="1" applyFill="1" applyBorder="1" applyAlignment="1">
      <alignment horizontal="center" vertical="center"/>
    </xf>
    <xf numFmtId="3" fontId="5" fillId="0" borderId="32" xfId="0" applyNumberFormat="1" applyFont="1" applyFill="1" applyBorder="1" applyAlignment="1">
      <alignment horizontal="center" vertical="center"/>
    </xf>
    <xf numFmtId="0" fontId="5" fillId="0" borderId="28" xfId="0" applyFont="1" applyBorder="1" applyAlignment="1">
      <alignment horizontal="center" vertical="center" wrapText="1"/>
    </xf>
    <xf numFmtId="0" fontId="5" fillId="0" borderId="33" xfId="0" applyFont="1" applyBorder="1" applyAlignment="1">
      <alignment horizontal="center" vertical="center" wrapText="1"/>
    </xf>
    <xf numFmtId="0" fontId="5" fillId="0" borderId="34" xfId="0" applyFont="1" applyBorder="1" applyAlignment="1">
      <alignment horizontal="center" vertical="center" wrapText="1"/>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4" xfId="0" applyFont="1" applyBorder="1" applyAlignment="1">
      <alignment horizontal="center" vertical="center"/>
    </xf>
    <xf numFmtId="0" fontId="5" fillId="0" borderId="33" xfId="0" applyFont="1" applyBorder="1" applyAlignment="1">
      <alignment horizontal="center" vertical="center"/>
    </xf>
    <xf numFmtId="0" fontId="5" fillId="0" borderId="37" xfId="0" applyFont="1" applyBorder="1" applyAlignment="1">
      <alignment horizontal="center" vertical="center"/>
    </xf>
    <xf numFmtId="0" fontId="5" fillId="0" borderId="36" xfId="0" applyFont="1" applyBorder="1" applyAlignment="1">
      <alignment horizontal="center" vertical="center" wrapText="1"/>
    </xf>
    <xf numFmtId="0" fontId="5" fillId="0" borderId="37" xfId="0" applyFont="1" applyBorder="1" applyAlignment="1">
      <alignment horizontal="center" vertical="center" wrapText="1"/>
    </xf>
    <xf numFmtId="0" fontId="6" fillId="0" borderId="0" xfId="0" applyFont="1" applyBorder="1" applyAlignment="1">
      <alignment horizontal="left"/>
    </xf>
    <xf numFmtId="9" fontId="5" fillId="0" borderId="38" xfId="8" applyNumberFormat="1" applyFont="1" applyFill="1" applyBorder="1" applyAlignment="1">
      <alignment horizontal="center" vertical="center"/>
    </xf>
    <xf numFmtId="9" fontId="5" fillId="0" borderId="0" xfId="8" applyNumberFormat="1" applyFont="1" applyFill="1" applyBorder="1" applyAlignment="1">
      <alignment horizontal="center" vertical="center"/>
    </xf>
    <xf numFmtId="9" fontId="5" fillId="0" borderId="39" xfId="8" applyFont="1" applyFill="1" applyBorder="1" applyAlignment="1">
      <alignment horizontal="center" vertical="center"/>
    </xf>
    <xf numFmtId="9" fontId="5" fillId="0" borderId="40" xfId="8" applyFont="1" applyFill="1" applyBorder="1" applyAlignment="1">
      <alignment horizontal="center" vertical="center"/>
    </xf>
    <xf numFmtId="0" fontId="3" fillId="0" borderId="24" xfId="0" applyFont="1" applyBorder="1" applyAlignment="1">
      <alignment vertical="center"/>
    </xf>
    <xf numFmtId="0" fontId="4" fillId="0" borderId="24" xfId="0" applyFont="1" applyBorder="1" applyAlignment="1">
      <alignment vertical="center"/>
    </xf>
    <xf numFmtId="0" fontId="5" fillId="0" borderId="35" xfId="0" applyFont="1" applyBorder="1" applyAlignment="1">
      <alignment horizontal="center" vertical="center" wrapText="1"/>
    </xf>
    <xf numFmtId="0" fontId="5" fillId="0" borderId="43" xfId="0" applyFont="1" applyBorder="1" applyAlignment="1">
      <alignment horizontal="center" vertical="center" wrapText="1"/>
    </xf>
    <xf numFmtId="164" fontId="5" fillId="0" borderId="39" xfId="1" applyNumberFormat="1" applyFont="1" applyFill="1" applyBorder="1" applyAlignment="1">
      <alignment horizontal="center" vertical="center"/>
    </xf>
    <xf numFmtId="164" fontId="5" fillId="0" borderId="44" xfId="1" applyNumberFormat="1" applyFont="1" applyFill="1" applyBorder="1" applyAlignment="1">
      <alignment horizontal="center" vertical="center"/>
    </xf>
    <xf numFmtId="3" fontId="5" fillId="0" borderId="4" xfId="0" applyNumberFormat="1" applyFont="1" applyFill="1" applyBorder="1" applyAlignment="1">
      <alignment horizontal="center" vertical="center"/>
    </xf>
    <xf numFmtId="3" fontId="5" fillId="0" borderId="7" xfId="0" applyNumberFormat="1" applyFont="1" applyFill="1" applyBorder="1" applyAlignment="1">
      <alignment horizontal="center" vertical="center"/>
    </xf>
    <xf numFmtId="3" fontId="5" fillId="0" borderId="45" xfId="0" applyNumberFormat="1" applyFont="1" applyFill="1" applyBorder="1" applyAlignment="1">
      <alignment horizontal="center" vertical="center"/>
    </xf>
    <xf numFmtId="3" fontId="5" fillId="0" borderId="8" xfId="0" applyNumberFormat="1" applyFont="1" applyFill="1" applyBorder="1" applyAlignment="1">
      <alignment horizontal="center" vertical="center"/>
    </xf>
    <xf numFmtId="3" fontId="10" fillId="0" borderId="11" xfId="0" applyNumberFormat="1" applyFont="1" applyFill="1" applyBorder="1" applyAlignment="1">
      <alignment horizontal="center" vertical="center"/>
    </xf>
    <xf numFmtId="0" fontId="5" fillId="0" borderId="46" xfId="0" applyFont="1" applyBorder="1" applyAlignment="1">
      <alignment horizontal="center" vertical="center"/>
    </xf>
    <xf numFmtId="0" fontId="5" fillId="0" borderId="47" xfId="0" applyFont="1" applyBorder="1" applyAlignment="1">
      <alignment horizontal="center" vertical="center"/>
    </xf>
    <xf numFmtId="3" fontId="5" fillId="0" borderId="48" xfId="0" applyNumberFormat="1" applyFont="1" applyFill="1" applyBorder="1" applyAlignment="1">
      <alignment horizontal="center" vertical="center"/>
    </xf>
    <xf numFmtId="3" fontId="5" fillId="0" borderId="49" xfId="0" applyNumberFormat="1" applyFont="1" applyFill="1" applyBorder="1" applyAlignment="1">
      <alignment horizontal="center" vertical="center"/>
    </xf>
    <xf numFmtId="9" fontId="5" fillId="0" borderId="31" xfId="8" applyFont="1" applyFill="1" applyBorder="1" applyAlignment="1">
      <alignment horizontal="center" vertical="center"/>
    </xf>
    <xf numFmtId="9" fontId="5" fillId="0" borderId="32" xfId="8" applyFont="1" applyFill="1" applyBorder="1" applyAlignment="1">
      <alignment horizontal="center" vertical="center"/>
    </xf>
    <xf numFmtId="9" fontId="5" fillId="0" borderId="49" xfId="8" applyFont="1" applyFill="1" applyBorder="1" applyAlignment="1">
      <alignment horizontal="center" vertical="center"/>
    </xf>
    <xf numFmtId="9" fontId="10" fillId="0" borderId="30" xfId="8" applyFont="1" applyFill="1" applyBorder="1" applyAlignment="1">
      <alignment horizontal="center" vertical="center"/>
    </xf>
    <xf numFmtId="0" fontId="12" fillId="0" borderId="50" xfId="0" applyFont="1" applyBorder="1" applyAlignment="1">
      <alignment horizontal="center" vertical="center" wrapText="1"/>
    </xf>
    <xf numFmtId="0" fontId="12" fillId="0" borderId="27" xfId="0" applyFont="1" applyBorder="1" applyAlignment="1">
      <alignment horizontal="center" vertical="center" wrapText="1"/>
    </xf>
    <xf numFmtId="0" fontId="12" fillId="0" borderId="0" xfId="0" applyFont="1" applyBorder="1" applyAlignment="1">
      <alignment horizontal="center" vertical="center" wrapText="1"/>
    </xf>
    <xf numFmtId="0" fontId="12" fillId="0" borderId="25" xfId="0" applyFont="1" applyBorder="1" applyAlignment="1">
      <alignment horizontal="center" vertical="center" wrapText="1"/>
    </xf>
    <xf numFmtId="0" fontId="12" fillId="0" borderId="21" xfId="0" applyFont="1" applyBorder="1" applyAlignment="1">
      <alignment horizontal="center" vertical="center" wrapText="1"/>
    </xf>
    <xf numFmtId="0" fontId="12" fillId="0" borderId="40" xfId="0" applyFont="1" applyBorder="1" applyAlignment="1">
      <alignment horizontal="center" vertical="center" wrapText="1"/>
    </xf>
    <xf numFmtId="0" fontId="12" fillId="0" borderId="51" xfId="0" applyFont="1" applyBorder="1" applyAlignment="1">
      <alignment horizontal="center" vertical="center" wrapText="1"/>
    </xf>
    <xf numFmtId="0" fontId="12" fillId="0" borderId="52" xfId="0" applyFont="1" applyBorder="1" applyAlignment="1">
      <alignment horizontal="center" vertical="center" wrapText="1"/>
    </xf>
    <xf numFmtId="0" fontId="12" fillId="0" borderId="53" xfId="0" applyFont="1" applyBorder="1" applyAlignment="1">
      <alignment horizontal="center" vertical="center" wrapText="1"/>
    </xf>
    <xf numFmtId="0" fontId="12" fillId="0" borderId="29" xfId="0" applyFont="1" applyBorder="1" applyAlignment="1">
      <alignment horizontal="center" vertical="center" wrapText="1"/>
    </xf>
    <xf numFmtId="0" fontId="12" fillId="0" borderId="54" xfId="0" applyFont="1" applyBorder="1" applyAlignment="1">
      <alignment horizontal="center" vertical="center" wrapText="1"/>
    </xf>
    <xf numFmtId="0" fontId="12" fillId="0" borderId="55" xfId="0" applyFont="1" applyBorder="1" applyAlignment="1">
      <alignment horizontal="center" vertical="center" wrapText="1"/>
    </xf>
    <xf numFmtId="0" fontId="5" fillId="0" borderId="31" xfId="0" applyFont="1" applyBorder="1" applyAlignment="1">
      <alignment horizontal="center" vertical="center"/>
    </xf>
    <xf numFmtId="0" fontId="5" fillId="0" borderId="56" xfId="0" applyFont="1" applyBorder="1" applyAlignment="1">
      <alignment horizontal="center" vertical="center"/>
    </xf>
    <xf numFmtId="0" fontId="12" fillId="0" borderId="26" xfId="0" applyFont="1" applyBorder="1" applyAlignment="1">
      <alignment horizontal="center" vertical="center" wrapText="1"/>
    </xf>
    <xf numFmtId="0" fontId="12" fillId="0" borderId="57" xfId="0" applyFont="1" applyBorder="1" applyAlignment="1">
      <alignment horizontal="center" vertical="center" wrapText="1"/>
    </xf>
    <xf numFmtId="3" fontId="12" fillId="0" borderId="40" xfId="0" applyNumberFormat="1" applyFont="1" applyBorder="1" applyAlignment="1">
      <alignment horizontal="center" vertical="center" wrapText="1"/>
    </xf>
    <xf numFmtId="3" fontId="12" fillId="0" borderId="58" xfId="0" applyNumberFormat="1" applyFont="1" applyBorder="1" applyAlignment="1">
      <alignment horizontal="center" vertical="center" wrapText="1"/>
    </xf>
    <xf numFmtId="0" fontId="12" fillId="0" borderId="42" xfId="0" applyFont="1" applyBorder="1" applyAlignment="1">
      <alignment horizontal="center" vertical="center" wrapText="1"/>
    </xf>
    <xf numFmtId="0" fontId="13" fillId="0" borderId="11" xfId="0" applyFont="1" applyBorder="1" applyAlignment="1">
      <alignment vertical="center"/>
    </xf>
    <xf numFmtId="164" fontId="5" fillId="0" borderId="58" xfId="1" applyNumberFormat="1" applyFont="1" applyFill="1" applyBorder="1" applyAlignment="1">
      <alignment horizontal="center" vertical="center"/>
    </xf>
    <xf numFmtId="0" fontId="5" fillId="0" borderId="0" xfId="0" applyFont="1" applyAlignment="1">
      <alignment horizontal="center" vertical="center"/>
    </xf>
    <xf numFmtId="0" fontId="5" fillId="0" borderId="0" xfId="0" applyFont="1" applyBorder="1" applyAlignment="1">
      <alignment horizontal="center" vertical="center"/>
    </xf>
    <xf numFmtId="0" fontId="5" fillId="0" borderId="0" xfId="0" applyFont="1" applyAlignment="1">
      <alignment vertical="center"/>
    </xf>
    <xf numFmtId="0" fontId="10" fillId="0" borderId="0" xfId="0" applyFont="1" applyBorder="1" applyAlignment="1">
      <alignment vertical="center"/>
    </xf>
    <xf numFmtId="0" fontId="10" fillId="0" borderId="0" xfId="0" applyFont="1" applyAlignment="1">
      <alignment vertical="center"/>
    </xf>
    <xf numFmtId="0" fontId="5" fillId="0" borderId="0" xfId="0" applyFont="1" applyAlignment="1">
      <alignment horizontal="left" wrapText="1"/>
    </xf>
    <xf numFmtId="9" fontId="10" fillId="0" borderId="30" xfId="8" applyNumberFormat="1" applyFont="1" applyFill="1" applyBorder="1" applyAlignment="1">
      <alignment horizontal="center" vertical="center"/>
    </xf>
    <xf numFmtId="0" fontId="8" fillId="0" borderId="17" xfId="0" applyFont="1" applyBorder="1"/>
    <xf numFmtId="0" fontId="8" fillId="0" borderId="0" xfId="0" applyFont="1" applyBorder="1"/>
    <xf numFmtId="0" fontId="5" fillId="0" borderId="60" xfId="0" applyFont="1" applyBorder="1" applyAlignment="1">
      <alignment vertical="center"/>
    </xf>
    <xf numFmtId="3" fontId="10" fillId="0" borderId="61" xfId="0" applyNumberFormat="1" applyFont="1" applyFill="1" applyBorder="1" applyAlignment="1">
      <alignment horizontal="center" vertical="center"/>
    </xf>
    <xf numFmtId="164" fontId="10" fillId="0" borderId="61" xfId="1" applyNumberFormat="1" applyFont="1" applyFill="1" applyBorder="1" applyAlignment="1">
      <alignment horizontal="center" vertical="center"/>
    </xf>
    <xf numFmtId="9" fontId="5" fillId="0" borderId="62" xfId="8" applyFont="1" applyFill="1" applyBorder="1" applyAlignment="1">
      <alignment horizontal="center" vertical="center"/>
    </xf>
    <xf numFmtId="0" fontId="5" fillId="0" borderId="0" xfId="0" applyFont="1" applyBorder="1" applyAlignment="1">
      <alignment horizontal="right"/>
    </xf>
    <xf numFmtId="9" fontId="5" fillId="0" borderId="63" xfId="8" applyNumberFormat="1" applyFont="1" applyFill="1" applyBorder="1" applyAlignment="1">
      <alignment horizontal="center" vertical="center"/>
    </xf>
    <xf numFmtId="9" fontId="10" fillId="0" borderId="23" xfId="8" applyNumberFormat="1" applyFont="1" applyFill="1" applyBorder="1" applyAlignment="1">
      <alignment horizontal="center" vertical="center"/>
    </xf>
    <xf numFmtId="3" fontId="5" fillId="0" borderId="65" xfId="0" applyNumberFormat="1" applyFont="1" applyFill="1" applyBorder="1" applyAlignment="1">
      <alignment horizontal="center" vertical="center"/>
    </xf>
    <xf numFmtId="3" fontId="5" fillId="0" borderId="46" xfId="0" applyNumberFormat="1" applyFont="1" applyFill="1" applyBorder="1" applyAlignment="1">
      <alignment horizontal="center" vertical="center"/>
    </xf>
    <xf numFmtId="9" fontId="5" fillId="0" borderId="47" xfId="8" applyFont="1" applyFill="1" applyBorder="1" applyAlignment="1">
      <alignment horizontal="center" vertical="center"/>
    </xf>
    <xf numFmtId="9" fontId="5" fillId="0" borderId="56" xfId="8" applyFont="1" applyFill="1" applyBorder="1" applyAlignment="1">
      <alignment horizontal="center" vertical="center"/>
    </xf>
    <xf numFmtId="9" fontId="5" fillId="0" borderId="33" xfId="8" applyNumberFormat="1" applyFont="1" applyFill="1" applyBorder="1" applyAlignment="1">
      <alignment horizontal="center" vertical="center"/>
    </xf>
    <xf numFmtId="164" fontId="5" fillId="0" borderId="47" xfId="1" applyNumberFormat="1" applyFont="1" applyFill="1" applyBorder="1" applyAlignment="1">
      <alignment horizontal="center" vertical="center"/>
    </xf>
    <xf numFmtId="9" fontId="5" fillId="0" borderId="62" xfId="8" applyNumberFormat="1" applyFont="1" applyFill="1" applyBorder="1" applyAlignment="1">
      <alignment horizontal="center" vertical="center"/>
    </xf>
    <xf numFmtId="0" fontId="8" fillId="0" borderId="1" xfId="0" applyFont="1" applyBorder="1" applyAlignment="1"/>
    <xf numFmtId="0" fontId="20" fillId="0" borderId="0" xfId="0" applyFont="1" applyBorder="1"/>
    <xf numFmtId="0" fontId="5" fillId="0" borderId="71" xfId="0" applyFont="1" applyBorder="1" applyAlignment="1">
      <alignment horizontal="left" indent="1"/>
    </xf>
    <xf numFmtId="9" fontId="5" fillId="0" borderId="48" xfId="8" applyFont="1" applyFill="1" applyBorder="1" applyAlignment="1">
      <alignment horizontal="center" vertical="center"/>
    </xf>
    <xf numFmtId="9" fontId="5" fillId="0" borderId="66" xfId="8" applyFont="1" applyFill="1" applyBorder="1" applyAlignment="1">
      <alignment horizontal="center" vertical="center"/>
    </xf>
    <xf numFmtId="0" fontId="5" fillId="0" borderId="26" xfId="0" applyFont="1" applyFill="1" applyBorder="1" applyAlignment="1">
      <alignment horizontal="center" vertical="center" wrapText="1"/>
    </xf>
    <xf numFmtId="9" fontId="10" fillId="0" borderId="62" xfId="8" applyNumberFormat="1" applyFont="1" applyFill="1" applyBorder="1" applyAlignment="1">
      <alignment horizontal="center" vertical="center"/>
    </xf>
    <xf numFmtId="0" fontId="10" fillId="0" borderId="0" xfId="0" applyFont="1" applyBorder="1"/>
    <xf numFmtId="0" fontId="5" fillId="0" borderId="42" xfId="0" applyFont="1" applyBorder="1" applyAlignment="1">
      <alignment horizontal="center" vertical="center" wrapText="1"/>
    </xf>
    <xf numFmtId="0" fontId="5" fillId="0" borderId="25" xfId="0" applyFont="1" applyBorder="1" applyAlignment="1">
      <alignment horizontal="center" vertical="center" wrapText="1"/>
    </xf>
    <xf numFmtId="0" fontId="10" fillId="0" borderId="27"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41" xfId="0" applyFont="1" applyBorder="1" applyAlignment="1">
      <alignment horizontal="center" vertical="center" wrapText="1"/>
    </xf>
    <xf numFmtId="0" fontId="5" fillId="0" borderId="0" xfId="0" applyFont="1" applyBorder="1" applyAlignment="1">
      <alignment horizontal="center" vertical="center" wrapText="1"/>
    </xf>
    <xf numFmtId="0" fontId="5" fillId="0" borderId="64" xfId="0" applyFont="1" applyBorder="1" applyAlignment="1">
      <alignment horizontal="center" vertical="center" wrapText="1"/>
    </xf>
    <xf numFmtId="0" fontId="10" fillId="0" borderId="59" xfId="0" applyFont="1" applyBorder="1" applyAlignment="1">
      <alignment horizontal="center" vertical="center"/>
    </xf>
    <xf numFmtId="0" fontId="10" fillId="0" borderId="0" xfId="0" applyFont="1" applyBorder="1" applyAlignment="1">
      <alignment horizontal="center" vertical="center"/>
    </xf>
    <xf numFmtId="0" fontId="7" fillId="0" borderId="1" xfId="0" applyFont="1" applyBorder="1" applyAlignment="1">
      <alignment horizontal="center"/>
    </xf>
    <xf numFmtId="0" fontId="7" fillId="0" borderId="0" xfId="0" applyFont="1" applyBorder="1" applyAlignment="1">
      <alignment horizontal="center"/>
    </xf>
    <xf numFmtId="0" fontId="7" fillId="0" borderId="3" xfId="0" applyFont="1" applyBorder="1" applyAlignment="1">
      <alignment horizontal="center"/>
    </xf>
    <xf numFmtId="0" fontId="6" fillId="0" borderId="1" xfId="0" applyFont="1" applyBorder="1" applyAlignment="1">
      <alignment horizontal="center"/>
    </xf>
    <xf numFmtId="0" fontId="6" fillId="0" borderId="0" xfId="0" applyFont="1" applyBorder="1" applyAlignment="1">
      <alignment horizontal="center"/>
    </xf>
    <xf numFmtId="0" fontId="6" fillId="0" borderId="3" xfId="0" applyFont="1" applyBorder="1" applyAlignment="1">
      <alignment horizontal="center"/>
    </xf>
    <xf numFmtId="0" fontId="8" fillId="0" borderId="67" xfId="0" applyFont="1" applyBorder="1" applyAlignment="1">
      <alignment horizontal="center" vertical="center"/>
    </xf>
    <xf numFmtId="0" fontId="8" fillId="0" borderId="50" xfId="0" applyFont="1" applyBorder="1" applyAlignment="1">
      <alignment horizontal="center" vertical="center"/>
    </xf>
    <xf numFmtId="0" fontId="8" fillId="0" borderId="55" xfId="0" applyFont="1" applyBorder="1" applyAlignment="1">
      <alignment horizontal="center" vertical="center"/>
    </xf>
    <xf numFmtId="0" fontId="8" fillId="0" borderId="24" xfId="0" applyFont="1" applyBorder="1" applyAlignment="1">
      <alignment horizontal="center" vertical="center"/>
    </xf>
    <xf numFmtId="0" fontId="8" fillId="0" borderId="0" xfId="0" applyFont="1" applyBorder="1" applyAlignment="1">
      <alignment horizontal="center" vertical="center"/>
    </xf>
    <xf numFmtId="0" fontId="8" fillId="0" borderId="51" xfId="0" applyFont="1" applyBorder="1" applyAlignment="1">
      <alignment horizontal="center" vertical="center"/>
    </xf>
    <xf numFmtId="0" fontId="8" fillId="0" borderId="68" xfId="0" applyFont="1" applyBorder="1" applyAlignment="1">
      <alignment horizontal="center"/>
    </xf>
    <xf numFmtId="0" fontId="8" fillId="0" borderId="59" xfId="0" applyFont="1" applyBorder="1" applyAlignment="1">
      <alignment horizontal="center"/>
    </xf>
    <xf numFmtId="0" fontId="8" fillId="0" borderId="69" xfId="0" applyFont="1" applyBorder="1" applyAlignment="1">
      <alignment horizontal="center"/>
    </xf>
    <xf numFmtId="0" fontId="13" fillId="0" borderId="8" xfId="0" applyFont="1" applyBorder="1" applyAlignment="1">
      <alignment horizontal="center" vertical="center" wrapText="1"/>
    </xf>
    <xf numFmtId="0" fontId="13" fillId="0" borderId="27" xfId="0" applyFont="1" applyBorder="1" applyAlignment="1">
      <alignment horizontal="center" vertical="center" wrapText="1"/>
    </xf>
    <xf numFmtId="0" fontId="13" fillId="0" borderId="52" xfId="0" applyFont="1" applyBorder="1" applyAlignment="1">
      <alignment horizontal="center" vertical="center" wrapText="1"/>
    </xf>
    <xf numFmtId="0" fontId="5" fillId="0" borderId="42" xfId="0" applyFont="1" applyBorder="1" applyAlignment="1">
      <alignment horizontal="center" vertical="center" wrapText="1"/>
    </xf>
    <xf numFmtId="0" fontId="5" fillId="0" borderId="25" xfId="0" applyFont="1" applyBorder="1" applyAlignment="1">
      <alignment horizontal="center" vertical="center" wrapText="1"/>
    </xf>
    <xf numFmtId="0" fontId="5" fillId="0" borderId="53" xfId="0" applyFont="1" applyBorder="1" applyAlignment="1">
      <alignment horizontal="center" vertical="center" wrapText="1"/>
    </xf>
    <xf numFmtId="0" fontId="8" fillId="0" borderId="68" xfId="0" applyFont="1" applyBorder="1" applyAlignment="1">
      <alignment horizontal="center" vertical="center"/>
    </xf>
    <xf numFmtId="0" fontId="0" fillId="0" borderId="59" xfId="0" applyBorder="1" applyAlignment="1">
      <alignment horizontal="center" vertical="center"/>
    </xf>
    <xf numFmtId="0" fontId="0" fillId="0" borderId="69" xfId="0" applyBorder="1" applyAlignment="1">
      <alignment horizontal="center" vertical="center"/>
    </xf>
    <xf numFmtId="0" fontId="0" fillId="0" borderId="0" xfId="0" applyBorder="1" applyAlignment="1">
      <alignment horizontal="center" vertical="center"/>
    </xf>
    <xf numFmtId="0" fontId="0" fillId="0" borderId="51" xfId="0" applyBorder="1" applyAlignment="1">
      <alignment horizontal="center" vertical="center"/>
    </xf>
    <xf numFmtId="0" fontId="18" fillId="0" borderId="24" xfId="0" applyFont="1" applyBorder="1" applyAlignment="1">
      <alignment horizontal="center" vertical="center"/>
    </xf>
    <xf numFmtId="0" fontId="19" fillId="0" borderId="0" xfId="0" applyFont="1" applyBorder="1" applyAlignment="1">
      <alignment horizontal="center" vertical="center"/>
    </xf>
    <xf numFmtId="0" fontId="19" fillId="0" borderId="51" xfId="0" applyFont="1" applyBorder="1" applyAlignment="1">
      <alignment horizontal="center" vertical="center"/>
    </xf>
    <xf numFmtId="0" fontId="5" fillId="0" borderId="67" xfId="0" applyFont="1" applyBorder="1" applyAlignment="1">
      <alignment horizontal="left" vertical="center" wrapText="1"/>
    </xf>
    <xf numFmtId="0" fontId="5" fillId="0" borderId="50" xfId="0" applyFont="1" applyBorder="1" applyAlignment="1">
      <alignment horizontal="left" vertical="center" wrapText="1"/>
    </xf>
    <xf numFmtId="0" fontId="5" fillId="0" borderId="55" xfId="0" applyFont="1" applyBorder="1" applyAlignment="1">
      <alignment horizontal="left" vertical="center" wrapText="1"/>
    </xf>
    <xf numFmtId="0" fontId="10" fillId="0" borderId="68" xfId="0" applyFont="1" applyBorder="1" applyAlignment="1">
      <alignment horizontal="left" vertical="center"/>
    </xf>
    <xf numFmtId="0" fontId="4" fillId="0" borderId="59" xfId="0" applyFont="1" applyBorder="1" applyAlignment="1">
      <alignment horizontal="left" vertical="center"/>
    </xf>
    <xf numFmtId="0" fontId="4" fillId="0" borderId="0" xfId="0" applyFont="1" applyBorder="1" applyAlignment="1">
      <alignment horizontal="left" vertical="center"/>
    </xf>
    <xf numFmtId="0" fontId="4" fillId="0" borderId="51" xfId="0" applyFont="1" applyBorder="1" applyAlignment="1">
      <alignment vertical="center"/>
    </xf>
    <xf numFmtId="0" fontId="10" fillId="0" borderId="8" xfId="0" applyFont="1" applyBorder="1" applyAlignment="1">
      <alignment horizontal="center" vertical="center" wrapText="1"/>
    </xf>
    <xf numFmtId="0" fontId="10" fillId="0" borderId="27" xfId="0" applyFont="1" applyBorder="1" applyAlignment="1">
      <alignment horizontal="center" vertical="center" wrapText="1"/>
    </xf>
    <xf numFmtId="0" fontId="10" fillId="0" borderId="52" xfId="0" applyFont="1" applyBorder="1" applyAlignment="1">
      <alignment horizontal="center" vertical="center" wrapText="1"/>
    </xf>
    <xf numFmtId="0" fontId="5" fillId="0" borderId="70"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67" xfId="0" applyFont="1" applyBorder="1" applyAlignment="1">
      <alignment horizontal="center" vertical="center" wrapText="1"/>
    </xf>
    <xf numFmtId="0" fontId="5" fillId="0" borderId="41" xfId="0" applyFont="1" applyBorder="1" applyAlignment="1">
      <alignment horizontal="center" vertical="center" wrapText="1"/>
    </xf>
    <xf numFmtId="0" fontId="5" fillId="0" borderId="0" xfId="0" applyFont="1" applyBorder="1" applyAlignment="1">
      <alignment horizontal="center" vertical="center" wrapText="1"/>
    </xf>
    <xf numFmtId="0" fontId="5" fillId="0" borderId="50" xfId="0" applyFont="1" applyBorder="1" applyAlignment="1">
      <alignment horizontal="center" vertical="center" wrapText="1"/>
    </xf>
    <xf numFmtId="0" fontId="5" fillId="0" borderId="64" xfId="0" applyFont="1" applyBorder="1" applyAlignment="1">
      <alignment horizontal="center" vertical="center" wrapText="1"/>
    </xf>
    <xf numFmtId="0" fontId="5" fillId="0" borderId="26" xfId="0" applyFont="1" applyBorder="1" applyAlignment="1">
      <alignment horizontal="center" vertical="center"/>
    </xf>
    <xf numFmtId="0" fontId="5" fillId="0" borderId="57" xfId="0" applyFont="1" applyBorder="1" applyAlignment="1">
      <alignment horizontal="center" vertical="center"/>
    </xf>
    <xf numFmtId="0" fontId="8" fillId="0" borderId="68" xfId="0" applyFont="1" applyFill="1" applyBorder="1" applyAlignment="1">
      <alignment horizontal="center" vertical="center"/>
    </xf>
    <xf numFmtId="0" fontId="0" fillId="0" borderId="59" xfId="0" applyFill="1" applyBorder="1" applyAlignment="1">
      <alignment horizontal="center" vertical="center"/>
    </xf>
    <xf numFmtId="0" fontId="0" fillId="0" borderId="69" xfId="0" applyFill="1" applyBorder="1" applyAlignment="1">
      <alignment horizontal="center" vertical="center"/>
    </xf>
    <xf numFmtId="0" fontId="8" fillId="0" borderId="24" xfId="0" applyFont="1" applyFill="1" applyBorder="1" applyAlignment="1">
      <alignment horizontal="center" vertical="center"/>
    </xf>
    <xf numFmtId="0" fontId="0" fillId="0" borderId="0" xfId="0" applyFill="1" applyBorder="1" applyAlignment="1">
      <alignment horizontal="center" vertical="center"/>
    </xf>
    <xf numFmtId="0" fontId="0" fillId="0" borderId="51" xfId="0" applyFill="1" applyBorder="1" applyAlignment="1">
      <alignment horizontal="center" vertical="center"/>
    </xf>
    <xf numFmtId="0" fontId="4" fillId="0" borderId="69" xfId="0" applyFont="1" applyBorder="1" applyAlignment="1">
      <alignment vertical="center"/>
    </xf>
    <xf numFmtId="0" fontId="10" fillId="0" borderId="68" xfId="0" applyFont="1" applyFill="1" applyBorder="1" applyAlignment="1">
      <alignment horizontal="center" vertical="center"/>
    </xf>
    <xf numFmtId="0" fontId="10" fillId="0" borderId="59" xfId="0" applyFont="1" applyFill="1" applyBorder="1" applyAlignment="1">
      <alignment horizontal="center" vertical="center"/>
    </xf>
    <xf numFmtId="0" fontId="10" fillId="0" borderId="69" xfId="0" applyFont="1" applyFill="1" applyBorder="1" applyAlignment="1">
      <alignment horizontal="center" vertical="center"/>
    </xf>
    <xf numFmtId="0" fontId="10" fillId="0" borderId="24" xfId="0" applyFont="1" applyFill="1" applyBorder="1" applyAlignment="1">
      <alignment horizontal="center" vertical="center"/>
    </xf>
    <xf numFmtId="0" fontId="10" fillId="0" borderId="0" xfId="0" applyFont="1" applyFill="1" applyBorder="1" applyAlignment="1">
      <alignment horizontal="center" vertical="center"/>
    </xf>
    <xf numFmtId="0" fontId="10" fillId="0" borderId="51" xfId="0" applyFont="1" applyFill="1" applyBorder="1" applyAlignment="1">
      <alignment horizontal="center" vertical="center"/>
    </xf>
    <xf numFmtId="0" fontId="10" fillId="0" borderId="67" xfId="0" applyFont="1" applyFill="1" applyBorder="1" applyAlignment="1">
      <alignment horizontal="center" vertical="center"/>
    </xf>
    <xf numFmtId="0" fontId="10" fillId="0" borderId="50" xfId="0" applyFont="1" applyFill="1" applyBorder="1" applyAlignment="1">
      <alignment horizontal="center" vertical="center"/>
    </xf>
    <xf numFmtId="0" fontId="10" fillId="0" borderId="55" xfId="0" applyFont="1" applyFill="1" applyBorder="1" applyAlignment="1">
      <alignment horizontal="center" vertical="center"/>
    </xf>
    <xf numFmtId="0" fontId="10" fillId="0" borderId="59" xfId="0" applyFont="1" applyBorder="1" applyAlignment="1">
      <alignment horizontal="left" vertical="center"/>
    </xf>
    <xf numFmtId="0" fontId="10" fillId="0" borderId="69" xfId="0" applyFont="1" applyBorder="1" applyAlignment="1">
      <alignment horizontal="left" vertical="center"/>
    </xf>
    <xf numFmtId="0" fontId="10" fillId="0" borderId="68" xfId="0" applyFont="1" applyBorder="1" applyAlignment="1">
      <alignment horizontal="center" vertical="center"/>
    </xf>
    <xf numFmtId="0" fontId="10" fillId="0" borderId="59" xfId="0" applyFont="1" applyBorder="1" applyAlignment="1">
      <alignment horizontal="center" vertical="center"/>
    </xf>
    <xf numFmtId="0" fontId="10" fillId="0" borderId="69" xfId="0" applyFont="1" applyBorder="1" applyAlignment="1">
      <alignment horizontal="center" vertical="center"/>
    </xf>
    <xf numFmtId="0" fontId="10" fillId="0" borderId="24" xfId="0" applyFont="1" applyBorder="1" applyAlignment="1">
      <alignment horizontal="center" vertical="center"/>
    </xf>
    <xf numFmtId="0" fontId="10" fillId="0" borderId="0" xfId="0" applyFont="1" applyBorder="1" applyAlignment="1">
      <alignment horizontal="center" vertical="center"/>
    </xf>
    <xf numFmtId="0" fontId="10" fillId="0" borderId="51" xfId="0" applyFont="1" applyBorder="1" applyAlignment="1">
      <alignment horizontal="center" vertical="center"/>
    </xf>
    <xf numFmtId="0" fontId="10" fillId="0" borderId="67" xfId="0" applyFont="1" applyBorder="1" applyAlignment="1">
      <alignment horizontal="center" vertical="center"/>
    </xf>
    <xf numFmtId="0" fontId="10" fillId="0" borderId="50" xfId="0" applyFont="1" applyBorder="1" applyAlignment="1">
      <alignment horizontal="center" vertical="center"/>
    </xf>
    <xf numFmtId="0" fontId="10" fillId="0" borderId="55" xfId="0" applyFont="1" applyBorder="1" applyAlignment="1">
      <alignment horizontal="center" vertical="center"/>
    </xf>
  </cellXfs>
  <cellStyles count="9">
    <cellStyle name="Currency" xfId="1" builtinId="4"/>
    <cellStyle name="Normal" xfId="0" builtinId="0"/>
    <cellStyle name="Normal 2" xfId="2"/>
    <cellStyle name="Normal 3" xfId="3"/>
    <cellStyle name="Normal 4" xfId="4"/>
    <cellStyle name="Normal 5" xfId="5"/>
    <cellStyle name="Normal 6" xfId="6"/>
    <cellStyle name="Normal 7" xfId="7"/>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5"/>
  <sheetViews>
    <sheetView tabSelected="1" workbookViewId="0">
      <selection activeCell="A33" sqref="A33"/>
    </sheetView>
  </sheetViews>
  <sheetFormatPr defaultRowHeight="12.5" x14ac:dyDescent="0.25"/>
  <cols>
    <col min="9" max="9" width="9.26953125" customWidth="1"/>
  </cols>
  <sheetData>
    <row r="1" spans="1:14" ht="18" thickBot="1" x14ac:dyDescent="0.4">
      <c r="A1" s="11"/>
      <c r="B1" s="29"/>
      <c r="C1" s="29"/>
      <c r="D1" s="29"/>
      <c r="E1" s="29"/>
      <c r="F1" s="29"/>
      <c r="G1" s="29"/>
      <c r="H1" s="29"/>
      <c r="I1" s="29"/>
      <c r="J1" s="29"/>
      <c r="K1" s="29"/>
      <c r="L1" s="29"/>
      <c r="M1" s="29"/>
    </row>
    <row r="2" spans="1:14" ht="18" thickTop="1" x14ac:dyDescent="0.35">
      <c r="A2" s="17"/>
      <c r="B2" s="30"/>
      <c r="C2" s="30"/>
      <c r="D2" s="30"/>
      <c r="E2" s="30"/>
      <c r="F2" s="30"/>
      <c r="G2" s="30"/>
      <c r="H2" s="30"/>
      <c r="I2" s="30"/>
      <c r="J2" s="30"/>
      <c r="K2" s="30"/>
      <c r="L2" s="30"/>
      <c r="M2" s="31"/>
    </row>
    <row r="3" spans="1:14" ht="20.25" customHeight="1" x14ac:dyDescent="0.4">
      <c r="A3" s="147"/>
      <c r="B3" s="148"/>
      <c r="C3" s="148"/>
      <c r="D3" s="148"/>
      <c r="E3" s="148"/>
      <c r="F3" s="148"/>
      <c r="G3" s="148"/>
      <c r="H3" s="148"/>
      <c r="I3" s="148"/>
      <c r="J3" s="148"/>
      <c r="K3" s="148"/>
      <c r="L3" s="148"/>
      <c r="M3" s="149"/>
    </row>
    <row r="4" spans="1:14" ht="17.5" x14ac:dyDescent="0.35">
      <c r="A4" s="150" t="s">
        <v>0</v>
      </c>
      <c r="B4" s="151"/>
      <c r="C4" s="151"/>
      <c r="D4" s="151"/>
      <c r="E4" s="151"/>
      <c r="F4" s="151"/>
      <c r="G4" s="151"/>
      <c r="H4" s="151"/>
      <c r="I4" s="151"/>
      <c r="J4" s="151"/>
      <c r="K4" s="151"/>
      <c r="L4" s="151"/>
      <c r="M4" s="152"/>
    </row>
    <row r="5" spans="1:14" ht="17.5" x14ac:dyDescent="0.35">
      <c r="A5" s="150" t="s">
        <v>89</v>
      </c>
      <c r="B5" s="151"/>
      <c r="C5" s="151"/>
      <c r="D5" s="151"/>
      <c r="E5" s="151"/>
      <c r="F5" s="151"/>
      <c r="G5" s="151"/>
      <c r="H5" s="151"/>
      <c r="I5" s="151"/>
      <c r="J5" s="151"/>
      <c r="K5" s="151"/>
      <c r="L5" s="151"/>
      <c r="M5" s="152"/>
    </row>
    <row r="6" spans="1:14" ht="17.5" x14ac:dyDescent="0.35">
      <c r="A6" s="14"/>
      <c r="B6" s="34"/>
      <c r="C6" s="34"/>
      <c r="D6" s="34"/>
      <c r="E6" s="34"/>
      <c r="F6" s="34"/>
      <c r="G6" s="34"/>
      <c r="H6" s="34"/>
      <c r="I6" s="34"/>
      <c r="J6" s="34"/>
      <c r="K6" s="34"/>
      <c r="L6" s="34"/>
      <c r="M6" s="32"/>
    </row>
    <row r="7" spans="1:14" ht="13" x14ac:dyDescent="0.3">
      <c r="A7" s="33"/>
      <c r="B7" s="34"/>
      <c r="C7" s="34"/>
      <c r="F7" s="34"/>
      <c r="G7" s="34"/>
      <c r="H7" s="34"/>
      <c r="I7" s="34"/>
      <c r="J7" s="34"/>
      <c r="K7" s="34"/>
      <c r="L7" s="34"/>
      <c r="M7" s="32"/>
    </row>
    <row r="8" spans="1:14" ht="17.5" x14ac:dyDescent="0.35">
      <c r="A8" s="15"/>
      <c r="B8" s="34"/>
      <c r="C8" s="34"/>
      <c r="D8" s="62" t="s">
        <v>1</v>
      </c>
      <c r="E8" s="34"/>
      <c r="F8" s="34"/>
      <c r="G8" s="34"/>
      <c r="H8" s="34"/>
      <c r="I8" s="34"/>
      <c r="J8" s="34"/>
      <c r="K8" s="34"/>
      <c r="L8" s="34"/>
      <c r="M8" s="32"/>
    </row>
    <row r="9" spans="1:14" ht="15" x14ac:dyDescent="0.3">
      <c r="A9" s="33"/>
      <c r="B9" s="34"/>
      <c r="C9" s="34"/>
      <c r="D9" s="34"/>
      <c r="E9" s="34"/>
      <c r="F9" s="13"/>
      <c r="G9" s="13"/>
      <c r="H9" s="13"/>
      <c r="I9" s="13"/>
      <c r="J9" s="13"/>
      <c r="K9" s="13"/>
      <c r="L9" s="13"/>
      <c r="M9" s="18"/>
    </row>
    <row r="10" spans="1:14" ht="15" x14ac:dyDescent="0.3">
      <c r="A10" s="15"/>
      <c r="B10" s="34"/>
      <c r="C10" s="34"/>
      <c r="D10" s="34"/>
      <c r="E10" s="13" t="s">
        <v>2</v>
      </c>
      <c r="F10" s="34"/>
      <c r="G10" s="34"/>
      <c r="H10" s="34"/>
      <c r="I10" s="34"/>
      <c r="J10" s="34"/>
      <c r="K10" s="34"/>
      <c r="L10" s="34"/>
      <c r="M10" s="32"/>
      <c r="N10" s="12"/>
    </row>
    <row r="11" spans="1:14" ht="13" x14ac:dyDescent="0.3">
      <c r="A11" s="33"/>
      <c r="B11" s="34"/>
      <c r="C11" s="34"/>
      <c r="D11" s="34"/>
      <c r="E11" s="34"/>
      <c r="F11" s="34"/>
      <c r="G11" s="34"/>
      <c r="H11" s="34"/>
      <c r="I11" s="34"/>
      <c r="J11" s="34"/>
      <c r="K11" s="34"/>
      <c r="L11" s="34"/>
      <c r="M11" s="32"/>
    </row>
    <row r="12" spans="1:14" ht="17.5" x14ac:dyDescent="0.35">
      <c r="A12" s="15"/>
      <c r="B12" s="34"/>
      <c r="C12" s="34"/>
      <c r="D12" s="62" t="s">
        <v>3</v>
      </c>
      <c r="E12" s="34"/>
      <c r="F12" s="34"/>
      <c r="G12" s="34"/>
      <c r="H12" s="34"/>
      <c r="I12" s="34"/>
      <c r="J12" s="34"/>
      <c r="K12" s="34"/>
      <c r="L12" s="34"/>
      <c r="M12" s="32"/>
    </row>
    <row r="13" spans="1:14" ht="15.75" customHeight="1" x14ac:dyDescent="0.35">
      <c r="A13" s="33"/>
      <c r="B13" s="46"/>
      <c r="C13" s="46"/>
      <c r="D13" s="131"/>
      <c r="E13" s="34"/>
      <c r="F13" s="46"/>
      <c r="G13" s="34"/>
      <c r="H13" s="34"/>
      <c r="I13" s="34"/>
      <c r="J13" s="34"/>
      <c r="K13" s="34"/>
      <c r="L13" s="34"/>
      <c r="M13" s="32"/>
    </row>
    <row r="14" spans="1:14" ht="12.75" customHeight="1" x14ac:dyDescent="0.35">
      <c r="A14" s="33"/>
      <c r="B14" s="46"/>
      <c r="C14" s="46"/>
      <c r="D14" s="131"/>
      <c r="E14" s="34"/>
      <c r="F14" s="46"/>
      <c r="G14" s="34"/>
      <c r="H14" s="34"/>
      <c r="I14" s="34"/>
      <c r="J14" s="34"/>
      <c r="K14" s="34"/>
      <c r="L14" s="34"/>
      <c r="M14" s="32"/>
    </row>
    <row r="15" spans="1:14" ht="15" x14ac:dyDescent="0.3">
      <c r="A15" s="33"/>
      <c r="B15" s="47"/>
      <c r="C15" s="34"/>
      <c r="D15" s="46"/>
      <c r="E15" s="46" t="s">
        <v>4</v>
      </c>
      <c r="F15" s="34"/>
      <c r="G15" s="34"/>
      <c r="H15" s="34"/>
      <c r="I15" s="34"/>
      <c r="J15" s="34"/>
      <c r="K15" s="34"/>
      <c r="L15" s="34"/>
      <c r="M15" s="32"/>
    </row>
    <row r="16" spans="1:14" ht="12.75" customHeight="1" x14ac:dyDescent="0.3">
      <c r="A16" s="33"/>
      <c r="B16" s="13"/>
      <c r="C16" s="13"/>
      <c r="D16" s="34"/>
      <c r="E16" s="34"/>
      <c r="F16" s="34"/>
      <c r="G16" s="34"/>
      <c r="H16" s="34"/>
      <c r="I16" s="34"/>
      <c r="J16" s="34"/>
      <c r="K16" s="34"/>
      <c r="L16" s="34"/>
      <c r="M16" s="32"/>
    </row>
    <row r="17" spans="1:13" ht="15" x14ac:dyDescent="0.3">
      <c r="A17" s="33"/>
      <c r="B17" s="47"/>
      <c r="C17" s="34"/>
      <c r="D17" s="13"/>
      <c r="E17" s="13" t="s">
        <v>5</v>
      </c>
      <c r="F17" s="34"/>
      <c r="G17" s="34"/>
      <c r="H17" s="34"/>
      <c r="I17" s="34"/>
      <c r="J17" s="34"/>
      <c r="K17" s="34"/>
      <c r="L17" s="34"/>
      <c r="M17" s="32"/>
    </row>
    <row r="18" spans="1:13" ht="12.75" customHeight="1" x14ac:dyDescent="0.3">
      <c r="A18" s="33"/>
      <c r="B18" s="13"/>
      <c r="C18" s="13"/>
      <c r="D18" s="34"/>
      <c r="E18" s="34"/>
      <c r="F18" s="34"/>
      <c r="G18" s="34"/>
      <c r="H18" s="34"/>
      <c r="I18" s="34"/>
      <c r="J18" s="34"/>
      <c r="K18" s="34"/>
      <c r="L18" s="34"/>
      <c r="M18" s="32"/>
    </row>
    <row r="19" spans="1:13" ht="15" x14ac:dyDescent="0.3">
      <c r="A19" s="33"/>
      <c r="B19" s="47"/>
      <c r="C19" s="34"/>
      <c r="D19" s="13"/>
      <c r="E19" s="13" t="s">
        <v>6</v>
      </c>
      <c r="F19" s="34"/>
      <c r="G19" s="34"/>
      <c r="H19" s="34"/>
      <c r="I19" s="34"/>
      <c r="J19" s="34"/>
      <c r="K19" s="34"/>
      <c r="L19" s="34"/>
      <c r="M19" s="32"/>
    </row>
    <row r="20" spans="1:13" ht="12.75" customHeight="1" x14ac:dyDescent="0.3">
      <c r="A20" s="33"/>
      <c r="B20" s="13"/>
      <c r="C20" s="13"/>
      <c r="D20" s="34"/>
      <c r="E20" s="34"/>
      <c r="F20" s="34"/>
      <c r="G20" s="34"/>
      <c r="H20" s="34"/>
      <c r="I20" s="34"/>
      <c r="J20" s="34"/>
      <c r="K20" s="34"/>
      <c r="L20" s="34"/>
      <c r="M20" s="32"/>
    </row>
    <row r="21" spans="1:13" ht="15" x14ac:dyDescent="0.3">
      <c r="A21" s="33"/>
      <c r="B21" s="47"/>
      <c r="C21" s="34"/>
      <c r="D21" s="13"/>
      <c r="E21" s="13" t="s">
        <v>7</v>
      </c>
      <c r="F21" s="34"/>
      <c r="G21" s="34"/>
      <c r="H21" s="34"/>
      <c r="I21" s="34"/>
      <c r="J21" s="34"/>
      <c r="K21" s="34"/>
      <c r="L21" s="34"/>
      <c r="M21" s="32"/>
    </row>
    <row r="22" spans="1:13" ht="12.75" customHeight="1" x14ac:dyDescent="0.3">
      <c r="A22" s="33"/>
      <c r="B22" s="13"/>
      <c r="C22" s="13"/>
      <c r="D22" s="34"/>
      <c r="E22" s="34"/>
      <c r="F22" s="34"/>
      <c r="G22" s="34"/>
      <c r="H22" s="34"/>
      <c r="I22" s="34"/>
      <c r="J22" s="34"/>
      <c r="K22" s="34"/>
      <c r="L22" s="34"/>
      <c r="M22" s="32"/>
    </row>
    <row r="23" spans="1:13" ht="15" x14ac:dyDescent="0.3">
      <c r="A23" s="33"/>
      <c r="B23" s="47"/>
      <c r="C23" s="34"/>
      <c r="D23" s="13"/>
      <c r="E23" s="13" t="s">
        <v>8</v>
      </c>
      <c r="F23" s="34"/>
      <c r="G23" s="34"/>
      <c r="H23" s="34"/>
      <c r="I23" s="34"/>
      <c r="J23" s="34"/>
      <c r="K23" s="34"/>
      <c r="L23" s="34"/>
      <c r="M23" s="32"/>
    </row>
    <row r="24" spans="1:13" ht="12.75" customHeight="1" x14ac:dyDescent="0.3">
      <c r="A24" s="33"/>
      <c r="B24" s="13"/>
      <c r="C24" s="13"/>
      <c r="D24" s="34"/>
      <c r="E24" s="34"/>
      <c r="F24" s="34"/>
      <c r="G24" s="34"/>
      <c r="H24" s="34"/>
      <c r="I24" s="34"/>
      <c r="J24" s="34"/>
      <c r="K24" s="34"/>
      <c r="L24" s="34"/>
      <c r="M24" s="32"/>
    </row>
    <row r="25" spans="1:13" ht="15" x14ac:dyDescent="0.3">
      <c r="A25" s="33"/>
      <c r="B25" s="47"/>
      <c r="C25" s="34"/>
      <c r="D25" s="13"/>
      <c r="E25" s="13" t="s">
        <v>9</v>
      </c>
      <c r="F25" s="34"/>
      <c r="G25" s="34"/>
      <c r="H25" s="34"/>
      <c r="I25" s="34"/>
      <c r="J25" s="34"/>
      <c r="K25" s="34"/>
      <c r="L25" s="34"/>
      <c r="M25" s="32"/>
    </row>
    <row r="26" spans="1:13" ht="15" x14ac:dyDescent="0.3">
      <c r="A26" s="15"/>
      <c r="B26" s="34"/>
      <c r="C26" s="34"/>
      <c r="D26" s="34"/>
      <c r="E26" s="34"/>
      <c r="F26" s="34"/>
      <c r="G26" s="34"/>
      <c r="H26" s="34"/>
      <c r="I26" s="34"/>
      <c r="J26" s="34"/>
      <c r="K26" s="34"/>
      <c r="L26" s="34"/>
      <c r="M26" s="32"/>
    </row>
    <row r="27" spans="1:13" ht="15" x14ac:dyDescent="0.3">
      <c r="A27" s="130"/>
      <c r="B27" s="34"/>
      <c r="C27" s="34"/>
      <c r="D27" s="34"/>
      <c r="E27" s="115" t="s">
        <v>10</v>
      </c>
      <c r="F27" s="137"/>
      <c r="G27" s="34"/>
      <c r="H27" s="34"/>
      <c r="I27" s="34"/>
      <c r="J27" s="34"/>
      <c r="K27" s="34"/>
      <c r="L27" s="34"/>
      <c r="M27" s="32"/>
    </row>
    <row r="28" spans="1:13" ht="13" x14ac:dyDescent="0.3">
      <c r="A28" s="16"/>
      <c r="B28" s="34"/>
      <c r="C28" s="34"/>
      <c r="D28" s="34"/>
      <c r="L28" s="34"/>
      <c r="M28" s="32"/>
    </row>
    <row r="29" spans="1:13" ht="13" x14ac:dyDescent="0.3">
      <c r="A29" s="16"/>
      <c r="B29" s="34"/>
      <c r="C29" s="34"/>
      <c r="D29" s="34"/>
      <c r="E29" s="34"/>
      <c r="F29" s="34"/>
      <c r="G29" s="34"/>
      <c r="H29" s="34"/>
      <c r="I29" s="34"/>
      <c r="J29" s="34"/>
      <c r="L29" s="34"/>
      <c r="M29" s="32"/>
    </row>
    <row r="30" spans="1:13" ht="13" x14ac:dyDescent="0.3">
      <c r="A30" s="132" t="s">
        <v>11</v>
      </c>
      <c r="B30" s="34"/>
      <c r="C30" s="34"/>
      <c r="D30" s="34"/>
      <c r="F30" s="34"/>
      <c r="G30" s="34"/>
      <c r="H30" s="34"/>
      <c r="I30" s="34"/>
      <c r="J30" s="34"/>
      <c r="L30" s="34"/>
      <c r="M30" s="32"/>
    </row>
    <row r="31" spans="1:13" ht="15" x14ac:dyDescent="0.3">
      <c r="A31" s="132" t="s">
        <v>12</v>
      </c>
      <c r="B31" s="34"/>
      <c r="C31" s="34"/>
      <c r="D31" s="34"/>
      <c r="E31" s="115"/>
      <c r="F31" s="34"/>
      <c r="G31" s="34"/>
      <c r="H31" s="34"/>
      <c r="I31" s="34"/>
      <c r="J31" s="34"/>
      <c r="L31" s="34"/>
      <c r="M31" s="32"/>
    </row>
    <row r="32" spans="1:13" ht="15.5" thickBot="1" x14ac:dyDescent="0.35">
      <c r="A32" s="35"/>
      <c r="B32" s="36"/>
      <c r="C32" s="36"/>
      <c r="D32" s="36"/>
      <c r="E32" s="114"/>
      <c r="F32" s="36"/>
      <c r="G32" s="36"/>
      <c r="H32" s="36"/>
      <c r="I32" s="36"/>
      <c r="J32" s="36"/>
      <c r="K32" s="36"/>
      <c r="L32" s="36"/>
      <c r="M32" s="37"/>
    </row>
    <row r="33" spans="13:13" ht="13" thickTop="1" x14ac:dyDescent="0.25"/>
    <row r="35" spans="13:13" ht="13" x14ac:dyDescent="0.3">
      <c r="M35" s="120"/>
    </row>
  </sheetData>
  <mergeCells count="3">
    <mergeCell ref="A3:M3"/>
    <mergeCell ref="A4:M4"/>
    <mergeCell ref="A5:M5"/>
  </mergeCells>
  <phoneticPr fontId="2" type="noConversion"/>
  <printOptions horizontalCentered="1" verticalCentered="1"/>
  <pageMargins left="0.5" right="0.5" top="0.44" bottom="0.47" header="0" footer="0"/>
  <pageSetup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5"/>
  <sheetViews>
    <sheetView topLeftCell="A4" zoomScale="80" zoomScaleNormal="80" workbookViewId="0">
      <selection activeCell="A26" sqref="A26"/>
    </sheetView>
  </sheetViews>
  <sheetFormatPr defaultColWidth="9.1796875" defaultRowHeight="12.5" x14ac:dyDescent="0.25"/>
  <cols>
    <col min="1" max="1" width="14" style="2" customWidth="1"/>
    <col min="2" max="2" width="9.1796875" style="2"/>
    <col min="3" max="3" width="8.1796875" style="2" customWidth="1"/>
    <col min="4" max="6" width="7.7265625" style="2" customWidth="1"/>
    <col min="7" max="7" width="7.7265625" style="4" customWidth="1"/>
    <col min="8" max="14" width="7.7265625" style="2" customWidth="1"/>
    <col min="15" max="15" width="0" style="2" hidden="1" customWidth="1"/>
    <col min="16" max="16384" width="9.1796875" style="2"/>
  </cols>
  <sheetData>
    <row r="1" spans="1:14" ht="15" x14ac:dyDescent="0.3">
      <c r="A1" s="159" t="s">
        <v>0</v>
      </c>
      <c r="B1" s="160"/>
      <c r="C1" s="160"/>
      <c r="D1" s="160"/>
      <c r="E1" s="160"/>
      <c r="F1" s="160"/>
      <c r="G1" s="160"/>
      <c r="H1" s="160"/>
      <c r="I1" s="160"/>
      <c r="J1" s="160"/>
      <c r="K1" s="160"/>
      <c r="L1" s="160"/>
      <c r="M1" s="160"/>
      <c r="N1" s="161"/>
    </row>
    <row r="2" spans="1:14" ht="15" x14ac:dyDescent="0.25">
      <c r="A2" s="156" t="s">
        <v>89</v>
      </c>
      <c r="B2" s="157"/>
      <c r="C2" s="157"/>
      <c r="D2" s="157"/>
      <c r="E2" s="157"/>
      <c r="F2" s="157"/>
      <c r="G2" s="157"/>
      <c r="H2" s="157"/>
      <c r="I2" s="157"/>
      <c r="J2" s="157"/>
      <c r="K2" s="157"/>
      <c r="L2" s="157"/>
      <c r="M2" s="157"/>
      <c r="N2" s="158"/>
    </row>
    <row r="3" spans="1:14" ht="15.5" thickBot="1" x14ac:dyDescent="0.3">
      <c r="A3" s="153" t="s">
        <v>13</v>
      </c>
      <c r="B3" s="154"/>
      <c r="C3" s="154"/>
      <c r="D3" s="154"/>
      <c r="E3" s="154"/>
      <c r="F3" s="154"/>
      <c r="G3" s="154"/>
      <c r="H3" s="154"/>
      <c r="I3" s="154"/>
      <c r="J3" s="154"/>
      <c r="K3" s="154"/>
      <c r="L3" s="154"/>
      <c r="M3" s="154"/>
      <c r="N3" s="155"/>
    </row>
    <row r="4" spans="1:14" ht="13" x14ac:dyDescent="0.25">
      <c r="A4" s="52" t="s">
        <v>14</v>
      </c>
      <c r="B4" s="55" t="s">
        <v>15</v>
      </c>
      <c r="C4" s="56" t="s">
        <v>16</v>
      </c>
      <c r="D4" s="57" t="s">
        <v>17</v>
      </c>
      <c r="E4" s="59" t="s">
        <v>18</v>
      </c>
      <c r="F4" s="78" t="s">
        <v>19</v>
      </c>
      <c r="G4" s="98" t="s">
        <v>20</v>
      </c>
      <c r="H4" s="99" t="s">
        <v>21</v>
      </c>
      <c r="I4" s="58" t="s">
        <v>22</v>
      </c>
      <c r="J4" s="78" t="s">
        <v>23</v>
      </c>
      <c r="K4" s="79" t="s">
        <v>24</v>
      </c>
      <c r="L4" s="57" t="s">
        <v>25</v>
      </c>
      <c r="M4" s="58" t="s">
        <v>26</v>
      </c>
      <c r="N4" s="55" t="s">
        <v>27</v>
      </c>
    </row>
    <row r="5" spans="1:14" x14ac:dyDescent="0.25">
      <c r="A5" s="162" t="s">
        <v>28</v>
      </c>
      <c r="B5" s="87"/>
      <c r="C5" s="88"/>
      <c r="D5" s="89"/>
      <c r="E5" s="100"/>
      <c r="F5" s="90"/>
      <c r="G5" s="103"/>
      <c r="H5" s="104"/>
      <c r="I5" s="88"/>
      <c r="J5" s="90"/>
      <c r="K5" s="91" t="s">
        <v>29</v>
      </c>
      <c r="L5" s="89"/>
      <c r="M5" s="88" t="s">
        <v>30</v>
      </c>
      <c r="N5" s="92"/>
    </row>
    <row r="6" spans="1:14" x14ac:dyDescent="0.25">
      <c r="A6" s="163"/>
      <c r="B6" s="87" t="s">
        <v>31</v>
      </c>
      <c r="C6" s="88"/>
      <c r="D6" s="89" t="s">
        <v>32</v>
      </c>
      <c r="E6" s="100"/>
      <c r="F6" s="90" t="s">
        <v>32</v>
      </c>
      <c r="G6" s="102"/>
      <c r="H6" s="89" t="s">
        <v>32</v>
      </c>
      <c r="I6" s="88" t="s">
        <v>33</v>
      </c>
      <c r="J6" s="90" t="s">
        <v>32</v>
      </c>
      <c r="K6" s="91" t="s">
        <v>33</v>
      </c>
      <c r="L6" s="89" t="s">
        <v>32</v>
      </c>
      <c r="M6" s="88" t="s">
        <v>33</v>
      </c>
      <c r="N6" s="92" t="s">
        <v>32</v>
      </c>
    </row>
    <row r="7" spans="1:14" x14ac:dyDescent="0.25">
      <c r="A7" s="163"/>
      <c r="B7" s="87" t="s">
        <v>34</v>
      </c>
      <c r="C7" s="88" t="s">
        <v>35</v>
      </c>
      <c r="D7" s="89" t="s">
        <v>36</v>
      </c>
      <c r="E7" s="100"/>
      <c r="F7" s="90" t="s">
        <v>36</v>
      </c>
      <c r="G7" s="102" t="s">
        <v>29</v>
      </c>
      <c r="H7" s="89" t="s">
        <v>31</v>
      </c>
      <c r="I7" s="88" t="s">
        <v>37</v>
      </c>
      <c r="J7" s="90" t="s">
        <v>31</v>
      </c>
      <c r="K7" s="91" t="s">
        <v>37</v>
      </c>
      <c r="L7" s="89" t="s">
        <v>29</v>
      </c>
      <c r="M7" s="88" t="s">
        <v>38</v>
      </c>
      <c r="N7" s="92" t="s">
        <v>30</v>
      </c>
    </row>
    <row r="8" spans="1:14" ht="13" thickBot="1" x14ac:dyDescent="0.3">
      <c r="A8" s="164"/>
      <c r="B8" s="93" t="s">
        <v>39</v>
      </c>
      <c r="C8" s="86" t="s">
        <v>40</v>
      </c>
      <c r="D8" s="94" t="s">
        <v>39</v>
      </c>
      <c r="E8" s="101" t="s">
        <v>33</v>
      </c>
      <c r="F8" s="95" t="s">
        <v>39</v>
      </c>
      <c r="G8" s="96" t="s">
        <v>33</v>
      </c>
      <c r="H8" s="94" t="s">
        <v>33</v>
      </c>
      <c r="I8" s="86" t="s">
        <v>30</v>
      </c>
      <c r="J8" s="95" t="s">
        <v>33</v>
      </c>
      <c r="K8" s="96" t="s">
        <v>30</v>
      </c>
      <c r="L8" s="94" t="s">
        <v>33</v>
      </c>
      <c r="M8" s="86" t="s">
        <v>41</v>
      </c>
      <c r="N8" s="97" t="s">
        <v>33</v>
      </c>
    </row>
    <row r="9" spans="1:14" ht="17.25" customHeight="1" x14ac:dyDescent="0.25">
      <c r="A9" s="19" t="s">
        <v>42</v>
      </c>
      <c r="B9" s="73">
        <v>2069</v>
      </c>
      <c r="C9" s="38">
        <v>1514</v>
      </c>
      <c r="D9" s="21">
        <f>+C9/B9</f>
        <v>0.73175447075882072</v>
      </c>
      <c r="E9" s="51">
        <v>134</v>
      </c>
      <c r="F9" s="83">
        <f t="shared" ref="F9:F25" si="0">+E9/B9</f>
        <v>6.4765587240212669E-2</v>
      </c>
      <c r="G9" s="51">
        <v>24</v>
      </c>
      <c r="H9" s="21">
        <f>+G9/E9</f>
        <v>0.17910447761194029</v>
      </c>
      <c r="I9" s="51">
        <v>54</v>
      </c>
      <c r="J9" s="82">
        <f>I9/E9</f>
        <v>0.40298507462686567</v>
      </c>
      <c r="K9" s="51">
        <v>14</v>
      </c>
      <c r="L9" s="21">
        <f t="shared" ref="L9:L25" si="1">+K9/G9</f>
        <v>0.58333333333333337</v>
      </c>
      <c r="M9" s="51">
        <v>50</v>
      </c>
      <c r="N9" s="119">
        <f>M9/I9</f>
        <v>0.92592592592592593</v>
      </c>
    </row>
    <row r="10" spans="1:14" ht="17.25" customHeight="1" x14ac:dyDescent="0.25">
      <c r="A10" s="22" t="s">
        <v>43</v>
      </c>
      <c r="B10" s="74">
        <v>6937</v>
      </c>
      <c r="C10" s="38">
        <v>3916</v>
      </c>
      <c r="D10" s="21">
        <f t="shared" ref="D10:D23" si="2">+C10/B10</f>
        <v>0.56450915381288747</v>
      </c>
      <c r="E10" s="51">
        <v>369</v>
      </c>
      <c r="F10" s="83">
        <f t="shared" si="0"/>
        <v>5.3193022920570855E-2</v>
      </c>
      <c r="G10" s="51">
        <v>220</v>
      </c>
      <c r="H10" s="21">
        <f t="shared" ref="H10:H25" si="3">+G10/E10</f>
        <v>0.59620596205962062</v>
      </c>
      <c r="I10" s="51">
        <v>204</v>
      </c>
      <c r="J10" s="83">
        <f>I10/E10</f>
        <v>0.55284552845528456</v>
      </c>
      <c r="K10" s="51">
        <v>194</v>
      </c>
      <c r="L10" s="21">
        <f t="shared" si="1"/>
        <v>0.88181818181818183</v>
      </c>
      <c r="M10" s="51">
        <v>192</v>
      </c>
      <c r="N10" s="40">
        <f>M10/I10</f>
        <v>0.94117647058823528</v>
      </c>
    </row>
    <row r="11" spans="1:14" ht="17.25" customHeight="1" x14ac:dyDescent="0.25">
      <c r="A11" s="22" t="s">
        <v>44</v>
      </c>
      <c r="B11" s="74">
        <v>3539</v>
      </c>
      <c r="C11" s="38">
        <v>2673</v>
      </c>
      <c r="D11" s="21">
        <f t="shared" si="2"/>
        <v>0.75529810680983334</v>
      </c>
      <c r="E11" s="51">
        <v>289</v>
      </c>
      <c r="F11" s="83">
        <f t="shared" si="0"/>
        <v>8.1661486295563718E-2</v>
      </c>
      <c r="G11" s="51">
        <v>65</v>
      </c>
      <c r="H11" s="21">
        <f t="shared" si="3"/>
        <v>0.22491349480968859</v>
      </c>
      <c r="I11" s="51">
        <v>143</v>
      </c>
      <c r="J11" s="133">
        <f t="shared" ref="J11:J25" si="4">I11/E11</f>
        <v>0.49480968858131485</v>
      </c>
      <c r="K11" s="51">
        <v>49</v>
      </c>
      <c r="L11" s="21">
        <f t="shared" si="1"/>
        <v>0.75384615384615383</v>
      </c>
      <c r="M11" s="51">
        <v>138</v>
      </c>
      <c r="N11" s="40">
        <f t="shared" ref="N11:N23" si="5">M11/I11</f>
        <v>0.965034965034965</v>
      </c>
    </row>
    <row r="12" spans="1:14" ht="17.25" customHeight="1" x14ac:dyDescent="0.25">
      <c r="A12" s="22" t="s">
        <v>45</v>
      </c>
      <c r="B12" s="74">
        <v>2939</v>
      </c>
      <c r="C12" s="38">
        <v>2272</v>
      </c>
      <c r="D12" s="21">
        <f t="shared" si="2"/>
        <v>0.77305205852330727</v>
      </c>
      <c r="E12" s="51">
        <v>160</v>
      </c>
      <c r="F12" s="83">
        <f t="shared" si="0"/>
        <v>5.4440285811500511E-2</v>
      </c>
      <c r="G12" s="51">
        <v>33</v>
      </c>
      <c r="H12" s="21">
        <f t="shared" si="3"/>
        <v>0.20624999999999999</v>
      </c>
      <c r="I12" s="51">
        <v>16</v>
      </c>
      <c r="J12" s="133">
        <f t="shared" si="4"/>
        <v>0.1</v>
      </c>
      <c r="K12" s="51">
        <v>12</v>
      </c>
      <c r="L12" s="21">
        <f t="shared" si="1"/>
        <v>0.36363636363636365</v>
      </c>
      <c r="M12" s="51">
        <v>16</v>
      </c>
      <c r="N12" s="40">
        <f t="shared" si="5"/>
        <v>1</v>
      </c>
    </row>
    <row r="13" spans="1:14" ht="17.25" customHeight="1" x14ac:dyDescent="0.25">
      <c r="A13" s="22" t="s">
        <v>46</v>
      </c>
      <c r="B13" s="74">
        <v>2152</v>
      </c>
      <c r="C13" s="38">
        <v>1355</v>
      </c>
      <c r="D13" s="21">
        <f t="shared" si="2"/>
        <v>0.62964684014869887</v>
      </c>
      <c r="E13" s="51">
        <v>142</v>
      </c>
      <c r="F13" s="83">
        <f t="shared" si="0"/>
        <v>6.5985130111524168E-2</v>
      </c>
      <c r="G13" s="51">
        <v>33</v>
      </c>
      <c r="H13" s="21">
        <f t="shared" si="3"/>
        <v>0.23239436619718309</v>
      </c>
      <c r="I13" s="51">
        <v>55</v>
      </c>
      <c r="J13" s="133">
        <f t="shared" si="4"/>
        <v>0.38732394366197181</v>
      </c>
      <c r="K13" s="51">
        <v>23</v>
      </c>
      <c r="L13" s="21">
        <f t="shared" si="1"/>
        <v>0.69696969696969702</v>
      </c>
      <c r="M13" s="51">
        <v>53</v>
      </c>
      <c r="N13" s="40">
        <f t="shared" si="5"/>
        <v>0.96363636363636362</v>
      </c>
    </row>
    <row r="14" spans="1:14" ht="17.25" customHeight="1" x14ac:dyDescent="0.25">
      <c r="A14" s="22" t="s">
        <v>47</v>
      </c>
      <c r="B14" s="74">
        <v>5573</v>
      </c>
      <c r="C14" s="75">
        <v>4593</v>
      </c>
      <c r="D14" s="21">
        <f t="shared" si="2"/>
        <v>0.82415216221065857</v>
      </c>
      <c r="E14" s="80">
        <v>259</v>
      </c>
      <c r="F14" s="83">
        <f t="shared" si="0"/>
        <v>4.6474071415754534E-2</v>
      </c>
      <c r="G14" s="80">
        <v>32</v>
      </c>
      <c r="H14" s="21">
        <f t="shared" si="3"/>
        <v>0.12355212355212356</v>
      </c>
      <c r="I14" s="80">
        <v>78</v>
      </c>
      <c r="J14" s="133">
        <f t="shared" si="4"/>
        <v>0.30115830115830117</v>
      </c>
      <c r="K14" s="80">
        <v>22</v>
      </c>
      <c r="L14" s="21">
        <f t="shared" si="1"/>
        <v>0.6875</v>
      </c>
      <c r="M14" s="80">
        <v>55</v>
      </c>
      <c r="N14" s="40">
        <f t="shared" si="5"/>
        <v>0.70512820512820518</v>
      </c>
    </row>
    <row r="15" spans="1:14" ht="17.25" customHeight="1" x14ac:dyDescent="0.25">
      <c r="A15" s="19" t="s">
        <v>48</v>
      </c>
      <c r="B15" s="73">
        <v>3034</v>
      </c>
      <c r="C15" s="38">
        <v>2206</v>
      </c>
      <c r="D15" s="21">
        <f t="shared" si="2"/>
        <v>0.72709294660514168</v>
      </c>
      <c r="E15" s="51">
        <v>140</v>
      </c>
      <c r="F15" s="83">
        <f t="shared" si="0"/>
        <v>4.6143704680290047E-2</v>
      </c>
      <c r="G15" s="51">
        <v>27</v>
      </c>
      <c r="H15" s="21">
        <f t="shared" si="3"/>
        <v>0.19285714285714287</v>
      </c>
      <c r="I15" s="51">
        <v>51</v>
      </c>
      <c r="J15" s="133">
        <f t="shared" si="4"/>
        <v>0.36428571428571427</v>
      </c>
      <c r="K15" s="51">
        <v>23</v>
      </c>
      <c r="L15" s="21">
        <f t="shared" si="1"/>
        <v>0.85185185185185186</v>
      </c>
      <c r="M15" s="51">
        <v>43</v>
      </c>
      <c r="N15" s="40">
        <f t="shared" si="5"/>
        <v>0.84313725490196079</v>
      </c>
    </row>
    <row r="16" spans="1:14" ht="17.25" customHeight="1" x14ac:dyDescent="0.25">
      <c r="A16" s="22" t="s">
        <v>49</v>
      </c>
      <c r="B16" s="74">
        <v>3808</v>
      </c>
      <c r="C16" s="38">
        <v>2618</v>
      </c>
      <c r="D16" s="21">
        <f t="shared" si="2"/>
        <v>0.6875</v>
      </c>
      <c r="E16" s="51">
        <v>143</v>
      </c>
      <c r="F16" s="83">
        <f t="shared" si="0"/>
        <v>3.755252100840336E-2</v>
      </c>
      <c r="G16" s="51">
        <v>44</v>
      </c>
      <c r="H16" s="21">
        <f t="shared" si="3"/>
        <v>0.30769230769230771</v>
      </c>
      <c r="I16" s="51">
        <v>28</v>
      </c>
      <c r="J16" s="133">
        <f t="shared" si="4"/>
        <v>0.19580419580419581</v>
      </c>
      <c r="K16" s="51">
        <v>21</v>
      </c>
      <c r="L16" s="21">
        <f t="shared" si="1"/>
        <v>0.47727272727272729</v>
      </c>
      <c r="M16" s="51">
        <v>24</v>
      </c>
      <c r="N16" s="40">
        <f t="shared" si="5"/>
        <v>0.8571428571428571</v>
      </c>
    </row>
    <row r="17" spans="1:14" ht="17.25" customHeight="1" x14ac:dyDescent="0.25">
      <c r="A17" s="22" t="s">
        <v>50</v>
      </c>
      <c r="B17" s="74">
        <v>2017</v>
      </c>
      <c r="C17" s="38">
        <v>1107</v>
      </c>
      <c r="D17" s="21">
        <f t="shared" si="2"/>
        <v>0.54883490332176499</v>
      </c>
      <c r="E17" s="51">
        <v>123</v>
      </c>
      <c r="F17" s="83">
        <f t="shared" si="0"/>
        <v>6.0981655924640554E-2</v>
      </c>
      <c r="G17" s="51">
        <v>15</v>
      </c>
      <c r="H17" s="21">
        <f t="shared" si="3"/>
        <v>0.12195121951219512</v>
      </c>
      <c r="I17" s="51">
        <v>58</v>
      </c>
      <c r="J17" s="133">
        <f t="shared" si="4"/>
        <v>0.47154471544715448</v>
      </c>
      <c r="K17" s="51">
        <v>11</v>
      </c>
      <c r="L17" s="21">
        <f t="shared" si="1"/>
        <v>0.73333333333333328</v>
      </c>
      <c r="M17" s="51">
        <v>56</v>
      </c>
      <c r="N17" s="40">
        <f>IF(M17&gt;0,M17/I17,0)</f>
        <v>0.96551724137931039</v>
      </c>
    </row>
    <row r="18" spans="1:14" ht="17.25" customHeight="1" x14ac:dyDescent="0.25">
      <c r="A18" s="22" t="s">
        <v>51</v>
      </c>
      <c r="B18" s="74">
        <v>9013</v>
      </c>
      <c r="C18" s="38">
        <v>4748</v>
      </c>
      <c r="D18" s="21">
        <f t="shared" si="2"/>
        <v>0.52679462997891935</v>
      </c>
      <c r="E18" s="51">
        <v>313</v>
      </c>
      <c r="F18" s="83">
        <f t="shared" si="0"/>
        <v>3.4727615666259849E-2</v>
      </c>
      <c r="G18" s="51">
        <v>30</v>
      </c>
      <c r="H18" s="21">
        <f t="shared" si="3"/>
        <v>9.5846645367412137E-2</v>
      </c>
      <c r="I18" s="51">
        <v>37</v>
      </c>
      <c r="J18" s="133">
        <f t="shared" si="4"/>
        <v>0.1182108626198083</v>
      </c>
      <c r="K18" s="51">
        <v>14</v>
      </c>
      <c r="L18" s="21">
        <f t="shared" si="1"/>
        <v>0.46666666666666667</v>
      </c>
      <c r="M18" s="51">
        <v>33</v>
      </c>
      <c r="N18" s="40">
        <f t="shared" si="5"/>
        <v>0.89189189189189189</v>
      </c>
    </row>
    <row r="19" spans="1:14" ht="17.25" customHeight="1" x14ac:dyDescent="0.25">
      <c r="A19" s="22" t="s">
        <v>52</v>
      </c>
      <c r="B19" s="74">
        <v>5443</v>
      </c>
      <c r="C19" s="38">
        <v>3976</v>
      </c>
      <c r="D19" s="21">
        <f t="shared" si="2"/>
        <v>0.73047951497336028</v>
      </c>
      <c r="E19" s="51">
        <v>149</v>
      </c>
      <c r="F19" s="83">
        <f t="shared" si="0"/>
        <v>2.7374609590299467E-2</v>
      </c>
      <c r="G19" s="51">
        <v>25</v>
      </c>
      <c r="H19" s="21">
        <f t="shared" si="3"/>
        <v>0.16778523489932887</v>
      </c>
      <c r="I19" s="51">
        <v>18</v>
      </c>
      <c r="J19" s="133">
        <f t="shared" si="4"/>
        <v>0.12080536912751678</v>
      </c>
      <c r="K19" s="51">
        <v>11</v>
      </c>
      <c r="L19" s="21">
        <f t="shared" si="1"/>
        <v>0.44</v>
      </c>
      <c r="M19" s="51">
        <v>16</v>
      </c>
      <c r="N19" s="40">
        <f t="shared" si="5"/>
        <v>0.88888888888888884</v>
      </c>
    </row>
    <row r="20" spans="1:14" ht="17.25" customHeight="1" x14ac:dyDescent="0.25">
      <c r="A20" s="22" t="s">
        <v>53</v>
      </c>
      <c r="B20" s="74">
        <v>5876</v>
      </c>
      <c r="C20" s="38">
        <v>4778</v>
      </c>
      <c r="D20" s="21">
        <f t="shared" si="2"/>
        <v>0.81313818924438397</v>
      </c>
      <c r="E20" s="51">
        <v>310</v>
      </c>
      <c r="F20" s="83">
        <f t="shared" si="0"/>
        <v>5.2756977535738596E-2</v>
      </c>
      <c r="G20" s="51">
        <v>73</v>
      </c>
      <c r="H20" s="21">
        <f t="shared" si="3"/>
        <v>0.23548387096774193</v>
      </c>
      <c r="I20" s="51">
        <v>136</v>
      </c>
      <c r="J20" s="133">
        <f t="shared" si="4"/>
        <v>0.43870967741935485</v>
      </c>
      <c r="K20" s="51">
        <v>49</v>
      </c>
      <c r="L20" s="21">
        <f t="shared" si="1"/>
        <v>0.67123287671232879</v>
      </c>
      <c r="M20" s="51">
        <v>34</v>
      </c>
      <c r="N20" s="40">
        <f t="shared" si="5"/>
        <v>0.25</v>
      </c>
    </row>
    <row r="21" spans="1:14" ht="17.25" customHeight="1" x14ac:dyDescent="0.25">
      <c r="A21" s="22" t="s">
        <v>54</v>
      </c>
      <c r="B21" s="74">
        <v>5018</v>
      </c>
      <c r="C21" s="38">
        <v>4208</v>
      </c>
      <c r="D21" s="21">
        <f t="shared" si="2"/>
        <v>0.83858110801115981</v>
      </c>
      <c r="E21" s="51">
        <v>243</v>
      </c>
      <c r="F21" s="83">
        <f t="shared" si="0"/>
        <v>4.8425667596652053E-2</v>
      </c>
      <c r="G21" s="51">
        <v>50</v>
      </c>
      <c r="H21" s="21">
        <f t="shared" si="3"/>
        <v>0.20576131687242799</v>
      </c>
      <c r="I21" s="51">
        <v>56</v>
      </c>
      <c r="J21" s="133">
        <f t="shared" si="4"/>
        <v>0.23045267489711935</v>
      </c>
      <c r="K21" s="51">
        <v>32</v>
      </c>
      <c r="L21" s="21">
        <f t="shared" si="1"/>
        <v>0.64</v>
      </c>
      <c r="M21" s="51">
        <v>54</v>
      </c>
      <c r="N21" s="40">
        <f t="shared" si="5"/>
        <v>0.9642857142857143</v>
      </c>
    </row>
    <row r="22" spans="1:14" ht="17.25" customHeight="1" x14ac:dyDescent="0.25">
      <c r="A22" s="22" t="s">
        <v>55</v>
      </c>
      <c r="B22" s="74">
        <v>2189</v>
      </c>
      <c r="C22" s="38">
        <v>1663</v>
      </c>
      <c r="D22" s="21">
        <f t="shared" si="2"/>
        <v>0.75970762905436273</v>
      </c>
      <c r="E22" s="51">
        <v>146</v>
      </c>
      <c r="F22" s="83">
        <f t="shared" si="0"/>
        <v>6.6697121973503887E-2</v>
      </c>
      <c r="G22" s="51">
        <v>28</v>
      </c>
      <c r="H22" s="21">
        <f t="shared" si="3"/>
        <v>0.19178082191780821</v>
      </c>
      <c r="I22" s="51">
        <v>47</v>
      </c>
      <c r="J22" s="133">
        <f t="shared" si="4"/>
        <v>0.32191780821917809</v>
      </c>
      <c r="K22" s="51">
        <v>19</v>
      </c>
      <c r="L22" s="21">
        <f t="shared" si="1"/>
        <v>0.6785714285714286</v>
      </c>
      <c r="M22" s="51">
        <v>40</v>
      </c>
      <c r="N22" s="40">
        <f t="shared" si="5"/>
        <v>0.85106382978723405</v>
      </c>
    </row>
    <row r="23" spans="1:14" ht="17.25" customHeight="1" x14ac:dyDescent="0.25">
      <c r="A23" s="22" t="s">
        <v>56</v>
      </c>
      <c r="B23" s="74">
        <v>3498</v>
      </c>
      <c r="C23" s="38">
        <v>2634</v>
      </c>
      <c r="D23" s="21">
        <f t="shared" si="2"/>
        <v>0.75300171526586623</v>
      </c>
      <c r="E23" s="51">
        <v>289</v>
      </c>
      <c r="F23" s="83">
        <f t="shared" si="0"/>
        <v>8.2618639222412804E-2</v>
      </c>
      <c r="G23" s="51">
        <v>31</v>
      </c>
      <c r="H23" s="21">
        <f t="shared" si="3"/>
        <v>0.10726643598615918</v>
      </c>
      <c r="I23" s="51">
        <v>64</v>
      </c>
      <c r="J23" s="133">
        <f t="shared" si="4"/>
        <v>0.22145328719723184</v>
      </c>
      <c r="K23" s="51">
        <v>20</v>
      </c>
      <c r="L23" s="21">
        <f t="shared" si="1"/>
        <v>0.64516129032258063</v>
      </c>
      <c r="M23" s="51">
        <v>60</v>
      </c>
      <c r="N23" s="40">
        <f t="shared" si="5"/>
        <v>0.9375</v>
      </c>
    </row>
    <row r="24" spans="1:14" ht="17.25" customHeight="1" thickBot="1" x14ac:dyDescent="0.3">
      <c r="A24" s="22" t="s">
        <v>57</v>
      </c>
      <c r="B24" s="76">
        <v>4056</v>
      </c>
      <c r="C24" s="41">
        <v>3289</v>
      </c>
      <c r="D24" s="25">
        <f>+C24/B24</f>
        <v>0.8108974358974359</v>
      </c>
      <c r="E24" s="81">
        <v>177</v>
      </c>
      <c r="F24" s="84">
        <f t="shared" si="0"/>
        <v>4.3639053254437871E-2</v>
      </c>
      <c r="G24" s="81">
        <v>26</v>
      </c>
      <c r="H24" s="25">
        <f t="shared" si="3"/>
        <v>0.14689265536723164</v>
      </c>
      <c r="I24" s="81">
        <v>27</v>
      </c>
      <c r="J24" s="134">
        <f t="shared" si="4"/>
        <v>0.15254237288135594</v>
      </c>
      <c r="K24" s="81">
        <v>13</v>
      </c>
      <c r="L24" s="25">
        <f t="shared" si="1"/>
        <v>0.5</v>
      </c>
      <c r="M24" s="81">
        <v>24</v>
      </c>
      <c r="N24" s="40">
        <f>M24/I24</f>
        <v>0.88888888888888884</v>
      </c>
    </row>
    <row r="25" spans="1:14" ht="17.25" customHeight="1" thickBot="1" x14ac:dyDescent="0.3">
      <c r="A25" s="105" t="s">
        <v>58</v>
      </c>
      <c r="B25" s="77">
        <v>67161</v>
      </c>
      <c r="C25" s="42">
        <v>47550</v>
      </c>
      <c r="D25" s="28">
        <f>+C25/B25</f>
        <v>0.70800017867512399</v>
      </c>
      <c r="E25" s="49">
        <v>3386</v>
      </c>
      <c r="F25" s="85">
        <f t="shared" si="0"/>
        <v>5.041616414288054E-2</v>
      </c>
      <c r="G25" s="49">
        <v>756</v>
      </c>
      <c r="H25" s="28">
        <f t="shared" si="3"/>
        <v>0.22327229769639692</v>
      </c>
      <c r="I25" s="49">
        <v>1072</v>
      </c>
      <c r="J25" s="85">
        <f t="shared" si="4"/>
        <v>0.31659775546367397</v>
      </c>
      <c r="K25" s="49">
        <v>527</v>
      </c>
      <c r="L25" s="28">
        <f t="shared" si="1"/>
        <v>0.69708994708994709</v>
      </c>
      <c r="M25" s="49">
        <v>888</v>
      </c>
      <c r="N25" s="43">
        <f>+M25/I25</f>
        <v>0.82835820895522383</v>
      </c>
    </row>
  </sheetData>
  <mergeCells count="4">
    <mergeCell ref="A3:N3"/>
    <mergeCell ref="A2:N2"/>
    <mergeCell ref="A1:N1"/>
    <mergeCell ref="A5:A8"/>
  </mergeCells>
  <phoneticPr fontId="2" type="noConversion"/>
  <printOptions horizontalCentered="1" verticalCentered="1"/>
  <pageMargins left="0.51" right="0.5" top="0.75" bottom="0.75" header="0.12" footer="0.5"/>
  <pageSetup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6"/>
  <sheetViews>
    <sheetView zoomScaleNormal="75" workbookViewId="0">
      <pane ySplit="7" topLeftCell="A8" activePane="bottomLeft" state="frozen"/>
      <selection activeCell="C1" sqref="C1"/>
      <selection pane="bottomLeft" activeCell="A27" sqref="A27"/>
    </sheetView>
  </sheetViews>
  <sheetFormatPr defaultColWidth="9.1796875" defaultRowHeight="12.5" x14ac:dyDescent="0.25"/>
  <cols>
    <col min="1" max="1" width="21.1796875" style="2" customWidth="1"/>
    <col min="2" max="2" width="12.1796875" style="2" customWidth="1"/>
    <col min="3" max="4" width="11.26953125" style="2" bestFit="1" customWidth="1"/>
    <col min="5" max="5" width="9.453125" style="2" bestFit="1" customWidth="1"/>
    <col min="6" max="8" width="11.26953125" style="2" bestFit="1" customWidth="1"/>
    <col min="9" max="9" width="9.453125" style="2" bestFit="1" customWidth="1"/>
    <col min="10" max="10" width="10.453125" style="2" bestFit="1" customWidth="1"/>
    <col min="11" max="11" width="9.453125" style="2" bestFit="1" customWidth="1"/>
    <col min="12" max="12" width="11" style="2" customWidth="1"/>
    <col min="13" max="13" width="0" style="2" hidden="1" customWidth="1"/>
    <col min="14" max="16384" width="9.1796875" style="2"/>
  </cols>
  <sheetData>
    <row r="1" spans="1:14" s="1" customFormat="1" ht="18.75" customHeight="1" x14ac:dyDescent="0.25">
      <c r="A1" s="168" t="str">
        <f>'1- Populations in Cohort'!A1:N1</f>
        <v xml:space="preserve">TAB 10 - LABOR EXCHANGE PERFORMANCE SUMMARY </v>
      </c>
      <c r="B1" s="169"/>
      <c r="C1" s="169"/>
      <c r="D1" s="169"/>
      <c r="E1" s="169"/>
      <c r="F1" s="169"/>
      <c r="G1" s="169"/>
      <c r="H1" s="169"/>
      <c r="I1" s="169"/>
      <c r="J1" s="169"/>
      <c r="K1" s="170"/>
      <c r="L1" s="8"/>
      <c r="M1" s="8"/>
      <c r="N1" s="8"/>
    </row>
    <row r="2" spans="1:14" s="1" customFormat="1" ht="18.75" customHeight="1" x14ac:dyDescent="0.25">
      <c r="A2" s="156" t="str">
        <f>'1- Populations in Cohort'!A2:N2</f>
        <v>FY21 QUARTER ENDING JUNE 30, 2020</v>
      </c>
      <c r="B2" s="171"/>
      <c r="C2" s="171"/>
      <c r="D2" s="171"/>
      <c r="E2" s="171"/>
      <c r="F2" s="171"/>
      <c r="G2" s="171"/>
      <c r="H2" s="171"/>
      <c r="I2" s="171"/>
      <c r="J2" s="171"/>
      <c r="K2" s="172"/>
      <c r="L2" s="8"/>
      <c r="M2" s="8"/>
      <c r="N2" s="8"/>
    </row>
    <row r="3" spans="1:14" s="1" customFormat="1" ht="18.75" customHeight="1" thickBot="1" x14ac:dyDescent="0.3">
      <c r="A3" s="173" t="s">
        <v>59</v>
      </c>
      <c r="B3" s="174"/>
      <c r="C3" s="174"/>
      <c r="D3" s="174"/>
      <c r="E3" s="174"/>
      <c r="F3" s="174"/>
      <c r="G3" s="174"/>
      <c r="H3" s="174"/>
      <c r="I3" s="174"/>
      <c r="J3" s="174"/>
      <c r="K3" s="175"/>
      <c r="L3" s="8"/>
      <c r="M3" s="8"/>
      <c r="N3" s="8"/>
    </row>
    <row r="4" spans="1:14" s="1" customFormat="1" ht="13" x14ac:dyDescent="0.25">
      <c r="A4" s="52" t="s">
        <v>14</v>
      </c>
      <c r="B4" s="60" t="s">
        <v>15</v>
      </c>
      <c r="C4" s="53" t="s">
        <v>16</v>
      </c>
      <c r="D4" s="53" t="s">
        <v>17</v>
      </c>
      <c r="E4" s="54" t="s">
        <v>18</v>
      </c>
      <c r="F4" s="61" t="s">
        <v>60</v>
      </c>
      <c r="G4" s="53" t="s">
        <v>20</v>
      </c>
      <c r="H4" s="53" t="s">
        <v>61</v>
      </c>
      <c r="I4" s="54" t="s">
        <v>22</v>
      </c>
      <c r="J4" s="59" t="s">
        <v>62</v>
      </c>
      <c r="K4" s="69" t="s">
        <v>24</v>
      </c>
      <c r="L4" s="7"/>
      <c r="M4" s="7"/>
    </row>
    <row r="5" spans="1:14" s="3" customFormat="1" x14ac:dyDescent="0.25">
      <c r="A5" s="183" t="s">
        <v>63</v>
      </c>
      <c r="B5" s="186" t="s">
        <v>64</v>
      </c>
      <c r="C5" s="189" t="s">
        <v>65</v>
      </c>
      <c r="D5" s="189" t="s">
        <v>66</v>
      </c>
      <c r="E5" s="165" t="s">
        <v>67</v>
      </c>
      <c r="F5" s="186" t="s">
        <v>68</v>
      </c>
      <c r="G5" s="189" t="s">
        <v>69</v>
      </c>
      <c r="H5" s="189" t="s">
        <v>70</v>
      </c>
      <c r="I5" s="165" t="s">
        <v>67</v>
      </c>
      <c r="J5" s="192" t="s">
        <v>71</v>
      </c>
      <c r="K5" s="165" t="s">
        <v>67</v>
      </c>
    </row>
    <row r="6" spans="1:14" s="3" customFormat="1" x14ac:dyDescent="0.25">
      <c r="A6" s="184"/>
      <c r="B6" s="187"/>
      <c r="C6" s="190"/>
      <c r="D6" s="190"/>
      <c r="E6" s="166"/>
      <c r="F6" s="187"/>
      <c r="G6" s="190"/>
      <c r="H6" s="190"/>
      <c r="I6" s="166"/>
      <c r="J6" s="193"/>
      <c r="K6" s="166"/>
    </row>
    <row r="7" spans="1:14" s="3" customFormat="1" ht="13" thickBot="1" x14ac:dyDescent="0.3">
      <c r="A7" s="185"/>
      <c r="B7" s="188"/>
      <c r="C7" s="191"/>
      <c r="D7" s="191"/>
      <c r="E7" s="167"/>
      <c r="F7" s="188"/>
      <c r="G7" s="191"/>
      <c r="H7" s="191"/>
      <c r="I7" s="167"/>
      <c r="J7" s="194"/>
      <c r="K7" s="167"/>
    </row>
    <row r="8" spans="1:14" s="3" customFormat="1" ht="17.25" customHeight="1" x14ac:dyDescent="0.25">
      <c r="A8" s="19" t="s">
        <v>42</v>
      </c>
      <c r="B8" s="20">
        <v>3660</v>
      </c>
      <c r="C8" s="38">
        <v>2066</v>
      </c>
      <c r="D8" s="65">
        <f>+C8/B8</f>
        <v>0.56448087431693994</v>
      </c>
      <c r="E8" s="21">
        <f>D8/0.65</f>
        <v>0.86843211433375378</v>
      </c>
      <c r="F8" s="38">
        <v>4008</v>
      </c>
      <c r="G8" s="50">
        <v>2286</v>
      </c>
      <c r="H8" s="63">
        <f>+G8/F8</f>
        <v>0.57035928143712578</v>
      </c>
      <c r="I8" s="21">
        <f>H8/0.65</f>
        <v>0.87747581759557813</v>
      </c>
      <c r="J8" s="71">
        <v>6565.2449999999999</v>
      </c>
      <c r="K8" s="39">
        <f>(J8/6400)</f>
        <v>1.02581953125</v>
      </c>
    </row>
    <row r="9" spans="1:14" s="3" customFormat="1" ht="17.25" customHeight="1" x14ac:dyDescent="0.25">
      <c r="A9" s="22" t="s">
        <v>43</v>
      </c>
      <c r="B9" s="20">
        <v>10910</v>
      </c>
      <c r="C9" s="38">
        <v>5922</v>
      </c>
      <c r="D9" s="65">
        <f t="shared" ref="D9:D24" si="0">+C9/B9</f>
        <v>0.54280476626947749</v>
      </c>
      <c r="E9" s="21">
        <f t="shared" ref="E9:E24" si="1">D9/0.65</f>
        <v>0.8350842557991961</v>
      </c>
      <c r="F9" s="38">
        <v>13999</v>
      </c>
      <c r="G9" s="51">
        <v>8099</v>
      </c>
      <c r="H9" s="63">
        <f t="shared" ref="H9:H24" si="2">+G9/F9</f>
        <v>0.57854132438031292</v>
      </c>
      <c r="I9" s="21">
        <f t="shared" ref="I9:I24" si="3">H9/0.65</f>
        <v>0.8900635759697122</v>
      </c>
      <c r="J9" s="72">
        <v>7835.7849999999999</v>
      </c>
      <c r="K9" s="39">
        <f t="shared" ref="K9:K24" si="4">(J9/6400)</f>
        <v>1.22434140625</v>
      </c>
    </row>
    <row r="10" spans="1:14" s="3" customFormat="1" ht="17.25" customHeight="1" x14ac:dyDescent="0.25">
      <c r="A10" s="22" t="s">
        <v>44</v>
      </c>
      <c r="B10" s="20">
        <v>9043</v>
      </c>
      <c r="C10" s="38">
        <v>5468</v>
      </c>
      <c r="D10" s="65">
        <f t="shared" si="0"/>
        <v>0.60466659294481917</v>
      </c>
      <c r="E10" s="21">
        <f t="shared" si="1"/>
        <v>0.93025629683818334</v>
      </c>
      <c r="F10" s="38">
        <v>10633</v>
      </c>
      <c r="G10" s="51">
        <v>6693</v>
      </c>
      <c r="H10" s="63">
        <f t="shared" si="2"/>
        <v>0.62945546882347414</v>
      </c>
      <c r="I10" s="21">
        <f t="shared" si="3"/>
        <v>0.96839302895919099</v>
      </c>
      <c r="J10" s="72">
        <v>7038.3850000000002</v>
      </c>
      <c r="K10" s="39">
        <f t="shared" si="4"/>
        <v>1.0997476562499999</v>
      </c>
    </row>
    <row r="11" spans="1:14" s="3" customFormat="1" ht="17.25" customHeight="1" x14ac:dyDescent="0.25">
      <c r="A11" s="22" t="s">
        <v>45</v>
      </c>
      <c r="B11" s="20">
        <v>4555</v>
      </c>
      <c r="C11" s="38">
        <v>2614</v>
      </c>
      <c r="D11" s="65">
        <f t="shared" si="0"/>
        <v>0.57387486278814492</v>
      </c>
      <c r="E11" s="21">
        <f t="shared" si="1"/>
        <v>0.88288440428945369</v>
      </c>
      <c r="F11" s="38">
        <v>5744</v>
      </c>
      <c r="G11" s="51">
        <v>3589</v>
      </c>
      <c r="H11" s="63">
        <f t="shared" si="2"/>
        <v>0.62482590529247906</v>
      </c>
      <c r="I11" s="21">
        <f t="shared" si="3"/>
        <v>0.96127062352689086</v>
      </c>
      <c r="J11" s="72">
        <v>7746.2550000000001</v>
      </c>
      <c r="K11" s="39">
        <f t="shared" si="4"/>
        <v>1.2103523437500001</v>
      </c>
    </row>
    <row r="12" spans="1:14" s="3" customFormat="1" ht="17.25" customHeight="1" x14ac:dyDescent="0.25">
      <c r="A12" s="22" t="s">
        <v>72</v>
      </c>
      <c r="B12" s="20">
        <v>2511</v>
      </c>
      <c r="C12" s="38">
        <v>1399</v>
      </c>
      <c r="D12" s="65">
        <f t="shared" si="0"/>
        <v>0.5571485463958582</v>
      </c>
      <c r="E12" s="21">
        <f t="shared" si="1"/>
        <v>0.85715160983978178</v>
      </c>
      <c r="F12" s="38">
        <v>3239</v>
      </c>
      <c r="G12" s="51">
        <v>1870</v>
      </c>
      <c r="H12" s="63">
        <f t="shared" si="2"/>
        <v>0.57733868477925288</v>
      </c>
      <c r="I12" s="21">
        <f t="shared" si="3"/>
        <v>0.88821336119885053</v>
      </c>
      <c r="J12" s="72">
        <v>7637.92</v>
      </c>
      <c r="K12" s="39">
        <f t="shared" si="4"/>
        <v>1.193425</v>
      </c>
    </row>
    <row r="13" spans="1:14" s="3" customFormat="1" ht="17.25" customHeight="1" x14ac:dyDescent="0.25">
      <c r="A13" s="22" t="s">
        <v>47</v>
      </c>
      <c r="B13" s="20">
        <v>6519</v>
      </c>
      <c r="C13" s="38">
        <v>3667</v>
      </c>
      <c r="D13" s="65">
        <f t="shared" si="0"/>
        <v>0.56250958736002454</v>
      </c>
      <c r="E13" s="21">
        <f t="shared" si="1"/>
        <v>0.86539936516926852</v>
      </c>
      <c r="F13" s="38">
        <v>7564</v>
      </c>
      <c r="G13" s="51">
        <v>4627</v>
      </c>
      <c r="H13" s="63">
        <f t="shared" si="2"/>
        <v>0.61171337916446322</v>
      </c>
      <c r="I13" s="21">
        <f t="shared" si="3"/>
        <v>0.94109750640686651</v>
      </c>
      <c r="J13" s="72">
        <v>8260.48</v>
      </c>
      <c r="K13" s="39">
        <f t="shared" si="4"/>
        <v>1.2907</v>
      </c>
    </row>
    <row r="14" spans="1:14" s="3" customFormat="1" ht="17.25" customHeight="1" x14ac:dyDescent="0.25">
      <c r="A14" s="19" t="s">
        <v>73</v>
      </c>
      <c r="B14" s="20">
        <v>2936</v>
      </c>
      <c r="C14" s="38">
        <v>1826</v>
      </c>
      <c r="D14" s="65">
        <f t="shared" si="0"/>
        <v>0.62193460490463215</v>
      </c>
      <c r="E14" s="21">
        <f t="shared" si="1"/>
        <v>0.95682246908404944</v>
      </c>
      <c r="F14" s="38">
        <v>2855</v>
      </c>
      <c r="G14" s="51">
        <v>1675</v>
      </c>
      <c r="H14" s="63">
        <f t="shared" si="2"/>
        <v>0.58669001751313488</v>
      </c>
      <c r="I14" s="21">
        <f t="shared" si="3"/>
        <v>0.90260002694328434</v>
      </c>
      <c r="J14" s="72">
        <v>8254.7849999999999</v>
      </c>
      <c r="K14" s="39">
        <f t="shared" si="4"/>
        <v>1.28981015625</v>
      </c>
    </row>
    <row r="15" spans="1:14" s="3" customFormat="1" ht="17.25" customHeight="1" x14ac:dyDescent="0.25">
      <c r="A15" s="22" t="s">
        <v>74</v>
      </c>
      <c r="B15" s="20">
        <v>3932</v>
      </c>
      <c r="C15" s="38">
        <v>2338</v>
      </c>
      <c r="D15" s="65">
        <f t="shared" si="0"/>
        <v>0.59460834181078337</v>
      </c>
      <c r="E15" s="21">
        <f t="shared" si="1"/>
        <v>0.91478206432428211</v>
      </c>
      <c r="F15" s="38">
        <v>4717</v>
      </c>
      <c r="G15" s="51">
        <v>2991</v>
      </c>
      <c r="H15" s="63">
        <f t="shared" si="2"/>
        <v>0.63408946364214547</v>
      </c>
      <c r="I15" s="21">
        <f t="shared" si="3"/>
        <v>0.9755222517571468</v>
      </c>
      <c r="J15" s="72">
        <v>9099.9950000000008</v>
      </c>
      <c r="K15" s="39">
        <f t="shared" si="4"/>
        <v>1.4218742187500002</v>
      </c>
    </row>
    <row r="16" spans="1:14" s="3" customFormat="1" ht="17.25" customHeight="1" x14ac:dyDescent="0.25">
      <c r="A16" s="22" t="s">
        <v>75</v>
      </c>
      <c r="B16" s="20">
        <v>3331</v>
      </c>
      <c r="C16" s="38">
        <v>1924</v>
      </c>
      <c r="D16" s="65">
        <f t="shared" si="0"/>
        <v>0.5776043230261183</v>
      </c>
      <c r="E16" s="21">
        <f t="shared" si="1"/>
        <v>0.88862203542479734</v>
      </c>
      <c r="F16" s="38">
        <v>3746</v>
      </c>
      <c r="G16" s="51">
        <v>2187</v>
      </c>
      <c r="H16" s="63">
        <f t="shared" si="2"/>
        <v>0.58382274426054459</v>
      </c>
      <c r="I16" s="21">
        <f t="shared" si="3"/>
        <v>0.89818883732391475</v>
      </c>
      <c r="J16" s="72">
        <v>5201.125</v>
      </c>
      <c r="K16" s="39">
        <f t="shared" si="4"/>
        <v>0.81267578124999995</v>
      </c>
    </row>
    <row r="17" spans="1:12" s="3" customFormat="1" ht="17.25" customHeight="1" x14ac:dyDescent="0.25">
      <c r="A17" s="22" t="s">
        <v>51</v>
      </c>
      <c r="B17" s="20">
        <v>16335</v>
      </c>
      <c r="C17" s="38">
        <v>8652</v>
      </c>
      <c r="D17" s="65">
        <f t="shared" si="0"/>
        <v>0.52966023875114787</v>
      </c>
      <c r="E17" s="21">
        <f t="shared" si="1"/>
        <v>0.81486190577099671</v>
      </c>
      <c r="F17" s="38">
        <v>20693</v>
      </c>
      <c r="G17" s="51">
        <v>11044</v>
      </c>
      <c r="H17" s="63">
        <f t="shared" si="2"/>
        <v>0.53370705069347124</v>
      </c>
      <c r="I17" s="21">
        <f t="shared" si="3"/>
        <v>0.82108777029764801</v>
      </c>
      <c r="J17" s="72">
        <v>5948.4849999999997</v>
      </c>
      <c r="K17" s="39">
        <f t="shared" si="4"/>
        <v>0.92945078124999991</v>
      </c>
    </row>
    <row r="18" spans="1:12" s="3" customFormat="1" ht="17.25" customHeight="1" x14ac:dyDescent="0.25">
      <c r="A18" s="22" t="s">
        <v>76</v>
      </c>
      <c r="B18" s="20">
        <v>5205</v>
      </c>
      <c r="C18" s="38">
        <v>3097</v>
      </c>
      <c r="D18" s="65">
        <f t="shared" si="0"/>
        <v>0.5950048030739673</v>
      </c>
      <c r="E18" s="21">
        <f t="shared" si="1"/>
        <v>0.91539200472918048</v>
      </c>
      <c r="F18" s="38">
        <v>6463</v>
      </c>
      <c r="G18" s="51">
        <v>4104</v>
      </c>
      <c r="H18" s="63">
        <f t="shared" si="2"/>
        <v>0.63499922636546491</v>
      </c>
      <c r="I18" s="21">
        <f t="shared" si="3"/>
        <v>0.97692188671609981</v>
      </c>
      <c r="J18" s="72">
        <v>8614.66</v>
      </c>
      <c r="K18" s="39">
        <f t="shared" si="4"/>
        <v>1.3460406249999999</v>
      </c>
    </row>
    <row r="19" spans="1:12" s="3" customFormat="1" ht="17.25" customHeight="1" x14ac:dyDescent="0.25">
      <c r="A19" s="22" t="s">
        <v>53</v>
      </c>
      <c r="B19" s="20">
        <v>8199</v>
      </c>
      <c r="C19" s="38">
        <v>4711</v>
      </c>
      <c r="D19" s="65">
        <f t="shared" si="0"/>
        <v>0.57458226613001584</v>
      </c>
      <c r="E19" s="21">
        <f t="shared" si="1"/>
        <v>0.88397271712310121</v>
      </c>
      <c r="F19" s="38">
        <v>8122</v>
      </c>
      <c r="G19" s="51">
        <v>5072</v>
      </c>
      <c r="H19" s="63">
        <f t="shared" si="2"/>
        <v>0.62447672986949032</v>
      </c>
      <c r="I19" s="21">
        <f t="shared" si="3"/>
        <v>0.96073343056844662</v>
      </c>
      <c r="J19" s="72">
        <v>11901.97</v>
      </c>
      <c r="K19" s="39">
        <f t="shared" si="4"/>
        <v>1.8596828125</v>
      </c>
    </row>
    <row r="20" spans="1:12" s="3" customFormat="1" ht="17.25" customHeight="1" x14ac:dyDescent="0.25">
      <c r="A20" s="22" t="s">
        <v>77</v>
      </c>
      <c r="B20" s="20">
        <v>6413</v>
      </c>
      <c r="C20" s="38">
        <v>3768</v>
      </c>
      <c r="D20" s="65">
        <f t="shared" si="0"/>
        <v>0.58755652580695461</v>
      </c>
      <c r="E20" s="21">
        <f t="shared" si="1"/>
        <v>0.903933116626084</v>
      </c>
      <c r="F20" s="38">
        <v>8155</v>
      </c>
      <c r="G20" s="51">
        <v>5248</v>
      </c>
      <c r="H20" s="63">
        <f t="shared" si="2"/>
        <v>0.64353157572041697</v>
      </c>
      <c r="I20" s="21">
        <f t="shared" si="3"/>
        <v>0.99004857803141066</v>
      </c>
      <c r="J20" s="72">
        <v>14013.97</v>
      </c>
      <c r="K20" s="39">
        <f t="shared" si="4"/>
        <v>2.1896828125000001</v>
      </c>
    </row>
    <row r="21" spans="1:12" s="3" customFormat="1" ht="17.25" customHeight="1" x14ac:dyDescent="0.25">
      <c r="A21" s="22" t="s">
        <v>78</v>
      </c>
      <c r="B21" s="20">
        <v>3518</v>
      </c>
      <c r="C21" s="38">
        <v>2077</v>
      </c>
      <c r="D21" s="65">
        <f t="shared" si="0"/>
        <v>0.59039226833428082</v>
      </c>
      <c r="E21" s="21">
        <f t="shared" si="1"/>
        <v>0.90829579743735511</v>
      </c>
      <c r="F21" s="38">
        <v>4135</v>
      </c>
      <c r="G21" s="51">
        <v>2686</v>
      </c>
      <c r="H21" s="63">
        <f t="shared" si="2"/>
        <v>0.64957678355501813</v>
      </c>
      <c r="I21" s="21">
        <f t="shared" si="3"/>
        <v>0.99934889777695091</v>
      </c>
      <c r="J21" s="72">
        <v>10191.620000000001</v>
      </c>
      <c r="K21" s="39">
        <f t="shared" si="4"/>
        <v>1.5924406250000001</v>
      </c>
    </row>
    <row r="22" spans="1:12" s="3" customFormat="1" ht="17.25" customHeight="1" x14ac:dyDescent="0.25">
      <c r="A22" s="22" t="s">
        <v>56</v>
      </c>
      <c r="B22" s="20">
        <v>4389</v>
      </c>
      <c r="C22" s="38">
        <v>2466</v>
      </c>
      <c r="D22" s="65">
        <f t="shared" si="0"/>
        <v>0.56185919343814084</v>
      </c>
      <c r="E22" s="21">
        <f t="shared" si="1"/>
        <v>0.86439875913560127</v>
      </c>
      <c r="F22" s="38">
        <v>5069</v>
      </c>
      <c r="G22" s="51">
        <v>2929</v>
      </c>
      <c r="H22" s="63">
        <f t="shared" si="2"/>
        <v>0.57782600118366545</v>
      </c>
      <c r="I22" s="21">
        <f t="shared" si="3"/>
        <v>0.88896307874410063</v>
      </c>
      <c r="J22" s="72">
        <v>7888.3450000000003</v>
      </c>
      <c r="K22" s="39">
        <f t="shared" si="4"/>
        <v>1.2325539062499999</v>
      </c>
    </row>
    <row r="23" spans="1:12" s="3" customFormat="1" ht="17.25" customHeight="1" thickBot="1" x14ac:dyDescent="0.3">
      <c r="A23" s="23" t="s">
        <v>57</v>
      </c>
      <c r="B23" s="24">
        <v>4009</v>
      </c>
      <c r="C23" s="41">
        <v>2164</v>
      </c>
      <c r="D23" s="66">
        <f t="shared" si="0"/>
        <v>0.53978548266400594</v>
      </c>
      <c r="E23" s="25">
        <f t="shared" si="1"/>
        <v>0.83043920409847061</v>
      </c>
      <c r="F23" s="41">
        <v>5047</v>
      </c>
      <c r="G23" s="81">
        <v>2927</v>
      </c>
      <c r="H23" s="64">
        <f t="shared" si="2"/>
        <v>0.57994848424806811</v>
      </c>
      <c r="I23" s="25">
        <f t="shared" si="3"/>
        <v>0.89222843730472012</v>
      </c>
      <c r="J23" s="106">
        <v>8850.2350000000006</v>
      </c>
      <c r="K23" s="121">
        <f t="shared" si="4"/>
        <v>1.3828492187500001</v>
      </c>
      <c r="L23" s="67"/>
    </row>
    <row r="24" spans="1:12" s="10" customFormat="1" ht="17.25" customHeight="1" thickBot="1" x14ac:dyDescent="0.3">
      <c r="A24" s="26" t="s">
        <v>79</v>
      </c>
      <c r="B24" s="27">
        <v>95465</v>
      </c>
      <c r="C24" s="49">
        <v>54159</v>
      </c>
      <c r="D24" s="85">
        <f t="shared" si="0"/>
        <v>0.56731786518619387</v>
      </c>
      <c r="E24" s="28">
        <f t="shared" si="1"/>
        <v>0.87279671567106742</v>
      </c>
      <c r="F24" s="42">
        <v>114189</v>
      </c>
      <c r="G24" s="49">
        <v>68027</v>
      </c>
      <c r="H24" s="113">
        <f t="shared" si="2"/>
        <v>0.59574039530953071</v>
      </c>
      <c r="I24" s="28">
        <f t="shared" si="3"/>
        <v>0.91652368509158566</v>
      </c>
      <c r="J24" s="118">
        <v>7930.83</v>
      </c>
      <c r="K24" s="136">
        <f t="shared" si="4"/>
        <v>1.2391921875</v>
      </c>
      <c r="L24" s="68"/>
    </row>
    <row r="25" spans="1:12" s="10" customFormat="1" ht="17.25" customHeight="1" x14ac:dyDescent="0.25">
      <c r="A25" s="179" t="s">
        <v>80</v>
      </c>
      <c r="B25" s="180"/>
      <c r="C25" s="180"/>
      <c r="D25" s="180"/>
      <c r="E25" s="180"/>
      <c r="F25" s="180"/>
      <c r="G25" s="180"/>
      <c r="H25" s="180"/>
      <c r="I25" s="181"/>
      <c r="J25" s="180"/>
      <c r="K25" s="182"/>
      <c r="L25" s="9"/>
    </row>
    <row r="26" spans="1:12" s="6" customFormat="1" ht="122.25" customHeight="1" thickBot="1" x14ac:dyDescent="0.3">
      <c r="A26" s="176" t="s">
        <v>81</v>
      </c>
      <c r="B26" s="177"/>
      <c r="C26" s="177"/>
      <c r="D26" s="177"/>
      <c r="E26" s="177"/>
      <c r="F26" s="177"/>
      <c r="G26" s="177"/>
      <c r="H26" s="177"/>
      <c r="I26" s="177"/>
      <c r="J26" s="177"/>
      <c r="K26" s="178"/>
      <c r="L26" s="5"/>
    </row>
  </sheetData>
  <mergeCells count="16">
    <mergeCell ref="K5:K7"/>
    <mergeCell ref="A1:K1"/>
    <mergeCell ref="A2:K2"/>
    <mergeCell ref="A3:K3"/>
    <mergeCell ref="A26:K26"/>
    <mergeCell ref="A25:K25"/>
    <mergeCell ref="A5:A7"/>
    <mergeCell ref="B5:B7"/>
    <mergeCell ref="C5:C7"/>
    <mergeCell ref="D5:D7"/>
    <mergeCell ref="F5:F7"/>
    <mergeCell ref="G5:G7"/>
    <mergeCell ref="H5:H7"/>
    <mergeCell ref="E5:E7"/>
    <mergeCell ref="J5:J7"/>
    <mergeCell ref="I5:I7"/>
  </mergeCells>
  <phoneticPr fontId="0" type="noConversion"/>
  <printOptions horizontalCentered="1" verticalCentered="1"/>
  <pageMargins left="0.3" right="0.3" top="0.3" bottom="0.3" header="0.12" footer="0.13"/>
  <pageSetup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4"/>
  <sheetViews>
    <sheetView zoomScaleNormal="75" workbookViewId="0">
      <selection activeCell="A25" sqref="A25"/>
    </sheetView>
  </sheetViews>
  <sheetFormatPr defaultColWidth="9.1796875" defaultRowHeight="12.5" x14ac:dyDescent="0.25"/>
  <cols>
    <col min="1" max="1" width="21.1796875" style="2" customWidth="1"/>
    <col min="2" max="2" width="12.1796875" style="2" customWidth="1"/>
    <col min="3" max="4" width="11.26953125" style="2" bestFit="1" customWidth="1"/>
    <col min="5" max="5" width="9.453125" style="2" bestFit="1" customWidth="1"/>
    <col min="6" max="8" width="11.26953125" style="2" bestFit="1" customWidth="1"/>
    <col min="9" max="9" width="9.453125" style="2" bestFit="1" customWidth="1"/>
    <col min="10" max="10" width="10.453125" style="2" bestFit="1" customWidth="1"/>
    <col min="11" max="11" width="9.453125" style="2" bestFit="1" customWidth="1"/>
    <col min="12" max="12" width="11" style="2" customWidth="1"/>
    <col min="13" max="13" width="0" style="2" hidden="1" customWidth="1"/>
    <col min="14" max="16384" width="9.1796875" style="2"/>
  </cols>
  <sheetData>
    <row r="1" spans="1:14" s="1" customFormat="1" ht="18.75" customHeight="1" x14ac:dyDescent="0.25">
      <c r="A1" s="195" t="str">
        <f>'1- Populations in Cohort'!A1:N1</f>
        <v xml:space="preserve">TAB 10 - LABOR EXCHANGE PERFORMANCE SUMMARY </v>
      </c>
      <c r="B1" s="196"/>
      <c r="C1" s="196"/>
      <c r="D1" s="196"/>
      <c r="E1" s="196"/>
      <c r="F1" s="196"/>
      <c r="G1" s="196"/>
      <c r="H1" s="196"/>
      <c r="I1" s="196"/>
      <c r="J1" s="196"/>
      <c r="K1" s="197"/>
      <c r="L1" s="8"/>
      <c r="M1" s="8"/>
      <c r="N1" s="8"/>
    </row>
    <row r="2" spans="1:14" s="1" customFormat="1" ht="18.75" customHeight="1" x14ac:dyDescent="0.25">
      <c r="A2" s="198" t="str">
        <f>'1- Populations in Cohort'!A2:N2</f>
        <v>FY21 QUARTER ENDING JUNE 30, 2020</v>
      </c>
      <c r="B2" s="199"/>
      <c r="C2" s="199"/>
      <c r="D2" s="199"/>
      <c r="E2" s="199"/>
      <c r="F2" s="199"/>
      <c r="G2" s="199"/>
      <c r="H2" s="199"/>
      <c r="I2" s="199"/>
      <c r="J2" s="199"/>
      <c r="K2" s="200"/>
      <c r="L2" s="8"/>
      <c r="M2" s="8"/>
      <c r="N2" s="8"/>
    </row>
    <row r="3" spans="1:14" s="1" customFormat="1" ht="18.75" customHeight="1" thickBot="1" x14ac:dyDescent="0.3">
      <c r="A3" s="198" t="s">
        <v>82</v>
      </c>
      <c r="B3" s="199"/>
      <c r="C3" s="199"/>
      <c r="D3" s="199"/>
      <c r="E3" s="199"/>
      <c r="F3" s="199"/>
      <c r="G3" s="199"/>
      <c r="H3" s="199"/>
      <c r="I3" s="199"/>
      <c r="J3" s="199"/>
      <c r="K3" s="200"/>
      <c r="L3" s="8"/>
      <c r="M3" s="8"/>
      <c r="N3" s="8"/>
    </row>
    <row r="4" spans="1:14" s="1" customFormat="1" ht="13" x14ac:dyDescent="0.25">
      <c r="A4" s="52" t="s">
        <v>14</v>
      </c>
      <c r="B4" s="60" t="s">
        <v>15</v>
      </c>
      <c r="C4" s="53" t="s">
        <v>16</v>
      </c>
      <c r="D4" s="53" t="s">
        <v>17</v>
      </c>
      <c r="E4" s="54" t="s">
        <v>18</v>
      </c>
      <c r="F4" s="61" t="s">
        <v>60</v>
      </c>
      <c r="G4" s="53" t="s">
        <v>20</v>
      </c>
      <c r="H4" s="53" t="s">
        <v>61</v>
      </c>
      <c r="I4" s="54" t="s">
        <v>22</v>
      </c>
      <c r="J4" s="59" t="s">
        <v>62</v>
      </c>
      <c r="K4" s="69" t="s">
        <v>24</v>
      </c>
      <c r="L4" s="7"/>
      <c r="M4" s="7"/>
    </row>
    <row r="5" spans="1:14" s="3" customFormat="1" ht="39.5" thickBot="1" x14ac:dyDescent="0.3">
      <c r="A5" s="140" t="s">
        <v>63</v>
      </c>
      <c r="B5" s="141" t="s">
        <v>64</v>
      </c>
      <c r="C5" s="143" t="s">
        <v>65</v>
      </c>
      <c r="D5" s="142" t="s">
        <v>66</v>
      </c>
      <c r="E5" s="138" t="s">
        <v>67</v>
      </c>
      <c r="F5" s="44" t="s">
        <v>68</v>
      </c>
      <c r="G5" s="143" t="s">
        <v>69</v>
      </c>
      <c r="H5" s="142" t="s">
        <v>70</v>
      </c>
      <c r="I5" s="138" t="s">
        <v>67</v>
      </c>
      <c r="J5" s="144" t="s">
        <v>71</v>
      </c>
      <c r="K5" s="70" t="s">
        <v>67</v>
      </c>
    </row>
    <row r="6" spans="1:14" s="3" customFormat="1" ht="17.25" customHeight="1" x14ac:dyDescent="0.25">
      <c r="A6" s="45" t="s">
        <v>42</v>
      </c>
      <c r="B6" s="123">
        <v>2154</v>
      </c>
      <c r="C6" s="124">
        <v>1339</v>
      </c>
      <c r="D6" s="125">
        <f>+C6/B6</f>
        <v>0.62163416898792945</v>
      </c>
      <c r="E6" s="126">
        <f>D6/0.65</f>
        <v>0.95636025998142993</v>
      </c>
      <c r="F6" s="124">
        <v>2337</v>
      </c>
      <c r="G6" s="50">
        <v>1510</v>
      </c>
      <c r="H6" s="127">
        <f>+G6/F6</f>
        <v>0.64612751390671797</v>
      </c>
      <c r="I6" s="126">
        <f>H6/0.65</f>
        <v>0.99404232908725842</v>
      </c>
      <c r="J6" s="128">
        <v>7576.73</v>
      </c>
      <c r="K6" s="129">
        <f>(J6/6400)</f>
        <v>1.1838640624999999</v>
      </c>
    </row>
    <row r="7" spans="1:14" s="3" customFormat="1" ht="17.25" customHeight="1" x14ac:dyDescent="0.25">
      <c r="A7" s="22" t="s">
        <v>43</v>
      </c>
      <c r="B7" s="20">
        <v>5340</v>
      </c>
      <c r="C7" s="38">
        <v>3064</v>
      </c>
      <c r="D7" s="65">
        <f t="shared" ref="D7:D22" si="0">+C7/B7</f>
        <v>0.57378277153558055</v>
      </c>
      <c r="E7" s="21">
        <f>D7/0.65</f>
        <v>0.88274272543935461</v>
      </c>
      <c r="F7" s="38">
        <v>6606</v>
      </c>
      <c r="G7" s="51">
        <v>4252</v>
      </c>
      <c r="H7" s="63">
        <f t="shared" ref="H7:H22" si="1">+G7/F7</f>
        <v>0.64365728125946109</v>
      </c>
      <c r="I7" s="21">
        <f>H7/0.65</f>
        <v>0.99024197116840162</v>
      </c>
      <c r="J7" s="72">
        <v>9976.2000000000007</v>
      </c>
      <c r="K7" s="39">
        <f>(J7/6400)</f>
        <v>1.55878125</v>
      </c>
    </row>
    <row r="8" spans="1:14" s="3" customFormat="1" ht="17.25" customHeight="1" x14ac:dyDescent="0.25">
      <c r="A8" s="22" t="s">
        <v>44</v>
      </c>
      <c r="B8" s="20">
        <v>5288</v>
      </c>
      <c r="C8" s="38">
        <v>3167</v>
      </c>
      <c r="D8" s="65">
        <f t="shared" si="0"/>
        <v>0.59890317700453854</v>
      </c>
      <c r="E8" s="21">
        <f t="shared" ref="E8:E22" si="2">D8/0.65</f>
        <v>0.92138950308390544</v>
      </c>
      <c r="F8" s="38">
        <v>6213</v>
      </c>
      <c r="G8" s="51">
        <v>4028</v>
      </c>
      <c r="H8" s="63">
        <f t="shared" si="1"/>
        <v>0.64831804281345562</v>
      </c>
      <c r="I8" s="21">
        <f t="shared" ref="I8:I22" si="3">H8/0.65</f>
        <v>0.99741237355916246</v>
      </c>
      <c r="J8" s="72">
        <v>8769.25</v>
      </c>
      <c r="K8" s="39">
        <f t="shared" ref="K8:K22" si="4">(J8/6400)</f>
        <v>1.3701953124999999</v>
      </c>
    </row>
    <row r="9" spans="1:14" s="3" customFormat="1" ht="17.25" customHeight="1" x14ac:dyDescent="0.25">
      <c r="A9" s="22" t="s">
        <v>45</v>
      </c>
      <c r="B9" s="20">
        <v>2825</v>
      </c>
      <c r="C9" s="38">
        <v>1587</v>
      </c>
      <c r="D9" s="65">
        <f t="shared" si="0"/>
        <v>0.56176991150442479</v>
      </c>
      <c r="E9" s="21">
        <f t="shared" si="2"/>
        <v>0.86426140231449966</v>
      </c>
      <c r="F9" s="38">
        <v>3433</v>
      </c>
      <c r="G9" s="51">
        <v>2175</v>
      </c>
      <c r="H9" s="63">
        <f t="shared" si="1"/>
        <v>0.63355665598601807</v>
      </c>
      <c r="I9" s="21">
        <f t="shared" si="3"/>
        <v>0.974702547670797</v>
      </c>
      <c r="J9" s="72">
        <v>8453.2099999999991</v>
      </c>
      <c r="K9" s="39">
        <f t="shared" si="4"/>
        <v>1.3208140624999998</v>
      </c>
    </row>
    <row r="10" spans="1:14" s="3" customFormat="1" ht="17.25" customHeight="1" x14ac:dyDescent="0.25">
      <c r="A10" s="22" t="s">
        <v>72</v>
      </c>
      <c r="B10" s="20">
        <v>1709</v>
      </c>
      <c r="C10" s="38">
        <v>1018</v>
      </c>
      <c r="D10" s="65">
        <f t="shared" si="0"/>
        <v>0.59566998244587477</v>
      </c>
      <c r="E10" s="21">
        <f t="shared" si="2"/>
        <v>0.91641535760903803</v>
      </c>
      <c r="F10" s="38">
        <v>2129</v>
      </c>
      <c r="G10" s="51">
        <v>1302</v>
      </c>
      <c r="H10" s="63">
        <f t="shared" si="1"/>
        <v>0.61155472052606863</v>
      </c>
      <c r="I10" s="21">
        <f t="shared" si="3"/>
        <v>0.94085341619395169</v>
      </c>
      <c r="J10" s="72">
        <v>8671.3850000000002</v>
      </c>
      <c r="K10" s="39">
        <f t="shared" si="4"/>
        <v>1.3549039062500001</v>
      </c>
    </row>
    <row r="11" spans="1:14" s="3" customFormat="1" ht="17.25" customHeight="1" x14ac:dyDescent="0.25">
      <c r="A11" s="22" t="s">
        <v>47</v>
      </c>
      <c r="B11" s="20">
        <v>4761</v>
      </c>
      <c r="C11" s="38">
        <v>2751</v>
      </c>
      <c r="D11" s="65">
        <f t="shared" si="0"/>
        <v>0.57781978575929427</v>
      </c>
      <c r="E11" s="21">
        <f t="shared" si="2"/>
        <v>0.88895351655276034</v>
      </c>
      <c r="F11" s="38">
        <v>5296</v>
      </c>
      <c r="G11" s="51">
        <v>3459</v>
      </c>
      <c r="H11" s="63">
        <f t="shared" si="1"/>
        <v>0.65313444108761332</v>
      </c>
      <c r="I11" s="21">
        <f t="shared" si="3"/>
        <v>1.0048222170578667</v>
      </c>
      <c r="J11" s="72">
        <v>9261.2900000000009</v>
      </c>
      <c r="K11" s="39">
        <f t="shared" si="4"/>
        <v>1.4470765625000002</v>
      </c>
    </row>
    <row r="12" spans="1:14" s="3" customFormat="1" ht="17.25" customHeight="1" x14ac:dyDescent="0.25">
      <c r="A12" s="19" t="s">
        <v>73</v>
      </c>
      <c r="B12" s="20">
        <v>2269</v>
      </c>
      <c r="C12" s="38">
        <v>1510</v>
      </c>
      <c r="D12" s="65">
        <f t="shared" si="0"/>
        <v>0.66549140590568534</v>
      </c>
      <c r="E12" s="21">
        <f t="shared" si="2"/>
        <v>1.0238329321625927</v>
      </c>
      <c r="F12" s="38">
        <v>1939</v>
      </c>
      <c r="G12" s="51">
        <v>1247</v>
      </c>
      <c r="H12" s="63">
        <f t="shared" si="1"/>
        <v>0.64311500773594632</v>
      </c>
      <c r="I12" s="21">
        <f t="shared" si="3"/>
        <v>0.98940770420914814</v>
      </c>
      <c r="J12" s="72">
        <v>8784.34</v>
      </c>
      <c r="K12" s="39">
        <f t="shared" si="4"/>
        <v>1.372553125</v>
      </c>
    </row>
    <row r="13" spans="1:14" s="3" customFormat="1" ht="17.25" customHeight="1" x14ac:dyDescent="0.25">
      <c r="A13" s="22" t="s">
        <v>74</v>
      </c>
      <c r="B13" s="20">
        <v>2435</v>
      </c>
      <c r="C13" s="38">
        <v>1502</v>
      </c>
      <c r="D13" s="65">
        <f t="shared" si="0"/>
        <v>0.6168377823408624</v>
      </c>
      <c r="E13" s="21">
        <f t="shared" si="2"/>
        <v>0.94898120360132676</v>
      </c>
      <c r="F13" s="38">
        <v>3124</v>
      </c>
      <c r="G13" s="51">
        <v>2072</v>
      </c>
      <c r="H13" s="63">
        <f t="shared" si="1"/>
        <v>0.66325224071702948</v>
      </c>
      <c r="I13" s="21">
        <f t="shared" si="3"/>
        <v>1.0203880626415838</v>
      </c>
      <c r="J13" s="72">
        <v>11706.705</v>
      </c>
      <c r="K13" s="39">
        <f t="shared" si="4"/>
        <v>1.8291726562499999</v>
      </c>
    </row>
    <row r="14" spans="1:14" s="3" customFormat="1" ht="17.25" customHeight="1" x14ac:dyDescent="0.25">
      <c r="A14" s="22" t="s">
        <v>75</v>
      </c>
      <c r="B14" s="20">
        <v>1762</v>
      </c>
      <c r="C14" s="38">
        <v>1082</v>
      </c>
      <c r="D14" s="65">
        <f t="shared" si="0"/>
        <v>0.61407491486946653</v>
      </c>
      <c r="E14" s="21">
        <f t="shared" si="2"/>
        <v>0.94473063826071768</v>
      </c>
      <c r="F14" s="38">
        <v>2088</v>
      </c>
      <c r="G14" s="51">
        <v>1312</v>
      </c>
      <c r="H14" s="63">
        <f t="shared" si="1"/>
        <v>0.62835249042145591</v>
      </c>
      <c r="I14" s="21">
        <f t="shared" si="3"/>
        <v>0.96669613910993213</v>
      </c>
      <c r="J14" s="72">
        <v>7200.2250000000004</v>
      </c>
      <c r="K14" s="39">
        <f t="shared" si="4"/>
        <v>1.1250351562500001</v>
      </c>
    </row>
    <row r="15" spans="1:14" s="3" customFormat="1" ht="17.25" customHeight="1" x14ac:dyDescent="0.25">
      <c r="A15" s="22" t="s">
        <v>51</v>
      </c>
      <c r="B15" s="20">
        <v>7222</v>
      </c>
      <c r="C15" s="38">
        <v>4430</v>
      </c>
      <c r="D15" s="65">
        <f t="shared" si="0"/>
        <v>0.61340348933813349</v>
      </c>
      <c r="E15" s="21">
        <f t="shared" si="2"/>
        <v>0.94369767590482068</v>
      </c>
      <c r="F15" s="38">
        <v>8681</v>
      </c>
      <c r="G15" s="51">
        <v>5586</v>
      </c>
      <c r="H15" s="63">
        <f t="shared" si="1"/>
        <v>0.64347425411818915</v>
      </c>
      <c r="I15" s="21">
        <f t="shared" si="3"/>
        <v>0.98996039095106014</v>
      </c>
      <c r="J15" s="72">
        <v>6583.4849999999997</v>
      </c>
      <c r="K15" s="39">
        <f t="shared" si="4"/>
        <v>1.02866953125</v>
      </c>
    </row>
    <row r="16" spans="1:14" s="3" customFormat="1" ht="17.25" customHeight="1" x14ac:dyDescent="0.25">
      <c r="A16" s="22" t="s">
        <v>76</v>
      </c>
      <c r="B16" s="20">
        <v>3494</v>
      </c>
      <c r="C16" s="38">
        <v>2058</v>
      </c>
      <c r="D16" s="65">
        <f t="shared" si="0"/>
        <v>0.58900973096737264</v>
      </c>
      <c r="E16" s="21">
        <f t="shared" si="2"/>
        <v>0.90616881687288098</v>
      </c>
      <c r="F16" s="38">
        <v>4368</v>
      </c>
      <c r="G16" s="51">
        <v>2837</v>
      </c>
      <c r="H16" s="63">
        <f t="shared" si="1"/>
        <v>0.64949633699633702</v>
      </c>
      <c r="I16" s="21">
        <f t="shared" si="3"/>
        <v>0.99922513384051848</v>
      </c>
      <c r="J16" s="72">
        <v>9683.92</v>
      </c>
      <c r="K16" s="39">
        <f t="shared" si="4"/>
        <v>1.5131125000000001</v>
      </c>
    </row>
    <row r="17" spans="1:12" s="3" customFormat="1" ht="17.25" customHeight="1" x14ac:dyDescent="0.25">
      <c r="A17" s="22" t="s">
        <v>53</v>
      </c>
      <c r="B17" s="20">
        <v>6617</v>
      </c>
      <c r="C17" s="38">
        <v>3837</v>
      </c>
      <c r="D17" s="65">
        <f t="shared" si="0"/>
        <v>0.57987003173643648</v>
      </c>
      <c r="E17" s="21">
        <f t="shared" si="2"/>
        <v>0.89210774113297919</v>
      </c>
      <c r="F17" s="38">
        <v>6534</v>
      </c>
      <c r="G17" s="51">
        <v>4213</v>
      </c>
      <c r="H17" s="63">
        <f t="shared" si="1"/>
        <v>0.64478114478114479</v>
      </c>
      <c r="I17" s="21">
        <f t="shared" si="3"/>
        <v>0.99197099197099192</v>
      </c>
      <c r="J17" s="72">
        <v>13351.94</v>
      </c>
      <c r="K17" s="39">
        <f t="shared" si="4"/>
        <v>2.0862406250000003</v>
      </c>
    </row>
    <row r="18" spans="1:12" s="3" customFormat="1" ht="17.25" customHeight="1" x14ac:dyDescent="0.25">
      <c r="A18" s="22" t="s">
        <v>77</v>
      </c>
      <c r="B18" s="20">
        <v>5688</v>
      </c>
      <c r="C18" s="38">
        <v>3372</v>
      </c>
      <c r="D18" s="65">
        <f t="shared" si="0"/>
        <v>0.59282700421940926</v>
      </c>
      <c r="E18" s="21">
        <f t="shared" si="2"/>
        <v>0.91204154495293732</v>
      </c>
      <c r="F18" s="38">
        <v>7211</v>
      </c>
      <c r="G18" s="51">
        <v>4699</v>
      </c>
      <c r="H18" s="63">
        <f t="shared" si="1"/>
        <v>0.65164332270142833</v>
      </c>
      <c r="I18" s="21">
        <f t="shared" si="3"/>
        <v>1.0025281887714281</v>
      </c>
      <c r="J18" s="72">
        <v>15149.83</v>
      </c>
      <c r="K18" s="39">
        <f t="shared" si="4"/>
        <v>2.3671609375</v>
      </c>
    </row>
    <row r="19" spans="1:12" s="3" customFormat="1" ht="17.25" customHeight="1" x14ac:dyDescent="0.25">
      <c r="A19" s="22" t="s">
        <v>78</v>
      </c>
      <c r="B19" s="20">
        <v>2407</v>
      </c>
      <c r="C19" s="38">
        <v>1398</v>
      </c>
      <c r="D19" s="65">
        <f t="shared" si="0"/>
        <v>0.58080598255089322</v>
      </c>
      <c r="E19" s="21">
        <f t="shared" si="2"/>
        <v>0.89354766546291264</v>
      </c>
      <c r="F19" s="38">
        <v>2783</v>
      </c>
      <c r="G19" s="51">
        <v>1854</v>
      </c>
      <c r="H19" s="63">
        <f t="shared" si="1"/>
        <v>0.66618756737333817</v>
      </c>
      <c r="I19" s="21">
        <f t="shared" si="3"/>
        <v>1.0249039498051356</v>
      </c>
      <c r="J19" s="72">
        <v>10157.6</v>
      </c>
      <c r="K19" s="39">
        <f t="shared" si="4"/>
        <v>1.5871250000000001</v>
      </c>
    </row>
    <row r="20" spans="1:12" s="3" customFormat="1" ht="17.25" customHeight="1" x14ac:dyDescent="0.25">
      <c r="A20" s="22" t="s">
        <v>56</v>
      </c>
      <c r="B20" s="20">
        <v>2699</v>
      </c>
      <c r="C20" s="38">
        <v>1541</v>
      </c>
      <c r="D20" s="65">
        <f t="shared" si="0"/>
        <v>0.57095220452019269</v>
      </c>
      <c r="E20" s="21">
        <f t="shared" si="2"/>
        <v>0.87838800695414254</v>
      </c>
      <c r="F20" s="38">
        <v>2932</v>
      </c>
      <c r="G20" s="51">
        <v>1722</v>
      </c>
      <c r="H20" s="63">
        <f t="shared" si="1"/>
        <v>0.58731241473397</v>
      </c>
      <c r="I20" s="21">
        <f t="shared" si="3"/>
        <v>0.90355756112918462</v>
      </c>
      <c r="J20" s="72">
        <v>9214.4599999999991</v>
      </c>
      <c r="K20" s="39">
        <f t="shared" si="4"/>
        <v>1.439759375</v>
      </c>
    </row>
    <row r="21" spans="1:12" s="3" customFormat="1" ht="17.25" customHeight="1" thickBot="1" x14ac:dyDescent="0.3">
      <c r="A21" s="23" t="s">
        <v>57</v>
      </c>
      <c r="B21" s="24">
        <v>2748</v>
      </c>
      <c r="C21" s="41">
        <v>1522</v>
      </c>
      <c r="D21" s="66">
        <f t="shared" si="0"/>
        <v>0.55385735080058229</v>
      </c>
      <c r="E21" s="25">
        <f t="shared" si="2"/>
        <v>0.85208823200089578</v>
      </c>
      <c r="F21" s="41">
        <v>3552</v>
      </c>
      <c r="G21" s="81">
        <v>2210</v>
      </c>
      <c r="H21" s="63">
        <f t="shared" si="1"/>
        <v>0.62218468468468469</v>
      </c>
      <c r="I21" s="25">
        <f t="shared" si="3"/>
        <v>0.9572072072072072</v>
      </c>
      <c r="J21" s="106">
        <v>10243.799999999999</v>
      </c>
      <c r="K21" s="121">
        <f t="shared" si="4"/>
        <v>1.6005937499999998</v>
      </c>
      <c r="L21" s="67"/>
    </row>
    <row r="22" spans="1:12" s="10" customFormat="1" ht="17.25" customHeight="1" thickBot="1" x14ac:dyDescent="0.3">
      <c r="A22" s="26" t="s">
        <v>79</v>
      </c>
      <c r="B22" s="27">
        <v>59418</v>
      </c>
      <c r="C22" s="49">
        <v>35178</v>
      </c>
      <c r="D22" s="85">
        <f t="shared" si="0"/>
        <v>0.59204281530849234</v>
      </c>
      <c r="E22" s="28">
        <f t="shared" si="2"/>
        <v>0.91083510047460359</v>
      </c>
      <c r="F22" s="117">
        <v>69226</v>
      </c>
      <c r="G22" s="49">
        <v>44478</v>
      </c>
      <c r="H22" s="113">
        <f t="shared" si="1"/>
        <v>0.64250426140467454</v>
      </c>
      <c r="I22" s="28">
        <f t="shared" si="3"/>
        <v>0.98846809446873007</v>
      </c>
      <c r="J22" s="118">
        <v>9429.5849999999991</v>
      </c>
      <c r="K22" s="122">
        <f t="shared" si="4"/>
        <v>1.4733726562499998</v>
      </c>
      <c r="L22" s="68"/>
    </row>
    <row r="23" spans="1:12" s="10" customFormat="1" ht="17.25" customHeight="1" x14ac:dyDescent="0.25">
      <c r="A23" s="179" t="str">
        <f>'2 - Job Seeker'!A25:K25</f>
        <v>*State Labor Exchange Goals:   Q2 EE Rate = 65%    Q4 EE Rate = 65%    Median Earnings = $6400</v>
      </c>
      <c r="B23" s="180"/>
      <c r="C23" s="180"/>
      <c r="D23" s="180"/>
      <c r="E23" s="180"/>
      <c r="F23" s="180"/>
      <c r="G23" s="180"/>
      <c r="H23" s="180"/>
      <c r="I23" s="180"/>
      <c r="J23" s="180"/>
      <c r="K23" s="201"/>
      <c r="L23" s="9"/>
    </row>
    <row r="24" spans="1:12" s="6" customFormat="1" ht="122.25" customHeight="1" thickBot="1" x14ac:dyDescent="0.3">
      <c r="A24" s="176" t="str">
        <f>'2 - Job Seeker'!A26:K26</f>
        <v>Q2 EE Denominator:  Job Seekers who exited during the cohort period excluding those who left for exclusionary reasons.                                                                                                                                                                                                                                                                                                                         Q2 EE Numerator:  Job Seekers in the denominator who are employed in the 2nd quarter after their exit quarter.
Q4 EE Denominator:  Job Seekers who exited during the cohort period excluding those who left for exclusionary reasons.                                                                                                                                                                                                                                                                                                                         Q4 EE Numerator:  Job Seekers in the denominator who are employed in the 4th quarter after their exit quarter.
Q2 Median Earnings:   The median of the 2nd quarter earnings of those Job Seekers who were employed in the 2nd quarter after their exit quarter.
Refer to Tab 13 to see report period cohorts.</v>
      </c>
      <c r="B24" s="177"/>
      <c r="C24" s="177"/>
      <c r="D24" s="177"/>
      <c r="E24" s="177"/>
      <c r="F24" s="177"/>
      <c r="G24" s="177"/>
      <c r="H24" s="177"/>
      <c r="I24" s="177"/>
      <c r="J24" s="177"/>
      <c r="K24" s="178"/>
      <c r="L24" s="5"/>
    </row>
  </sheetData>
  <mergeCells count="5">
    <mergeCell ref="A1:K1"/>
    <mergeCell ref="A2:K2"/>
    <mergeCell ref="A3:K3"/>
    <mergeCell ref="A24:K24"/>
    <mergeCell ref="A23:K23"/>
  </mergeCells>
  <phoneticPr fontId="0" type="noConversion"/>
  <printOptions horizontalCentered="1" verticalCentered="1"/>
  <pageMargins left="0.3" right="0.3" top="0.3" bottom="0.3" header="0.12" footer="0.13"/>
  <pageSetup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4"/>
  <sheetViews>
    <sheetView zoomScaleNormal="100" workbookViewId="0">
      <selection activeCell="A25" sqref="A25"/>
    </sheetView>
  </sheetViews>
  <sheetFormatPr defaultColWidth="9.1796875" defaultRowHeight="13" x14ac:dyDescent="0.3"/>
  <cols>
    <col min="1" max="1" width="19.1796875" style="29" customWidth="1"/>
    <col min="2" max="4" width="11.7265625" style="29" customWidth="1"/>
    <col min="5" max="5" width="10.81640625" style="29" customWidth="1"/>
    <col min="6" max="8" width="11.7265625" style="29" customWidth="1"/>
    <col min="9" max="9" width="10.81640625" style="29" customWidth="1"/>
    <col min="10" max="10" width="11.54296875" style="29" customWidth="1"/>
    <col min="11" max="11" width="10.81640625" style="29" customWidth="1"/>
    <col min="12" max="12" width="0" style="29" hidden="1" customWidth="1"/>
    <col min="13" max="16384" width="9.1796875" style="29"/>
  </cols>
  <sheetData>
    <row r="1" spans="1:13" ht="20.149999999999999" customHeight="1" x14ac:dyDescent="0.3">
      <c r="A1" s="202" t="str">
        <f>'1- Populations in Cohort'!A1:N1</f>
        <v xml:space="preserve">TAB 10 - LABOR EXCHANGE PERFORMANCE SUMMARY </v>
      </c>
      <c r="B1" s="203"/>
      <c r="C1" s="203"/>
      <c r="D1" s="203"/>
      <c r="E1" s="203"/>
      <c r="F1" s="203"/>
      <c r="G1" s="203"/>
      <c r="H1" s="203"/>
      <c r="I1" s="203"/>
      <c r="J1" s="203"/>
      <c r="K1" s="204"/>
    </row>
    <row r="2" spans="1:13" ht="20.149999999999999" customHeight="1" thickBot="1" x14ac:dyDescent="0.35">
      <c r="A2" s="205" t="str">
        <f>'1- Populations in Cohort'!A2:N2</f>
        <v>FY21 QUARTER ENDING JUNE 30, 2020</v>
      </c>
      <c r="B2" s="206"/>
      <c r="C2" s="206"/>
      <c r="D2" s="206"/>
      <c r="E2" s="206"/>
      <c r="F2" s="206"/>
      <c r="G2" s="206"/>
      <c r="H2" s="206"/>
      <c r="I2" s="206"/>
      <c r="J2" s="206"/>
      <c r="K2" s="207"/>
    </row>
    <row r="3" spans="1:13" s="107" customFormat="1" ht="20.149999999999999" customHeight="1" thickBot="1" x14ac:dyDescent="0.3">
      <c r="A3" s="208" t="s">
        <v>83</v>
      </c>
      <c r="B3" s="209"/>
      <c r="C3" s="209"/>
      <c r="D3" s="209"/>
      <c r="E3" s="209"/>
      <c r="F3" s="209"/>
      <c r="G3" s="209"/>
      <c r="H3" s="209"/>
      <c r="I3" s="209"/>
      <c r="J3" s="209"/>
      <c r="K3" s="210"/>
      <c r="L3" s="145"/>
      <c r="M3" s="146"/>
    </row>
    <row r="4" spans="1:13" s="107" customFormat="1" x14ac:dyDescent="0.25">
      <c r="A4" s="52" t="s">
        <v>14</v>
      </c>
      <c r="B4" s="60" t="s">
        <v>15</v>
      </c>
      <c r="C4" s="53" t="s">
        <v>16</v>
      </c>
      <c r="D4" s="53" t="s">
        <v>17</v>
      </c>
      <c r="E4" s="54" t="s">
        <v>18</v>
      </c>
      <c r="F4" s="53" t="s">
        <v>60</v>
      </c>
      <c r="G4" s="53" t="s">
        <v>20</v>
      </c>
      <c r="H4" s="53" t="s">
        <v>61</v>
      </c>
      <c r="I4" s="53" t="s">
        <v>22</v>
      </c>
      <c r="J4" s="59" t="s">
        <v>62</v>
      </c>
      <c r="K4" s="55" t="s">
        <v>24</v>
      </c>
      <c r="L4" s="108"/>
      <c r="M4" s="108"/>
    </row>
    <row r="5" spans="1:13" s="109" customFormat="1" ht="39.5" thickBot="1" x14ac:dyDescent="0.3">
      <c r="A5" s="140" t="s">
        <v>63</v>
      </c>
      <c r="B5" s="141" t="s">
        <v>64</v>
      </c>
      <c r="C5" s="143" t="s">
        <v>65</v>
      </c>
      <c r="D5" s="143" t="s">
        <v>66</v>
      </c>
      <c r="E5" s="139" t="s">
        <v>67</v>
      </c>
      <c r="F5" s="143" t="s">
        <v>68</v>
      </c>
      <c r="G5" s="143" t="s">
        <v>69</v>
      </c>
      <c r="H5" s="143" t="s">
        <v>70</v>
      </c>
      <c r="I5" s="143" t="s">
        <v>67</v>
      </c>
      <c r="J5" s="44" t="s">
        <v>71</v>
      </c>
      <c r="K5" s="70" t="s">
        <v>84</v>
      </c>
    </row>
    <row r="6" spans="1:13" s="109" customFormat="1" ht="16.5" customHeight="1" x14ac:dyDescent="0.25">
      <c r="A6" s="45" t="s">
        <v>42</v>
      </c>
      <c r="B6" s="123">
        <v>161</v>
      </c>
      <c r="C6" s="124">
        <v>81</v>
      </c>
      <c r="D6" s="125">
        <f>+C6/B6</f>
        <v>0.50310559006211175</v>
      </c>
      <c r="E6" s="126">
        <f>D6/0.65</f>
        <v>0.7740086000955565</v>
      </c>
      <c r="F6" s="124">
        <v>172</v>
      </c>
      <c r="G6" s="50">
        <v>101</v>
      </c>
      <c r="H6" s="127">
        <f>+G6/F6</f>
        <v>0.58720930232558144</v>
      </c>
      <c r="I6" s="126">
        <f>H6/0.65</f>
        <v>0.90339892665474064</v>
      </c>
      <c r="J6" s="128">
        <v>7411.64</v>
      </c>
      <c r="K6" s="129">
        <f>(J6/6400)</f>
        <v>1.15806875</v>
      </c>
    </row>
    <row r="7" spans="1:13" s="109" customFormat="1" ht="16.5" customHeight="1" x14ac:dyDescent="0.25">
      <c r="A7" s="22" t="s">
        <v>43</v>
      </c>
      <c r="B7" s="20">
        <v>363</v>
      </c>
      <c r="C7" s="38">
        <v>171</v>
      </c>
      <c r="D7" s="65">
        <f t="shared" ref="D7:D22" si="0">+C7/B7</f>
        <v>0.47107438016528924</v>
      </c>
      <c r="E7" s="21">
        <f>D7/0.65</f>
        <v>0.72472981563890648</v>
      </c>
      <c r="F7" s="38">
        <v>422</v>
      </c>
      <c r="G7" s="51">
        <v>184</v>
      </c>
      <c r="H7" s="63">
        <f t="shared" ref="H7:H22" si="1">+G7/F7</f>
        <v>0.43601895734597157</v>
      </c>
      <c r="I7" s="21">
        <f>H7/0.65</f>
        <v>0.67079839591687929</v>
      </c>
      <c r="J7" s="72">
        <v>9239.89</v>
      </c>
      <c r="K7" s="39">
        <f>(J7/6400)</f>
        <v>1.4437328125</v>
      </c>
    </row>
    <row r="8" spans="1:13" s="109" customFormat="1" ht="16.5" customHeight="1" x14ac:dyDescent="0.25">
      <c r="A8" s="22" t="s">
        <v>44</v>
      </c>
      <c r="B8" s="20">
        <v>364</v>
      </c>
      <c r="C8" s="38">
        <v>218</v>
      </c>
      <c r="D8" s="65">
        <f t="shared" si="0"/>
        <v>0.59890109890109888</v>
      </c>
      <c r="E8" s="21">
        <f t="shared" ref="E8:E22" si="2">D8/0.65</f>
        <v>0.92138630600169058</v>
      </c>
      <c r="F8" s="38">
        <v>445</v>
      </c>
      <c r="G8" s="51">
        <v>266</v>
      </c>
      <c r="H8" s="63">
        <f t="shared" si="1"/>
        <v>0.59775280898876404</v>
      </c>
      <c r="I8" s="21">
        <f t="shared" ref="I8:I22" si="3">H8/0.65</f>
        <v>0.91961970613656008</v>
      </c>
      <c r="J8" s="72">
        <v>8336.875</v>
      </c>
      <c r="K8" s="39">
        <f t="shared" ref="K8:K22" si="4">(J8/6400)</f>
        <v>1.3026367187500001</v>
      </c>
    </row>
    <row r="9" spans="1:13" s="109" customFormat="1" ht="16.5" customHeight="1" x14ac:dyDescent="0.25">
      <c r="A9" s="22" t="s">
        <v>45</v>
      </c>
      <c r="B9" s="20">
        <v>243</v>
      </c>
      <c r="C9" s="38">
        <v>107</v>
      </c>
      <c r="D9" s="65">
        <f t="shared" si="0"/>
        <v>0.44032921810699588</v>
      </c>
      <c r="E9" s="21">
        <f t="shared" si="2"/>
        <v>0.67742956631845519</v>
      </c>
      <c r="F9" s="38">
        <v>325</v>
      </c>
      <c r="G9" s="51">
        <v>159</v>
      </c>
      <c r="H9" s="63">
        <f t="shared" si="1"/>
        <v>0.48923076923076925</v>
      </c>
      <c r="I9" s="21">
        <f t="shared" si="3"/>
        <v>0.75266272189349115</v>
      </c>
      <c r="J9" s="72">
        <v>7423.74</v>
      </c>
      <c r="K9" s="39">
        <f t="shared" si="4"/>
        <v>1.1599593749999999</v>
      </c>
    </row>
    <row r="10" spans="1:13" s="109" customFormat="1" ht="16.5" customHeight="1" x14ac:dyDescent="0.25">
      <c r="A10" s="22" t="s">
        <v>72</v>
      </c>
      <c r="B10" s="20">
        <v>167</v>
      </c>
      <c r="C10" s="38">
        <v>99</v>
      </c>
      <c r="D10" s="65">
        <f>IF(B10&gt;0,C10/B10,0)</f>
        <v>0.59281437125748504</v>
      </c>
      <c r="E10" s="21">
        <f t="shared" si="2"/>
        <v>0.9120221096269</v>
      </c>
      <c r="F10" s="38">
        <v>193</v>
      </c>
      <c r="G10" s="51">
        <v>112</v>
      </c>
      <c r="H10" s="63">
        <f t="shared" si="1"/>
        <v>0.5803108808290155</v>
      </c>
      <c r="I10" s="21">
        <f t="shared" si="3"/>
        <v>0.8927859705061777</v>
      </c>
      <c r="J10" s="72">
        <v>5600</v>
      </c>
      <c r="K10" s="39">
        <f t="shared" si="4"/>
        <v>0.875</v>
      </c>
    </row>
    <row r="11" spans="1:13" s="109" customFormat="1" ht="16.5" customHeight="1" x14ac:dyDescent="0.25">
      <c r="A11" s="22" t="s">
        <v>47</v>
      </c>
      <c r="B11" s="20">
        <v>305</v>
      </c>
      <c r="C11" s="38">
        <v>152</v>
      </c>
      <c r="D11" s="65">
        <f t="shared" si="0"/>
        <v>0.49836065573770494</v>
      </c>
      <c r="E11" s="21">
        <f t="shared" si="2"/>
        <v>0.76670870113493061</v>
      </c>
      <c r="F11" s="38">
        <v>375</v>
      </c>
      <c r="G11" s="51">
        <v>200</v>
      </c>
      <c r="H11" s="63">
        <f t="shared" si="1"/>
        <v>0.53333333333333333</v>
      </c>
      <c r="I11" s="21">
        <f t="shared" si="3"/>
        <v>0.82051282051282048</v>
      </c>
      <c r="J11" s="72">
        <v>11673.11</v>
      </c>
      <c r="K11" s="39">
        <f t="shared" si="4"/>
        <v>1.8239234375000002</v>
      </c>
    </row>
    <row r="12" spans="1:13" s="109" customFormat="1" ht="16.5" customHeight="1" x14ac:dyDescent="0.25">
      <c r="A12" s="19" t="s">
        <v>73</v>
      </c>
      <c r="B12" s="20">
        <v>134</v>
      </c>
      <c r="C12" s="38">
        <v>78</v>
      </c>
      <c r="D12" s="65">
        <f t="shared" si="0"/>
        <v>0.58208955223880599</v>
      </c>
      <c r="E12" s="21">
        <f t="shared" si="2"/>
        <v>0.89552238805970152</v>
      </c>
      <c r="F12" s="38">
        <v>192</v>
      </c>
      <c r="G12" s="51">
        <v>107</v>
      </c>
      <c r="H12" s="63">
        <f t="shared" si="1"/>
        <v>0.55729166666666663</v>
      </c>
      <c r="I12" s="21">
        <f t="shared" si="3"/>
        <v>0.85737179487179482</v>
      </c>
      <c r="J12" s="72">
        <v>8351.6849999999995</v>
      </c>
      <c r="K12" s="39">
        <f t="shared" si="4"/>
        <v>1.3049507812499999</v>
      </c>
    </row>
    <row r="13" spans="1:13" s="109" customFormat="1" ht="16.5" customHeight="1" x14ac:dyDescent="0.25">
      <c r="A13" s="22" t="s">
        <v>74</v>
      </c>
      <c r="B13" s="20">
        <v>137</v>
      </c>
      <c r="C13" s="38">
        <v>91</v>
      </c>
      <c r="D13" s="65">
        <f t="shared" si="0"/>
        <v>0.66423357664233573</v>
      </c>
      <c r="E13" s="21">
        <f t="shared" si="2"/>
        <v>1.021897810218978</v>
      </c>
      <c r="F13" s="38">
        <v>192</v>
      </c>
      <c r="G13" s="51">
        <v>106</v>
      </c>
      <c r="H13" s="63">
        <f t="shared" si="1"/>
        <v>0.55208333333333337</v>
      </c>
      <c r="I13" s="21">
        <f t="shared" si="3"/>
        <v>0.84935897435897434</v>
      </c>
      <c r="J13" s="72">
        <v>9523.3700000000008</v>
      </c>
      <c r="K13" s="39">
        <f t="shared" si="4"/>
        <v>1.4880265625000002</v>
      </c>
    </row>
    <row r="14" spans="1:13" s="109" customFormat="1" ht="16.5" customHeight="1" x14ac:dyDescent="0.25">
      <c r="A14" s="22" t="s">
        <v>75</v>
      </c>
      <c r="B14" s="20">
        <v>127</v>
      </c>
      <c r="C14" s="38">
        <v>74</v>
      </c>
      <c r="D14" s="65">
        <f t="shared" si="0"/>
        <v>0.58267716535433067</v>
      </c>
      <c r="E14" s="21">
        <f t="shared" si="2"/>
        <v>0.8964264082374318</v>
      </c>
      <c r="F14" s="38">
        <v>121</v>
      </c>
      <c r="G14" s="51">
        <v>68</v>
      </c>
      <c r="H14" s="63">
        <f t="shared" si="1"/>
        <v>0.56198347107438018</v>
      </c>
      <c r="I14" s="21">
        <f t="shared" si="3"/>
        <v>0.86458995549904638</v>
      </c>
      <c r="J14" s="72">
        <v>8411.6350000000002</v>
      </c>
      <c r="K14" s="39">
        <f t="shared" si="4"/>
        <v>1.31431796875</v>
      </c>
    </row>
    <row r="15" spans="1:13" s="109" customFormat="1" ht="16.5" customHeight="1" x14ac:dyDescent="0.25">
      <c r="A15" s="22" t="s">
        <v>51</v>
      </c>
      <c r="B15" s="20">
        <v>464</v>
      </c>
      <c r="C15" s="38">
        <v>268</v>
      </c>
      <c r="D15" s="65">
        <f t="shared" si="0"/>
        <v>0.57758620689655171</v>
      </c>
      <c r="E15" s="21">
        <f t="shared" si="2"/>
        <v>0.8885941644562334</v>
      </c>
      <c r="F15" s="38">
        <v>556</v>
      </c>
      <c r="G15" s="51">
        <v>317</v>
      </c>
      <c r="H15" s="63">
        <f t="shared" si="1"/>
        <v>0.57014388489208634</v>
      </c>
      <c r="I15" s="21">
        <f t="shared" si="3"/>
        <v>0.87714443829551736</v>
      </c>
      <c r="J15" s="72">
        <v>7541.6850000000004</v>
      </c>
      <c r="K15" s="39">
        <f t="shared" si="4"/>
        <v>1.1783882812500002</v>
      </c>
    </row>
    <row r="16" spans="1:13" s="109" customFormat="1" ht="16.5" customHeight="1" x14ac:dyDescent="0.25">
      <c r="A16" s="22" t="s">
        <v>76</v>
      </c>
      <c r="B16" s="20">
        <v>219</v>
      </c>
      <c r="C16" s="38">
        <v>116</v>
      </c>
      <c r="D16" s="65">
        <f t="shared" si="0"/>
        <v>0.52968036529680362</v>
      </c>
      <c r="E16" s="21">
        <f t="shared" si="2"/>
        <v>0.81489286968739016</v>
      </c>
      <c r="F16" s="38">
        <v>259</v>
      </c>
      <c r="G16" s="51">
        <v>147</v>
      </c>
      <c r="H16" s="63">
        <f t="shared" si="1"/>
        <v>0.56756756756756754</v>
      </c>
      <c r="I16" s="21">
        <f t="shared" si="3"/>
        <v>0.87318087318087312</v>
      </c>
      <c r="J16" s="72">
        <v>11091.834999999999</v>
      </c>
      <c r="K16" s="39">
        <f t="shared" si="4"/>
        <v>1.7330992187499998</v>
      </c>
    </row>
    <row r="17" spans="1:13" s="109" customFormat="1" ht="16.5" customHeight="1" x14ac:dyDescent="0.25">
      <c r="A17" s="22" t="s">
        <v>53</v>
      </c>
      <c r="B17" s="20">
        <v>343</v>
      </c>
      <c r="C17" s="38">
        <v>197</v>
      </c>
      <c r="D17" s="65">
        <f t="shared" si="0"/>
        <v>0.57434402332361512</v>
      </c>
      <c r="E17" s="21">
        <f t="shared" si="2"/>
        <v>0.88360618972863858</v>
      </c>
      <c r="F17" s="38">
        <v>356</v>
      </c>
      <c r="G17" s="51">
        <v>205</v>
      </c>
      <c r="H17" s="63">
        <f t="shared" si="1"/>
        <v>0.5758426966292135</v>
      </c>
      <c r="I17" s="21">
        <f t="shared" si="3"/>
        <v>0.88591184096802078</v>
      </c>
      <c r="J17" s="72">
        <v>11117.57</v>
      </c>
      <c r="K17" s="39">
        <f t="shared" si="4"/>
        <v>1.7371203124999999</v>
      </c>
    </row>
    <row r="18" spans="1:13" s="109" customFormat="1" ht="16.5" customHeight="1" x14ac:dyDescent="0.25">
      <c r="A18" s="22" t="s">
        <v>77</v>
      </c>
      <c r="B18" s="20">
        <v>244</v>
      </c>
      <c r="C18" s="38">
        <v>138</v>
      </c>
      <c r="D18" s="65">
        <f>IF(B18&gt;0,C18/B18,0)</f>
        <v>0.56557377049180324</v>
      </c>
      <c r="E18" s="21">
        <f t="shared" si="2"/>
        <v>0.87011349306431263</v>
      </c>
      <c r="F18" s="38">
        <v>317</v>
      </c>
      <c r="G18" s="51">
        <v>192</v>
      </c>
      <c r="H18" s="63">
        <f t="shared" si="1"/>
        <v>0.60567823343848581</v>
      </c>
      <c r="I18" s="21">
        <f t="shared" si="3"/>
        <v>0.93181266682843966</v>
      </c>
      <c r="J18" s="72">
        <v>11464.605</v>
      </c>
      <c r="K18" s="39">
        <f t="shared" si="4"/>
        <v>1.79134453125</v>
      </c>
    </row>
    <row r="19" spans="1:13" s="109" customFormat="1" ht="16.5" customHeight="1" x14ac:dyDescent="0.25">
      <c r="A19" s="22" t="s">
        <v>78</v>
      </c>
      <c r="B19" s="20">
        <v>208</v>
      </c>
      <c r="C19" s="38">
        <v>107</v>
      </c>
      <c r="D19" s="65">
        <f t="shared" si="0"/>
        <v>0.51442307692307687</v>
      </c>
      <c r="E19" s="21">
        <f t="shared" si="2"/>
        <v>0.79142011834319514</v>
      </c>
      <c r="F19" s="38">
        <v>251</v>
      </c>
      <c r="G19" s="51">
        <v>144</v>
      </c>
      <c r="H19" s="63">
        <f t="shared" si="1"/>
        <v>0.57370517928286857</v>
      </c>
      <c r="I19" s="21">
        <f t="shared" si="3"/>
        <v>0.88262335274287473</v>
      </c>
      <c r="J19" s="72">
        <v>10726.94</v>
      </c>
      <c r="K19" s="39">
        <f t="shared" si="4"/>
        <v>1.6760843750000001</v>
      </c>
    </row>
    <row r="20" spans="1:13" s="109" customFormat="1" ht="16.5" customHeight="1" x14ac:dyDescent="0.25">
      <c r="A20" s="22" t="s">
        <v>56</v>
      </c>
      <c r="B20" s="20">
        <v>255</v>
      </c>
      <c r="C20" s="38">
        <v>127</v>
      </c>
      <c r="D20" s="65">
        <f t="shared" si="0"/>
        <v>0.49803921568627452</v>
      </c>
      <c r="E20" s="21">
        <f t="shared" si="2"/>
        <v>0.7662141779788838</v>
      </c>
      <c r="F20" s="38">
        <v>235</v>
      </c>
      <c r="G20" s="51">
        <v>114</v>
      </c>
      <c r="H20" s="63">
        <f t="shared" si="1"/>
        <v>0.48510638297872338</v>
      </c>
      <c r="I20" s="21">
        <f t="shared" si="3"/>
        <v>0.74631751227495902</v>
      </c>
      <c r="J20" s="72">
        <v>10379.36</v>
      </c>
      <c r="K20" s="39">
        <f t="shared" si="4"/>
        <v>1.6217750000000002</v>
      </c>
    </row>
    <row r="21" spans="1:13" s="109" customFormat="1" ht="16.5" customHeight="1" thickBot="1" x14ac:dyDescent="0.3">
      <c r="A21" s="23" t="s">
        <v>57</v>
      </c>
      <c r="B21" s="24">
        <v>261</v>
      </c>
      <c r="C21" s="48">
        <v>126</v>
      </c>
      <c r="D21" s="66">
        <f t="shared" si="0"/>
        <v>0.48275862068965519</v>
      </c>
      <c r="E21" s="25">
        <f t="shared" si="2"/>
        <v>0.7427055702917772</v>
      </c>
      <c r="F21" s="41">
        <v>290</v>
      </c>
      <c r="G21" s="81">
        <v>135</v>
      </c>
      <c r="H21" s="64">
        <f t="shared" si="1"/>
        <v>0.46551724137931033</v>
      </c>
      <c r="I21" s="25">
        <f t="shared" si="3"/>
        <v>0.71618037135278512</v>
      </c>
      <c r="J21" s="106">
        <v>9831.5949999999993</v>
      </c>
      <c r="K21" s="121">
        <f t="shared" si="4"/>
        <v>1.5361867187499998</v>
      </c>
    </row>
    <row r="22" spans="1:13" s="111" customFormat="1" ht="16.5" customHeight="1" thickBot="1" x14ac:dyDescent="0.3">
      <c r="A22" s="26" t="s">
        <v>79</v>
      </c>
      <c r="B22" s="27">
        <v>3995</v>
      </c>
      <c r="C22" s="49">
        <v>2150</v>
      </c>
      <c r="D22" s="85">
        <f t="shared" si="0"/>
        <v>0.53817271589486859</v>
      </c>
      <c r="E22" s="28">
        <f t="shared" si="2"/>
        <v>0.82795802445364397</v>
      </c>
      <c r="F22" s="117">
        <v>4701</v>
      </c>
      <c r="G22" s="49">
        <v>2557</v>
      </c>
      <c r="H22" s="113">
        <f t="shared" si="1"/>
        <v>0.54392682407998294</v>
      </c>
      <c r="I22" s="28">
        <f t="shared" si="3"/>
        <v>0.83681049858458911</v>
      </c>
      <c r="J22" s="118">
        <v>9048.875</v>
      </c>
      <c r="K22" s="122">
        <f t="shared" si="4"/>
        <v>1.4138867187499999</v>
      </c>
    </row>
    <row r="23" spans="1:13" s="111" customFormat="1" ht="16.5" customHeight="1" x14ac:dyDescent="0.25">
      <c r="A23" s="179" t="str">
        <f>'2 - Job Seeker'!A25:K25</f>
        <v>*State Labor Exchange Goals:   Q2 EE Rate = 65%    Q4 EE Rate = 65%    Median Earnings = $6400</v>
      </c>
      <c r="B23" s="211"/>
      <c r="C23" s="211"/>
      <c r="D23" s="211"/>
      <c r="E23" s="211"/>
      <c r="F23" s="211"/>
      <c r="G23" s="211"/>
      <c r="H23" s="211"/>
      <c r="I23" s="211"/>
      <c r="J23" s="211"/>
      <c r="K23" s="212"/>
      <c r="L23" s="116"/>
      <c r="M23" s="110"/>
    </row>
    <row r="24" spans="1:13" s="112" customFormat="1" ht="123" customHeight="1" thickBot="1" x14ac:dyDescent="0.35">
      <c r="A24" s="176" t="str">
        <f>+'2 - Job Seeker'!A26:K26</f>
        <v>Q2 EE Denominator:  Job Seekers who exited during the cohort period excluding those who left for exclusionary reasons.                                                                                                                                                                                                                                                                                                                         Q2 EE Numerator:  Job Seekers in the denominator who are employed in the 2nd quarter after their exit quarter.
Q4 EE Denominator:  Job Seekers who exited during the cohort period excluding those who left for exclusionary reasons.                                                                                                                                                                                                                                                                                                                         Q4 EE Numerator:  Job Seekers in the denominator who are employed in the 4th quarter after their exit quarter.
Q2 Median Earnings:   The median of the 2nd quarter earnings of those Job Seekers who were employed in the 2nd quarter after their exit quarter.
Refer to Tab 13 to see report period cohorts.</v>
      </c>
      <c r="B24" s="177"/>
      <c r="C24" s="177"/>
      <c r="D24" s="177"/>
      <c r="E24" s="177"/>
      <c r="F24" s="177"/>
      <c r="G24" s="177"/>
      <c r="H24" s="177"/>
      <c r="I24" s="177"/>
      <c r="J24" s="177"/>
      <c r="K24" s="178"/>
    </row>
  </sheetData>
  <mergeCells count="5">
    <mergeCell ref="A1:K1"/>
    <mergeCell ref="A2:K2"/>
    <mergeCell ref="A3:K3"/>
    <mergeCell ref="A24:K24"/>
    <mergeCell ref="A23:K23"/>
  </mergeCells>
  <phoneticPr fontId="0" type="noConversion"/>
  <printOptions horizontalCentered="1" verticalCentered="1"/>
  <pageMargins left="0.3" right="0.3" top="0.3" bottom="0.3" header="0.12" footer="0.13"/>
  <pageSetup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4"/>
  <sheetViews>
    <sheetView zoomScaleNormal="100" workbookViewId="0">
      <selection activeCell="A25" sqref="A25"/>
    </sheetView>
  </sheetViews>
  <sheetFormatPr defaultColWidth="9.1796875" defaultRowHeight="13" x14ac:dyDescent="0.3"/>
  <cols>
    <col min="1" max="1" width="19.1796875" style="29" customWidth="1"/>
    <col min="2" max="4" width="11.7265625" style="29" customWidth="1"/>
    <col min="5" max="5" width="10.81640625" style="29" customWidth="1"/>
    <col min="6" max="8" width="11.7265625" style="29" customWidth="1"/>
    <col min="9" max="9" width="10.81640625" style="29" customWidth="1"/>
    <col min="10" max="10" width="11.54296875" style="29" customWidth="1"/>
    <col min="11" max="11" width="10.81640625" style="29" customWidth="1"/>
    <col min="12" max="12" width="0" style="29" hidden="1" customWidth="1"/>
    <col min="13" max="16384" width="9.1796875" style="29"/>
  </cols>
  <sheetData>
    <row r="1" spans="1:13" ht="20.149999999999999" customHeight="1" x14ac:dyDescent="0.3">
      <c r="A1" s="202" t="str">
        <f>'1- Populations in Cohort'!A1:N1</f>
        <v xml:space="preserve">TAB 10 - LABOR EXCHANGE PERFORMANCE SUMMARY </v>
      </c>
      <c r="B1" s="203"/>
      <c r="C1" s="203"/>
      <c r="D1" s="203"/>
      <c r="E1" s="203"/>
      <c r="F1" s="203"/>
      <c r="G1" s="203"/>
      <c r="H1" s="203"/>
      <c r="I1" s="203"/>
      <c r="J1" s="203"/>
      <c r="K1" s="204"/>
    </row>
    <row r="2" spans="1:13" ht="20.149999999999999" customHeight="1" thickBot="1" x14ac:dyDescent="0.35">
      <c r="A2" s="205" t="str">
        <f>'1- Populations in Cohort'!A2:N2</f>
        <v>FY21 QUARTER ENDING JUNE 30, 2020</v>
      </c>
      <c r="B2" s="206"/>
      <c r="C2" s="206"/>
      <c r="D2" s="206"/>
      <c r="E2" s="206"/>
      <c r="F2" s="206"/>
      <c r="G2" s="206"/>
      <c r="H2" s="206"/>
      <c r="I2" s="206"/>
      <c r="J2" s="206"/>
      <c r="K2" s="207"/>
    </row>
    <row r="3" spans="1:13" s="107" customFormat="1" ht="20.149999999999999" customHeight="1" thickBot="1" x14ac:dyDescent="0.3">
      <c r="A3" s="208" t="s">
        <v>85</v>
      </c>
      <c r="B3" s="209"/>
      <c r="C3" s="209"/>
      <c r="D3" s="209"/>
      <c r="E3" s="209"/>
      <c r="F3" s="209"/>
      <c r="G3" s="209"/>
      <c r="H3" s="209"/>
      <c r="I3" s="209"/>
      <c r="J3" s="209"/>
      <c r="K3" s="210"/>
      <c r="L3" s="145"/>
      <c r="M3" s="146"/>
    </row>
    <row r="4" spans="1:13" s="107" customFormat="1" x14ac:dyDescent="0.25">
      <c r="A4" s="52" t="s">
        <v>14</v>
      </c>
      <c r="B4" s="60" t="s">
        <v>15</v>
      </c>
      <c r="C4" s="53" t="s">
        <v>16</v>
      </c>
      <c r="D4" s="53" t="s">
        <v>17</v>
      </c>
      <c r="E4" s="54" t="s">
        <v>18</v>
      </c>
      <c r="F4" s="53" t="s">
        <v>60</v>
      </c>
      <c r="G4" s="53" t="s">
        <v>20</v>
      </c>
      <c r="H4" s="53" t="s">
        <v>61</v>
      </c>
      <c r="I4" s="53" t="s">
        <v>22</v>
      </c>
      <c r="J4" s="59" t="s">
        <v>62</v>
      </c>
      <c r="K4" s="55" t="s">
        <v>24</v>
      </c>
      <c r="L4" s="108"/>
      <c r="M4" s="108"/>
    </row>
    <row r="5" spans="1:13" s="109" customFormat="1" ht="39.5" thickBot="1" x14ac:dyDescent="0.3">
      <c r="A5" s="140" t="s">
        <v>63</v>
      </c>
      <c r="B5" s="141" t="s">
        <v>64</v>
      </c>
      <c r="C5" s="143" t="s">
        <v>65</v>
      </c>
      <c r="D5" s="143" t="s">
        <v>66</v>
      </c>
      <c r="E5" s="139" t="s">
        <v>67</v>
      </c>
      <c r="F5" s="143" t="s">
        <v>68</v>
      </c>
      <c r="G5" s="143" t="s">
        <v>69</v>
      </c>
      <c r="H5" s="143" t="s">
        <v>70</v>
      </c>
      <c r="I5" s="143" t="s">
        <v>67</v>
      </c>
      <c r="J5" s="44" t="s">
        <v>71</v>
      </c>
      <c r="K5" s="70" t="s">
        <v>84</v>
      </c>
    </row>
    <row r="6" spans="1:13" s="109" customFormat="1" ht="16.5" customHeight="1" x14ac:dyDescent="0.25">
      <c r="A6" s="45" t="s">
        <v>42</v>
      </c>
      <c r="B6" s="123">
        <v>30</v>
      </c>
      <c r="C6" s="124">
        <v>12</v>
      </c>
      <c r="D6" s="125">
        <f>+C6/B6</f>
        <v>0.4</v>
      </c>
      <c r="E6" s="126">
        <f>D6/0.65</f>
        <v>0.61538461538461542</v>
      </c>
      <c r="F6" s="124">
        <v>23</v>
      </c>
      <c r="G6" s="50">
        <v>12</v>
      </c>
      <c r="H6" s="127">
        <f>+G6/F6</f>
        <v>0.52173913043478259</v>
      </c>
      <c r="I6" s="126">
        <f>H6/0.65</f>
        <v>0.80267558528428085</v>
      </c>
      <c r="J6" s="128">
        <v>8388.0650000000005</v>
      </c>
      <c r="K6" s="129">
        <f>(J6/6400)</f>
        <v>1.31063515625</v>
      </c>
    </row>
    <row r="7" spans="1:13" s="109" customFormat="1" ht="16.5" customHeight="1" x14ac:dyDescent="0.25">
      <c r="A7" s="22" t="s">
        <v>43</v>
      </c>
      <c r="B7" s="20">
        <v>115</v>
      </c>
      <c r="C7" s="38">
        <v>63</v>
      </c>
      <c r="D7" s="65">
        <f t="shared" ref="D7:D22" si="0">+C7/B7</f>
        <v>0.54782608695652169</v>
      </c>
      <c r="E7" s="21">
        <f>D7/0.65</f>
        <v>0.84280936454849487</v>
      </c>
      <c r="F7" s="38">
        <v>126</v>
      </c>
      <c r="G7" s="51">
        <v>58</v>
      </c>
      <c r="H7" s="63">
        <f t="shared" ref="H7:H22" si="1">+G7/F7</f>
        <v>0.46031746031746029</v>
      </c>
      <c r="I7" s="21">
        <f>H7/0.64</f>
        <v>0.71924603174603174</v>
      </c>
      <c r="J7" s="72">
        <v>10044.51</v>
      </c>
      <c r="K7" s="39">
        <f>(J7/6400)</f>
        <v>1.5694546874999999</v>
      </c>
    </row>
    <row r="8" spans="1:13" s="109" customFormat="1" ht="16.5" customHeight="1" x14ac:dyDescent="0.25">
      <c r="A8" s="22" t="s">
        <v>44</v>
      </c>
      <c r="B8" s="20">
        <v>57</v>
      </c>
      <c r="C8" s="38">
        <v>28</v>
      </c>
      <c r="D8" s="65">
        <f t="shared" si="0"/>
        <v>0.49122807017543857</v>
      </c>
      <c r="E8" s="21">
        <f t="shared" ref="E8:E22" si="2">D8/0.65</f>
        <v>0.75573549257759776</v>
      </c>
      <c r="F8" s="38">
        <v>64</v>
      </c>
      <c r="G8" s="51">
        <v>30</v>
      </c>
      <c r="H8" s="63">
        <f t="shared" si="1"/>
        <v>0.46875</v>
      </c>
      <c r="I8" s="21">
        <f t="shared" ref="I8:I22" si="3">H8/0.64</f>
        <v>0.732421875</v>
      </c>
      <c r="J8" s="72">
        <v>8156.62</v>
      </c>
      <c r="K8" s="39">
        <f t="shared" ref="K8:K22" si="4">(J8/6400)</f>
        <v>1.2744718749999999</v>
      </c>
    </row>
    <row r="9" spans="1:13" s="109" customFormat="1" ht="16.5" customHeight="1" x14ac:dyDescent="0.25">
      <c r="A9" s="22" t="s">
        <v>45</v>
      </c>
      <c r="B9" s="20">
        <v>65</v>
      </c>
      <c r="C9" s="38">
        <v>17</v>
      </c>
      <c r="D9" s="65">
        <f t="shared" si="0"/>
        <v>0.26153846153846155</v>
      </c>
      <c r="E9" s="21">
        <f t="shared" si="2"/>
        <v>0.40236686390532544</v>
      </c>
      <c r="F9" s="38">
        <v>83</v>
      </c>
      <c r="G9" s="51">
        <v>27</v>
      </c>
      <c r="H9" s="63">
        <f t="shared" si="1"/>
        <v>0.3253012048192771</v>
      </c>
      <c r="I9" s="21">
        <f t="shared" si="3"/>
        <v>0.50828313253012047</v>
      </c>
      <c r="J9" s="72">
        <v>7547.59</v>
      </c>
      <c r="K9" s="39">
        <f t="shared" si="4"/>
        <v>1.1793109374999999</v>
      </c>
    </row>
    <row r="10" spans="1:13" s="109" customFormat="1" ht="16.5" customHeight="1" x14ac:dyDescent="0.25">
      <c r="A10" s="22" t="s">
        <v>72</v>
      </c>
      <c r="B10" s="20">
        <v>43</v>
      </c>
      <c r="C10" s="38">
        <v>26</v>
      </c>
      <c r="D10" s="65">
        <f>IF(B10&gt;0,C10/B10,0)</f>
        <v>0.60465116279069764</v>
      </c>
      <c r="E10" s="21">
        <f t="shared" si="2"/>
        <v>0.93023255813953476</v>
      </c>
      <c r="F10" s="38">
        <v>44</v>
      </c>
      <c r="G10" s="51">
        <v>26</v>
      </c>
      <c r="H10" s="63">
        <f t="shared" si="1"/>
        <v>0.59090909090909094</v>
      </c>
      <c r="I10" s="21">
        <f t="shared" si="3"/>
        <v>0.92329545454545459</v>
      </c>
      <c r="J10" s="72">
        <v>5605.875</v>
      </c>
      <c r="K10" s="39">
        <f t="shared" si="4"/>
        <v>0.87591796875000005</v>
      </c>
    </row>
    <row r="11" spans="1:13" s="109" customFormat="1" ht="16.5" customHeight="1" x14ac:dyDescent="0.25">
      <c r="A11" s="22" t="s">
        <v>47</v>
      </c>
      <c r="B11" s="20">
        <v>48</v>
      </c>
      <c r="C11" s="38">
        <v>26</v>
      </c>
      <c r="D11" s="65">
        <f t="shared" si="0"/>
        <v>0.54166666666666663</v>
      </c>
      <c r="E11" s="21">
        <f t="shared" si="2"/>
        <v>0.83333333333333326</v>
      </c>
      <c r="F11" s="38">
        <v>64</v>
      </c>
      <c r="G11" s="51">
        <v>40</v>
      </c>
      <c r="H11" s="63">
        <f t="shared" si="1"/>
        <v>0.625</v>
      </c>
      <c r="I11" s="21">
        <f t="shared" si="3"/>
        <v>0.9765625</v>
      </c>
      <c r="J11" s="72">
        <v>10952.33</v>
      </c>
      <c r="K11" s="39">
        <f t="shared" si="4"/>
        <v>1.7113015625000001</v>
      </c>
    </row>
    <row r="12" spans="1:13" s="109" customFormat="1" ht="16.5" customHeight="1" x14ac:dyDescent="0.25">
      <c r="A12" s="19" t="s">
        <v>73</v>
      </c>
      <c r="B12" s="20">
        <v>30</v>
      </c>
      <c r="C12" s="38">
        <v>17</v>
      </c>
      <c r="D12" s="65">
        <f t="shared" si="0"/>
        <v>0.56666666666666665</v>
      </c>
      <c r="E12" s="21">
        <f t="shared" si="2"/>
        <v>0.8717948717948717</v>
      </c>
      <c r="F12" s="38">
        <v>42</v>
      </c>
      <c r="G12" s="51">
        <v>25</v>
      </c>
      <c r="H12" s="63">
        <f t="shared" si="1"/>
        <v>0.59523809523809523</v>
      </c>
      <c r="I12" s="21">
        <f t="shared" si="3"/>
        <v>0.93005952380952384</v>
      </c>
      <c r="J12" s="72">
        <v>7770</v>
      </c>
      <c r="K12" s="39">
        <f t="shared" si="4"/>
        <v>1.2140625</v>
      </c>
    </row>
    <row r="13" spans="1:13" s="109" customFormat="1" ht="16.5" customHeight="1" x14ac:dyDescent="0.25">
      <c r="A13" s="22" t="s">
        <v>74</v>
      </c>
      <c r="B13" s="20">
        <v>34</v>
      </c>
      <c r="C13" s="38">
        <v>29</v>
      </c>
      <c r="D13" s="65">
        <f t="shared" si="0"/>
        <v>0.8529411764705882</v>
      </c>
      <c r="E13" s="21">
        <f t="shared" si="2"/>
        <v>1.3122171945701357</v>
      </c>
      <c r="F13" s="38">
        <v>49</v>
      </c>
      <c r="G13" s="51">
        <v>30</v>
      </c>
      <c r="H13" s="63">
        <f t="shared" si="1"/>
        <v>0.61224489795918369</v>
      </c>
      <c r="I13" s="21">
        <f t="shared" si="3"/>
        <v>0.95663265306122447</v>
      </c>
      <c r="J13" s="72">
        <v>11311.56</v>
      </c>
      <c r="K13" s="39">
        <f t="shared" si="4"/>
        <v>1.76743125</v>
      </c>
    </row>
    <row r="14" spans="1:13" s="109" customFormat="1" ht="16.5" customHeight="1" x14ac:dyDescent="0.25">
      <c r="A14" s="22" t="s">
        <v>75</v>
      </c>
      <c r="B14" s="20">
        <v>11</v>
      </c>
      <c r="C14" s="38">
        <v>7</v>
      </c>
      <c r="D14" s="65">
        <f t="shared" si="0"/>
        <v>0.63636363636363635</v>
      </c>
      <c r="E14" s="21">
        <f t="shared" si="2"/>
        <v>0.97902097902097895</v>
      </c>
      <c r="F14" s="38">
        <v>9</v>
      </c>
      <c r="G14" s="51">
        <v>3</v>
      </c>
      <c r="H14" s="63">
        <f t="shared" si="1"/>
        <v>0.33333333333333331</v>
      </c>
      <c r="I14" s="21">
        <f t="shared" si="3"/>
        <v>0.52083333333333326</v>
      </c>
      <c r="J14" s="72">
        <v>6398.85</v>
      </c>
      <c r="K14" s="39">
        <f t="shared" si="4"/>
        <v>0.99982031250000003</v>
      </c>
    </row>
    <row r="15" spans="1:13" s="109" customFormat="1" ht="16.5" customHeight="1" x14ac:dyDescent="0.25">
      <c r="A15" s="22" t="s">
        <v>51</v>
      </c>
      <c r="B15" s="20">
        <v>68</v>
      </c>
      <c r="C15" s="38">
        <v>35</v>
      </c>
      <c r="D15" s="65">
        <f t="shared" si="0"/>
        <v>0.51470588235294112</v>
      </c>
      <c r="E15" s="21">
        <f t="shared" si="2"/>
        <v>0.79185520361990935</v>
      </c>
      <c r="F15" s="38">
        <v>77</v>
      </c>
      <c r="G15" s="51">
        <v>38</v>
      </c>
      <c r="H15" s="63">
        <f t="shared" si="1"/>
        <v>0.4935064935064935</v>
      </c>
      <c r="I15" s="21">
        <f t="shared" si="3"/>
        <v>0.77110389610389607</v>
      </c>
      <c r="J15" s="72">
        <v>8138.11</v>
      </c>
      <c r="K15" s="39">
        <f t="shared" si="4"/>
        <v>1.2715796875000001</v>
      </c>
    </row>
    <row r="16" spans="1:13" s="109" customFormat="1" ht="16.5" customHeight="1" x14ac:dyDescent="0.25">
      <c r="A16" s="22" t="s">
        <v>76</v>
      </c>
      <c r="B16" s="20">
        <v>49</v>
      </c>
      <c r="C16" s="38">
        <v>27</v>
      </c>
      <c r="D16" s="65">
        <f t="shared" si="0"/>
        <v>0.55102040816326525</v>
      </c>
      <c r="E16" s="21">
        <f t="shared" si="2"/>
        <v>0.8477237048665619</v>
      </c>
      <c r="F16" s="38">
        <v>44</v>
      </c>
      <c r="G16" s="51">
        <v>26</v>
      </c>
      <c r="H16" s="63">
        <f t="shared" si="1"/>
        <v>0.59090909090909094</v>
      </c>
      <c r="I16" s="21">
        <f t="shared" si="3"/>
        <v>0.92329545454545459</v>
      </c>
      <c r="J16" s="72">
        <v>12500.02</v>
      </c>
      <c r="K16" s="39">
        <f t="shared" si="4"/>
        <v>1.9531281250000001</v>
      </c>
    </row>
    <row r="17" spans="1:13" s="109" customFormat="1" ht="16.5" customHeight="1" x14ac:dyDescent="0.25">
      <c r="A17" s="22" t="s">
        <v>53</v>
      </c>
      <c r="B17" s="20">
        <v>77</v>
      </c>
      <c r="C17" s="38">
        <v>45</v>
      </c>
      <c r="D17" s="65">
        <f t="shared" si="0"/>
        <v>0.58441558441558439</v>
      </c>
      <c r="E17" s="21">
        <f t="shared" si="2"/>
        <v>0.89910089910089908</v>
      </c>
      <c r="F17" s="38">
        <v>90</v>
      </c>
      <c r="G17" s="51">
        <v>50</v>
      </c>
      <c r="H17" s="63">
        <f t="shared" si="1"/>
        <v>0.55555555555555558</v>
      </c>
      <c r="I17" s="21">
        <f t="shared" si="3"/>
        <v>0.86805555555555558</v>
      </c>
      <c r="J17" s="72">
        <v>11288.05</v>
      </c>
      <c r="K17" s="39">
        <f t="shared" si="4"/>
        <v>1.7637578125</v>
      </c>
    </row>
    <row r="18" spans="1:13" s="109" customFormat="1" ht="16.5" customHeight="1" x14ac:dyDescent="0.25">
      <c r="A18" s="22" t="s">
        <v>77</v>
      </c>
      <c r="B18" s="20">
        <v>46</v>
      </c>
      <c r="C18" s="38">
        <v>25</v>
      </c>
      <c r="D18" s="65">
        <f>IF(B18&gt;0,C18/B18,0)</f>
        <v>0.54347826086956519</v>
      </c>
      <c r="E18" s="21">
        <f t="shared" si="2"/>
        <v>0.83612040133779253</v>
      </c>
      <c r="F18" s="38">
        <v>56</v>
      </c>
      <c r="G18" s="51">
        <v>32</v>
      </c>
      <c r="H18" s="63">
        <f t="shared" si="1"/>
        <v>0.5714285714285714</v>
      </c>
      <c r="I18" s="21">
        <f t="shared" si="3"/>
        <v>0.89285714285714279</v>
      </c>
      <c r="J18" s="72">
        <v>7582.35</v>
      </c>
      <c r="K18" s="39">
        <f t="shared" si="4"/>
        <v>1.1847421875000002</v>
      </c>
    </row>
    <row r="19" spans="1:13" s="109" customFormat="1" ht="16.5" customHeight="1" x14ac:dyDescent="0.25">
      <c r="A19" s="22" t="s">
        <v>78</v>
      </c>
      <c r="B19" s="20">
        <v>38</v>
      </c>
      <c r="C19" s="38">
        <v>20</v>
      </c>
      <c r="D19" s="65">
        <f t="shared" si="0"/>
        <v>0.52631578947368418</v>
      </c>
      <c r="E19" s="21">
        <f t="shared" si="2"/>
        <v>0.80971659919028338</v>
      </c>
      <c r="F19" s="38">
        <v>46</v>
      </c>
      <c r="G19" s="51">
        <v>28</v>
      </c>
      <c r="H19" s="63">
        <f t="shared" si="1"/>
        <v>0.60869565217391308</v>
      </c>
      <c r="I19" s="21">
        <f t="shared" si="3"/>
        <v>0.95108695652173914</v>
      </c>
      <c r="J19" s="72">
        <v>9516.26</v>
      </c>
      <c r="K19" s="39">
        <f t="shared" si="4"/>
        <v>1.486915625</v>
      </c>
    </row>
    <row r="20" spans="1:13" s="109" customFormat="1" ht="16.5" customHeight="1" x14ac:dyDescent="0.25">
      <c r="A20" s="22" t="s">
        <v>56</v>
      </c>
      <c r="B20" s="20">
        <v>37</v>
      </c>
      <c r="C20" s="38">
        <v>21</v>
      </c>
      <c r="D20" s="65">
        <f t="shared" si="0"/>
        <v>0.56756756756756754</v>
      </c>
      <c r="E20" s="21">
        <f t="shared" si="2"/>
        <v>0.87318087318087312</v>
      </c>
      <c r="F20" s="38">
        <v>37</v>
      </c>
      <c r="G20" s="51">
        <v>20</v>
      </c>
      <c r="H20" s="63">
        <f t="shared" si="1"/>
        <v>0.54054054054054057</v>
      </c>
      <c r="I20" s="21">
        <f t="shared" si="3"/>
        <v>0.84459459459459463</v>
      </c>
      <c r="J20" s="72">
        <v>7305.6</v>
      </c>
      <c r="K20" s="39">
        <f t="shared" si="4"/>
        <v>1.1415</v>
      </c>
    </row>
    <row r="21" spans="1:13" s="109" customFormat="1" ht="16.5" customHeight="1" thickBot="1" x14ac:dyDescent="0.3">
      <c r="A21" s="23" t="s">
        <v>57</v>
      </c>
      <c r="B21" s="24">
        <v>60</v>
      </c>
      <c r="C21" s="48">
        <v>29</v>
      </c>
      <c r="D21" s="66">
        <f t="shared" si="0"/>
        <v>0.48333333333333334</v>
      </c>
      <c r="E21" s="25">
        <f t="shared" si="2"/>
        <v>0.74358974358974361</v>
      </c>
      <c r="F21" s="41">
        <v>59</v>
      </c>
      <c r="G21" s="81">
        <v>27</v>
      </c>
      <c r="H21" s="64">
        <f t="shared" si="1"/>
        <v>0.4576271186440678</v>
      </c>
      <c r="I21" s="25">
        <f t="shared" si="3"/>
        <v>0.71504237288135597</v>
      </c>
      <c r="J21" s="106">
        <v>9728.32</v>
      </c>
      <c r="K21" s="121">
        <f t="shared" si="4"/>
        <v>1.5200499999999999</v>
      </c>
    </row>
    <row r="22" spans="1:13" s="111" customFormat="1" ht="16.5" customHeight="1" thickBot="1" x14ac:dyDescent="0.3">
      <c r="A22" s="26" t="s">
        <v>79</v>
      </c>
      <c r="B22" s="27">
        <v>808</v>
      </c>
      <c r="C22" s="49">
        <v>427</v>
      </c>
      <c r="D22" s="85">
        <f t="shared" si="0"/>
        <v>0.52846534653465349</v>
      </c>
      <c r="E22" s="28">
        <f t="shared" si="2"/>
        <v>0.81302361005331303</v>
      </c>
      <c r="F22" s="117">
        <v>913</v>
      </c>
      <c r="G22" s="49">
        <v>472</v>
      </c>
      <c r="H22" s="113">
        <f t="shared" si="1"/>
        <v>0.51697699890470972</v>
      </c>
      <c r="I22" s="28">
        <f t="shared" si="3"/>
        <v>0.80777656078860893</v>
      </c>
      <c r="J22" s="118">
        <v>9046.92</v>
      </c>
      <c r="K22" s="122">
        <f t="shared" si="4"/>
        <v>1.41358125</v>
      </c>
    </row>
    <row r="23" spans="1:13" s="111" customFormat="1" ht="16.5" customHeight="1" x14ac:dyDescent="0.25">
      <c r="A23" s="179" t="str">
        <f>'2 - Job Seeker'!A25:K25</f>
        <v>*State Labor Exchange Goals:   Q2 EE Rate = 65%    Q4 EE Rate = 65%    Median Earnings = $6400</v>
      </c>
      <c r="B23" s="211"/>
      <c r="C23" s="211"/>
      <c r="D23" s="211"/>
      <c r="E23" s="211"/>
      <c r="F23" s="211"/>
      <c r="G23" s="211"/>
      <c r="H23" s="211"/>
      <c r="I23" s="211"/>
      <c r="J23" s="211"/>
      <c r="K23" s="212"/>
      <c r="L23" s="116"/>
      <c r="M23" s="110"/>
    </row>
    <row r="24" spans="1:13" s="112" customFormat="1" ht="123" customHeight="1" thickBot="1" x14ac:dyDescent="0.35">
      <c r="A24" s="176" t="str">
        <f>+'2 - Job Seeker'!A26:K26</f>
        <v>Q2 EE Denominator:  Job Seekers who exited during the cohort period excluding those who left for exclusionary reasons.                                                                                                                                                                                                                                                                                                                         Q2 EE Numerator:  Job Seekers in the denominator who are employed in the 2nd quarter after their exit quarter.
Q4 EE Denominator:  Job Seekers who exited during the cohort period excluding those who left for exclusionary reasons.                                                                                                                                                                                                                                                                                                                         Q4 EE Numerator:  Job Seekers in the denominator who are employed in the 4th quarter after their exit quarter.
Q2 Median Earnings:   The median of the 2nd quarter earnings of those Job Seekers who were employed in the 2nd quarter after their exit quarter.
Refer to Tab 13 to see report period cohorts.</v>
      </c>
      <c r="B24" s="177"/>
      <c r="C24" s="177"/>
      <c r="D24" s="177"/>
      <c r="E24" s="177"/>
      <c r="F24" s="177"/>
      <c r="G24" s="177"/>
      <c r="H24" s="177"/>
      <c r="I24" s="177"/>
      <c r="J24" s="177"/>
      <c r="K24" s="178"/>
    </row>
  </sheetData>
  <mergeCells count="5">
    <mergeCell ref="A1:K1"/>
    <mergeCell ref="A2:K2"/>
    <mergeCell ref="A3:K3"/>
    <mergeCell ref="A24:K24"/>
    <mergeCell ref="A23:K23"/>
  </mergeCells>
  <phoneticPr fontId="0" type="noConversion"/>
  <printOptions horizontalCentered="1" verticalCentered="1"/>
  <pageMargins left="0.3" right="0.3" top="0.3" bottom="0.3" header="0.12" footer="0.13"/>
  <pageSetup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4"/>
  <sheetViews>
    <sheetView topLeftCell="A4" zoomScaleNormal="100" workbookViewId="0">
      <selection activeCell="A25" sqref="A25"/>
    </sheetView>
  </sheetViews>
  <sheetFormatPr defaultColWidth="9.1796875" defaultRowHeight="13" x14ac:dyDescent="0.3"/>
  <cols>
    <col min="1" max="1" width="19.1796875" style="29" customWidth="1"/>
    <col min="2" max="4" width="11.7265625" style="29" customWidth="1"/>
    <col min="5" max="5" width="10.81640625" style="29" customWidth="1"/>
    <col min="6" max="8" width="11.7265625" style="29" customWidth="1"/>
    <col min="9" max="9" width="10.81640625" style="29" customWidth="1"/>
    <col min="10" max="10" width="11.54296875" style="29" customWidth="1"/>
    <col min="11" max="11" width="10.81640625" style="29" customWidth="1"/>
    <col min="12" max="12" width="0" style="29" hidden="1" customWidth="1"/>
    <col min="13" max="16384" width="9.1796875" style="29"/>
  </cols>
  <sheetData>
    <row r="1" spans="1:13" ht="20.149999999999999" customHeight="1" x14ac:dyDescent="0.3">
      <c r="A1" s="202" t="str">
        <f>'1- Populations in Cohort'!A1:N1</f>
        <v xml:space="preserve">TAB 10 - LABOR EXCHANGE PERFORMANCE SUMMARY </v>
      </c>
      <c r="B1" s="203"/>
      <c r="C1" s="203"/>
      <c r="D1" s="203"/>
      <c r="E1" s="203"/>
      <c r="F1" s="203"/>
      <c r="G1" s="203"/>
      <c r="H1" s="203"/>
      <c r="I1" s="203"/>
      <c r="J1" s="203"/>
      <c r="K1" s="204"/>
    </row>
    <row r="2" spans="1:13" ht="20.149999999999999" customHeight="1" thickBot="1" x14ac:dyDescent="0.35">
      <c r="A2" s="205" t="str">
        <f>'1- Populations in Cohort'!A2:N2</f>
        <v>FY21 QUARTER ENDING JUNE 30, 2020</v>
      </c>
      <c r="B2" s="206"/>
      <c r="C2" s="206"/>
      <c r="D2" s="206"/>
      <c r="E2" s="206"/>
      <c r="F2" s="206"/>
      <c r="G2" s="206"/>
      <c r="H2" s="206"/>
      <c r="I2" s="206"/>
      <c r="J2" s="206"/>
      <c r="K2" s="207"/>
    </row>
    <row r="3" spans="1:13" s="107" customFormat="1" ht="20.149999999999999" customHeight="1" thickBot="1" x14ac:dyDescent="0.3">
      <c r="A3" s="208" t="s">
        <v>86</v>
      </c>
      <c r="B3" s="209"/>
      <c r="C3" s="209"/>
      <c r="D3" s="209"/>
      <c r="E3" s="209"/>
      <c r="F3" s="209"/>
      <c r="G3" s="209"/>
      <c r="H3" s="209"/>
      <c r="I3" s="209"/>
      <c r="J3" s="209"/>
      <c r="K3" s="210"/>
      <c r="L3" s="145"/>
      <c r="M3" s="146"/>
    </row>
    <row r="4" spans="1:13" s="107" customFormat="1" x14ac:dyDescent="0.25">
      <c r="A4" s="52" t="s">
        <v>14</v>
      </c>
      <c r="B4" s="60" t="s">
        <v>15</v>
      </c>
      <c r="C4" s="53" t="s">
        <v>16</v>
      </c>
      <c r="D4" s="53" t="s">
        <v>17</v>
      </c>
      <c r="E4" s="54" t="s">
        <v>18</v>
      </c>
      <c r="F4" s="53" t="s">
        <v>60</v>
      </c>
      <c r="G4" s="53" t="s">
        <v>20</v>
      </c>
      <c r="H4" s="53" t="s">
        <v>61</v>
      </c>
      <c r="I4" s="53" t="s">
        <v>22</v>
      </c>
      <c r="J4" s="59" t="s">
        <v>62</v>
      </c>
      <c r="K4" s="55" t="s">
        <v>24</v>
      </c>
      <c r="L4" s="108"/>
      <c r="M4" s="108"/>
    </row>
    <row r="5" spans="1:13" s="109" customFormat="1" ht="39.5" thickBot="1" x14ac:dyDescent="0.3">
      <c r="A5" s="140" t="s">
        <v>63</v>
      </c>
      <c r="B5" s="141" t="s">
        <v>64</v>
      </c>
      <c r="C5" s="143" t="s">
        <v>65</v>
      </c>
      <c r="D5" s="143" t="s">
        <v>66</v>
      </c>
      <c r="E5" s="139" t="s">
        <v>67</v>
      </c>
      <c r="F5" s="143" t="s">
        <v>68</v>
      </c>
      <c r="G5" s="143" t="s">
        <v>69</v>
      </c>
      <c r="H5" s="143" t="s">
        <v>70</v>
      </c>
      <c r="I5" s="143" t="s">
        <v>67</v>
      </c>
      <c r="J5" s="44" t="s">
        <v>71</v>
      </c>
      <c r="K5" s="70" t="s">
        <v>84</v>
      </c>
    </row>
    <row r="6" spans="1:13" s="109" customFormat="1" ht="16.5" customHeight="1" x14ac:dyDescent="0.25">
      <c r="A6" s="45" t="s">
        <v>42</v>
      </c>
      <c r="B6" s="123">
        <v>13</v>
      </c>
      <c r="C6" s="124">
        <v>6</v>
      </c>
      <c r="D6" s="125">
        <f>+C6/B6</f>
        <v>0.46153846153846156</v>
      </c>
      <c r="E6" s="126">
        <f>D6/0.65</f>
        <v>0.7100591715976331</v>
      </c>
      <c r="F6" s="124">
        <v>6</v>
      </c>
      <c r="G6" s="50">
        <v>4</v>
      </c>
      <c r="H6" s="127">
        <f>+G6/F6</f>
        <v>0.66666666666666663</v>
      </c>
      <c r="I6" s="126">
        <f>H6/0.65</f>
        <v>1.0256410256410255</v>
      </c>
      <c r="J6" s="128">
        <v>12916.65</v>
      </c>
      <c r="K6" s="129">
        <f>(J6/6400)</f>
        <v>2.0182265624999998</v>
      </c>
    </row>
    <row r="7" spans="1:13" s="109" customFormat="1" ht="16.5" customHeight="1" x14ac:dyDescent="0.25">
      <c r="A7" s="22" t="s">
        <v>43</v>
      </c>
      <c r="B7" s="20">
        <v>61</v>
      </c>
      <c r="C7" s="38">
        <v>36</v>
      </c>
      <c r="D7" s="65">
        <f t="shared" ref="D7:D22" si="0">+C7/B7</f>
        <v>0.5901639344262295</v>
      </c>
      <c r="E7" s="21">
        <f>D7/0.65</f>
        <v>0.90794451450189151</v>
      </c>
      <c r="F7" s="38">
        <v>67</v>
      </c>
      <c r="G7" s="51">
        <v>30</v>
      </c>
      <c r="H7" s="63">
        <f t="shared" ref="H7:H22" si="1">+G7/F7</f>
        <v>0.44776119402985076</v>
      </c>
      <c r="I7" s="21">
        <f>H7/0.65</f>
        <v>0.68886337543053966</v>
      </c>
      <c r="J7" s="72">
        <v>11671.225</v>
      </c>
      <c r="K7" s="39">
        <f>(J7/6400)</f>
        <v>1.82362890625</v>
      </c>
    </row>
    <row r="8" spans="1:13" s="109" customFormat="1" ht="16.5" customHeight="1" x14ac:dyDescent="0.25">
      <c r="A8" s="22" t="s">
        <v>44</v>
      </c>
      <c r="B8" s="20">
        <v>20</v>
      </c>
      <c r="C8" s="38">
        <v>12</v>
      </c>
      <c r="D8" s="65">
        <f t="shared" si="0"/>
        <v>0.6</v>
      </c>
      <c r="E8" s="21">
        <f t="shared" ref="E8:E22" si="2">D8/0.65</f>
        <v>0.92307692307692302</v>
      </c>
      <c r="F8" s="38">
        <v>29</v>
      </c>
      <c r="G8" s="51">
        <v>16</v>
      </c>
      <c r="H8" s="63">
        <f t="shared" si="1"/>
        <v>0.55172413793103448</v>
      </c>
      <c r="I8" s="21">
        <f t="shared" ref="I8:I22" si="3">H8/0.65</f>
        <v>0.84880636604774529</v>
      </c>
      <c r="J8" s="72">
        <v>9306.7749999999996</v>
      </c>
      <c r="K8" s="39">
        <f t="shared" ref="K8:K22" si="4">(J8/6400)</f>
        <v>1.4541835937499998</v>
      </c>
    </row>
    <row r="9" spans="1:13" s="109" customFormat="1" ht="16.5" customHeight="1" x14ac:dyDescent="0.25">
      <c r="A9" s="22" t="s">
        <v>45</v>
      </c>
      <c r="B9" s="20">
        <v>11</v>
      </c>
      <c r="C9" s="38">
        <v>6</v>
      </c>
      <c r="D9" s="65">
        <f t="shared" si="0"/>
        <v>0.54545454545454541</v>
      </c>
      <c r="E9" s="21">
        <f t="shared" si="2"/>
        <v>0.83916083916083906</v>
      </c>
      <c r="F9" s="38">
        <v>11</v>
      </c>
      <c r="G9" s="51">
        <v>7</v>
      </c>
      <c r="H9" s="63">
        <f t="shared" si="1"/>
        <v>0.63636363636363635</v>
      </c>
      <c r="I9" s="21">
        <f t="shared" si="3"/>
        <v>0.97902097902097895</v>
      </c>
      <c r="J9" s="72">
        <v>16248.46</v>
      </c>
      <c r="K9" s="39">
        <f t="shared" si="4"/>
        <v>2.538821875</v>
      </c>
    </row>
    <row r="10" spans="1:13" s="109" customFormat="1" ht="16.5" customHeight="1" x14ac:dyDescent="0.25">
      <c r="A10" s="22" t="s">
        <v>72</v>
      </c>
      <c r="B10" s="20">
        <v>26</v>
      </c>
      <c r="C10" s="38">
        <v>13</v>
      </c>
      <c r="D10" s="65">
        <f>IF(B10&gt;0,C10/B10,0)</f>
        <v>0.5</v>
      </c>
      <c r="E10" s="21">
        <f t="shared" si="2"/>
        <v>0.76923076923076916</v>
      </c>
      <c r="F10" s="38">
        <v>7</v>
      </c>
      <c r="G10" s="51">
        <v>4</v>
      </c>
      <c r="H10" s="63">
        <f>IF(F10&gt;0,G10/F10,0)</f>
        <v>0.5714285714285714</v>
      </c>
      <c r="I10" s="21">
        <f t="shared" si="3"/>
        <v>0.879120879120879</v>
      </c>
      <c r="J10" s="72">
        <v>5611.75</v>
      </c>
      <c r="K10" s="39">
        <f t="shared" si="4"/>
        <v>0.8768359375</v>
      </c>
    </row>
    <row r="11" spans="1:13" s="109" customFormat="1" ht="16.5" customHeight="1" x14ac:dyDescent="0.25">
      <c r="A11" s="22" t="s">
        <v>47</v>
      </c>
      <c r="B11" s="20">
        <v>19</v>
      </c>
      <c r="C11" s="38">
        <v>14</v>
      </c>
      <c r="D11" s="65">
        <f t="shared" si="0"/>
        <v>0.73684210526315785</v>
      </c>
      <c r="E11" s="21">
        <f t="shared" si="2"/>
        <v>1.1336032388663966</v>
      </c>
      <c r="F11" s="38">
        <v>37</v>
      </c>
      <c r="G11" s="51">
        <v>21</v>
      </c>
      <c r="H11" s="63">
        <f t="shared" si="1"/>
        <v>0.56756756756756754</v>
      </c>
      <c r="I11" s="21">
        <f t="shared" si="3"/>
        <v>0.87318087318087312</v>
      </c>
      <c r="J11" s="72">
        <v>13410.135</v>
      </c>
      <c r="K11" s="39">
        <f t="shared" si="4"/>
        <v>2.0953335937499999</v>
      </c>
    </row>
    <row r="12" spans="1:13" s="109" customFormat="1" ht="16.5" customHeight="1" x14ac:dyDescent="0.25">
      <c r="A12" s="19" t="s">
        <v>73</v>
      </c>
      <c r="B12" s="20">
        <v>20</v>
      </c>
      <c r="C12" s="38">
        <v>11</v>
      </c>
      <c r="D12" s="65">
        <f t="shared" si="0"/>
        <v>0.55000000000000004</v>
      </c>
      <c r="E12" s="21">
        <f t="shared" si="2"/>
        <v>0.84615384615384615</v>
      </c>
      <c r="F12" s="38">
        <v>29</v>
      </c>
      <c r="G12" s="51">
        <v>17</v>
      </c>
      <c r="H12" s="63">
        <f>IF(F12&gt;0,G12/F12,0)</f>
        <v>0.58620689655172409</v>
      </c>
      <c r="I12" s="21">
        <f t="shared" si="3"/>
        <v>0.90185676392572933</v>
      </c>
      <c r="J12" s="72">
        <v>7742</v>
      </c>
      <c r="K12" s="39">
        <f t="shared" si="4"/>
        <v>1.2096875</v>
      </c>
    </row>
    <row r="13" spans="1:13" s="109" customFormat="1" ht="16.5" customHeight="1" x14ac:dyDescent="0.25">
      <c r="A13" s="22" t="s">
        <v>74</v>
      </c>
      <c r="B13" s="20">
        <v>14</v>
      </c>
      <c r="C13" s="38">
        <v>11</v>
      </c>
      <c r="D13" s="65">
        <f t="shared" si="0"/>
        <v>0.7857142857142857</v>
      </c>
      <c r="E13" s="21">
        <f t="shared" si="2"/>
        <v>1.2087912087912087</v>
      </c>
      <c r="F13" s="38">
        <v>19</v>
      </c>
      <c r="G13" s="51">
        <v>14</v>
      </c>
      <c r="H13" s="63">
        <f t="shared" si="1"/>
        <v>0.73684210526315785</v>
      </c>
      <c r="I13" s="21">
        <f t="shared" si="3"/>
        <v>1.1336032388663966</v>
      </c>
      <c r="J13" s="72">
        <v>15461.52</v>
      </c>
      <c r="K13" s="39">
        <f t="shared" si="4"/>
        <v>2.4158625000000002</v>
      </c>
    </row>
    <row r="14" spans="1:13" s="109" customFormat="1" ht="16.5" customHeight="1" x14ac:dyDescent="0.25">
      <c r="A14" s="22" t="s">
        <v>75</v>
      </c>
      <c r="B14" s="20">
        <v>1</v>
      </c>
      <c r="C14" s="38">
        <v>0</v>
      </c>
      <c r="D14" s="65">
        <f>IF(B14&gt;0,C14/B14,0)</f>
        <v>0</v>
      </c>
      <c r="E14" s="21">
        <f t="shared" si="2"/>
        <v>0</v>
      </c>
      <c r="F14" s="38">
        <v>0</v>
      </c>
      <c r="G14" s="51">
        <v>0</v>
      </c>
      <c r="H14" s="63">
        <f>IF(F14&gt;0,G14/F14,0)</f>
        <v>0</v>
      </c>
      <c r="I14" s="21">
        <f t="shared" si="3"/>
        <v>0</v>
      </c>
      <c r="J14" s="72">
        <v>0</v>
      </c>
      <c r="K14" s="39">
        <f t="shared" si="4"/>
        <v>0</v>
      </c>
    </row>
    <row r="15" spans="1:13" s="109" customFormat="1" ht="16.5" customHeight="1" x14ac:dyDescent="0.25">
      <c r="A15" s="22" t="s">
        <v>51</v>
      </c>
      <c r="B15" s="20">
        <v>32</v>
      </c>
      <c r="C15" s="38">
        <v>17</v>
      </c>
      <c r="D15" s="65">
        <f t="shared" si="0"/>
        <v>0.53125</v>
      </c>
      <c r="E15" s="21">
        <f t="shared" si="2"/>
        <v>0.81730769230769229</v>
      </c>
      <c r="F15" s="38">
        <v>33</v>
      </c>
      <c r="G15" s="51">
        <v>19</v>
      </c>
      <c r="H15" s="63">
        <f t="shared" si="1"/>
        <v>0.5757575757575758</v>
      </c>
      <c r="I15" s="21">
        <f t="shared" si="3"/>
        <v>0.88578088578088576</v>
      </c>
      <c r="J15" s="72">
        <v>10101.549999999999</v>
      </c>
      <c r="K15" s="39">
        <f t="shared" si="4"/>
        <v>1.5783671874999998</v>
      </c>
    </row>
    <row r="16" spans="1:13" s="109" customFormat="1" ht="16.5" customHeight="1" x14ac:dyDescent="0.25">
      <c r="A16" s="22" t="s">
        <v>76</v>
      </c>
      <c r="B16" s="20">
        <v>16</v>
      </c>
      <c r="C16" s="38">
        <v>9</v>
      </c>
      <c r="D16" s="65">
        <f t="shared" si="0"/>
        <v>0.5625</v>
      </c>
      <c r="E16" s="21">
        <f t="shared" si="2"/>
        <v>0.86538461538461531</v>
      </c>
      <c r="F16" s="38">
        <v>13</v>
      </c>
      <c r="G16" s="51">
        <v>8</v>
      </c>
      <c r="H16" s="63">
        <f>IF(F16&gt;0,G16/F16,0)</f>
        <v>0.61538461538461542</v>
      </c>
      <c r="I16" s="21">
        <f t="shared" si="3"/>
        <v>0.94674556213017758</v>
      </c>
      <c r="J16" s="72">
        <v>10247.5</v>
      </c>
      <c r="K16" s="39">
        <f t="shared" si="4"/>
        <v>1.6011718749999999</v>
      </c>
    </row>
    <row r="17" spans="1:13" s="109" customFormat="1" ht="16.5" customHeight="1" x14ac:dyDescent="0.25">
      <c r="A17" s="22" t="s">
        <v>53</v>
      </c>
      <c r="B17" s="20">
        <v>49</v>
      </c>
      <c r="C17" s="38">
        <v>29</v>
      </c>
      <c r="D17" s="65">
        <f>IF(B17&gt;0,C17/B17,0)</f>
        <v>0.59183673469387754</v>
      </c>
      <c r="E17" s="21">
        <f t="shared" si="2"/>
        <v>0.9105180533751962</v>
      </c>
      <c r="F17" s="38">
        <v>62</v>
      </c>
      <c r="G17" s="51">
        <v>36</v>
      </c>
      <c r="H17" s="63">
        <f>IF(F17&gt;0,G17/F17,0)</f>
        <v>0.58064516129032262</v>
      </c>
      <c r="I17" s="21">
        <f t="shared" si="3"/>
        <v>0.89330024813895781</v>
      </c>
      <c r="J17" s="72">
        <v>11386.52</v>
      </c>
      <c r="K17" s="39">
        <f t="shared" si="4"/>
        <v>1.77914375</v>
      </c>
    </row>
    <row r="18" spans="1:13" s="109" customFormat="1" ht="16.5" customHeight="1" x14ac:dyDescent="0.25">
      <c r="A18" s="22" t="s">
        <v>77</v>
      </c>
      <c r="B18" s="20">
        <v>29</v>
      </c>
      <c r="C18" s="38">
        <v>17</v>
      </c>
      <c r="D18" s="65">
        <f>IF(B18&gt;0,C18/B18,0)</f>
        <v>0.58620689655172409</v>
      </c>
      <c r="E18" s="21">
        <f t="shared" si="2"/>
        <v>0.90185676392572933</v>
      </c>
      <c r="F18" s="38">
        <v>34</v>
      </c>
      <c r="G18" s="51">
        <v>17</v>
      </c>
      <c r="H18" s="63">
        <f>IF(F18&gt;0,G18/F18,0)</f>
        <v>0.5</v>
      </c>
      <c r="I18" s="21">
        <f t="shared" si="3"/>
        <v>0.76923076923076916</v>
      </c>
      <c r="J18" s="72">
        <v>8085.55</v>
      </c>
      <c r="K18" s="39">
        <f t="shared" si="4"/>
        <v>1.2633671875000001</v>
      </c>
    </row>
    <row r="19" spans="1:13" s="109" customFormat="1" ht="16.5" customHeight="1" x14ac:dyDescent="0.25">
      <c r="A19" s="22" t="s">
        <v>78</v>
      </c>
      <c r="B19" s="20">
        <v>28</v>
      </c>
      <c r="C19" s="38">
        <v>16</v>
      </c>
      <c r="D19" s="65">
        <f t="shared" si="0"/>
        <v>0.5714285714285714</v>
      </c>
      <c r="E19" s="21">
        <f t="shared" si="2"/>
        <v>0.879120879120879</v>
      </c>
      <c r="F19" s="38">
        <v>34</v>
      </c>
      <c r="G19" s="51">
        <v>23</v>
      </c>
      <c r="H19" s="63">
        <f t="shared" si="1"/>
        <v>0.67647058823529416</v>
      </c>
      <c r="I19" s="21">
        <f t="shared" si="3"/>
        <v>1.0407239819004526</v>
      </c>
      <c r="J19" s="72">
        <v>10559.73</v>
      </c>
      <c r="K19" s="39">
        <f t="shared" si="4"/>
        <v>1.6499578124999998</v>
      </c>
    </row>
    <row r="20" spans="1:13" s="109" customFormat="1" ht="16.5" customHeight="1" x14ac:dyDescent="0.25">
      <c r="A20" s="22" t="s">
        <v>56</v>
      </c>
      <c r="B20" s="20">
        <v>22</v>
      </c>
      <c r="C20" s="38">
        <v>14</v>
      </c>
      <c r="D20" s="65">
        <f t="shared" si="0"/>
        <v>0.63636363636363635</v>
      </c>
      <c r="E20" s="21">
        <f t="shared" si="2"/>
        <v>0.97902097902097895</v>
      </c>
      <c r="F20" s="38">
        <v>20</v>
      </c>
      <c r="G20" s="51">
        <v>11</v>
      </c>
      <c r="H20" s="63">
        <f t="shared" si="1"/>
        <v>0.55000000000000004</v>
      </c>
      <c r="I20" s="21">
        <f t="shared" si="3"/>
        <v>0.84615384615384615</v>
      </c>
      <c r="J20" s="72">
        <v>5270.9750000000004</v>
      </c>
      <c r="K20" s="39">
        <f t="shared" si="4"/>
        <v>0.82358984375000011</v>
      </c>
    </row>
    <row r="21" spans="1:13" s="109" customFormat="1" ht="16.5" customHeight="1" thickBot="1" x14ac:dyDescent="0.3">
      <c r="A21" s="23" t="s">
        <v>57</v>
      </c>
      <c r="B21" s="24">
        <v>41</v>
      </c>
      <c r="C21" s="48">
        <v>19</v>
      </c>
      <c r="D21" s="66">
        <f t="shared" si="0"/>
        <v>0.46341463414634149</v>
      </c>
      <c r="E21" s="25">
        <f t="shared" si="2"/>
        <v>0.71294559099437149</v>
      </c>
      <c r="F21" s="41">
        <v>35</v>
      </c>
      <c r="G21" s="81">
        <v>14</v>
      </c>
      <c r="H21" s="64">
        <f t="shared" si="1"/>
        <v>0.4</v>
      </c>
      <c r="I21" s="25">
        <f t="shared" si="3"/>
        <v>0.61538461538461542</v>
      </c>
      <c r="J21" s="106">
        <v>12150.96</v>
      </c>
      <c r="K21" s="121">
        <f t="shared" si="4"/>
        <v>1.8985874999999999</v>
      </c>
    </row>
    <row r="22" spans="1:13" s="111" customFormat="1" ht="16.5" customHeight="1" thickBot="1" x14ac:dyDescent="0.3">
      <c r="A22" s="26" t="s">
        <v>79</v>
      </c>
      <c r="B22" s="27">
        <v>402</v>
      </c>
      <c r="C22" s="49">
        <v>230</v>
      </c>
      <c r="D22" s="85">
        <f t="shared" si="0"/>
        <v>0.57213930348258701</v>
      </c>
      <c r="E22" s="28">
        <f t="shared" si="2"/>
        <v>0.88021431305013387</v>
      </c>
      <c r="F22" s="117">
        <v>436</v>
      </c>
      <c r="G22" s="49">
        <v>241</v>
      </c>
      <c r="H22" s="113">
        <f t="shared" si="1"/>
        <v>0.55275229357798161</v>
      </c>
      <c r="I22" s="28">
        <f t="shared" si="3"/>
        <v>0.8503881439661255</v>
      </c>
      <c r="J22" s="118">
        <v>10769.115</v>
      </c>
      <c r="K22" s="122">
        <f t="shared" si="4"/>
        <v>1.6826742187499999</v>
      </c>
    </row>
    <row r="23" spans="1:13" s="111" customFormat="1" ht="16.5" customHeight="1" x14ac:dyDescent="0.25">
      <c r="A23" s="179" t="str">
        <f>'2 - Job Seeker'!A25:K25</f>
        <v>*State Labor Exchange Goals:   Q2 EE Rate = 65%    Q4 EE Rate = 65%    Median Earnings = $6400</v>
      </c>
      <c r="B23" s="211"/>
      <c r="C23" s="211"/>
      <c r="D23" s="211"/>
      <c r="E23" s="211"/>
      <c r="F23" s="211"/>
      <c r="G23" s="211"/>
      <c r="H23" s="211"/>
      <c r="I23" s="211"/>
      <c r="J23" s="211"/>
      <c r="K23" s="212"/>
      <c r="L23" s="116"/>
      <c r="M23" s="110"/>
    </row>
    <row r="24" spans="1:13" s="112" customFormat="1" ht="123" customHeight="1" thickBot="1" x14ac:dyDescent="0.35">
      <c r="A24" s="176" t="str">
        <f>+'2 - Job Seeker'!A26:K26</f>
        <v>Q2 EE Denominator:  Job Seekers who exited during the cohort period excluding those who left for exclusionary reasons.                                                                                                                                                                                                                                                                                                                         Q2 EE Numerator:  Job Seekers in the denominator who are employed in the 2nd quarter after their exit quarter.
Q4 EE Denominator:  Job Seekers who exited during the cohort period excluding those who left for exclusionary reasons.                                                                                                                                                                                                                                                                                                                         Q4 EE Numerator:  Job Seekers in the denominator who are employed in the 4th quarter after their exit quarter.
Q2 Median Earnings:   The median of the 2nd quarter earnings of those Job Seekers who were employed in the 2nd quarter after their exit quarter.
Refer to Tab 13 to see report period cohorts.</v>
      </c>
      <c r="B24" s="177"/>
      <c r="C24" s="177"/>
      <c r="D24" s="177"/>
      <c r="E24" s="177"/>
      <c r="F24" s="177"/>
      <c r="G24" s="177"/>
      <c r="H24" s="177"/>
      <c r="I24" s="177"/>
      <c r="J24" s="177"/>
      <c r="K24" s="178"/>
    </row>
  </sheetData>
  <mergeCells count="5">
    <mergeCell ref="A1:K1"/>
    <mergeCell ref="A2:K2"/>
    <mergeCell ref="A3:K3"/>
    <mergeCell ref="A24:K24"/>
    <mergeCell ref="A23:K23"/>
  </mergeCells>
  <phoneticPr fontId="0" type="noConversion"/>
  <printOptions horizontalCentered="1" verticalCentered="1"/>
  <pageMargins left="0.3" right="0.3" top="0.3" bottom="0.3" header="0.12" footer="0.13"/>
  <pageSetup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4"/>
  <sheetViews>
    <sheetView topLeftCell="A7" zoomScaleNormal="100" workbookViewId="0">
      <selection activeCell="A25" sqref="A25"/>
    </sheetView>
  </sheetViews>
  <sheetFormatPr defaultColWidth="9.1796875" defaultRowHeight="13" x14ac:dyDescent="0.3"/>
  <cols>
    <col min="1" max="1" width="19.1796875" style="29" customWidth="1"/>
    <col min="2" max="4" width="11.7265625" style="29" customWidth="1"/>
    <col min="5" max="5" width="10.81640625" style="29" customWidth="1"/>
    <col min="6" max="8" width="11.7265625" style="29" customWidth="1"/>
    <col min="9" max="9" width="10.81640625" style="29" customWidth="1"/>
    <col min="10" max="10" width="11.54296875" style="29" customWidth="1"/>
    <col min="11" max="11" width="10.81640625" style="29" customWidth="1"/>
    <col min="12" max="12" width="0" style="29" hidden="1" customWidth="1"/>
    <col min="13" max="16384" width="9.1796875" style="29"/>
  </cols>
  <sheetData>
    <row r="1" spans="1:13" ht="20.149999999999999" customHeight="1" x14ac:dyDescent="0.3">
      <c r="A1" s="213" t="str">
        <f>'1- Populations in Cohort'!A1:N1</f>
        <v xml:space="preserve">TAB 10 - LABOR EXCHANGE PERFORMANCE SUMMARY </v>
      </c>
      <c r="B1" s="214"/>
      <c r="C1" s="214"/>
      <c r="D1" s="214"/>
      <c r="E1" s="214"/>
      <c r="F1" s="214"/>
      <c r="G1" s="214"/>
      <c r="H1" s="214"/>
      <c r="I1" s="214"/>
      <c r="J1" s="214"/>
      <c r="K1" s="215"/>
    </row>
    <row r="2" spans="1:13" ht="20.149999999999999" customHeight="1" thickBot="1" x14ac:dyDescent="0.35">
      <c r="A2" s="216" t="str">
        <f>'1- Populations in Cohort'!A2:N2</f>
        <v>FY21 QUARTER ENDING JUNE 30, 2020</v>
      </c>
      <c r="B2" s="217"/>
      <c r="C2" s="217"/>
      <c r="D2" s="217"/>
      <c r="E2" s="217"/>
      <c r="F2" s="217"/>
      <c r="G2" s="217"/>
      <c r="H2" s="217"/>
      <c r="I2" s="217"/>
      <c r="J2" s="217"/>
      <c r="K2" s="218"/>
    </row>
    <row r="3" spans="1:13" s="107" customFormat="1" ht="20.149999999999999" customHeight="1" thickBot="1" x14ac:dyDescent="0.3">
      <c r="A3" s="219" t="s">
        <v>87</v>
      </c>
      <c r="B3" s="220"/>
      <c r="C3" s="220"/>
      <c r="D3" s="220"/>
      <c r="E3" s="220"/>
      <c r="F3" s="220"/>
      <c r="G3" s="220"/>
      <c r="H3" s="220"/>
      <c r="I3" s="220"/>
      <c r="J3" s="220"/>
      <c r="K3" s="221"/>
      <c r="L3" s="145"/>
      <c r="M3" s="146"/>
    </row>
    <row r="4" spans="1:13" s="107" customFormat="1" x14ac:dyDescent="0.25">
      <c r="A4" s="52" t="s">
        <v>14</v>
      </c>
      <c r="B4" s="60" t="s">
        <v>15</v>
      </c>
      <c r="C4" s="53" t="s">
        <v>16</v>
      </c>
      <c r="D4" s="53" t="s">
        <v>17</v>
      </c>
      <c r="E4" s="54" t="s">
        <v>18</v>
      </c>
      <c r="F4" s="53" t="s">
        <v>60</v>
      </c>
      <c r="G4" s="53" t="s">
        <v>20</v>
      </c>
      <c r="H4" s="53" t="s">
        <v>61</v>
      </c>
      <c r="I4" s="53" t="s">
        <v>22</v>
      </c>
      <c r="J4" s="59" t="s">
        <v>62</v>
      </c>
      <c r="K4" s="55" t="s">
        <v>24</v>
      </c>
      <c r="L4" s="108"/>
      <c r="M4" s="108"/>
    </row>
    <row r="5" spans="1:13" s="109" customFormat="1" ht="39.5" thickBot="1" x14ac:dyDescent="0.3">
      <c r="A5" s="140" t="s">
        <v>63</v>
      </c>
      <c r="B5" s="141" t="s">
        <v>64</v>
      </c>
      <c r="C5" s="143" t="s">
        <v>65</v>
      </c>
      <c r="D5" s="143" t="s">
        <v>66</v>
      </c>
      <c r="E5" s="139" t="s">
        <v>67</v>
      </c>
      <c r="F5" s="143" t="s">
        <v>68</v>
      </c>
      <c r="G5" s="143" t="s">
        <v>69</v>
      </c>
      <c r="H5" s="143" t="s">
        <v>70</v>
      </c>
      <c r="I5" s="143" t="s">
        <v>67</v>
      </c>
      <c r="J5" s="135" t="s">
        <v>71</v>
      </c>
      <c r="K5" s="70" t="s">
        <v>84</v>
      </c>
    </row>
    <row r="6" spans="1:13" s="109" customFormat="1" ht="16.5" customHeight="1" x14ac:dyDescent="0.25">
      <c r="A6" s="45" t="s">
        <v>42</v>
      </c>
      <c r="B6" s="123">
        <v>45</v>
      </c>
      <c r="C6" s="124">
        <v>20</v>
      </c>
      <c r="D6" s="125">
        <f>+C6/B6</f>
        <v>0.44444444444444442</v>
      </c>
      <c r="E6" s="126">
        <f>D6/0.65</f>
        <v>0.68376068376068366</v>
      </c>
      <c r="F6" s="124">
        <v>35</v>
      </c>
      <c r="G6" s="50">
        <v>23</v>
      </c>
      <c r="H6" s="127">
        <f>+G6/F6</f>
        <v>0.65714285714285714</v>
      </c>
      <c r="I6" s="126">
        <f>H6/0.65</f>
        <v>1.0109890109890109</v>
      </c>
      <c r="J6" s="128">
        <v>8133.36</v>
      </c>
      <c r="K6" s="129">
        <f>(J6/6400)</f>
        <v>1.2708374999999998</v>
      </c>
    </row>
    <row r="7" spans="1:13" s="109" customFormat="1" ht="16.5" customHeight="1" x14ac:dyDescent="0.25">
      <c r="A7" s="22" t="s">
        <v>43</v>
      </c>
      <c r="B7" s="20">
        <v>101</v>
      </c>
      <c r="C7" s="38">
        <v>56</v>
      </c>
      <c r="D7" s="65">
        <f t="shared" ref="D7:D22" si="0">+C7/B7</f>
        <v>0.5544554455445545</v>
      </c>
      <c r="E7" s="21">
        <f>D7/0.65</f>
        <v>0.85300837776085303</v>
      </c>
      <c r="F7" s="38">
        <v>111</v>
      </c>
      <c r="G7" s="51">
        <v>51</v>
      </c>
      <c r="H7" s="63">
        <f t="shared" ref="H7:H22" si="1">+G7/F7</f>
        <v>0.45945945945945948</v>
      </c>
      <c r="I7" s="21">
        <f>H7/0.65</f>
        <v>0.7068607068607069</v>
      </c>
      <c r="J7" s="72">
        <v>9671.5049999999992</v>
      </c>
      <c r="K7" s="39">
        <f>(J7/6400)</f>
        <v>1.5111726562499999</v>
      </c>
    </row>
    <row r="8" spans="1:13" s="109" customFormat="1" ht="16.5" customHeight="1" x14ac:dyDescent="0.25">
      <c r="A8" s="22" t="s">
        <v>44</v>
      </c>
      <c r="B8" s="20">
        <v>66</v>
      </c>
      <c r="C8" s="38">
        <v>38</v>
      </c>
      <c r="D8" s="65">
        <f t="shared" si="0"/>
        <v>0.5757575757575758</v>
      </c>
      <c r="E8" s="21">
        <f t="shared" ref="E8:E22" si="2">D8/0.65</f>
        <v>0.88578088578088576</v>
      </c>
      <c r="F8" s="38">
        <v>71</v>
      </c>
      <c r="G8" s="51">
        <v>33</v>
      </c>
      <c r="H8" s="63">
        <f t="shared" si="1"/>
        <v>0.46478873239436619</v>
      </c>
      <c r="I8" s="21">
        <f t="shared" ref="I8:I22" si="3">H8/0.65</f>
        <v>0.71505958829902483</v>
      </c>
      <c r="J8" s="72">
        <v>6059.33</v>
      </c>
      <c r="K8" s="39">
        <f t="shared" ref="K8:K22" si="4">(J8/6400)</f>
        <v>0.94677031249999999</v>
      </c>
    </row>
    <row r="9" spans="1:13" s="109" customFormat="1" ht="16.5" customHeight="1" x14ac:dyDescent="0.25">
      <c r="A9" s="22" t="s">
        <v>45</v>
      </c>
      <c r="B9" s="20">
        <v>16</v>
      </c>
      <c r="C9" s="38">
        <v>10</v>
      </c>
      <c r="D9" s="65">
        <f t="shared" si="0"/>
        <v>0.625</v>
      </c>
      <c r="E9" s="21">
        <f t="shared" si="2"/>
        <v>0.96153846153846145</v>
      </c>
      <c r="F9" s="38">
        <v>15</v>
      </c>
      <c r="G9" s="51">
        <v>8</v>
      </c>
      <c r="H9" s="63">
        <f t="shared" si="1"/>
        <v>0.53333333333333333</v>
      </c>
      <c r="I9" s="21">
        <f t="shared" si="3"/>
        <v>0.82051282051282048</v>
      </c>
      <c r="J9" s="72">
        <v>8748.59</v>
      </c>
      <c r="K9" s="39">
        <f t="shared" si="4"/>
        <v>1.3669671875</v>
      </c>
    </row>
    <row r="10" spans="1:13" s="109" customFormat="1" ht="16.5" customHeight="1" x14ac:dyDescent="0.25">
      <c r="A10" s="22" t="s">
        <v>72</v>
      </c>
      <c r="B10" s="20">
        <v>56</v>
      </c>
      <c r="C10" s="38">
        <v>32</v>
      </c>
      <c r="D10" s="65">
        <f>IF(B10&gt;0,C10/B10,0)</f>
        <v>0.5714285714285714</v>
      </c>
      <c r="E10" s="21">
        <f t="shared" si="2"/>
        <v>0.879120879120879</v>
      </c>
      <c r="F10" s="38">
        <v>17</v>
      </c>
      <c r="G10" s="51">
        <v>9</v>
      </c>
      <c r="H10" s="63">
        <f>IF(F10&gt;0,G10/F10,0)</f>
        <v>0.52941176470588236</v>
      </c>
      <c r="I10" s="21">
        <f t="shared" si="3"/>
        <v>0.81447963800904977</v>
      </c>
      <c r="J10" s="72">
        <v>5094.625</v>
      </c>
      <c r="K10" s="39">
        <f t="shared" si="4"/>
        <v>0.79603515624999999</v>
      </c>
    </row>
    <row r="11" spans="1:13" s="109" customFormat="1" ht="16.5" customHeight="1" x14ac:dyDescent="0.25">
      <c r="A11" s="22" t="s">
        <v>47</v>
      </c>
      <c r="B11" s="20">
        <v>54</v>
      </c>
      <c r="C11" s="38">
        <v>31</v>
      </c>
      <c r="D11" s="65">
        <f t="shared" si="0"/>
        <v>0.57407407407407407</v>
      </c>
      <c r="E11" s="21">
        <f t="shared" si="2"/>
        <v>0.88319088319088312</v>
      </c>
      <c r="F11" s="38">
        <v>111</v>
      </c>
      <c r="G11" s="51">
        <v>52</v>
      </c>
      <c r="H11" s="63">
        <f t="shared" si="1"/>
        <v>0.46846846846846846</v>
      </c>
      <c r="I11" s="21">
        <f t="shared" si="3"/>
        <v>0.72072072072072069</v>
      </c>
      <c r="J11" s="72">
        <v>11858.11</v>
      </c>
      <c r="K11" s="39">
        <f t="shared" si="4"/>
        <v>1.8528296875000001</v>
      </c>
    </row>
    <row r="12" spans="1:13" s="109" customFormat="1" ht="16.5" customHeight="1" x14ac:dyDescent="0.25">
      <c r="A12" s="19" t="s">
        <v>73</v>
      </c>
      <c r="B12" s="20">
        <v>52</v>
      </c>
      <c r="C12" s="38">
        <v>28</v>
      </c>
      <c r="D12" s="65">
        <f t="shared" si="0"/>
        <v>0.53846153846153844</v>
      </c>
      <c r="E12" s="21">
        <f t="shared" si="2"/>
        <v>0.82840236686390523</v>
      </c>
      <c r="F12" s="38">
        <v>71</v>
      </c>
      <c r="G12" s="51">
        <v>37</v>
      </c>
      <c r="H12" s="63">
        <f t="shared" si="1"/>
        <v>0.52112676056338025</v>
      </c>
      <c r="I12" s="21">
        <f t="shared" si="3"/>
        <v>0.80173347778981574</v>
      </c>
      <c r="J12" s="72">
        <v>6707.85</v>
      </c>
      <c r="K12" s="39">
        <f t="shared" si="4"/>
        <v>1.0481015625000001</v>
      </c>
    </row>
    <row r="13" spans="1:13" s="109" customFormat="1" ht="16.5" customHeight="1" x14ac:dyDescent="0.25">
      <c r="A13" s="22" t="s">
        <v>74</v>
      </c>
      <c r="B13" s="20">
        <v>25</v>
      </c>
      <c r="C13" s="38">
        <v>16</v>
      </c>
      <c r="D13" s="65">
        <f t="shared" si="0"/>
        <v>0.64</v>
      </c>
      <c r="E13" s="21">
        <f t="shared" si="2"/>
        <v>0.98461538461538456</v>
      </c>
      <c r="F13" s="38">
        <v>31</v>
      </c>
      <c r="G13" s="51">
        <v>18</v>
      </c>
      <c r="H13" s="63">
        <f t="shared" si="1"/>
        <v>0.58064516129032262</v>
      </c>
      <c r="I13" s="21">
        <f t="shared" si="3"/>
        <v>0.89330024813895781</v>
      </c>
      <c r="J13" s="72">
        <v>11950.76</v>
      </c>
      <c r="K13" s="39">
        <f t="shared" si="4"/>
        <v>1.8673062499999999</v>
      </c>
    </row>
    <row r="14" spans="1:13" s="109" customFormat="1" ht="16.5" customHeight="1" x14ac:dyDescent="0.25">
      <c r="A14" s="22" t="s">
        <v>75</v>
      </c>
      <c r="B14" s="20">
        <v>14</v>
      </c>
      <c r="C14" s="38">
        <v>10</v>
      </c>
      <c r="D14" s="65">
        <f>IF(B14&gt;0,C14/B14,0)</f>
        <v>0.7142857142857143</v>
      </c>
      <c r="E14" s="21">
        <f t="shared" si="2"/>
        <v>1.098901098901099</v>
      </c>
      <c r="F14" s="38">
        <v>0</v>
      </c>
      <c r="G14" s="51">
        <v>0</v>
      </c>
      <c r="H14" s="63">
        <f>IF(F14&gt;0,G14/F14,0)</f>
        <v>0</v>
      </c>
      <c r="I14" s="21">
        <f t="shared" si="3"/>
        <v>0</v>
      </c>
      <c r="J14" s="72">
        <v>8009.6949999999997</v>
      </c>
      <c r="K14" s="39">
        <f t="shared" si="4"/>
        <v>1.2515148437499999</v>
      </c>
    </row>
    <row r="15" spans="1:13" s="109" customFormat="1" ht="16.5" customHeight="1" x14ac:dyDescent="0.25">
      <c r="A15" s="22" t="s">
        <v>51</v>
      </c>
      <c r="B15" s="20">
        <v>89</v>
      </c>
      <c r="C15" s="38">
        <v>52</v>
      </c>
      <c r="D15" s="65">
        <f t="shared" si="0"/>
        <v>0.5842696629213483</v>
      </c>
      <c r="E15" s="21">
        <f t="shared" si="2"/>
        <v>0.898876404494382</v>
      </c>
      <c r="F15" s="38">
        <v>96</v>
      </c>
      <c r="G15" s="51">
        <v>42</v>
      </c>
      <c r="H15" s="63">
        <f t="shared" si="1"/>
        <v>0.4375</v>
      </c>
      <c r="I15" s="21">
        <f t="shared" si="3"/>
        <v>0.67307692307692302</v>
      </c>
      <c r="J15" s="72">
        <v>7049.8</v>
      </c>
      <c r="K15" s="39">
        <f t="shared" si="4"/>
        <v>1.1015312500000001</v>
      </c>
    </row>
    <row r="16" spans="1:13" s="109" customFormat="1" ht="16.5" customHeight="1" x14ac:dyDescent="0.25">
      <c r="A16" s="22" t="s">
        <v>76</v>
      </c>
      <c r="B16" s="20">
        <v>38</v>
      </c>
      <c r="C16" s="38">
        <v>18</v>
      </c>
      <c r="D16" s="65">
        <f t="shared" si="0"/>
        <v>0.47368421052631576</v>
      </c>
      <c r="E16" s="21">
        <f t="shared" si="2"/>
        <v>0.72874493927125494</v>
      </c>
      <c r="F16" s="38">
        <v>32</v>
      </c>
      <c r="G16" s="51">
        <v>16</v>
      </c>
      <c r="H16" s="63">
        <f t="shared" si="1"/>
        <v>0.5</v>
      </c>
      <c r="I16" s="21">
        <f t="shared" si="3"/>
        <v>0.76923076923076916</v>
      </c>
      <c r="J16" s="72">
        <v>7682.43</v>
      </c>
      <c r="K16" s="39">
        <f t="shared" si="4"/>
        <v>1.2003796875000001</v>
      </c>
    </row>
    <row r="17" spans="1:13" s="109" customFormat="1" ht="16.5" customHeight="1" x14ac:dyDescent="0.25">
      <c r="A17" s="22" t="s">
        <v>53</v>
      </c>
      <c r="B17" s="20">
        <v>143</v>
      </c>
      <c r="C17" s="38">
        <v>84</v>
      </c>
      <c r="D17" s="65">
        <f t="shared" si="0"/>
        <v>0.58741258741258739</v>
      </c>
      <c r="E17" s="21">
        <f t="shared" si="2"/>
        <v>0.90371167294244215</v>
      </c>
      <c r="F17" s="38">
        <v>153</v>
      </c>
      <c r="G17" s="51">
        <v>92</v>
      </c>
      <c r="H17" s="63">
        <f t="shared" si="1"/>
        <v>0.60130718954248363</v>
      </c>
      <c r="I17" s="21">
        <f t="shared" si="3"/>
        <v>0.92508798391151326</v>
      </c>
      <c r="J17" s="72">
        <v>11337.285</v>
      </c>
      <c r="K17" s="39">
        <f t="shared" si="4"/>
        <v>1.77145078125</v>
      </c>
    </row>
    <row r="18" spans="1:13" s="109" customFormat="1" ht="16.5" customHeight="1" x14ac:dyDescent="0.25">
      <c r="A18" s="22" t="s">
        <v>77</v>
      </c>
      <c r="B18" s="20">
        <v>42</v>
      </c>
      <c r="C18" s="38">
        <v>24</v>
      </c>
      <c r="D18" s="65">
        <f>IF(B18&gt;0,C18/B18,0)</f>
        <v>0.5714285714285714</v>
      </c>
      <c r="E18" s="21">
        <f t="shared" si="2"/>
        <v>0.879120879120879</v>
      </c>
      <c r="F18" s="38">
        <v>58</v>
      </c>
      <c r="G18" s="51">
        <v>33</v>
      </c>
      <c r="H18" s="63">
        <f>IF(F18&gt;0,G18/F18,0)</f>
        <v>0.56896551724137934</v>
      </c>
      <c r="I18" s="21">
        <f t="shared" si="3"/>
        <v>0.87533156498673736</v>
      </c>
      <c r="J18" s="72">
        <v>9780.8050000000003</v>
      </c>
      <c r="K18" s="39">
        <f t="shared" si="4"/>
        <v>1.5282507812500001</v>
      </c>
    </row>
    <row r="19" spans="1:13" s="109" customFormat="1" ht="16.5" customHeight="1" x14ac:dyDescent="0.25">
      <c r="A19" s="22" t="s">
        <v>78</v>
      </c>
      <c r="B19" s="20">
        <v>62</v>
      </c>
      <c r="C19" s="38">
        <v>32</v>
      </c>
      <c r="D19" s="65">
        <f t="shared" si="0"/>
        <v>0.5161290322580645</v>
      </c>
      <c r="E19" s="21">
        <f t="shared" si="2"/>
        <v>0.79404466501240689</v>
      </c>
      <c r="F19" s="38">
        <v>74</v>
      </c>
      <c r="G19" s="51">
        <v>40</v>
      </c>
      <c r="H19" s="63">
        <f t="shared" si="1"/>
        <v>0.54054054054054057</v>
      </c>
      <c r="I19" s="21">
        <f t="shared" si="3"/>
        <v>0.83160083160083165</v>
      </c>
      <c r="J19" s="72">
        <v>9411.5</v>
      </c>
      <c r="K19" s="39">
        <f t="shared" si="4"/>
        <v>1.4705468749999999</v>
      </c>
    </row>
    <row r="20" spans="1:13" s="109" customFormat="1" ht="16.5" customHeight="1" x14ac:dyDescent="0.25">
      <c r="A20" s="22" t="s">
        <v>56</v>
      </c>
      <c r="B20" s="20">
        <v>57</v>
      </c>
      <c r="C20" s="38">
        <v>25</v>
      </c>
      <c r="D20" s="65">
        <f t="shared" si="0"/>
        <v>0.43859649122807015</v>
      </c>
      <c r="E20" s="21">
        <f t="shared" si="2"/>
        <v>0.67476383265856943</v>
      </c>
      <c r="F20" s="38">
        <v>56</v>
      </c>
      <c r="G20" s="51">
        <v>25</v>
      </c>
      <c r="H20" s="63">
        <f t="shared" si="1"/>
        <v>0.44642857142857145</v>
      </c>
      <c r="I20" s="21">
        <f t="shared" si="3"/>
        <v>0.68681318681318682</v>
      </c>
      <c r="J20" s="72">
        <v>7305.6</v>
      </c>
      <c r="K20" s="39">
        <f t="shared" si="4"/>
        <v>1.1415</v>
      </c>
    </row>
    <row r="21" spans="1:13" s="109" customFormat="1" ht="16.5" customHeight="1" thickBot="1" x14ac:dyDescent="0.3">
      <c r="A21" s="23" t="s">
        <v>57</v>
      </c>
      <c r="B21" s="24">
        <v>99</v>
      </c>
      <c r="C21" s="48">
        <v>40</v>
      </c>
      <c r="D21" s="66">
        <f t="shared" si="0"/>
        <v>0.40404040404040403</v>
      </c>
      <c r="E21" s="25">
        <f t="shared" si="2"/>
        <v>0.62160062160062157</v>
      </c>
      <c r="F21" s="41">
        <v>84</v>
      </c>
      <c r="G21" s="81">
        <v>32</v>
      </c>
      <c r="H21" s="64">
        <f t="shared" si="1"/>
        <v>0.38095238095238093</v>
      </c>
      <c r="I21" s="25">
        <f t="shared" si="3"/>
        <v>0.586080586080586</v>
      </c>
      <c r="J21" s="106">
        <v>10042.855</v>
      </c>
      <c r="K21" s="121">
        <f t="shared" si="4"/>
        <v>1.56919609375</v>
      </c>
    </row>
    <row r="22" spans="1:13" s="111" customFormat="1" ht="16.5" customHeight="1" thickBot="1" x14ac:dyDescent="0.3">
      <c r="A22" s="26" t="s">
        <v>79</v>
      </c>
      <c r="B22" s="27">
        <v>959</v>
      </c>
      <c r="C22" s="49">
        <v>516</v>
      </c>
      <c r="D22" s="85">
        <f t="shared" si="0"/>
        <v>0.53806047966631909</v>
      </c>
      <c r="E22" s="28">
        <f t="shared" si="2"/>
        <v>0.82778535333279857</v>
      </c>
      <c r="F22" s="117">
        <v>1015</v>
      </c>
      <c r="G22" s="49">
        <v>511</v>
      </c>
      <c r="H22" s="113">
        <f t="shared" si="1"/>
        <v>0.50344827586206897</v>
      </c>
      <c r="I22" s="28">
        <f t="shared" si="3"/>
        <v>0.77453580901856767</v>
      </c>
      <c r="J22" s="118">
        <v>8513.625</v>
      </c>
      <c r="K22" s="122">
        <f t="shared" si="4"/>
        <v>1.3302539062500001</v>
      </c>
    </row>
    <row r="23" spans="1:13" s="111" customFormat="1" ht="16.5" customHeight="1" x14ac:dyDescent="0.25">
      <c r="A23" s="179" t="str">
        <f>'2 - Job Seeker'!A25:K25</f>
        <v>*State Labor Exchange Goals:   Q2 EE Rate = 65%    Q4 EE Rate = 65%    Median Earnings = $6400</v>
      </c>
      <c r="B23" s="211"/>
      <c r="C23" s="211"/>
      <c r="D23" s="211"/>
      <c r="E23" s="211"/>
      <c r="F23" s="211"/>
      <c r="G23" s="211"/>
      <c r="H23" s="211"/>
      <c r="I23" s="211"/>
      <c r="J23" s="211"/>
      <c r="K23" s="212"/>
      <c r="L23" s="116"/>
      <c r="M23" s="110"/>
    </row>
    <row r="24" spans="1:13" s="112" customFormat="1" ht="123" customHeight="1" thickBot="1" x14ac:dyDescent="0.35">
      <c r="A24" s="176" t="str">
        <f>+'2 - Job Seeker'!A26:K26</f>
        <v>Q2 EE Denominator:  Job Seekers who exited during the cohort period excluding those who left for exclusionary reasons.                                                                                                                                                                                                                                                                                                                         Q2 EE Numerator:  Job Seekers in the denominator who are employed in the 2nd quarter after their exit quarter.
Q4 EE Denominator:  Job Seekers who exited during the cohort period excluding those who left for exclusionary reasons.                                                                                                                                                                                                                                                                                                                         Q4 EE Numerator:  Job Seekers in the denominator who are employed in the 4th quarter after their exit quarter.
Q2 Median Earnings:   The median of the 2nd quarter earnings of those Job Seekers who were employed in the 2nd quarter after their exit quarter.
Refer to Tab 13 to see report period cohorts.</v>
      </c>
      <c r="B24" s="177"/>
      <c r="C24" s="177"/>
      <c r="D24" s="177"/>
      <c r="E24" s="177"/>
      <c r="F24" s="177"/>
      <c r="G24" s="177"/>
      <c r="H24" s="177"/>
      <c r="I24" s="177"/>
      <c r="J24" s="177"/>
      <c r="K24" s="178"/>
    </row>
  </sheetData>
  <mergeCells count="5">
    <mergeCell ref="A1:K1"/>
    <mergeCell ref="A2:K2"/>
    <mergeCell ref="A3:K3"/>
    <mergeCell ref="A23:K23"/>
    <mergeCell ref="A24:K24"/>
  </mergeCells>
  <printOptions horizontalCentered="1" verticalCentered="1"/>
  <pageMargins left="0.3" right="0.3" top="0.3" bottom="0.3" header="0.12" footer="0.13"/>
  <pageSetup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4"/>
  <sheetViews>
    <sheetView zoomScaleNormal="100" workbookViewId="0">
      <selection activeCell="A25" sqref="A25"/>
    </sheetView>
  </sheetViews>
  <sheetFormatPr defaultColWidth="9.1796875" defaultRowHeight="13" x14ac:dyDescent="0.3"/>
  <cols>
    <col min="1" max="1" width="19.1796875" style="29" customWidth="1"/>
    <col min="2" max="4" width="11.7265625" style="29" customWidth="1"/>
    <col min="5" max="5" width="10.81640625" style="29" customWidth="1"/>
    <col min="6" max="8" width="11.7265625" style="29" customWidth="1"/>
    <col min="9" max="9" width="10.81640625" style="29" customWidth="1"/>
    <col min="10" max="10" width="11.54296875" style="29" customWidth="1"/>
    <col min="11" max="11" width="10.81640625" style="29" customWidth="1"/>
    <col min="12" max="12" width="0" style="29" hidden="1" customWidth="1"/>
    <col min="13" max="16384" width="9.1796875" style="29"/>
  </cols>
  <sheetData>
    <row r="1" spans="1:13" ht="20.149999999999999" customHeight="1" x14ac:dyDescent="0.3">
      <c r="A1" s="213" t="str">
        <f>'1- Populations in Cohort'!A1:N1</f>
        <v xml:space="preserve">TAB 10 - LABOR EXCHANGE PERFORMANCE SUMMARY </v>
      </c>
      <c r="B1" s="214"/>
      <c r="C1" s="214"/>
      <c r="D1" s="214"/>
      <c r="E1" s="214"/>
      <c r="F1" s="214"/>
      <c r="G1" s="214"/>
      <c r="H1" s="214"/>
      <c r="I1" s="214"/>
      <c r="J1" s="214"/>
      <c r="K1" s="215"/>
    </row>
    <row r="2" spans="1:13" ht="20.149999999999999" customHeight="1" thickBot="1" x14ac:dyDescent="0.35">
      <c r="A2" s="216" t="str">
        <f>'1- Populations in Cohort'!A2:N2</f>
        <v>FY21 QUARTER ENDING JUNE 30, 2020</v>
      </c>
      <c r="B2" s="217"/>
      <c r="C2" s="217"/>
      <c r="D2" s="217"/>
      <c r="E2" s="217"/>
      <c r="F2" s="217"/>
      <c r="G2" s="217"/>
      <c r="H2" s="217"/>
      <c r="I2" s="217"/>
      <c r="J2" s="217"/>
      <c r="K2" s="218"/>
    </row>
    <row r="3" spans="1:13" s="107" customFormat="1" ht="20.149999999999999" customHeight="1" thickBot="1" x14ac:dyDescent="0.3">
      <c r="A3" s="219" t="s">
        <v>88</v>
      </c>
      <c r="B3" s="220"/>
      <c r="C3" s="220"/>
      <c r="D3" s="220"/>
      <c r="E3" s="220"/>
      <c r="F3" s="220"/>
      <c r="G3" s="220"/>
      <c r="H3" s="220"/>
      <c r="I3" s="220"/>
      <c r="J3" s="220"/>
      <c r="K3" s="221"/>
      <c r="L3" s="145"/>
      <c r="M3" s="146"/>
    </row>
    <row r="4" spans="1:13" s="107" customFormat="1" x14ac:dyDescent="0.25">
      <c r="A4" s="52" t="s">
        <v>14</v>
      </c>
      <c r="B4" s="60" t="s">
        <v>15</v>
      </c>
      <c r="C4" s="53" t="s">
        <v>16</v>
      </c>
      <c r="D4" s="53" t="s">
        <v>17</v>
      </c>
      <c r="E4" s="54" t="s">
        <v>18</v>
      </c>
      <c r="F4" s="53" t="s">
        <v>60</v>
      </c>
      <c r="G4" s="53" t="s">
        <v>20</v>
      </c>
      <c r="H4" s="53" t="s">
        <v>61</v>
      </c>
      <c r="I4" s="53" t="s">
        <v>22</v>
      </c>
      <c r="J4" s="59" t="s">
        <v>62</v>
      </c>
      <c r="K4" s="55" t="s">
        <v>24</v>
      </c>
      <c r="L4" s="108"/>
      <c r="M4" s="108"/>
    </row>
    <row r="5" spans="1:13" s="109" customFormat="1" ht="39.5" thickBot="1" x14ac:dyDescent="0.3">
      <c r="A5" s="140" t="s">
        <v>63</v>
      </c>
      <c r="B5" s="141" t="s">
        <v>64</v>
      </c>
      <c r="C5" s="143" t="s">
        <v>65</v>
      </c>
      <c r="D5" s="143" t="s">
        <v>66</v>
      </c>
      <c r="E5" s="139" t="s">
        <v>67</v>
      </c>
      <c r="F5" s="143" t="s">
        <v>68</v>
      </c>
      <c r="G5" s="143" t="s">
        <v>69</v>
      </c>
      <c r="H5" s="143" t="s">
        <v>70</v>
      </c>
      <c r="I5" s="143" t="s">
        <v>67</v>
      </c>
      <c r="J5" s="135" t="s">
        <v>71</v>
      </c>
      <c r="K5" s="70" t="s">
        <v>84</v>
      </c>
    </row>
    <row r="6" spans="1:13" s="109" customFormat="1" ht="16.5" customHeight="1" x14ac:dyDescent="0.25">
      <c r="A6" s="45" t="s">
        <v>42</v>
      </c>
      <c r="B6" s="123">
        <v>639</v>
      </c>
      <c r="C6" s="124">
        <v>328</v>
      </c>
      <c r="D6" s="125">
        <f>+C6/B6</f>
        <v>0.51330203442879496</v>
      </c>
      <c r="E6" s="126">
        <f>D6/0.65</f>
        <v>0.78969543758276151</v>
      </c>
      <c r="F6" s="124">
        <v>803</v>
      </c>
      <c r="G6" s="50">
        <v>491</v>
      </c>
      <c r="H6" s="127">
        <f>+G6/F6</f>
        <v>0.61145703611457036</v>
      </c>
      <c r="I6" s="126">
        <f>H6/0.65</f>
        <v>0.94070313248395432</v>
      </c>
      <c r="J6" s="128">
        <v>7621.41</v>
      </c>
      <c r="K6" s="129">
        <f>(J6/6400)</f>
        <v>1.1908453125</v>
      </c>
    </row>
    <row r="7" spans="1:13" s="109" customFormat="1" ht="16.5" customHeight="1" x14ac:dyDescent="0.25">
      <c r="A7" s="22" t="s">
        <v>43</v>
      </c>
      <c r="B7" s="20">
        <v>3816</v>
      </c>
      <c r="C7" s="38">
        <v>2142</v>
      </c>
      <c r="D7" s="65">
        <f t="shared" ref="D7:D22" si="0">+C7/B7</f>
        <v>0.56132075471698117</v>
      </c>
      <c r="E7" s="21">
        <f>D7/0.65</f>
        <v>0.86357039187227869</v>
      </c>
      <c r="F7" s="38">
        <v>5253</v>
      </c>
      <c r="G7" s="51">
        <v>3390</v>
      </c>
      <c r="H7" s="63">
        <f t="shared" ref="H7:H22" si="1">+G7/F7</f>
        <v>0.64534551684751573</v>
      </c>
      <c r="I7" s="21">
        <f>H7/0.65</f>
        <v>0.99283925668848572</v>
      </c>
      <c r="J7" s="72">
        <v>11642.58</v>
      </c>
      <c r="K7" s="39">
        <f>(J7/6400)</f>
        <v>1.8191531249999999</v>
      </c>
    </row>
    <row r="8" spans="1:13" s="109" customFormat="1" ht="16.5" customHeight="1" x14ac:dyDescent="0.25">
      <c r="A8" s="22" t="s">
        <v>44</v>
      </c>
      <c r="B8" s="20">
        <v>3526</v>
      </c>
      <c r="C8" s="38">
        <v>2016</v>
      </c>
      <c r="D8" s="65">
        <f t="shared" si="0"/>
        <v>0.57175269427112874</v>
      </c>
      <c r="E8" s="21">
        <f t="shared" ref="E8:E22" si="2">D8/0.65</f>
        <v>0.87961952964789036</v>
      </c>
      <c r="F8" s="38">
        <v>4525</v>
      </c>
      <c r="G8" s="51">
        <v>2860</v>
      </c>
      <c r="H8" s="63">
        <f t="shared" si="1"/>
        <v>0.63204419889502761</v>
      </c>
      <c r="I8" s="21">
        <f t="shared" ref="I8:I22" si="3">H8/0.65</f>
        <v>0.97237569060773477</v>
      </c>
      <c r="J8" s="72">
        <v>9597.7900000000009</v>
      </c>
      <c r="K8" s="39">
        <f t="shared" ref="K8:K22" si="4">(J8/6400)</f>
        <v>1.4996546875000001</v>
      </c>
    </row>
    <row r="9" spans="1:13" s="109" customFormat="1" ht="16.5" customHeight="1" x14ac:dyDescent="0.25">
      <c r="A9" s="22" t="s">
        <v>45</v>
      </c>
      <c r="B9" s="20">
        <v>1968</v>
      </c>
      <c r="C9" s="38">
        <v>1061</v>
      </c>
      <c r="D9" s="65">
        <f t="shared" si="0"/>
        <v>0.53912601626016265</v>
      </c>
      <c r="E9" s="21">
        <f t="shared" si="2"/>
        <v>0.82942464040025021</v>
      </c>
      <c r="F9" s="38">
        <v>2707</v>
      </c>
      <c r="G9" s="51">
        <v>1677</v>
      </c>
      <c r="H9" s="63">
        <f t="shared" si="1"/>
        <v>0.61950498707055779</v>
      </c>
      <c r="I9" s="21">
        <f t="shared" si="3"/>
        <v>0.95308459549316582</v>
      </c>
      <c r="J9" s="72">
        <v>9096.58</v>
      </c>
      <c r="K9" s="39">
        <f t="shared" si="4"/>
        <v>1.421340625</v>
      </c>
    </row>
    <row r="10" spans="1:13" s="109" customFormat="1" ht="16.5" customHeight="1" x14ac:dyDescent="0.25">
      <c r="A10" s="22" t="s">
        <v>72</v>
      </c>
      <c r="B10" s="20">
        <v>1118</v>
      </c>
      <c r="C10" s="38">
        <v>646</v>
      </c>
      <c r="D10" s="65">
        <f>IF(B10&gt;0,C10/B10,0)</f>
        <v>0.57781753130590341</v>
      </c>
      <c r="E10" s="21">
        <f t="shared" si="2"/>
        <v>0.88895004816292833</v>
      </c>
      <c r="F10" s="38">
        <v>1430</v>
      </c>
      <c r="G10" s="51">
        <v>857</v>
      </c>
      <c r="H10" s="63">
        <f>IF(F10&gt;0,G10/F10,0)</f>
        <v>0.59930069930069929</v>
      </c>
      <c r="I10" s="21">
        <f t="shared" si="3"/>
        <v>0.92200107584722968</v>
      </c>
      <c r="J10" s="72">
        <v>9835.74</v>
      </c>
      <c r="K10" s="39">
        <f t="shared" si="4"/>
        <v>1.536834375</v>
      </c>
    </row>
    <row r="11" spans="1:13" s="109" customFormat="1" ht="16.5" customHeight="1" x14ac:dyDescent="0.25">
      <c r="A11" s="22" t="s">
        <v>47</v>
      </c>
      <c r="B11" s="20">
        <v>3155</v>
      </c>
      <c r="C11" s="38">
        <v>1747</v>
      </c>
      <c r="D11" s="65">
        <f t="shared" si="0"/>
        <v>0.55372424722662439</v>
      </c>
      <c r="E11" s="21">
        <f t="shared" si="2"/>
        <v>0.85188345727172976</v>
      </c>
      <c r="F11" s="38">
        <v>4243</v>
      </c>
      <c r="G11" s="51">
        <v>2732</v>
      </c>
      <c r="H11" s="63">
        <f t="shared" si="1"/>
        <v>0.6438840443082724</v>
      </c>
      <c r="I11" s="21">
        <f t="shared" si="3"/>
        <v>0.99059083739734211</v>
      </c>
      <c r="J11" s="72">
        <v>9655.64</v>
      </c>
      <c r="K11" s="39">
        <f t="shared" si="4"/>
        <v>1.5086937499999999</v>
      </c>
    </row>
    <row r="12" spans="1:13" s="109" customFormat="1" ht="16.5" customHeight="1" x14ac:dyDescent="0.25">
      <c r="A12" s="19" t="s">
        <v>73</v>
      </c>
      <c r="B12" s="20">
        <v>813</v>
      </c>
      <c r="C12" s="38">
        <v>450</v>
      </c>
      <c r="D12" s="65">
        <f t="shared" si="0"/>
        <v>0.55350553505535061</v>
      </c>
      <c r="E12" s="21">
        <f t="shared" si="2"/>
        <v>0.85154697700823168</v>
      </c>
      <c r="F12" s="38">
        <v>1069</v>
      </c>
      <c r="G12" s="51">
        <v>654</v>
      </c>
      <c r="H12" s="63">
        <f t="shared" si="1"/>
        <v>0.61178671655753036</v>
      </c>
      <c r="I12" s="21">
        <f t="shared" si="3"/>
        <v>0.94121033316543135</v>
      </c>
      <c r="J12" s="72">
        <v>8742.17</v>
      </c>
      <c r="K12" s="39">
        <f t="shared" si="4"/>
        <v>1.3659640625</v>
      </c>
    </row>
    <row r="13" spans="1:13" s="109" customFormat="1" ht="16.5" customHeight="1" x14ac:dyDescent="0.25">
      <c r="A13" s="22" t="s">
        <v>74</v>
      </c>
      <c r="B13" s="20">
        <v>1808</v>
      </c>
      <c r="C13" s="38">
        <v>1105</v>
      </c>
      <c r="D13" s="65">
        <f t="shared" si="0"/>
        <v>0.61117256637168138</v>
      </c>
      <c r="E13" s="21">
        <f t="shared" si="2"/>
        <v>0.94026548672566368</v>
      </c>
      <c r="F13" s="38">
        <v>2547</v>
      </c>
      <c r="G13" s="51">
        <v>1678</v>
      </c>
      <c r="H13" s="63">
        <f t="shared" si="1"/>
        <v>0.6588142913231253</v>
      </c>
      <c r="I13" s="21">
        <f t="shared" si="3"/>
        <v>1.0135604481894236</v>
      </c>
      <c r="J13" s="72">
        <v>12691.2</v>
      </c>
      <c r="K13" s="39">
        <f t="shared" si="4"/>
        <v>1.9830000000000001</v>
      </c>
    </row>
    <row r="14" spans="1:13" s="109" customFormat="1" ht="16.5" customHeight="1" x14ac:dyDescent="0.25">
      <c r="A14" s="22" t="s">
        <v>75</v>
      </c>
      <c r="B14" s="20">
        <v>1167</v>
      </c>
      <c r="C14" s="38">
        <v>690</v>
      </c>
      <c r="D14" s="65">
        <f t="shared" si="0"/>
        <v>0.59125964010282772</v>
      </c>
      <c r="E14" s="21">
        <f t="shared" si="2"/>
        <v>0.90963021554281187</v>
      </c>
      <c r="F14" s="38">
        <v>1572</v>
      </c>
      <c r="G14" s="51">
        <v>957</v>
      </c>
      <c r="H14" s="63">
        <f t="shared" si="1"/>
        <v>0.60877862595419852</v>
      </c>
      <c r="I14" s="21">
        <f t="shared" si="3"/>
        <v>0.93658250146799771</v>
      </c>
      <c r="J14" s="72">
        <v>7844.5349999999999</v>
      </c>
      <c r="K14" s="39">
        <f t="shared" si="4"/>
        <v>1.2257085937500001</v>
      </c>
    </row>
    <row r="15" spans="1:13" s="109" customFormat="1" ht="16.5" customHeight="1" x14ac:dyDescent="0.25">
      <c r="A15" s="22" t="s">
        <v>51</v>
      </c>
      <c r="B15" s="20">
        <v>3068</v>
      </c>
      <c r="C15" s="38">
        <v>1690</v>
      </c>
      <c r="D15" s="65">
        <f t="shared" si="0"/>
        <v>0.55084745762711862</v>
      </c>
      <c r="E15" s="21">
        <f t="shared" si="2"/>
        <v>0.84745762711864403</v>
      </c>
      <c r="F15" s="38">
        <v>4184</v>
      </c>
      <c r="G15" s="51">
        <v>2582</v>
      </c>
      <c r="H15" s="63">
        <f t="shared" si="1"/>
        <v>0.61711281070745694</v>
      </c>
      <c r="I15" s="21">
        <f t="shared" si="3"/>
        <v>0.94940432416531828</v>
      </c>
      <c r="J15" s="72">
        <v>7113.4949999999999</v>
      </c>
      <c r="K15" s="39">
        <f t="shared" si="4"/>
        <v>1.1114835937500001</v>
      </c>
    </row>
    <row r="16" spans="1:13" s="109" customFormat="1" ht="16.5" customHeight="1" x14ac:dyDescent="0.25">
      <c r="A16" s="22" t="s">
        <v>76</v>
      </c>
      <c r="B16" s="20">
        <v>2358</v>
      </c>
      <c r="C16" s="38">
        <v>1347</v>
      </c>
      <c r="D16" s="65">
        <f t="shared" si="0"/>
        <v>0.57124681933842236</v>
      </c>
      <c r="E16" s="21">
        <f t="shared" si="2"/>
        <v>0.8788412605206497</v>
      </c>
      <c r="F16" s="38">
        <v>3396</v>
      </c>
      <c r="G16" s="51">
        <v>2190</v>
      </c>
      <c r="H16" s="63">
        <f t="shared" si="1"/>
        <v>0.64487632508833925</v>
      </c>
      <c r="I16" s="21">
        <f t="shared" si="3"/>
        <v>0.99211742321282959</v>
      </c>
      <c r="J16" s="72">
        <v>10601.81</v>
      </c>
      <c r="K16" s="39">
        <f t="shared" si="4"/>
        <v>1.6565328124999998</v>
      </c>
    </row>
    <row r="17" spans="1:13" s="109" customFormat="1" ht="16.5" customHeight="1" x14ac:dyDescent="0.25">
      <c r="A17" s="22" t="s">
        <v>53</v>
      </c>
      <c r="B17" s="20">
        <v>4577</v>
      </c>
      <c r="C17" s="38">
        <v>2569</v>
      </c>
      <c r="D17" s="65">
        <f t="shared" si="0"/>
        <v>0.5612846842910203</v>
      </c>
      <c r="E17" s="21">
        <f t="shared" si="2"/>
        <v>0.86351489890926192</v>
      </c>
      <c r="F17" s="38">
        <v>5528</v>
      </c>
      <c r="G17" s="51">
        <v>3544</v>
      </c>
      <c r="H17" s="63">
        <f t="shared" si="1"/>
        <v>0.6410998552821997</v>
      </c>
      <c r="I17" s="21">
        <f t="shared" si="3"/>
        <v>0.98630746966492255</v>
      </c>
      <c r="J17" s="72">
        <v>14500.02</v>
      </c>
      <c r="K17" s="39">
        <f t="shared" si="4"/>
        <v>2.2656281250000001</v>
      </c>
    </row>
    <row r="18" spans="1:13" s="109" customFormat="1" ht="16.5" customHeight="1" x14ac:dyDescent="0.25">
      <c r="A18" s="22" t="s">
        <v>77</v>
      </c>
      <c r="B18" s="20">
        <v>4515</v>
      </c>
      <c r="C18" s="38">
        <v>2658</v>
      </c>
      <c r="D18" s="65">
        <f>IF(B18&gt;0,C18/B18,0)</f>
        <v>0.58870431893687702</v>
      </c>
      <c r="E18" s="21">
        <f t="shared" si="2"/>
        <v>0.90569895221058005</v>
      </c>
      <c r="F18" s="38">
        <v>6182</v>
      </c>
      <c r="G18" s="51">
        <v>3988</v>
      </c>
      <c r="H18" s="63">
        <f>IF(F18&gt;0,G18/F18,0)</f>
        <v>0.64509867356842443</v>
      </c>
      <c r="I18" s="21">
        <f t="shared" si="3"/>
        <v>0.99245949779757603</v>
      </c>
      <c r="J18" s="72">
        <v>16184.375</v>
      </c>
      <c r="K18" s="39">
        <f t="shared" si="4"/>
        <v>2.52880859375</v>
      </c>
    </row>
    <row r="19" spans="1:13" s="109" customFormat="1" ht="16.5" customHeight="1" x14ac:dyDescent="0.25">
      <c r="A19" s="22" t="s">
        <v>78</v>
      </c>
      <c r="B19" s="20">
        <v>1661</v>
      </c>
      <c r="C19" s="38">
        <v>943</v>
      </c>
      <c r="D19" s="65">
        <f t="shared" si="0"/>
        <v>0.56773028296207106</v>
      </c>
      <c r="E19" s="21">
        <f t="shared" si="2"/>
        <v>0.87343120455703238</v>
      </c>
      <c r="F19" s="38">
        <v>2128</v>
      </c>
      <c r="G19" s="51">
        <v>1403</v>
      </c>
      <c r="H19" s="63">
        <f t="shared" si="1"/>
        <v>0.65930451127819545</v>
      </c>
      <c r="I19" s="21">
        <f t="shared" si="3"/>
        <v>1.0143146327356853</v>
      </c>
      <c r="J19" s="72">
        <v>10797.25</v>
      </c>
      <c r="K19" s="39">
        <f t="shared" si="4"/>
        <v>1.6870703124999999</v>
      </c>
    </row>
    <row r="20" spans="1:13" s="109" customFormat="1" ht="16.5" customHeight="1" x14ac:dyDescent="0.25">
      <c r="A20" s="22" t="s">
        <v>56</v>
      </c>
      <c r="B20" s="20">
        <v>1465</v>
      </c>
      <c r="C20" s="38">
        <v>774</v>
      </c>
      <c r="D20" s="65">
        <f t="shared" si="0"/>
        <v>0.52832764505119456</v>
      </c>
      <c r="E20" s="21">
        <f t="shared" si="2"/>
        <v>0.81281176161722235</v>
      </c>
      <c r="F20" s="38">
        <v>2181</v>
      </c>
      <c r="G20" s="51">
        <v>1260</v>
      </c>
      <c r="H20" s="63">
        <f t="shared" si="1"/>
        <v>0.57771664374140308</v>
      </c>
      <c r="I20" s="21">
        <f t="shared" si="3"/>
        <v>0.8887948365252355</v>
      </c>
      <c r="J20" s="72">
        <v>9752.4950000000008</v>
      </c>
      <c r="K20" s="39">
        <f t="shared" si="4"/>
        <v>1.5238273437500001</v>
      </c>
    </row>
    <row r="21" spans="1:13" s="109" customFormat="1" ht="16.5" customHeight="1" thickBot="1" x14ac:dyDescent="0.3">
      <c r="A21" s="23" t="s">
        <v>57</v>
      </c>
      <c r="B21" s="24">
        <v>1954</v>
      </c>
      <c r="C21" s="48">
        <v>1040</v>
      </c>
      <c r="D21" s="66">
        <f t="shared" si="0"/>
        <v>0.53224155578300925</v>
      </c>
      <c r="E21" s="25">
        <f t="shared" si="2"/>
        <v>0.81883316274309115</v>
      </c>
      <c r="F21" s="41">
        <v>2689</v>
      </c>
      <c r="G21" s="81">
        <v>1659</v>
      </c>
      <c r="H21" s="64">
        <f t="shared" si="1"/>
        <v>0.6169579769431015</v>
      </c>
      <c r="I21" s="25">
        <f t="shared" si="3"/>
        <v>0.94916611837400233</v>
      </c>
      <c r="J21" s="106">
        <v>11441.18</v>
      </c>
      <c r="K21" s="121">
        <f t="shared" si="4"/>
        <v>1.787684375</v>
      </c>
    </row>
    <row r="22" spans="1:13" s="111" customFormat="1" ht="16.5" customHeight="1" thickBot="1" x14ac:dyDescent="0.3">
      <c r="A22" s="26" t="s">
        <v>79</v>
      </c>
      <c r="B22" s="27">
        <v>37608</v>
      </c>
      <c r="C22" s="49">
        <v>21206</v>
      </c>
      <c r="D22" s="85">
        <f t="shared" si="0"/>
        <v>0.56386938949159748</v>
      </c>
      <c r="E22" s="28">
        <f t="shared" si="2"/>
        <v>0.86749136844861152</v>
      </c>
      <c r="F22" s="117">
        <v>50437</v>
      </c>
      <c r="G22" s="49">
        <v>31922</v>
      </c>
      <c r="H22" s="113">
        <f t="shared" si="1"/>
        <v>0.63290838075222555</v>
      </c>
      <c r="I22" s="28">
        <f t="shared" si="3"/>
        <v>0.97370520115726999</v>
      </c>
      <c r="J22" s="118">
        <v>10740.52</v>
      </c>
      <c r="K22" s="122">
        <f t="shared" si="4"/>
        <v>1.6782062500000001</v>
      </c>
    </row>
    <row r="23" spans="1:13" s="111" customFormat="1" ht="16.5" customHeight="1" x14ac:dyDescent="0.25">
      <c r="A23" s="179" t="str">
        <f>'2 - Job Seeker'!A25:K25</f>
        <v>*State Labor Exchange Goals:   Q2 EE Rate = 65%    Q4 EE Rate = 65%    Median Earnings = $6400</v>
      </c>
      <c r="B23" s="211"/>
      <c r="C23" s="211"/>
      <c r="D23" s="211"/>
      <c r="E23" s="211"/>
      <c r="F23" s="211"/>
      <c r="G23" s="211"/>
      <c r="H23" s="211"/>
      <c r="I23" s="211"/>
      <c r="J23" s="211"/>
      <c r="K23" s="212"/>
      <c r="L23" s="116"/>
      <c r="M23" s="110"/>
    </row>
    <row r="24" spans="1:13" s="112" customFormat="1" ht="123" customHeight="1" thickBot="1" x14ac:dyDescent="0.35">
      <c r="A24" s="176" t="str">
        <f>+'2 - Job Seeker'!A26:K26</f>
        <v>Q2 EE Denominator:  Job Seekers who exited during the cohort period excluding those who left for exclusionary reasons.                                                                                                                                                                                                                                                                                                                         Q2 EE Numerator:  Job Seekers in the denominator who are employed in the 2nd quarter after their exit quarter.
Q4 EE Denominator:  Job Seekers who exited during the cohort period excluding those who left for exclusionary reasons.                                                                                                                                                                                                                                                                                                                         Q4 EE Numerator:  Job Seekers in the denominator who are employed in the 4th quarter after their exit quarter.
Q2 Median Earnings:   The median of the 2nd quarter earnings of those Job Seekers who were employed in the 2nd quarter after their exit quarter.
Refer to Tab 13 to see report period cohorts.</v>
      </c>
      <c r="B24" s="177"/>
      <c r="C24" s="177"/>
      <c r="D24" s="177"/>
      <c r="E24" s="177"/>
      <c r="F24" s="177"/>
      <c r="G24" s="177"/>
      <c r="H24" s="177"/>
      <c r="I24" s="177"/>
      <c r="J24" s="177"/>
      <c r="K24" s="178"/>
    </row>
  </sheetData>
  <mergeCells count="5">
    <mergeCell ref="A1:K1"/>
    <mergeCell ref="A2:K2"/>
    <mergeCell ref="A3:K3"/>
    <mergeCell ref="A23:K23"/>
    <mergeCell ref="A24:K24"/>
  </mergeCells>
  <printOptions horizontalCentered="1" verticalCentered="1"/>
  <pageMargins left="0.3" right="0.3" top="0.3" bottom="0.3" header="0.12" footer="0.13"/>
  <pageSetup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LongProperties xmlns="http://schemas.microsoft.com/office/2006/metadata/longProperties"/>
</file>

<file path=customXml/item4.xml><?xml version="1.0" encoding="utf-8"?>
<ct:contentTypeSchema xmlns:ct="http://schemas.microsoft.com/office/2006/metadata/contentType" xmlns:ma="http://schemas.microsoft.com/office/2006/metadata/properties/metaAttributes" ct:_="" ma:_="" ma:contentTypeName="Document" ma:contentTypeID="0x0101005739B83D9EC05746835EEFEAC1333386" ma:contentTypeVersion="9" ma:contentTypeDescription="Create a new document." ma:contentTypeScope="" ma:versionID="006ba3e599dabd0635471657cdb3bfc3">
  <xsd:schema xmlns:xsd="http://www.w3.org/2001/XMLSchema" xmlns:xs="http://www.w3.org/2001/XMLSchema" xmlns:p="http://schemas.microsoft.com/office/2006/metadata/properties" xmlns:ns2="a543ae4e-6060-48c8-a421-709023b87e3c" xmlns:ns3="b72976aa-e7d9-498e-b08a-d3d9e47e4056" targetNamespace="http://schemas.microsoft.com/office/2006/metadata/properties" ma:root="true" ma:fieldsID="4314587907e6f5a278d5334c3fd06d7f" ns2:_="" ns3:_="">
    <xsd:import namespace="a543ae4e-6060-48c8-a421-709023b87e3c"/>
    <xsd:import namespace="b72976aa-e7d9-498e-b08a-d3d9e47e405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543ae4e-6060-48c8-a421-709023b87e3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72976aa-e7d9-498e-b08a-d3d9e47e4056"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1388747-ADF0-4514-929B-D05696B94FC7}">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FDF2DB92-CCA1-4144-81AB-C018EBF2FD0E}">
  <ds:schemaRefs>
    <ds:schemaRef ds:uri="http://schemas.microsoft.com/sharepoint/v3/contenttype/forms"/>
  </ds:schemaRefs>
</ds:datastoreItem>
</file>

<file path=customXml/itemProps3.xml><?xml version="1.0" encoding="utf-8"?>
<ds:datastoreItem xmlns:ds="http://schemas.openxmlformats.org/officeDocument/2006/customXml" ds:itemID="{5970324A-6472-4C98-B66D-322CB3D6BA22}">
  <ds:schemaRefs>
    <ds:schemaRef ds:uri="http://schemas.microsoft.com/office/2006/metadata/longProperties"/>
  </ds:schemaRefs>
</ds:datastoreItem>
</file>

<file path=customXml/itemProps4.xml><?xml version="1.0" encoding="utf-8"?>
<ds:datastoreItem xmlns:ds="http://schemas.openxmlformats.org/officeDocument/2006/customXml" ds:itemID="{81F2A91D-FC84-4293-82DB-FF68CD9722D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543ae4e-6060-48c8-a421-709023b87e3c"/>
    <ds:schemaRef ds:uri="b72976aa-e7d9-498e-b08a-d3d9e47e405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7</vt:i4>
      </vt:variant>
    </vt:vector>
  </HeadingPairs>
  <TitlesOfParts>
    <vt:vector size="16" baseType="lpstr">
      <vt:lpstr>Cover</vt:lpstr>
      <vt:lpstr>1- Populations in Cohort</vt:lpstr>
      <vt:lpstr>2 - Job Seeker</vt:lpstr>
      <vt:lpstr>3 - UI Claimant</vt:lpstr>
      <vt:lpstr>4 - Veteran</vt:lpstr>
      <vt:lpstr>5 - Disabled Veteran</vt:lpstr>
      <vt:lpstr>6 - DVOP Disabled Veteran</vt:lpstr>
      <vt:lpstr>7 - DVOP Veteran</vt:lpstr>
      <vt:lpstr>8 - RESEA</vt:lpstr>
      <vt:lpstr>'2 - Job Seeker'!Print_Area</vt:lpstr>
      <vt:lpstr>'3 - UI Claimant'!Print_Area</vt:lpstr>
      <vt:lpstr>'4 - Veteran'!Print_Area</vt:lpstr>
      <vt:lpstr>'5 - Disabled Veteran'!Print_Area</vt:lpstr>
      <vt:lpstr>'6 - DVOP Disabled Veteran'!Print_Area</vt:lpstr>
      <vt:lpstr>'7 - DVOP Veteran'!Print_Area</vt:lpstr>
      <vt:lpstr>'8 - RESEA'!Print_Area</vt:lpstr>
    </vt:vector>
  </TitlesOfParts>
  <Manager/>
  <Company>DCS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Tab 10  LX Performance Summary by Area</dc:title>
  <dc:subject/>
  <dc:creator>Joan Boucher</dc:creator>
  <cp:keywords/>
  <dc:description/>
  <cp:lastModifiedBy>Joan Boucher</cp:lastModifiedBy>
  <cp:revision/>
  <dcterms:created xsi:type="dcterms:W3CDTF">2002-02-12T20:34:33Z</dcterms:created>
  <dcterms:modified xsi:type="dcterms:W3CDTF">2021-11-02T14:05:09Z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8" name="display_urn:schemas-microsoft-com:office:office#Editor">
    <vt:lpwstr>Boucher, Joan (DWD)</vt:lpwstr>
  </property>
  <property fmtid="{D5CDD505-2E9C-101B-9397-08002B2CF9AE}" pid="9" name="Order">
    <vt:lpwstr>18853000.0000000</vt:lpwstr>
  </property>
  <property fmtid="{D5CDD505-2E9C-101B-9397-08002B2CF9AE}" pid="10" name="display_urn:schemas-microsoft-com:office:office#Author">
    <vt:lpwstr>Boucher, Joan (DWD)</vt:lpwstr>
  </property>
</Properties>
</file>