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 Boucher\Commonwealth of Massachusetts\EOL-DET-HURLEY-05 - ESShare\DCS Analysis and Reporting\FY22 Reports\FY22 Q1 09302021\"/>
    </mc:Choice>
  </mc:AlternateContent>
  <bookViews>
    <workbookView xWindow="0" yWindow="0" windowWidth="19140" windowHeight="5610" tabRatio="935"/>
  </bookViews>
  <sheets>
    <sheet name="Cover Sheet " sheetId="56" r:id="rId1"/>
    <sheet name="1 In School Youth Part" sheetId="38" r:id="rId2"/>
    <sheet name="2 Out of School Youth Part" sheetId="37" r:id="rId3"/>
    <sheet name="3 Total Youth Part" sheetId="39" r:id="rId4"/>
    <sheet name="4 In School Youth Exits" sheetId="42" r:id="rId5"/>
    <sheet name="5 Out School Youth Exits" sheetId="62" r:id="rId6"/>
    <sheet name="6 Total Youth Exits" sheetId="63" r:id="rId7"/>
    <sheet name="7 In School Characteristic" sheetId="64" r:id="rId8"/>
    <sheet name="8 Out School Characteristics" sheetId="60" r:id="rId9"/>
    <sheet name="9 Total Characteristics" sheetId="61" r:id="rId10"/>
  </sheets>
  <definedNames>
    <definedName name="_xlnm.Print_Area" localSheetId="1">'1 In School Youth Part'!$A$1:$N$23</definedName>
    <definedName name="_xlnm.Print_Area" localSheetId="2">'2 Out of School Youth Part'!$A$1:$N$23</definedName>
    <definedName name="_xlnm.Print_Area" localSheetId="3">'3 Total Youth Part'!$A$1:$N$23</definedName>
    <definedName name="_xlnm.Print_Area" localSheetId="4">'4 In School Youth Exits'!$A$1:$O$26</definedName>
    <definedName name="_xlnm.Print_Area" localSheetId="5">'5 Out School Youth Exits'!$A$1:$O$26</definedName>
    <definedName name="_xlnm.Print_Area" localSheetId="6">'6 Total Youth Exits'!$A$1:$O$26</definedName>
    <definedName name="_xlnm.Print_Area" localSheetId="7">'7 In School Characteristic'!$A$1:$T$22</definedName>
    <definedName name="_xlnm.Print_Area" localSheetId="8">'8 Out School Characteristics'!$A$1:$T$22</definedName>
    <definedName name="_xlnm.Print_Area" localSheetId="9">'9 Total Characteristics'!$A$1:$T$22</definedName>
    <definedName name="_xlnm.Print_Area" localSheetId="0">'Cover Sheet '!$A$1:$C$31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42" l="1"/>
  <c r="D7" i="42"/>
  <c r="D8" i="42"/>
  <c r="D9" i="42"/>
  <c r="D10" i="42"/>
  <c r="D11" i="42"/>
  <c r="D12" i="42"/>
  <c r="D13" i="42"/>
  <c r="D14" i="42"/>
  <c r="D15" i="42"/>
  <c r="D16" i="42"/>
  <c r="D17" i="42"/>
  <c r="D18" i="42"/>
  <c r="D19" i="42"/>
  <c r="D20" i="42"/>
  <c r="D21" i="42"/>
  <c r="I7" i="63" l="1"/>
  <c r="I8" i="63"/>
  <c r="I9" i="63"/>
  <c r="I10" i="63"/>
  <c r="I11" i="63"/>
  <c r="I12" i="63"/>
  <c r="I13" i="63"/>
  <c r="I14" i="63"/>
  <c r="I15" i="63"/>
  <c r="I16" i="63"/>
  <c r="I17" i="63"/>
  <c r="I18" i="63"/>
  <c r="I19" i="63"/>
  <c r="I20" i="63"/>
  <c r="I21" i="63"/>
  <c r="O22" i="42" l="1"/>
  <c r="C22" i="42"/>
  <c r="K20" i="42"/>
  <c r="G20" i="42"/>
  <c r="D20" i="38"/>
  <c r="B9" i="64"/>
  <c r="D6" i="42"/>
  <c r="G6" i="42"/>
  <c r="K6" i="42"/>
  <c r="L6" i="42"/>
  <c r="G7" i="42"/>
  <c r="K7" i="42"/>
  <c r="L7" i="42"/>
  <c r="G8" i="42"/>
  <c r="K8" i="42"/>
  <c r="L8" i="42"/>
  <c r="G9" i="42"/>
  <c r="K9" i="42"/>
  <c r="L9" i="42"/>
  <c r="G10" i="42"/>
  <c r="K10" i="42"/>
  <c r="L10" i="42"/>
  <c r="G11" i="42"/>
  <c r="K11" i="42"/>
  <c r="L11" i="42"/>
  <c r="G12" i="42"/>
  <c r="K12" i="42"/>
  <c r="L12" i="42"/>
  <c r="G13" i="42"/>
  <c r="K13" i="42"/>
  <c r="L13" i="42"/>
  <c r="G14" i="42"/>
  <c r="K14" i="42"/>
  <c r="L14" i="42"/>
  <c r="G15" i="42"/>
  <c r="K15" i="42"/>
  <c r="L15" i="42"/>
  <c r="G16" i="42"/>
  <c r="K16" i="42"/>
  <c r="L16" i="42"/>
  <c r="G17" i="42"/>
  <c r="K17" i="42"/>
  <c r="L17" i="42"/>
  <c r="G18" i="42"/>
  <c r="K18" i="42"/>
  <c r="L18" i="42"/>
  <c r="G19" i="42"/>
  <c r="K19" i="42"/>
  <c r="L19" i="42"/>
  <c r="L20" i="42"/>
  <c r="G21" i="42"/>
  <c r="K21" i="42"/>
  <c r="L21" i="42"/>
  <c r="D10" i="38"/>
  <c r="D6" i="38"/>
  <c r="A4" i="61"/>
  <c r="A4" i="60"/>
  <c r="A4" i="64"/>
  <c r="B7" i="60"/>
  <c r="B8" i="60"/>
  <c r="B9" i="60"/>
  <c r="B10" i="60"/>
  <c r="B11" i="60"/>
  <c r="B12" i="60"/>
  <c r="B13" i="60"/>
  <c r="B14" i="60"/>
  <c r="B15" i="60"/>
  <c r="B16" i="60"/>
  <c r="B17" i="60"/>
  <c r="B18" i="60"/>
  <c r="B19" i="60"/>
  <c r="B20" i="60"/>
  <c r="B21" i="60"/>
  <c r="B6" i="60"/>
  <c r="B21" i="64"/>
  <c r="B19" i="64"/>
  <c r="B18" i="64"/>
  <c r="B17" i="64"/>
  <c r="B15" i="64"/>
  <c r="B14" i="64"/>
  <c r="B13" i="64"/>
  <c r="B12" i="64"/>
  <c r="B11" i="64"/>
  <c r="B10" i="64"/>
  <c r="B8" i="64"/>
  <c r="B7" i="64"/>
  <c r="D16" i="38"/>
  <c r="D9" i="38"/>
  <c r="I22" i="42"/>
  <c r="D19" i="38"/>
  <c r="D11" i="38"/>
  <c r="D21" i="38"/>
  <c r="D14" i="38"/>
  <c r="L8" i="62"/>
  <c r="L9" i="62"/>
  <c r="L10" i="62"/>
  <c r="L11" i="62"/>
  <c r="L12" i="62"/>
  <c r="L13" i="62"/>
  <c r="L14" i="62"/>
  <c r="L15" i="62"/>
  <c r="L16" i="62"/>
  <c r="L17" i="62"/>
  <c r="L18" i="62"/>
  <c r="L19" i="62"/>
  <c r="L20" i="62"/>
  <c r="L21" i="62"/>
  <c r="L7" i="62"/>
  <c r="L6" i="62"/>
  <c r="F22" i="42"/>
  <c r="A2" i="64"/>
  <c r="O11" i="63"/>
  <c r="O12" i="63"/>
  <c r="O13" i="63"/>
  <c r="O14" i="63"/>
  <c r="O15" i="63"/>
  <c r="O16" i="63"/>
  <c r="O17" i="63"/>
  <c r="O18" i="63"/>
  <c r="O19" i="63"/>
  <c r="O20" i="63"/>
  <c r="O21" i="63"/>
  <c r="O22" i="62"/>
  <c r="O22" i="63" s="1"/>
  <c r="O10" i="63"/>
  <c r="O9" i="63"/>
  <c r="O8" i="63"/>
  <c r="O7" i="63"/>
  <c r="O6" i="63"/>
  <c r="B7" i="63"/>
  <c r="E7" i="63"/>
  <c r="H7" i="63"/>
  <c r="B8" i="63"/>
  <c r="E8" i="63"/>
  <c r="H8" i="63"/>
  <c r="K8" i="63" s="1"/>
  <c r="B9" i="63"/>
  <c r="E9" i="63"/>
  <c r="H9" i="63"/>
  <c r="B10" i="63"/>
  <c r="E10" i="63"/>
  <c r="H10" i="63"/>
  <c r="B11" i="63"/>
  <c r="E11" i="63"/>
  <c r="H11" i="63"/>
  <c r="B12" i="63"/>
  <c r="E12" i="63"/>
  <c r="H12" i="63"/>
  <c r="K12" i="63" s="1"/>
  <c r="B13" i="63"/>
  <c r="E13" i="63"/>
  <c r="H13" i="63"/>
  <c r="B14" i="63"/>
  <c r="E14" i="63"/>
  <c r="H14" i="63"/>
  <c r="K14" i="63" s="1"/>
  <c r="B15" i="63"/>
  <c r="E15" i="63"/>
  <c r="K15" i="63" s="1"/>
  <c r="H15" i="63"/>
  <c r="B16" i="63"/>
  <c r="E16" i="63"/>
  <c r="H16" i="63"/>
  <c r="B17" i="63"/>
  <c r="E17" i="63"/>
  <c r="H17" i="63"/>
  <c r="B18" i="63"/>
  <c r="E18" i="63"/>
  <c r="H18" i="63"/>
  <c r="B19" i="63"/>
  <c r="E19" i="63"/>
  <c r="H19" i="63"/>
  <c r="B20" i="63"/>
  <c r="E20" i="63"/>
  <c r="H20" i="63"/>
  <c r="K20" i="63" s="1"/>
  <c r="B21" i="63"/>
  <c r="E21" i="63"/>
  <c r="H21" i="63"/>
  <c r="K21" i="63" s="1"/>
  <c r="B6" i="63"/>
  <c r="D6" i="63" s="1"/>
  <c r="E6" i="63"/>
  <c r="H6" i="63"/>
  <c r="H22" i="63" s="1"/>
  <c r="K8" i="62"/>
  <c r="K9" i="62"/>
  <c r="K10" i="62"/>
  <c r="K11" i="62"/>
  <c r="K12" i="62"/>
  <c r="K13" i="62"/>
  <c r="K14" i="62"/>
  <c r="K15" i="62"/>
  <c r="K16" i="62"/>
  <c r="K17" i="62"/>
  <c r="K18" i="62"/>
  <c r="K19" i="62"/>
  <c r="K20" i="62"/>
  <c r="K21" i="62"/>
  <c r="B22" i="62"/>
  <c r="E22" i="62"/>
  <c r="H22" i="62"/>
  <c r="K7" i="62"/>
  <c r="K6" i="62"/>
  <c r="B22" i="42"/>
  <c r="E22" i="42"/>
  <c r="H22" i="42"/>
  <c r="N7" i="63"/>
  <c r="N8" i="63"/>
  <c r="N9" i="63"/>
  <c r="N10" i="63"/>
  <c r="N11" i="63"/>
  <c r="N12" i="63"/>
  <c r="N13" i="63"/>
  <c r="N14" i="63"/>
  <c r="N15" i="63"/>
  <c r="N16" i="63"/>
  <c r="N17" i="63"/>
  <c r="N18" i="63"/>
  <c r="N19" i="63"/>
  <c r="N20" i="63"/>
  <c r="N21" i="63"/>
  <c r="N6" i="63"/>
  <c r="N22" i="63" s="1"/>
  <c r="J7" i="63"/>
  <c r="J8" i="63"/>
  <c r="J9" i="63"/>
  <c r="J10" i="63"/>
  <c r="J11" i="63"/>
  <c r="J12" i="63"/>
  <c r="J13" i="63"/>
  <c r="J14" i="63"/>
  <c r="J15" i="63"/>
  <c r="J16" i="63"/>
  <c r="J17" i="63"/>
  <c r="J18" i="63"/>
  <c r="J19" i="63"/>
  <c r="J20" i="63"/>
  <c r="J21" i="63"/>
  <c r="J6" i="63"/>
  <c r="I6" i="63"/>
  <c r="F7" i="63"/>
  <c r="G7" i="63" s="1"/>
  <c r="F8" i="63"/>
  <c r="F9" i="63"/>
  <c r="F10" i="63"/>
  <c r="F11" i="63"/>
  <c r="G11" i="63" s="1"/>
  <c r="F12" i="63"/>
  <c r="F13" i="63"/>
  <c r="G13" i="63" s="1"/>
  <c r="F14" i="63"/>
  <c r="G14" i="63" s="1"/>
  <c r="F15" i="63"/>
  <c r="G15" i="63" s="1"/>
  <c r="F16" i="63"/>
  <c r="F17" i="63"/>
  <c r="F18" i="63"/>
  <c r="G18" i="63" s="1"/>
  <c r="F19" i="63"/>
  <c r="G19" i="63" s="1"/>
  <c r="F20" i="63"/>
  <c r="G20" i="63" s="1"/>
  <c r="F21" i="63"/>
  <c r="G21" i="63" s="1"/>
  <c r="F6" i="63"/>
  <c r="G6" i="63"/>
  <c r="C7" i="63"/>
  <c r="C8" i="63"/>
  <c r="D8" i="63" s="1"/>
  <c r="C9" i="63"/>
  <c r="C10" i="63"/>
  <c r="C11" i="63"/>
  <c r="C12" i="63"/>
  <c r="C13" i="63"/>
  <c r="D13" i="63" s="1"/>
  <c r="C14" i="63"/>
  <c r="C15" i="63"/>
  <c r="D15" i="63" s="1"/>
  <c r="C16" i="63"/>
  <c r="C17" i="63"/>
  <c r="C18" i="63"/>
  <c r="D18" i="63" s="1"/>
  <c r="C19" i="63"/>
  <c r="C21" i="63"/>
  <c r="C6" i="63"/>
  <c r="N7" i="39"/>
  <c r="N8" i="39"/>
  <c r="N9" i="39"/>
  <c r="N10" i="39"/>
  <c r="N11" i="39"/>
  <c r="N12" i="39"/>
  <c r="N13" i="39"/>
  <c r="N14" i="39"/>
  <c r="N15" i="39"/>
  <c r="N16" i="39"/>
  <c r="N17" i="39"/>
  <c r="N18" i="39"/>
  <c r="N19" i="39"/>
  <c r="N20" i="39"/>
  <c r="N21" i="39"/>
  <c r="N6" i="39"/>
  <c r="M7" i="39"/>
  <c r="M8" i="39"/>
  <c r="M9" i="39"/>
  <c r="M10" i="39"/>
  <c r="M11" i="39"/>
  <c r="M12" i="39"/>
  <c r="M13" i="39"/>
  <c r="M14" i="39"/>
  <c r="M15" i="39"/>
  <c r="M16" i="39"/>
  <c r="M17" i="39"/>
  <c r="M18" i="39"/>
  <c r="M19" i="39"/>
  <c r="M20" i="39"/>
  <c r="M21" i="39"/>
  <c r="M6" i="39"/>
  <c r="L7" i="39"/>
  <c r="L8" i="39"/>
  <c r="L9" i="39"/>
  <c r="L10" i="39"/>
  <c r="L11" i="39"/>
  <c r="L12" i="39"/>
  <c r="L13" i="39"/>
  <c r="L14" i="39"/>
  <c r="L15" i="39"/>
  <c r="L16" i="39"/>
  <c r="L17" i="39"/>
  <c r="L18" i="39"/>
  <c r="L19" i="39"/>
  <c r="L20" i="39"/>
  <c r="L21" i="39"/>
  <c r="L6" i="39"/>
  <c r="K7" i="39"/>
  <c r="K8" i="39"/>
  <c r="K9" i="39"/>
  <c r="K10" i="39"/>
  <c r="K11" i="39"/>
  <c r="K12" i="39"/>
  <c r="K13" i="39"/>
  <c r="K14" i="39"/>
  <c r="K15" i="39"/>
  <c r="K16" i="39"/>
  <c r="K17" i="39"/>
  <c r="K18" i="39"/>
  <c r="K19" i="39"/>
  <c r="K20" i="39"/>
  <c r="K21" i="39"/>
  <c r="K6" i="39"/>
  <c r="J7" i="39"/>
  <c r="J8" i="39"/>
  <c r="J9" i="39"/>
  <c r="J10" i="39"/>
  <c r="J11" i="39"/>
  <c r="J12" i="39"/>
  <c r="J13" i="39"/>
  <c r="J14" i="39"/>
  <c r="J15" i="39"/>
  <c r="J16" i="39"/>
  <c r="J17" i="39"/>
  <c r="J18" i="39"/>
  <c r="J19" i="39"/>
  <c r="J20" i="39"/>
  <c r="J21" i="39"/>
  <c r="J6" i="39"/>
  <c r="I7" i="39"/>
  <c r="I8" i="39"/>
  <c r="I9" i="39"/>
  <c r="I10" i="39"/>
  <c r="I11" i="39"/>
  <c r="I12" i="39"/>
  <c r="I13" i="39"/>
  <c r="I14" i="39"/>
  <c r="I15" i="39"/>
  <c r="I16" i="39"/>
  <c r="I17" i="39"/>
  <c r="I18" i="39"/>
  <c r="I19" i="39"/>
  <c r="I20" i="39"/>
  <c r="I21" i="39"/>
  <c r="I6" i="39"/>
  <c r="H7" i="39"/>
  <c r="H8" i="39"/>
  <c r="H9" i="39"/>
  <c r="H10" i="39"/>
  <c r="H11" i="39"/>
  <c r="H12" i="39"/>
  <c r="H13" i="39"/>
  <c r="H14" i="39"/>
  <c r="H15" i="39"/>
  <c r="H16" i="39"/>
  <c r="H17" i="39"/>
  <c r="H18" i="39"/>
  <c r="H19" i="39"/>
  <c r="H20" i="39"/>
  <c r="H21" i="39"/>
  <c r="H6" i="39"/>
  <c r="G7" i="39"/>
  <c r="G8" i="39"/>
  <c r="G9" i="39"/>
  <c r="G10" i="39"/>
  <c r="G11" i="39"/>
  <c r="G12" i="39"/>
  <c r="G13" i="39"/>
  <c r="G14" i="39"/>
  <c r="G15" i="39"/>
  <c r="G16" i="39"/>
  <c r="G17" i="39"/>
  <c r="G18" i="39"/>
  <c r="G19" i="39"/>
  <c r="G20" i="39"/>
  <c r="G21" i="39"/>
  <c r="G6" i="39"/>
  <c r="F8" i="39"/>
  <c r="F9" i="39"/>
  <c r="F10" i="39"/>
  <c r="F11" i="39"/>
  <c r="F12" i="39"/>
  <c r="F13" i="39"/>
  <c r="F14" i="39"/>
  <c r="F15" i="39"/>
  <c r="F16" i="39"/>
  <c r="F17" i="39"/>
  <c r="F18" i="39"/>
  <c r="F19" i="39"/>
  <c r="F20" i="39"/>
  <c r="F21" i="39"/>
  <c r="F7" i="39"/>
  <c r="F6" i="39"/>
  <c r="E7" i="39"/>
  <c r="E8" i="39"/>
  <c r="E9" i="39"/>
  <c r="E10" i="39"/>
  <c r="E11" i="39"/>
  <c r="E12" i="39"/>
  <c r="E13" i="39"/>
  <c r="E14" i="39"/>
  <c r="E15" i="39"/>
  <c r="E16" i="39"/>
  <c r="E17" i="39"/>
  <c r="E18" i="39"/>
  <c r="E19" i="39"/>
  <c r="E20" i="39"/>
  <c r="E21" i="39"/>
  <c r="E6" i="39"/>
  <c r="C8" i="39"/>
  <c r="B8" i="61" s="1"/>
  <c r="C9" i="39"/>
  <c r="B9" i="61" s="1"/>
  <c r="C10" i="39"/>
  <c r="B10" i="61" s="1"/>
  <c r="C11" i="39"/>
  <c r="B11" i="61" s="1"/>
  <c r="C12" i="39"/>
  <c r="B12" i="61" s="1"/>
  <c r="C13" i="39"/>
  <c r="B13" i="61" s="1"/>
  <c r="C14" i="39"/>
  <c r="B14" i="61" s="1"/>
  <c r="C15" i="39"/>
  <c r="B15" i="61" s="1"/>
  <c r="C16" i="39"/>
  <c r="B16" i="61" s="1"/>
  <c r="C17" i="39"/>
  <c r="B17" i="61" s="1"/>
  <c r="C18" i="39"/>
  <c r="B18" i="61" s="1"/>
  <c r="C19" i="39"/>
  <c r="B19" i="61" s="1"/>
  <c r="C20" i="39"/>
  <c r="B20" i="61" s="1"/>
  <c r="C21" i="39"/>
  <c r="B21" i="61" s="1"/>
  <c r="C7" i="39"/>
  <c r="B7" i="61" s="1"/>
  <c r="C6" i="39"/>
  <c r="B6" i="61" s="1"/>
  <c r="B8" i="39"/>
  <c r="D8" i="39" s="1"/>
  <c r="B9" i="39"/>
  <c r="D9" i="39" s="1"/>
  <c r="B10" i="39"/>
  <c r="B11" i="39"/>
  <c r="B12" i="39"/>
  <c r="D12" i="39"/>
  <c r="B13" i="39"/>
  <c r="B14" i="39"/>
  <c r="B15" i="39"/>
  <c r="B16" i="39"/>
  <c r="D16" i="39" s="1"/>
  <c r="B17" i="39"/>
  <c r="B18" i="39"/>
  <c r="B19" i="39"/>
  <c r="B20" i="39"/>
  <c r="D20" i="39" s="1"/>
  <c r="B21" i="39"/>
  <c r="B6" i="39"/>
  <c r="B7" i="39"/>
  <c r="A1" i="63"/>
  <c r="A2" i="63"/>
  <c r="A4" i="63"/>
  <c r="A1" i="62"/>
  <c r="A2" i="62"/>
  <c r="D6" i="62"/>
  <c r="G6" i="62"/>
  <c r="D7" i="62"/>
  <c r="G7" i="62"/>
  <c r="D8" i="62"/>
  <c r="G8" i="62"/>
  <c r="D9" i="62"/>
  <c r="G9" i="62"/>
  <c r="D10" i="62"/>
  <c r="G10" i="62"/>
  <c r="D11" i="62"/>
  <c r="G11" i="62"/>
  <c r="D12" i="62"/>
  <c r="G12" i="62"/>
  <c r="D13" i="62"/>
  <c r="G13" i="62"/>
  <c r="D14" i="62"/>
  <c r="G14" i="62"/>
  <c r="D15" i="62"/>
  <c r="G15" i="62"/>
  <c r="D16" i="62"/>
  <c r="G16" i="62"/>
  <c r="D17" i="62"/>
  <c r="G17" i="62"/>
  <c r="D18" i="62"/>
  <c r="G18" i="62"/>
  <c r="D19" i="62"/>
  <c r="G19" i="62"/>
  <c r="D20" i="62"/>
  <c r="G20" i="62"/>
  <c r="D21" i="62"/>
  <c r="G21" i="62"/>
  <c r="C22" i="62"/>
  <c r="F22" i="62"/>
  <c r="G22" i="62" s="1"/>
  <c r="I22" i="62"/>
  <c r="J22" i="62"/>
  <c r="N22" i="62"/>
  <c r="A2" i="61"/>
  <c r="A2" i="60"/>
  <c r="N22" i="37"/>
  <c r="M22" i="37"/>
  <c r="L22" i="37"/>
  <c r="K22" i="37"/>
  <c r="J22" i="37"/>
  <c r="I22" i="37"/>
  <c r="H22" i="37"/>
  <c r="G22" i="37"/>
  <c r="F22" i="37"/>
  <c r="E22" i="37"/>
  <c r="C22" i="37"/>
  <c r="B22" i="37"/>
  <c r="D21" i="37"/>
  <c r="D20" i="37"/>
  <c r="D19" i="37"/>
  <c r="D18" i="37"/>
  <c r="D17" i="37"/>
  <c r="D16" i="37"/>
  <c r="D15" i="37"/>
  <c r="D14" i="37"/>
  <c r="D13" i="37"/>
  <c r="D12" i="37"/>
  <c r="D11" i="37"/>
  <c r="D10" i="37"/>
  <c r="D9" i="37"/>
  <c r="D8" i="37"/>
  <c r="D7" i="37"/>
  <c r="D6" i="37"/>
  <c r="A2" i="39"/>
  <c r="A1" i="39"/>
  <c r="N22" i="42"/>
  <c r="C22" i="38"/>
  <c r="B22" i="38"/>
  <c r="D22" i="38" s="1"/>
  <c r="J22" i="38"/>
  <c r="A2" i="42"/>
  <c r="A2" i="37"/>
  <c r="N22" i="38"/>
  <c r="M22" i="38"/>
  <c r="L22" i="38"/>
  <c r="K22" i="38"/>
  <c r="I22" i="38"/>
  <c r="H22" i="38"/>
  <c r="G22" i="38"/>
  <c r="F22" i="38"/>
  <c r="E22" i="38"/>
  <c r="A1" i="42"/>
  <c r="A1" i="37"/>
  <c r="D7" i="38"/>
  <c r="D8" i="38"/>
  <c r="D12" i="38"/>
  <c r="D13" i="38"/>
  <c r="D15" i="38"/>
  <c r="D17" i="38"/>
  <c r="D18" i="38"/>
  <c r="C20" i="63"/>
  <c r="D15" i="39"/>
  <c r="D13" i="39"/>
  <c r="D17" i="63"/>
  <c r="D11" i="39"/>
  <c r="D19" i="39"/>
  <c r="D17" i="39"/>
  <c r="K18" i="63" l="1"/>
  <c r="D22" i="62"/>
  <c r="K22" i="62"/>
  <c r="E22" i="63"/>
  <c r="G9" i="63"/>
  <c r="K10" i="63"/>
  <c r="G16" i="63"/>
  <c r="K7" i="63"/>
  <c r="G17" i="63"/>
  <c r="D11" i="63"/>
  <c r="D21" i="63"/>
  <c r="B22" i="63"/>
  <c r="K6" i="63"/>
  <c r="D7" i="63"/>
  <c r="K22" i="42"/>
  <c r="K19" i="63"/>
  <c r="K13" i="63"/>
  <c r="G12" i="63"/>
  <c r="G10" i="63"/>
  <c r="G8" i="63"/>
  <c r="K16" i="63"/>
  <c r="K11" i="63"/>
  <c r="K9" i="63"/>
  <c r="K22" i="63"/>
  <c r="K17" i="63"/>
  <c r="D19" i="63"/>
  <c r="G22" i="39"/>
  <c r="B22" i="64"/>
  <c r="D10" i="39"/>
  <c r="D7" i="39"/>
  <c r="D18" i="39"/>
  <c r="D14" i="39"/>
  <c r="L20" i="63"/>
  <c r="L13" i="63"/>
  <c r="L9" i="63"/>
  <c r="L16" i="63"/>
  <c r="L14" i="63"/>
  <c r="L12" i="63"/>
  <c r="L10" i="63"/>
  <c r="D16" i="63"/>
  <c r="E22" i="39"/>
  <c r="F22" i="39"/>
  <c r="M22" i="39"/>
  <c r="K22" i="39"/>
  <c r="L22" i="39"/>
  <c r="D22" i="37"/>
  <c r="B22" i="60"/>
  <c r="L22" i="62"/>
  <c r="H22" i="39"/>
  <c r="J22" i="39"/>
  <c r="G22" i="42"/>
  <c r="B22" i="39"/>
  <c r="F22" i="63"/>
  <c r="G22" i="63" s="1"/>
  <c r="L7" i="63"/>
  <c r="L18" i="63"/>
  <c r="D12" i="63"/>
  <c r="I22" i="63"/>
  <c r="D10" i="63"/>
  <c r="D20" i="63"/>
  <c r="L17" i="63"/>
  <c r="L11" i="63"/>
  <c r="L19" i="63"/>
  <c r="C22" i="63"/>
  <c r="L8" i="63"/>
  <c r="L21" i="63"/>
  <c r="D14" i="63"/>
  <c r="J22" i="63"/>
  <c r="L22" i="42"/>
  <c r="L6" i="63"/>
  <c r="L15" i="63"/>
  <c r="D9" i="63"/>
  <c r="D22" i="42"/>
  <c r="I22" i="39"/>
  <c r="N22" i="39"/>
  <c r="B22" i="61"/>
  <c r="C22" i="39"/>
  <c r="D22" i="39" s="1"/>
  <c r="D21" i="39"/>
  <c r="D6" i="39"/>
  <c r="D22" i="63" l="1"/>
  <c r="L22" i="63"/>
</calcChain>
</file>

<file path=xl/sharedStrings.xml><?xml version="1.0" encoding="utf-8"?>
<sst xmlns="http://schemas.openxmlformats.org/spreadsheetml/2006/main" count="366" uniqueCount="92">
  <si>
    <t xml:space="preserve"> TAB 7 - WIOA TITLE I PARTICIPANT SUMMARY</t>
  </si>
  <si>
    <t>YOUTH</t>
  </si>
  <si>
    <t>Participant Activities</t>
  </si>
  <si>
    <t xml:space="preserve">  Table 1 - In School Youth </t>
  </si>
  <si>
    <t xml:space="preserve">  Table 2 - Out of School Youth </t>
  </si>
  <si>
    <t xml:space="preserve">  Table 3 - Total Youth</t>
  </si>
  <si>
    <t>Exit and Outcome Summary</t>
  </si>
  <si>
    <t xml:space="preserve">  Table 4 - In School Youth </t>
  </si>
  <si>
    <t xml:space="preserve">  Table 5 - Out of School Youth </t>
  </si>
  <si>
    <t xml:space="preserve">  Table 6 - Total Youth</t>
  </si>
  <si>
    <t>Participant Characteristics</t>
  </si>
  <si>
    <t xml:space="preserve">  Table 7 - In School Youth </t>
  </si>
  <si>
    <t xml:space="preserve">  Table 8 - Out of School Youth </t>
  </si>
  <si>
    <t xml:space="preserve">  Table 9 - Total Youth</t>
  </si>
  <si>
    <t>Data Source:  Crystal Reports/MOSES Database</t>
  </si>
  <si>
    <t xml:space="preserve">Compiled by MassHire Department of Career Services </t>
  </si>
  <si>
    <t>TAB 7 - WIOA TITLE I PARTICIPANT SUMMARY</t>
  </si>
  <si>
    <t>TABLE 1 - IN SCHOOL YOUTH PARTICIPANT ACTIVITIES</t>
  </si>
  <si>
    <t>WORKFORCE AREA</t>
  </si>
  <si>
    <t>PARTICIPANTS</t>
  </si>
  <si>
    <t>ENROLLMENTS BY ACTIVITY (Multiple Counts)</t>
  </si>
  <si>
    <t>Annual
Plan</t>
  </si>
  <si>
    <t>YTD
Actual</t>
  </si>
  <si>
    <t>Pct.</t>
  </si>
  <si>
    <t>(1)
Educ Trng
&amp; Tutoring</t>
  </si>
  <si>
    <t>(2)
ESL/ABE/
GED
Alternative</t>
  </si>
  <si>
    <t>(3)
Finan-
cial Lit</t>
  </si>
  <si>
    <t>(4)
Summer
Empl                        Opp</t>
  </si>
  <si>
    <t>(5)
Work              Exp
/ OJT</t>
  </si>
  <si>
    <t>(6)
Occup
Skills</t>
  </si>
  <si>
    <t>(7)
Leadership
CommSvc</t>
  </si>
  <si>
    <t>(8)
Mentor</t>
  </si>
  <si>
    <t>(9)
Guide/
Counsel</t>
  </si>
  <si>
    <t>(10)
Other*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</si>
  <si>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</si>
  <si>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</si>
  <si>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</si>
  <si>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</si>
  <si>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</si>
  <si>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</si>
  <si>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</si>
  <si>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</si>
  <si>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</si>
  <si>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</si>
  <si>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</si>
  <si>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</si>
  <si>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</si>
  <si>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</si>
  <si>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</si>
  <si>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</si>
  <si>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STATE TOTALS</t>
  </si>
  <si>
    <t xml:space="preserve">Activities  1: Educational training, tutoring and dropout prevention; 2: ESL, ABE, GED preparation, alternative school; 3: Financial Literacy; 4: Summer Employment Opportunities; 5: Work Experience and OJT; 6: Occupational Skills Training, including job readiness, customized training, workplace training and cooperative education; 7: Leadership Development and Community Service; 8: Mentoring; 9: Guidance and Comprehensive Counseling; 10: Activities counted in the "Other" column are non program related activities. (Supportive services and follow-up services are not included on this table.) For some youth contracts providing multiple activities, only the primary activity has been recorded on MOSES.  </t>
  </si>
  <si>
    <t>TABLE 2 - OUT OF SCHOOL YOUTH PARTICIPANT ACTIVITIES</t>
  </si>
  <si>
    <t>TABLE 3 - TOTAL YOUTH PARTICIPANT ACTIVITIES</t>
  </si>
  <si>
    <t xml:space="preserve">TABLE 4 - IN SCHOOL YOUTH EXIT AND OUTCOME SUMMARY </t>
  </si>
  <si>
    <t>TOTAL EXITS</t>
  </si>
  <si>
    <t>ENTERED EMPLOYMENTS</t>
  </si>
  <si>
    <t>ENT POST-HS TRN</t>
  </si>
  <si>
    <t>Exclusions</t>
  </si>
  <si>
    <t>PLACED EMP/
ED RATE</t>
  </si>
  <si>
    <t>AVG
WAGE</t>
  </si>
  <si>
    <t>DEG/CERT</t>
  </si>
  <si>
    <t>% of   Plan</t>
  </si>
  <si>
    <t xml:space="preserve">Exclusions:  Exiters who leave the program for any exlusionary reason are not counted in the placed in employment/education rate.  </t>
  </si>
  <si>
    <t xml:space="preserve">TABLE 5 - OUT OF SCHOOL YOUTH EXIT AND OUTCOME SUMMARY </t>
  </si>
  <si>
    <t xml:space="preserve">TABLE 6 - TOTAL YOUTH EXIT AND OUTCOME SUMMARY </t>
  </si>
  <si>
    <t xml:space="preserve">TABLE 7 - IN SCHOOL YOUTH PARTICIPANT CHARACTERISTICS </t>
  </si>
  <si>
    <t>PERCENTAGES OF TOTAL PARTICIPANTS</t>
  </si>
  <si>
    <t>Total
Enrs</t>
  </si>
  <si>
    <t>Age
14-18</t>
  </si>
  <si>
    <t>Age
19-21</t>
  </si>
  <si>
    <t>Age
22-24</t>
  </si>
  <si>
    <t>Female</t>
  </si>
  <si>
    <t>Hisp
or Latino</t>
  </si>
  <si>
    <t>Black or
African</t>
  </si>
  <si>
    <t>Asian or
Pacific
Islander</t>
  </si>
  <si>
    <t>Dis-
abled</t>
  </si>
  <si>
    <t>H.S.
Student</t>
  </si>
  <si>
    <t>H.S.
Dropout</t>
  </si>
  <si>
    <t>Limit-
ed Engl</t>
  </si>
  <si>
    <t>Math or
Reading
Level &lt; 9.0</t>
  </si>
  <si>
    <t>Offend</t>
  </si>
  <si>
    <t>Wel-
fare</t>
  </si>
  <si>
    <t>Foster
Child</t>
  </si>
  <si>
    <t>Home-less/Run-away</t>
  </si>
  <si>
    <t>Pregnant/
Parenting</t>
  </si>
  <si>
    <t>Reqs
Addtl      Asst</t>
  </si>
  <si>
    <t>0</t>
  </si>
  <si>
    <t xml:space="preserve">TABLE 8 - OUT OF SCHOOL YOUTH PARTICIPANT CHARACTERISTICS </t>
  </si>
  <si>
    <t>Age
16-18</t>
  </si>
  <si>
    <t xml:space="preserve">TABLE 9 - TOTAL YOUTH PARTICIPANT CHARACTERISTICS </t>
  </si>
  <si>
    <t>FY22 QUARTER ENDING SEPTEMBER 30,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</si>
</sst>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0;\-0;\-"/>
    <numFmt numFmtId="167" formatCode="0[$%-409];\-0[$%-409];\-"/>
    <numFmt numFmtId="168" formatCode="#,##0[$%-409]"/>
    <numFmt numFmtId="169" formatCode="#,##0;\-#,##0;\-"/>
  </numFmts>
  <fonts count="15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3">
    <xf numFmtId="0" fontId="0" fillId="0" borderId="0" xfId="0"/>
    <xf numFmtId="0" fontId="3" fillId="0" borderId="0" xfId="0" applyFont="1" applyBorder="1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6" fillId="0" borderId="0" xfId="0" applyFont="1" applyFill="1" applyBorder="1" applyAlignment="1">
      <alignment horizontal="left" indent="2"/>
    </xf>
    <xf numFmtId="0" fontId="7" fillId="0" borderId="0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4" fillId="0" borderId="0" xfId="0" applyFont="1" applyFill="1" applyBorder="1" applyAlignment="1">
      <alignment horizontal="left" indent="2"/>
    </xf>
    <xf numFmtId="0" fontId="5" fillId="0" borderId="0" xfId="0" applyFont="1" applyFill="1" applyBorder="1" applyAlignment="1"/>
    <xf numFmtId="0" fontId="8" fillId="0" borderId="0" xfId="0" applyFont="1" applyFill="1" applyBorder="1" applyAlignment="1">
      <alignment horizontal="left" indent="2"/>
    </xf>
    <xf numFmtId="0" fontId="3" fillId="0" borderId="0" xfId="0" applyFont="1" applyFill="1" applyBorder="1" applyAlignment="1"/>
    <xf numFmtId="0" fontId="9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1" xfId="0" applyFont="1" applyBorder="1" applyAlignment="1"/>
    <xf numFmtId="0" fontId="3" fillId="0" borderId="0" xfId="0" applyFont="1" applyBorder="1" applyAlignment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10" fillId="0" borderId="6" xfId="0" applyFont="1" applyBorder="1" applyAlignment="1">
      <alignment vertical="center"/>
    </xf>
    <xf numFmtId="3" fontId="10" fillId="2" borderId="7" xfId="0" applyNumberFormat="1" applyFont="1" applyFill="1" applyBorder="1" applyAlignment="1">
      <alignment horizontal="center" vertical="center"/>
    </xf>
    <xf numFmtId="3" fontId="10" fillId="2" borderId="8" xfId="0" applyNumberFormat="1" applyFont="1" applyFill="1" applyBorder="1" applyAlignment="1">
      <alignment horizontal="center" vertical="center"/>
    </xf>
    <xf numFmtId="9" fontId="10" fillId="2" borderId="9" xfId="0" applyNumberFormat="1" applyFont="1" applyFill="1" applyBorder="1" applyAlignment="1">
      <alignment horizontal="center" vertical="center"/>
    </xf>
    <xf numFmtId="1" fontId="10" fillId="2" borderId="7" xfId="0" applyNumberFormat="1" applyFont="1" applyFill="1" applyBorder="1" applyAlignment="1">
      <alignment horizontal="center" vertical="center"/>
    </xf>
    <xf numFmtId="1" fontId="10" fillId="2" borderId="8" xfId="0" applyNumberFormat="1" applyFont="1" applyFill="1" applyBorder="1" applyAlignment="1">
      <alignment horizontal="center" vertical="center"/>
    </xf>
    <xf numFmtId="1" fontId="10" fillId="2" borderId="10" xfId="0" applyNumberFormat="1" applyFont="1" applyFill="1" applyBorder="1" applyAlignment="1">
      <alignment horizontal="center" vertical="center"/>
    </xf>
    <xf numFmtId="3" fontId="10" fillId="2" borderId="10" xfId="0" applyNumberFormat="1" applyFont="1" applyFill="1" applyBorder="1" applyAlignment="1">
      <alignment horizontal="center" vertical="center"/>
    </xf>
    <xf numFmtId="3" fontId="10" fillId="2" borderId="11" xfId="0" applyNumberFormat="1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0" fillId="0" borderId="13" xfId="0" applyFont="1" applyBorder="1" applyAlignment="1">
      <alignment vertical="center"/>
    </xf>
    <xf numFmtId="3" fontId="10" fillId="2" borderId="14" xfId="0" applyNumberFormat="1" applyFont="1" applyFill="1" applyBorder="1" applyAlignment="1">
      <alignment horizontal="center" vertical="center"/>
    </xf>
    <xf numFmtId="3" fontId="10" fillId="2" borderId="15" xfId="0" applyNumberFormat="1" applyFont="1" applyFill="1" applyBorder="1" applyAlignment="1">
      <alignment horizontal="center" vertical="center"/>
    </xf>
    <xf numFmtId="9" fontId="10" fillId="2" borderId="16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10" fillId="2" borderId="17" xfId="0" applyNumberFormat="1" applyFont="1" applyFill="1" applyBorder="1" applyAlignment="1">
      <alignment horizontal="center" vertical="center"/>
    </xf>
    <xf numFmtId="1" fontId="10" fillId="2" borderId="18" xfId="0" applyNumberFormat="1" applyFont="1" applyFill="1" applyBorder="1" applyAlignment="1">
      <alignment horizontal="center" vertical="center"/>
    </xf>
    <xf numFmtId="1" fontId="10" fillId="2" borderId="19" xfId="0" applyNumberFormat="1" applyFont="1" applyFill="1" applyBorder="1" applyAlignment="1">
      <alignment horizontal="center" vertical="center"/>
    </xf>
    <xf numFmtId="3" fontId="10" fillId="2" borderId="20" xfId="0" applyNumberFormat="1" applyFont="1" applyFill="1" applyBorder="1" applyAlignment="1">
      <alignment horizontal="center" vertical="center"/>
    </xf>
    <xf numFmtId="3" fontId="10" fillId="2" borderId="21" xfId="0" applyNumberFormat="1" applyFont="1" applyFill="1" applyBorder="1" applyAlignment="1">
      <alignment horizontal="center" vertical="center"/>
    </xf>
    <xf numFmtId="9" fontId="10" fillId="2" borderId="22" xfId="0" applyNumberFormat="1" applyFont="1" applyFill="1" applyBorder="1" applyAlignment="1">
      <alignment horizontal="center" vertical="center"/>
    </xf>
    <xf numFmtId="1" fontId="10" fillId="2" borderId="20" xfId="0" applyNumberFormat="1" applyFont="1" applyFill="1" applyBorder="1" applyAlignment="1">
      <alignment horizontal="center" vertical="center"/>
    </xf>
    <xf numFmtId="1" fontId="10" fillId="2" borderId="21" xfId="0" applyNumberFormat="1" applyFont="1" applyFill="1" applyBorder="1" applyAlignment="1">
      <alignment horizontal="center" vertical="center"/>
    </xf>
    <xf numFmtId="1" fontId="10" fillId="2" borderId="23" xfId="0" applyNumberFormat="1" applyFont="1" applyFill="1" applyBorder="1" applyAlignment="1">
      <alignment horizontal="center" vertical="center"/>
    </xf>
    <xf numFmtId="1" fontId="10" fillId="2" borderId="24" xfId="0" applyNumberFormat="1" applyFont="1" applyFill="1" applyBorder="1" applyAlignment="1">
      <alignment horizontal="center" vertical="center"/>
    </xf>
    <xf numFmtId="1" fontId="10" fillId="2" borderId="25" xfId="0" applyNumberFormat="1" applyFont="1" applyFill="1" applyBorder="1" applyAlignment="1">
      <alignment horizontal="center" vertical="center"/>
    </xf>
    <xf numFmtId="3" fontId="10" fillId="2" borderId="23" xfId="0" applyNumberFormat="1" applyFont="1" applyFill="1" applyBorder="1" applyAlignment="1">
      <alignment horizontal="center" vertical="center"/>
    </xf>
    <xf numFmtId="3" fontId="10" fillId="2" borderId="25" xfId="0" applyNumberFormat="1" applyFont="1" applyFill="1" applyBorder="1" applyAlignment="1">
      <alignment horizontal="center" vertical="center"/>
    </xf>
    <xf numFmtId="0" fontId="10" fillId="0" borderId="26" xfId="0" applyFont="1" applyBorder="1" applyAlignment="1">
      <alignment vertical="center"/>
    </xf>
    <xf numFmtId="3" fontId="10" fillId="2" borderId="27" xfId="0" applyNumberFormat="1" applyFont="1" applyFill="1" applyBorder="1" applyAlignment="1">
      <alignment horizontal="center" vertical="center"/>
    </xf>
    <xf numFmtId="3" fontId="10" fillId="2" borderId="28" xfId="0" applyNumberFormat="1" applyFont="1" applyFill="1" applyBorder="1" applyAlignment="1">
      <alignment horizontal="center" vertical="center"/>
    </xf>
    <xf numFmtId="9" fontId="10" fillId="2" borderId="29" xfId="0" applyNumberFormat="1" applyFont="1" applyFill="1" applyBorder="1" applyAlignment="1">
      <alignment horizontal="center" vertical="center"/>
    </xf>
    <xf numFmtId="1" fontId="10" fillId="2" borderId="27" xfId="0" applyNumberFormat="1" applyFont="1" applyFill="1" applyBorder="1" applyAlignment="1">
      <alignment horizontal="center" vertical="center"/>
    </xf>
    <xf numFmtId="1" fontId="10" fillId="2" borderId="28" xfId="0" applyNumberFormat="1" applyFont="1" applyFill="1" applyBorder="1" applyAlignment="1">
      <alignment horizontal="center" vertical="center"/>
    </xf>
    <xf numFmtId="1" fontId="10" fillId="2" borderId="30" xfId="0" applyNumberFormat="1" applyFont="1" applyFill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center"/>
    </xf>
    <xf numFmtId="1" fontId="10" fillId="2" borderId="31" xfId="0" applyNumberFormat="1" applyFont="1" applyFill="1" applyBorder="1" applyAlignment="1">
      <alignment horizontal="center" vertical="center"/>
    </xf>
    <xf numFmtId="0" fontId="10" fillId="0" borderId="32" xfId="0" applyFont="1" applyBorder="1" applyAlignment="1">
      <alignment vertical="center"/>
    </xf>
    <xf numFmtId="3" fontId="10" fillId="2" borderId="33" xfId="0" applyNumberFormat="1" applyFont="1" applyFill="1" applyBorder="1" applyAlignment="1">
      <alignment horizontal="center" vertical="center"/>
    </xf>
    <xf numFmtId="3" fontId="10" fillId="2" borderId="34" xfId="0" applyNumberFormat="1" applyFont="1" applyFill="1" applyBorder="1" applyAlignment="1">
      <alignment horizontal="center" vertical="center"/>
    </xf>
    <xf numFmtId="9" fontId="10" fillId="2" borderId="35" xfId="0" applyNumberFormat="1" applyFont="1" applyFill="1" applyBorder="1" applyAlignment="1">
      <alignment horizontal="center" vertical="center"/>
    </xf>
    <xf numFmtId="3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Border="1" applyAlignment="1">
      <alignment vertical="center"/>
    </xf>
    <xf numFmtId="10" fontId="3" fillId="0" borderId="0" xfId="0" applyNumberFormat="1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0" fillId="2" borderId="36" xfId="0" applyNumberFormat="1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0" fillId="2" borderId="37" xfId="0" applyNumberFormat="1" applyFont="1" applyFill="1" applyBorder="1" applyAlignment="1">
      <alignment horizontal="center" vertical="center"/>
    </xf>
    <xf numFmtId="3" fontId="10" fillId="2" borderId="22" xfId="0" applyNumberFormat="1" applyFont="1" applyFill="1" applyBorder="1" applyAlignment="1">
      <alignment horizontal="center" vertical="center"/>
    </xf>
    <xf numFmtId="3" fontId="10" fillId="2" borderId="38" xfId="0" applyNumberFormat="1" applyFont="1" applyFill="1" applyBorder="1" applyAlignment="1">
      <alignment horizontal="center" vertical="center"/>
    </xf>
    <xf numFmtId="3" fontId="10" fillId="2" borderId="29" xfId="0" applyNumberFormat="1" applyFont="1" applyFill="1" applyBorder="1" applyAlignment="1">
      <alignment horizontal="center" vertical="center"/>
    </xf>
    <xf numFmtId="3" fontId="10" fillId="2" borderId="39" xfId="0" applyNumberFormat="1" applyFont="1" applyFill="1" applyBorder="1" applyAlignment="1">
      <alignment horizontal="center" vertical="center"/>
    </xf>
    <xf numFmtId="3" fontId="10" fillId="2" borderId="40" xfId="0" applyNumberFormat="1" applyFont="1" applyFill="1" applyBorder="1" applyAlignment="1">
      <alignment horizontal="center" vertical="center"/>
    </xf>
    <xf numFmtId="3" fontId="3" fillId="0" borderId="0" xfId="0" applyNumberFormat="1" applyFont="1"/>
    <xf numFmtId="0" fontId="3" fillId="0" borderId="41" xfId="0" applyFont="1" applyBorder="1" applyAlignment="1">
      <alignment horizontal="center" wrapText="1"/>
    </xf>
    <xf numFmtId="9" fontId="3" fillId="0" borderId="4" xfId="0" applyNumberFormat="1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10" fillId="0" borderId="18" xfId="0" applyFont="1" applyBorder="1" applyAlignment="1">
      <alignment horizontal="center" vertical="center"/>
    </xf>
    <xf numFmtId="3" fontId="10" fillId="2" borderId="17" xfId="0" applyNumberFormat="1" applyFont="1" applyFill="1" applyBorder="1" applyAlignment="1">
      <alignment horizontal="center" vertical="center"/>
    </xf>
    <xf numFmtId="3" fontId="10" fillId="2" borderId="18" xfId="0" applyNumberFormat="1" applyFont="1" applyFill="1" applyBorder="1" applyAlignment="1">
      <alignment horizontal="center" vertical="center"/>
    </xf>
    <xf numFmtId="3" fontId="10" fillId="2" borderId="19" xfId="0" applyNumberFormat="1" applyFont="1" applyFill="1" applyBorder="1" applyAlignment="1">
      <alignment horizontal="center" vertical="center"/>
    </xf>
    <xf numFmtId="3" fontId="10" fillId="2" borderId="13" xfId="0" applyNumberFormat="1" applyFont="1" applyFill="1" applyBorder="1" applyAlignment="1">
      <alignment horizontal="center" vertical="center"/>
    </xf>
    <xf numFmtId="9" fontId="10" fillId="2" borderId="20" xfId="0" applyNumberFormat="1" applyFont="1" applyFill="1" applyBorder="1" applyAlignment="1">
      <alignment horizontal="center" vertical="center"/>
    </xf>
    <xf numFmtId="164" fontId="10" fillId="2" borderId="16" xfId="0" applyNumberFormat="1" applyFont="1" applyFill="1" applyBorder="1" applyAlignment="1">
      <alignment horizontal="center" vertical="center"/>
    </xf>
    <xf numFmtId="3" fontId="10" fillId="2" borderId="1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9" fontId="10" fillId="2" borderId="42" xfId="0" applyNumberFormat="1" applyFont="1" applyFill="1" applyBorder="1" applyAlignment="1">
      <alignment horizontal="center" vertical="center"/>
    </xf>
    <xf numFmtId="3" fontId="10" fillId="2" borderId="43" xfId="0" applyNumberFormat="1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3" fontId="10" fillId="2" borderId="24" xfId="0" applyNumberFormat="1" applyFont="1" applyFill="1" applyBorder="1" applyAlignment="1">
      <alignment horizontal="center" vertical="center"/>
    </xf>
    <xf numFmtId="1" fontId="10" fillId="2" borderId="44" xfId="0" applyNumberFormat="1" applyFont="1" applyFill="1" applyBorder="1" applyAlignment="1">
      <alignment horizontal="center" vertical="center"/>
    </xf>
    <xf numFmtId="3" fontId="10" fillId="2" borderId="45" xfId="0" applyNumberFormat="1" applyFont="1" applyFill="1" applyBorder="1" applyAlignment="1">
      <alignment horizontal="center" vertical="center"/>
    </xf>
    <xf numFmtId="3" fontId="10" fillId="2" borderId="6" xfId="0" applyNumberFormat="1" applyFont="1" applyFill="1" applyBorder="1" applyAlignment="1">
      <alignment horizontal="center" vertical="center"/>
    </xf>
    <xf numFmtId="164" fontId="10" fillId="2" borderId="22" xfId="0" applyNumberFormat="1" applyFont="1" applyFill="1" applyBorder="1" applyAlignment="1">
      <alignment horizontal="center" vertical="center"/>
    </xf>
    <xf numFmtId="1" fontId="10" fillId="2" borderId="46" xfId="0" applyNumberFormat="1" applyFont="1" applyFill="1" applyBorder="1" applyAlignment="1">
      <alignment horizontal="center" vertical="center"/>
    </xf>
    <xf numFmtId="3" fontId="10" fillId="2" borderId="47" xfId="0" applyNumberFormat="1" applyFont="1" applyFill="1" applyBorder="1" applyAlignment="1">
      <alignment horizontal="center" vertical="center"/>
    </xf>
    <xf numFmtId="9" fontId="10" fillId="2" borderId="19" xfId="0" applyNumberFormat="1" applyFont="1" applyFill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3" fontId="10" fillId="2" borderId="49" xfId="0" applyNumberFormat="1" applyFont="1" applyFill="1" applyBorder="1" applyAlignment="1">
      <alignment horizontal="center" vertical="center"/>
    </xf>
    <xf numFmtId="3" fontId="10" fillId="2" borderId="46" xfId="0" applyNumberFormat="1" applyFont="1" applyFill="1" applyBorder="1" applyAlignment="1">
      <alignment horizontal="center" vertical="center"/>
    </xf>
    <xf numFmtId="3" fontId="10" fillId="2" borderId="48" xfId="0" applyNumberFormat="1" applyFont="1" applyFill="1" applyBorder="1" applyAlignment="1">
      <alignment horizontal="center" vertical="center"/>
    </xf>
    <xf numFmtId="164" fontId="10" fillId="2" borderId="50" xfId="0" applyNumberFormat="1" applyFont="1" applyFill="1" applyBorder="1" applyAlignment="1">
      <alignment horizontal="center" vertical="center"/>
    </xf>
    <xf numFmtId="3" fontId="10" fillId="2" borderId="50" xfId="0" applyNumberFormat="1" applyFont="1" applyFill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3" fontId="10" fillId="2" borderId="51" xfId="0" applyNumberFormat="1" applyFont="1" applyFill="1" applyBorder="1" applyAlignment="1">
      <alignment horizontal="center" vertical="center"/>
    </xf>
    <xf numFmtId="1" fontId="10" fillId="2" borderId="33" xfId="0" applyNumberFormat="1" applyFont="1" applyFill="1" applyBorder="1" applyAlignment="1">
      <alignment horizontal="center" vertical="center"/>
    </xf>
    <xf numFmtId="3" fontId="10" fillId="2" borderId="52" xfId="0" applyNumberFormat="1" applyFont="1" applyFill="1" applyBorder="1" applyAlignment="1">
      <alignment horizontal="center" vertical="center"/>
    </xf>
    <xf numFmtId="3" fontId="10" fillId="2" borderId="32" xfId="0" applyNumberFormat="1" applyFont="1" applyFill="1" applyBorder="1" applyAlignment="1">
      <alignment horizontal="center" vertical="center"/>
    </xf>
    <xf numFmtId="9" fontId="10" fillId="2" borderId="33" xfId="0" applyNumberFormat="1" applyFont="1" applyFill="1" applyBorder="1" applyAlignment="1">
      <alignment horizontal="center" vertical="center"/>
    </xf>
    <xf numFmtId="164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0" fontId="10" fillId="0" borderId="53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3" fontId="10" fillId="2" borderId="0" xfId="0" applyNumberFormat="1" applyFont="1" applyFill="1" applyBorder="1" applyAlignment="1">
      <alignment horizontal="center" vertical="center"/>
    </xf>
    <xf numFmtId="9" fontId="10" fillId="2" borderId="0" xfId="0" applyNumberFormat="1" applyFont="1" applyFill="1" applyBorder="1" applyAlignment="1">
      <alignment horizontal="center" vertical="center"/>
    </xf>
    <xf numFmtId="1" fontId="10" fillId="2" borderId="0" xfId="0" applyNumberFormat="1" applyFont="1" applyFill="1" applyBorder="1" applyAlignment="1">
      <alignment horizontal="center" vertical="center"/>
    </xf>
    <xf numFmtId="164" fontId="10" fillId="2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9" fontId="3" fillId="0" borderId="0" xfId="0" applyNumberFormat="1" applyFont="1"/>
    <xf numFmtId="9" fontId="10" fillId="2" borderId="54" xfId="0" applyNumberFormat="1" applyFont="1" applyFill="1" applyBorder="1" applyAlignment="1">
      <alignment horizontal="center" vertical="center"/>
    </xf>
    <xf numFmtId="9" fontId="10" fillId="2" borderId="50" xfId="0" applyNumberFormat="1" applyFont="1" applyFill="1" applyBorder="1" applyAlignment="1">
      <alignment horizontal="center" vertical="center"/>
    </xf>
    <xf numFmtId="9" fontId="10" fillId="2" borderId="46" xfId="0" applyNumberFormat="1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9" fontId="10" fillId="2" borderId="7" xfId="0" applyNumberFormat="1" applyFont="1" applyFill="1" applyBorder="1" applyAlignment="1">
      <alignment horizontal="center" vertical="center"/>
    </xf>
    <xf numFmtId="164" fontId="10" fillId="0" borderId="16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164" fontId="10" fillId="0" borderId="42" xfId="0" applyNumberFormat="1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wrapText="1"/>
    </xf>
    <xf numFmtId="0" fontId="9" fillId="0" borderId="58" xfId="0" applyFont="1" applyBorder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0" fontId="9" fillId="0" borderId="28" xfId="0" applyFont="1" applyBorder="1" applyAlignment="1">
      <alignment horizontal="center" wrapText="1"/>
    </xf>
    <xf numFmtId="9" fontId="9" fillId="0" borderId="30" xfId="0" applyNumberFormat="1" applyFont="1" applyBorder="1" applyAlignment="1">
      <alignment horizontal="center" wrapText="1"/>
    </xf>
    <xf numFmtId="0" fontId="9" fillId="0" borderId="29" xfId="0" applyFont="1" applyBorder="1" applyAlignment="1">
      <alignment horizontal="center" wrapText="1"/>
    </xf>
    <xf numFmtId="0" fontId="3" fillId="0" borderId="6" xfId="0" applyFont="1" applyBorder="1" applyAlignment="1">
      <alignment vertical="center"/>
    </xf>
    <xf numFmtId="168" fontId="11" fillId="0" borderId="7" xfId="0" applyNumberFormat="1" applyFont="1" applyBorder="1" applyAlignment="1">
      <alignment horizontal="center" vertical="center"/>
    </xf>
    <xf numFmtId="168" fontId="11" fillId="0" borderId="59" xfId="0" applyNumberFormat="1" applyFont="1" applyBorder="1" applyAlignment="1">
      <alignment horizontal="center" vertical="center"/>
    </xf>
    <xf numFmtId="168" fontId="11" fillId="0" borderId="10" xfId="0" applyNumberFormat="1" applyFont="1" applyBorder="1" applyAlignment="1">
      <alignment horizontal="center" vertical="center"/>
    </xf>
    <xf numFmtId="168" fontId="11" fillId="0" borderId="8" xfId="0" applyNumberFormat="1" applyFont="1" applyBorder="1" applyAlignment="1">
      <alignment horizontal="center" vertical="center"/>
    </xf>
    <xf numFmtId="168" fontId="11" fillId="0" borderId="10" xfId="2" applyNumberFormat="1" applyFont="1" applyBorder="1" applyAlignment="1">
      <alignment horizontal="center" vertical="center"/>
    </xf>
    <xf numFmtId="168" fontId="11" fillId="0" borderId="8" xfId="2" applyNumberFormat="1" applyFont="1" applyBorder="1" applyAlignment="1">
      <alignment horizontal="center" vertical="center"/>
    </xf>
    <xf numFmtId="168" fontId="11" fillId="0" borderId="9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166" fontId="11" fillId="0" borderId="6" xfId="0" applyNumberFormat="1" applyFont="1" applyBorder="1" applyAlignment="1">
      <alignment horizontal="center" vertical="center"/>
    </xf>
    <xf numFmtId="168" fontId="11" fillId="0" borderId="20" xfId="0" applyNumberFormat="1" applyFont="1" applyBorder="1" applyAlignment="1">
      <alignment horizontal="center" vertical="center"/>
    </xf>
    <xf numFmtId="168" fontId="11" fillId="0" borderId="60" xfId="0" applyNumberFormat="1" applyFont="1" applyBorder="1" applyAlignment="1">
      <alignment horizontal="center" vertical="center"/>
    </xf>
    <xf numFmtId="168" fontId="11" fillId="0" borderId="23" xfId="0" applyNumberFormat="1" applyFont="1" applyBorder="1" applyAlignment="1">
      <alignment horizontal="center" vertical="center"/>
    </xf>
    <xf numFmtId="168" fontId="11" fillId="0" borderId="21" xfId="0" applyNumberFormat="1" applyFont="1" applyBorder="1" applyAlignment="1">
      <alignment horizontal="center" vertical="center"/>
    </xf>
    <xf numFmtId="168" fontId="11" fillId="0" borderId="23" xfId="2" applyNumberFormat="1" applyFont="1" applyBorder="1" applyAlignment="1">
      <alignment horizontal="center" vertical="center"/>
    </xf>
    <xf numFmtId="168" fontId="11" fillId="0" borderId="21" xfId="2" applyNumberFormat="1" applyFont="1" applyBorder="1" applyAlignment="1">
      <alignment horizontal="center" vertical="center"/>
    </xf>
    <xf numFmtId="168" fontId="11" fillId="0" borderId="22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168" fontId="11" fillId="0" borderId="60" xfId="2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166" fontId="11" fillId="0" borderId="26" xfId="0" applyNumberFormat="1" applyFont="1" applyBorder="1" applyAlignment="1">
      <alignment horizontal="center" vertical="center"/>
    </xf>
    <xf numFmtId="168" fontId="11" fillId="0" borderId="46" xfId="2" applyNumberFormat="1" applyFont="1" applyBorder="1" applyAlignment="1">
      <alignment horizontal="center" vertical="center"/>
    </xf>
    <xf numFmtId="168" fontId="11" fillId="0" borderId="61" xfId="2" applyNumberFormat="1" applyFont="1" applyBorder="1" applyAlignment="1">
      <alignment horizontal="center" vertical="center"/>
    </xf>
    <xf numFmtId="168" fontId="11" fillId="0" borderId="49" xfId="2" applyNumberFormat="1" applyFont="1" applyBorder="1" applyAlignment="1">
      <alignment horizontal="center" vertical="center"/>
    </xf>
    <xf numFmtId="168" fontId="11" fillId="0" borderId="48" xfId="2" applyNumberFormat="1" applyFont="1" applyBorder="1" applyAlignment="1">
      <alignment horizontal="center" vertical="center"/>
    </xf>
    <xf numFmtId="168" fontId="11" fillId="0" borderId="62" xfId="2" applyNumberFormat="1" applyFont="1" applyBorder="1" applyAlignment="1">
      <alignment horizontal="center" vertical="center"/>
    </xf>
    <xf numFmtId="168" fontId="11" fillId="0" borderId="29" xfId="2" applyNumberFormat="1" applyFont="1" applyBorder="1" applyAlignment="1">
      <alignment horizontal="center" vertical="center"/>
    </xf>
    <xf numFmtId="0" fontId="3" fillId="0" borderId="56" xfId="0" applyFont="1" applyBorder="1" applyAlignment="1">
      <alignment vertical="center"/>
    </xf>
    <xf numFmtId="169" fontId="11" fillId="0" borderId="39" xfId="0" applyNumberFormat="1" applyFont="1" applyBorder="1" applyAlignment="1">
      <alignment horizontal="center" vertical="center"/>
    </xf>
    <xf numFmtId="168" fontId="11" fillId="0" borderId="33" xfId="0" applyNumberFormat="1" applyFont="1" applyBorder="1" applyAlignment="1">
      <alignment horizontal="center" vertical="center"/>
    </xf>
    <xf numFmtId="168" fontId="11" fillId="0" borderId="63" xfId="0" applyNumberFormat="1" applyFont="1" applyBorder="1" applyAlignment="1">
      <alignment horizontal="center" vertical="center"/>
    </xf>
    <xf numFmtId="168" fontId="11" fillId="0" borderId="40" xfId="0" applyNumberFormat="1" applyFont="1" applyBorder="1" applyAlignment="1">
      <alignment horizontal="center" vertical="center"/>
    </xf>
    <xf numFmtId="168" fontId="11" fillId="0" borderId="34" xfId="0" applyNumberFormat="1" applyFont="1" applyBorder="1" applyAlignment="1">
      <alignment horizontal="center" vertical="center"/>
    </xf>
    <xf numFmtId="168" fontId="11" fillId="0" borderId="40" xfId="2" applyNumberFormat="1" applyFont="1" applyBorder="1" applyAlignment="1">
      <alignment horizontal="center" vertical="center"/>
    </xf>
    <xf numFmtId="168" fontId="11" fillId="0" borderId="35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166" fontId="12" fillId="0" borderId="41" xfId="0" applyNumberFormat="1" applyFont="1" applyBorder="1" applyAlignment="1">
      <alignment horizontal="center" vertical="center"/>
    </xf>
    <xf numFmtId="168" fontId="12" fillId="0" borderId="7" xfId="0" applyNumberFormat="1" applyFont="1" applyBorder="1" applyAlignment="1">
      <alignment horizontal="center" vertical="center"/>
    </xf>
    <xf numFmtId="168" fontId="12" fillId="0" borderId="10" xfId="0" applyNumberFormat="1" applyFont="1" applyBorder="1" applyAlignment="1">
      <alignment horizontal="center" vertical="center"/>
    </xf>
    <xf numFmtId="168" fontId="12" fillId="0" borderId="8" xfId="0" applyNumberFormat="1" applyFont="1" applyBorder="1" applyAlignment="1">
      <alignment horizontal="center" vertical="center"/>
    </xf>
    <xf numFmtId="168" fontId="12" fillId="0" borderId="10" xfId="2" applyNumberFormat="1" applyFont="1" applyBorder="1" applyAlignment="1">
      <alignment horizontal="center" vertical="center"/>
    </xf>
    <xf numFmtId="168" fontId="12" fillId="0" borderId="8" xfId="2" applyNumberFormat="1" applyFont="1" applyBorder="1" applyAlignment="1">
      <alignment horizontal="center" vertical="center"/>
    </xf>
    <xf numFmtId="168" fontId="12" fillId="0" borderId="9" xfId="0" applyNumberFormat="1" applyFont="1" applyBorder="1" applyAlignment="1">
      <alignment horizontal="center" vertical="center"/>
    </xf>
    <xf numFmtId="166" fontId="12" fillId="0" borderId="6" xfId="0" applyNumberFormat="1" applyFont="1" applyBorder="1" applyAlignment="1">
      <alignment horizontal="center" vertical="center"/>
    </xf>
    <xf numFmtId="168" fontId="12" fillId="0" borderId="20" xfId="0" applyNumberFormat="1" applyFont="1" applyBorder="1" applyAlignment="1">
      <alignment horizontal="center" vertical="center"/>
    </xf>
    <xf numFmtId="168" fontId="12" fillId="0" borderId="23" xfId="0" applyNumberFormat="1" applyFont="1" applyBorder="1" applyAlignment="1">
      <alignment horizontal="center" vertical="center"/>
    </xf>
    <xf numFmtId="168" fontId="12" fillId="0" borderId="21" xfId="0" applyNumberFormat="1" applyFont="1" applyBorder="1" applyAlignment="1">
      <alignment horizontal="center" vertical="center"/>
    </xf>
    <xf numFmtId="168" fontId="12" fillId="0" borderId="23" xfId="2" applyNumberFormat="1" applyFont="1" applyBorder="1" applyAlignment="1">
      <alignment horizontal="center" vertical="center"/>
    </xf>
    <xf numFmtId="168" fontId="12" fillId="0" borderId="22" xfId="0" applyNumberFormat="1" applyFont="1" applyBorder="1" applyAlignment="1">
      <alignment horizontal="center" vertical="center"/>
    </xf>
    <xf numFmtId="168" fontId="12" fillId="0" borderId="21" xfId="2" applyNumberFormat="1" applyFont="1" applyBorder="1" applyAlignment="1">
      <alignment horizontal="center" vertical="center"/>
    </xf>
    <xf numFmtId="166" fontId="12" fillId="0" borderId="26" xfId="0" applyNumberFormat="1" applyFont="1" applyBorder="1" applyAlignment="1">
      <alignment horizontal="center" vertical="center"/>
    </xf>
    <xf numFmtId="168" fontId="12" fillId="0" borderId="46" xfId="0" applyNumberFormat="1" applyFont="1" applyBorder="1" applyAlignment="1">
      <alignment horizontal="center" vertical="center"/>
    </xf>
    <xf numFmtId="168" fontId="12" fillId="0" borderId="49" xfId="0" applyNumberFormat="1" applyFont="1" applyBorder="1" applyAlignment="1">
      <alignment horizontal="center" vertical="center"/>
    </xf>
    <xf numFmtId="168" fontId="12" fillId="0" borderId="62" xfId="0" applyNumberFormat="1" applyFont="1" applyBorder="1" applyAlignment="1">
      <alignment horizontal="center" vertical="center"/>
    </xf>
    <xf numFmtId="168" fontId="12" fillId="0" borderId="49" xfId="2" applyNumberFormat="1" applyFont="1" applyBorder="1" applyAlignment="1">
      <alignment horizontal="center" vertical="center"/>
    </xf>
    <xf numFmtId="168" fontId="12" fillId="0" borderId="62" xfId="2" applyNumberFormat="1" applyFont="1" applyBorder="1" applyAlignment="1">
      <alignment horizontal="center" vertical="center"/>
    </xf>
    <xf numFmtId="168" fontId="12" fillId="0" borderId="50" xfId="0" applyNumberFormat="1" applyFont="1" applyBorder="1" applyAlignment="1">
      <alignment horizontal="center" vertical="center"/>
    </xf>
    <xf numFmtId="0" fontId="10" fillId="0" borderId="56" xfId="0" applyFont="1" applyBorder="1" applyAlignment="1">
      <alignment vertical="center"/>
    </xf>
    <xf numFmtId="169" fontId="12" fillId="0" borderId="39" xfId="1" applyNumberFormat="1" applyFont="1" applyBorder="1" applyAlignment="1">
      <alignment horizontal="center" vertical="center"/>
    </xf>
    <xf numFmtId="168" fontId="12" fillId="0" borderId="33" xfId="0" applyNumberFormat="1" applyFont="1" applyBorder="1" applyAlignment="1">
      <alignment horizontal="center" vertical="center"/>
    </xf>
    <xf numFmtId="168" fontId="12" fillId="0" borderId="40" xfId="0" applyNumberFormat="1" applyFont="1" applyBorder="1" applyAlignment="1">
      <alignment horizontal="center" vertical="center"/>
    </xf>
    <xf numFmtId="168" fontId="12" fillId="0" borderId="34" xfId="0" applyNumberFormat="1" applyFont="1" applyBorder="1" applyAlignment="1">
      <alignment horizontal="center" vertical="center"/>
    </xf>
    <xf numFmtId="168" fontId="12" fillId="0" borderId="40" xfId="2" applyNumberFormat="1" applyFont="1" applyBorder="1" applyAlignment="1">
      <alignment horizontal="center" vertical="center"/>
    </xf>
    <xf numFmtId="168" fontId="12" fillId="0" borderId="35" xfId="0" applyNumberFormat="1" applyFont="1" applyBorder="1" applyAlignment="1">
      <alignment horizontal="center" vertical="center"/>
    </xf>
    <xf numFmtId="166" fontId="12" fillId="0" borderId="32" xfId="0" applyNumberFormat="1" applyFont="1" applyBorder="1" applyAlignment="1">
      <alignment horizontal="center" vertical="center"/>
    </xf>
    <xf numFmtId="167" fontId="12" fillId="0" borderId="33" xfId="0" applyNumberFormat="1" applyFont="1" applyBorder="1" applyAlignment="1">
      <alignment horizontal="center" vertical="center"/>
    </xf>
    <xf numFmtId="167" fontId="12" fillId="0" borderId="40" xfId="0" applyNumberFormat="1" applyFont="1" applyBorder="1" applyAlignment="1">
      <alignment horizontal="center" vertical="center"/>
    </xf>
    <xf numFmtId="167" fontId="12" fillId="0" borderId="34" xfId="0" applyNumberFormat="1" applyFont="1" applyBorder="1" applyAlignment="1">
      <alignment horizontal="center" vertical="center"/>
    </xf>
    <xf numFmtId="167" fontId="12" fillId="0" borderId="35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166" fontId="11" fillId="0" borderId="41" xfId="0" quotePrefix="1" applyNumberFormat="1" applyFont="1" applyBorder="1" applyAlignment="1">
      <alignment horizontal="center" vertical="center"/>
    </xf>
    <xf numFmtId="166" fontId="11" fillId="0" borderId="6" xfId="0" quotePrefix="1" applyNumberFormat="1" applyFont="1" applyBorder="1" applyAlignment="1">
      <alignment horizontal="center" vertical="center"/>
    </xf>
    <xf numFmtId="165" fontId="10" fillId="0" borderId="39" xfId="1" applyNumberFormat="1" applyFont="1" applyBorder="1" applyAlignment="1">
      <alignment horizontal="left" vertical="center" indent="1"/>
    </xf>
    <xf numFmtId="0" fontId="6" fillId="0" borderId="0" xfId="0" applyFont="1" applyFill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1" fontId="12" fillId="0" borderId="6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0" fontId="10" fillId="0" borderId="39" xfId="0" applyNumberFormat="1" applyFont="1" applyBorder="1" applyAlignment="1">
      <alignment wrapText="1"/>
    </xf>
    <xf numFmtId="0" fontId="10" fillId="0" borderId="51" xfId="0" applyFont="1" applyBorder="1" applyAlignment="1">
      <alignment wrapText="1"/>
    </xf>
    <xf numFmtId="0" fontId="10" fillId="0" borderId="52" xfId="0" applyFont="1" applyBorder="1" applyAlignment="1">
      <alignment wrapText="1"/>
    </xf>
    <xf numFmtId="0" fontId="5" fillId="0" borderId="6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4" fillId="0" borderId="67" xfId="0" applyFont="1" applyBorder="1" applyAlignment="1">
      <alignment horizontal="left" vertical="center" wrapText="1"/>
    </xf>
    <xf numFmtId="0" fontId="10" fillId="0" borderId="5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10" fillId="0" borderId="2" xfId="0" applyFont="1" applyBorder="1" applyAlignment="1"/>
    <xf numFmtId="0" fontId="10" fillId="0" borderId="3" xfId="0" applyFont="1" applyBorder="1" applyAlignment="1"/>
    <xf numFmtId="0" fontId="10" fillId="0" borderId="4" xfId="0" applyFont="1" applyBorder="1" applyAlignment="1"/>
    <xf numFmtId="9" fontId="3" fillId="0" borderId="36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9" fontId="5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45" xfId="0" applyFont="1" applyBorder="1" applyAlignment="1">
      <alignment horizontal="center"/>
    </xf>
    <xf numFmtId="0" fontId="10" fillId="0" borderId="53" xfId="0" applyFont="1" applyBorder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0" fillId="0" borderId="45" xfId="0" applyFont="1" applyBorder="1" applyAlignment="1">
      <alignment horizontal="left" wrapText="1" indent="1"/>
    </xf>
    <xf numFmtId="9" fontId="5" fillId="0" borderId="6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9" fontId="3" fillId="0" borderId="11" xfId="0" applyNumberFormat="1" applyFont="1" applyBorder="1" applyAlignment="1">
      <alignment horizontal="center"/>
    </xf>
    <xf numFmtId="9" fontId="3" fillId="0" borderId="12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9" fontId="5" fillId="0" borderId="53" xfId="0" applyNumberFormat="1" applyFont="1" applyBorder="1" applyAlignment="1">
      <alignment horizontal="center" vertical="center" wrapText="1"/>
    </xf>
    <xf numFmtId="0" fontId="14" fillId="0" borderId="67" xfId="0" applyFont="1" applyBorder="1" applyAlignment="1">
      <alignment horizontal="left" wrapText="1"/>
    </xf>
    <xf numFmtId="0" fontId="14" fillId="0" borderId="56" xfId="0" applyFont="1" applyBorder="1" applyAlignment="1">
      <alignment horizontal="left"/>
    </xf>
    <xf numFmtId="9" fontId="9" fillId="0" borderId="36" xfId="0" applyNumberFormat="1" applyFont="1" applyBorder="1" applyAlignment="1">
      <alignment horizontal="center"/>
    </xf>
    <xf numFmtId="9" fontId="9" fillId="0" borderId="11" xfId="0" applyNumberFormat="1" applyFont="1" applyBorder="1" applyAlignment="1">
      <alignment horizontal="center"/>
    </xf>
    <xf numFmtId="0" fontId="9" fillId="0" borderId="11" xfId="0" applyFont="1" applyBorder="1" applyAlignment="1"/>
    <xf numFmtId="0" fontId="9" fillId="0" borderId="12" xfId="0" applyFont="1" applyBorder="1" applyAlignment="1"/>
    <xf numFmtId="9" fontId="5" fillId="0" borderId="1" xfId="0" applyNumberFormat="1" applyFont="1" applyBorder="1" applyAlignment="1">
      <alignment horizontal="center" vertical="center" wrapText="1"/>
    </xf>
    <xf numFmtId="9" fontId="5" fillId="0" borderId="66" xfId="0" applyNumberFormat="1" applyFont="1" applyBorder="1" applyAlignment="1">
      <alignment horizontal="center" vertical="center" wrapText="1"/>
    </xf>
    <xf numFmtId="9" fontId="5" fillId="0" borderId="53" xfId="0" applyNumberFormat="1" applyFont="1" applyBorder="1" applyAlignment="1">
      <alignment horizontal="center" vertical="center"/>
    </xf>
    <xf numFmtId="9" fontId="5" fillId="0" borderId="0" xfId="0" applyNumberFormat="1" applyFont="1" applyBorder="1" applyAlignment="1">
      <alignment horizontal="center" vertical="center"/>
    </xf>
    <xf numFmtId="9" fontId="5" fillId="0" borderId="45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/>
    </xf>
    <xf numFmtId="9" fontId="5" fillId="0" borderId="3" xfId="0" applyNumberFormat="1" applyFont="1" applyBorder="1" applyAlignment="1">
      <alignment horizontal="center"/>
    </xf>
    <xf numFmtId="9" fontId="5" fillId="0" borderId="4" xfId="0" applyNumberFormat="1" applyFont="1" applyBorder="1" applyAlignment="1">
      <alignment horizontal="center"/>
    </xf>
    <xf numFmtId="0" fontId="3" fillId="0" borderId="11" xfId="0" applyFont="1" applyBorder="1" applyAlignment="1"/>
    <xf numFmtId="0" fontId="3" fillId="0" borderId="12" xfId="0" applyFont="1" applyBorder="1" applyAlignme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3</xdr:col>
      <xdr:colOff>0</xdr:colOff>
      <xdr:row>28</xdr:row>
      <xdr:rowOff>0</xdr:rowOff>
    </xdr:to>
    <xdr:sp macro="" textlink="">
      <xdr:nvSpPr>
        <xdr:cNvPr id="1248" name="Rectangle 2">
          <a:extLst>
            <a:ext uri="{FF2B5EF4-FFF2-40B4-BE49-F238E27FC236}">
              <a16:creationId xmlns:a16="http://schemas.microsoft.com/office/drawing/2014/main" id="{4A7CAD44-3324-49A7-BBC5-23486EADCCC8}"/>
            </a:ext>
          </a:extLst>
        </xdr:cNvPr>
        <xdr:cNvSpPr>
          <a:spLocks noChangeArrowheads="1"/>
        </xdr:cNvSpPr>
      </xdr:nvSpPr>
      <xdr:spPr bwMode="auto">
        <a:xfrm>
          <a:off x="19050" y="0"/>
          <a:ext cx="7924800" cy="6010275"/>
        </a:xfrm>
        <a:prstGeom prst="rect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zoomScale="90" zoomScaleNormal="90" workbookViewId="0">
      <selection activeCell="A33" sqref="A33"/>
    </sheetView>
  </sheetViews>
  <sheetFormatPr defaultColWidth="9.1796875" defaultRowHeight="13" x14ac:dyDescent="0.3"/>
  <cols>
    <col min="1" max="1" width="24.54296875" style="2" customWidth="1"/>
    <col min="2" max="2" width="14.54296875" style="2" customWidth="1"/>
    <col min="3" max="3" width="80" style="2" customWidth="1"/>
    <col min="4" max="4" width="16.54296875" style="1" customWidth="1"/>
    <col min="5" max="5" width="21.453125" style="1" customWidth="1"/>
    <col min="6" max="6" width="11.54296875" style="2" customWidth="1"/>
    <col min="7" max="7" width="10.453125" style="2" customWidth="1"/>
    <col min="8" max="9" width="9.1796875" style="2"/>
    <col min="10" max="10" width="11" style="2" customWidth="1"/>
    <col min="11" max="16384" width="9.1796875" style="2"/>
  </cols>
  <sheetData>
    <row r="1" spans="1:15" ht="17.25" customHeight="1" x14ac:dyDescent="0.35">
      <c r="A1" s="229"/>
      <c r="B1" s="229"/>
      <c r="C1" s="229"/>
    </row>
    <row r="2" spans="1:15" ht="17.25" customHeight="1" x14ac:dyDescent="0.45">
      <c r="A2" s="232"/>
      <c r="B2" s="233"/>
      <c r="C2" s="233"/>
    </row>
    <row r="3" spans="1:15" ht="17.25" customHeight="1" x14ac:dyDescent="0.45">
      <c r="A3" s="230"/>
      <c r="B3" s="230"/>
      <c r="C3" s="230"/>
    </row>
    <row r="4" spans="1:15" ht="17.25" customHeight="1" x14ac:dyDescent="0.45">
      <c r="A4" s="234" t="s">
        <v>0</v>
      </c>
      <c r="B4" s="233"/>
      <c r="C4" s="233"/>
      <c r="D4" s="3"/>
    </row>
    <row r="5" spans="1:15" ht="16.5" customHeight="1" x14ac:dyDescent="0.45">
      <c r="A5" s="232" t="s">
        <v>91</v>
      </c>
      <c r="B5" s="232"/>
      <c r="C5" s="232"/>
    </row>
    <row r="6" spans="1:15" ht="17.25" customHeight="1" x14ac:dyDescent="0.35">
      <c r="A6" s="4"/>
      <c r="B6" s="4"/>
      <c r="C6" s="4"/>
    </row>
    <row r="7" spans="1:15" ht="17.25" customHeight="1" x14ac:dyDescent="0.5">
      <c r="A7" s="231" t="s">
        <v>1</v>
      </c>
      <c r="B7" s="231"/>
      <c r="C7" s="231"/>
    </row>
    <row r="8" spans="1:15" ht="17.25" customHeight="1" x14ac:dyDescent="0.5">
      <c r="A8" s="226"/>
      <c r="B8" s="226"/>
      <c r="C8" s="226"/>
      <c r="N8" s="5"/>
      <c r="O8" s="5"/>
    </row>
    <row r="9" spans="1:15" ht="17.25" customHeight="1" x14ac:dyDescent="0.5">
      <c r="C9" s="6" t="s">
        <v>2</v>
      </c>
      <c r="D9" s="6"/>
      <c r="E9" s="6"/>
      <c r="N9" s="5"/>
      <c r="O9" s="5"/>
    </row>
    <row r="10" spans="1:15" ht="7.5" customHeight="1" x14ac:dyDescent="0.5">
      <c r="A10" s="7"/>
      <c r="B10" s="7"/>
      <c r="C10" s="8"/>
    </row>
    <row r="11" spans="1:15" ht="20.25" customHeight="1" x14ac:dyDescent="0.45">
      <c r="A11" s="9"/>
      <c r="B11" s="7"/>
      <c r="C11" s="10" t="s">
        <v>3</v>
      </c>
    </row>
    <row r="12" spans="1:15" ht="20.25" customHeight="1" x14ac:dyDescent="0.45">
      <c r="A12" s="9"/>
      <c r="B12" s="11"/>
      <c r="C12" s="10" t="s">
        <v>4</v>
      </c>
    </row>
    <row r="13" spans="1:15" ht="20.25" customHeight="1" x14ac:dyDescent="0.45">
      <c r="A13" s="9"/>
      <c r="B13" s="7"/>
      <c r="C13" s="10" t="s">
        <v>5</v>
      </c>
    </row>
    <row r="14" spans="1:15" ht="17.25" customHeight="1" x14ac:dyDescent="0.5">
      <c r="A14" s="9"/>
      <c r="B14" s="7"/>
      <c r="C14" s="6"/>
    </row>
    <row r="15" spans="1:15" ht="17.25" customHeight="1" x14ac:dyDescent="0.5">
      <c r="A15" s="9"/>
      <c r="B15" s="7"/>
      <c r="C15" s="6" t="s">
        <v>6</v>
      </c>
    </row>
    <row r="16" spans="1:15" ht="6.75" customHeight="1" x14ac:dyDescent="0.5">
      <c r="A16" s="7"/>
      <c r="B16" s="7"/>
      <c r="C16" s="12"/>
    </row>
    <row r="17" spans="1:3" ht="20.25" customHeight="1" x14ac:dyDescent="0.45">
      <c r="A17" s="9"/>
      <c r="B17" s="11"/>
      <c r="C17" s="10" t="s">
        <v>7</v>
      </c>
    </row>
    <row r="18" spans="1:3" ht="20.25" customHeight="1" x14ac:dyDescent="0.45">
      <c r="A18" s="9"/>
      <c r="B18" s="11"/>
      <c r="C18" s="10" t="s">
        <v>8</v>
      </c>
    </row>
    <row r="19" spans="1:3" ht="20.25" customHeight="1" x14ac:dyDescent="0.45">
      <c r="A19" s="7"/>
      <c r="B19" s="7"/>
      <c r="C19" s="10" t="s">
        <v>9</v>
      </c>
    </row>
    <row r="20" spans="1:3" ht="17.25" customHeight="1" x14ac:dyDescent="0.5">
      <c r="A20" s="7"/>
      <c r="B20" s="7"/>
      <c r="C20" s="6"/>
    </row>
    <row r="21" spans="1:3" ht="17.25" customHeight="1" x14ac:dyDescent="0.5">
      <c r="A21" s="7"/>
      <c r="B21" s="7"/>
      <c r="C21" s="6" t="s">
        <v>10</v>
      </c>
    </row>
    <row r="22" spans="1:3" ht="6" customHeight="1" x14ac:dyDescent="0.5">
      <c r="A22" s="7"/>
      <c r="B22" s="7"/>
      <c r="C22" s="12"/>
    </row>
    <row r="23" spans="1:3" ht="20.25" customHeight="1" x14ac:dyDescent="0.45">
      <c r="A23" s="7"/>
      <c r="B23" s="7"/>
      <c r="C23" s="10" t="s">
        <v>11</v>
      </c>
    </row>
    <row r="24" spans="1:3" ht="20.25" customHeight="1" x14ac:dyDescent="0.45">
      <c r="A24" s="7"/>
      <c r="B24" s="7"/>
      <c r="C24" s="10" t="s">
        <v>12</v>
      </c>
    </row>
    <row r="25" spans="1:3" ht="20.25" customHeight="1" x14ac:dyDescent="0.45">
      <c r="A25" s="7"/>
      <c r="B25" s="7"/>
      <c r="C25" s="10" t="s">
        <v>13</v>
      </c>
    </row>
    <row r="26" spans="1:3" ht="17.25" customHeight="1" x14ac:dyDescent="0.35">
      <c r="A26" s="7"/>
      <c r="B26" s="7"/>
      <c r="C26" s="11"/>
    </row>
    <row r="27" spans="1:3" ht="17.25" customHeight="1" x14ac:dyDescent="0.3">
      <c r="A27" s="13"/>
      <c r="B27" s="13"/>
      <c r="C27" s="13"/>
    </row>
    <row r="28" spans="1:3" ht="12.75" customHeight="1" x14ac:dyDescent="0.3">
      <c r="A28" s="14"/>
      <c r="B28" s="1"/>
      <c r="C28" s="1"/>
    </row>
    <row r="29" spans="1:3" ht="16.5" customHeight="1" x14ac:dyDescent="0.3">
      <c r="B29" s="1"/>
      <c r="C29" s="1"/>
    </row>
    <row r="30" spans="1:3" ht="11.25" customHeight="1" x14ac:dyDescent="0.3">
      <c r="A30" s="2" t="s">
        <v>14</v>
      </c>
      <c r="B30" s="1"/>
      <c r="C30" s="15"/>
    </row>
    <row r="31" spans="1:3" x14ac:dyDescent="0.3">
      <c r="A31" s="1" t="s">
        <v>15</v>
      </c>
      <c r="B31" s="1"/>
      <c r="C31" s="1"/>
    </row>
  </sheetData>
  <mergeCells count="6">
    <mergeCell ref="A1:C1"/>
    <mergeCell ref="A3:C3"/>
    <mergeCell ref="A7:C7"/>
    <mergeCell ref="A2:C2"/>
    <mergeCell ref="A4:C4"/>
    <mergeCell ref="A5:C5"/>
  </mergeCells>
  <phoneticPr fontId="0" type="noConversion"/>
  <printOptions horizontalCentered="1" verticalCentered="1"/>
  <pageMargins left="0.7" right="0.7" top="0.55000000000000004" bottom="0.47" header="0.28000000000000003" footer="0.31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3"/>
  <sheetViews>
    <sheetView zoomScaleNormal="100" workbookViewId="0">
      <selection activeCell="A23" sqref="A23"/>
    </sheetView>
  </sheetViews>
  <sheetFormatPr defaultColWidth="9.1796875" defaultRowHeight="13" x14ac:dyDescent="0.3"/>
  <cols>
    <col min="1" max="1" width="19.453125" style="2" customWidth="1"/>
    <col min="2" max="2" width="6.1796875" style="2" customWidth="1"/>
    <col min="3" max="5" width="5" style="2" bestFit="1" customWidth="1"/>
    <col min="6" max="6" width="5.81640625" style="2" customWidth="1"/>
    <col min="7" max="7" width="6.81640625" style="2" customWidth="1"/>
    <col min="8" max="8" width="7.26953125" style="2" customWidth="1"/>
    <col min="9" max="9" width="6.453125" style="2" customWidth="1"/>
    <col min="10" max="10" width="6.81640625" style="2" customWidth="1"/>
    <col min="11" max="11" width="6.453125" style="128" customWidth="1"/>
    <col min="12" max="12" width="6.81640625" style="2" customWidth="1"/>
    <col min="13" max="13" width="6.26953125" style="2" customWidth="1"/>
    <col min="14" max="14" width="7" style="2" customWidth="1"/>
    <col min="15" max="15" width="5.54296875" style="2" customWidth="1"/>
    <col min="16" max="16" width="6.453125" style="2" customWidth="1"/>
    <col min="17" max="17" width="5.81640625" style="2" customWidth="1"/>
    <col min="18" max="18" width="6.81640625" style="2" customWidth="1"/>
    <col min="19" max="19" width="7.26953125" style="2" customWidth="1"/>
    <col min="20" max="20" width="6.7265625" style="2" customWidth="1"/>
    <col min="21" max="16384" width="9.1796875" style="2"/>
  </cols>
  <sheetData>
    <row r="1" spans="1:33" ht="20.149999999999999" customHeight="1" x14ac:dyDescent="0.3">
      <c r="A1" s="269" t="s">
        <v>16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4"/>
      <c r="U1" s="1"/>
      <c r="V1" s="1"/>
      <c r="W1" s="1"/>
      <c r="X1" s="1"/>
      <c r="Y1" s="1"/>
      <c r="Z1" s="1"/>
      <c r="AA1" s="1"/>
      <c r="AB1" s="1"/>
      <c r="AC1" s="1"/>
    </row>
    <row r="2" spans="1:33" ht="20.149999999999999" customHeight="1" x14ac:dyDescent="0.3">
      <c r="A2" s="285" t="str">
        <f>'1 In School Youth Part'!A2:N2</f>
        <v>FY22 QUARTER ENDING SEPTEMBER 30, 2021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7"/>
      <c r="U2" s="1"/>
      <c r="V2" s="1"/>
      <c r="W2" s="1"/>
      <c r="X2" s="1"/>
      <c r="Y2" s="1"/>
      <c r="Z2" s="1"/>
      <c r="AA2" s="1"/>
      <c r="AB2" s="1"/>
      <c r="AC2" s="1"/>
    </row>
    <row r="3" spans="1:33" ht="20.149999999999999" customHeight="1" thickBot="1" x14ac:dyDescent="0.4">
      <c r="A3" s="288" t="s">
        <v>90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90"/>
      <c r="U3" s="1"/>
      <c r="V3" s="1"/>
      <c r="W3" s="1"/>
      <c r="X3" s="1"/>
      <c r="Y3" s="1"/>
      <c r="Z3" s="1"/>
      <c r="AA3" s="1"/>
      <c r="AB3" s="1"/>
      <c r="AC3" s="1"/>
    </row>
    <row r="4" spans="1:33" ht="15" customHeight="1" x14ac:dyDescent="0.3">
      <c r="A4" s="277" t="str">
        <f>'1 In School Youth Part'!$A$4</f>
        <v>WORKFORCE AREA</v>
      </c>
      <c r="B4" s="259" t="s">
        <v>67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91"/>
      <c r="S4" s="291"/>
      <c r="T4" s="292"/>
      <c r="U4" s="1"/>
      <c r="V4" s="1"/>
      <c r="W4" s="1"/>
      <c r="X4" s="1"/>
      <c r="Y4" s="1"/>
      <c r="Z4" s="1"/>
      <c r="AA4" s="1"/>
      <c r="AB4" s="1"/>
      <c r="AC4" s="1"/>
    </row>
    <row r="5" spans="1:33" ht="50.25" customHeight="1" thickBot="1" x14ac:dyDescent="0.35">
      <c r="A5" s="278"/>
      <c r="B5" s="147" t="s">
        <v>68</v>
      </c>
      <c r="C5" s="147" t="s">
        <v>69</v>
      </c>
      <c r="D5" s="149" t="s">
        <v>70</v>
      </c>
      <c r="E5" s="150" t="s">
        <v>71</v>
      </c>
      <c r="F5" s="150" t="s">
        <v>72</v>
      </c>
      <c r="G5" s="150" t="s">
        <v>73</v>
      </c>
      <c r="H5" s="149" t="s">
        <v>74</v>
      </c>
      <c r="I5" s="149" t="s">
        <v>75</v>
      </c>
      <c r="J5" s="149" t="s">
        <v>76</v>
      </c>
      <c r="K5" s="149" t="s">
        <v>77</v>
      </c>
      <c r="L5" s="149" t="s">
        <v>78</v>
      </c>
      <c r="M5" s="150" t="s">
        <v>79</v>
      </c>
      <c r="N5" s="150" t="s">
        <v>80</v>
      </c>
      <c r="O5" s="151" t="s">
        <v>81</v>
      </c>
      <c r="P5" s="149" t="s">
        <v>82</v>
      </c>
      <c r="Q5" s="149" t="s">
        <v>83</v>
      </c>
      <c r="R5" s="150" t="s">
        <v>84</v>
      </c>
      <c r="S5" s="150" t="s">
        <v>85</v>
      </c>
      <c r="T5" s="152" t="s">
        <v>86</v>
      </c>
      <c r="U5" s="1"/>
      <c r="V5" s="1"/>
      <c r="W5" s="22"/>
      <c r="X5" s="22"/>
      <c r="Y5" s="1"/>
      <c r="Z5" s="1"/>
      <c r="AA5" s="1"/>
      <c r="AB5" s="1"/>
      <c r="AC5" s="1"/>
      <c r="AD5" s="1"/>
      <c r="AE5" s="1"/>
      <c r="AF5" s="1"/>
      <c r="AG5" s="1"/>
    </row>
    <row r="6" spans="1:33" s="35" customFormat="1" ht="22" customHeight="1" x14ac:dyDescent="0.25">
      <c r="A6" s="23" t="s">
        <v>34</v>
      </c>
      <c r="B6" s="189">
        <f>'3 Total Youth Part'!C6</f>
        <v>13</v>
      </c>
      <c r="C6" s="190">
        <v>53.846153846153847</v>
      </c>
      <c r="D6" s="191">
        <v>38.46153846153846</v>
      </c>
      <c r="E6" s="192">
        <v>7.6923076923076925</v>
      </c>
      <c r="F6" s="192">
        <v>46.153846153846153</v>
      </c>
      <c r="G6" s="191">
        <v>0</v>
      </c>
      <c r="H6" s="191">
        <v>15.384615384615385</v>
      </c>
      <c r="I6" s="193">
        <v>0</v>
      </c>
      <c r="J6" s="191">
        <v>30.76923076923077</v>
      </c>
      <c r="K6" s="191">
        <v>0</v>
      </c>
      <c r="L6" s="191">
        <v>84.615384615384613</v>
      </c>
      <c r="M6" s="194">
        <v>0</v>
      </c>
      <c r="N6" s="191">
        <v>23.076923076923077</v>
      </c>
      <c r="O6" s="191">
        <v>0</v>
      </c>
      <c r="P6" s="191">
        <v>15.384615384615385</v>
      </c>
      <c r="Q6" s="191">
        <v>0</v>
      </c>
      <c r="R6" s="191">
        <v>0</v>
      </c>
      <c r="S6" s="191">
        <v>7.6923076923076925</v>
      </c>
      <c r="T6" s="195">
        <v>0</v>
      </c>
      <c r="U6" s="33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</row>
    <row r="7" spans="1:33" s="35" customFormat="1" ht="22" customHeight="1" x14ac:dyDescent="0.25">
      <c r="A7" s="36" t="s">
        <v>35</v>
      </c>
      <c r="B7" s="196">
        <f>'3 Total Youth Part'!C7</f>
        <v>30</v>
      </c>
      <c r="C7" s="197">
        <v>13.333333333333332</v>
      </c>
      <c r="D7" s="198">
        <v>40</v>
      </c>
      <c r="E7" s="199">
        <v>46.666666666666671</v>
      </c>
      <c r="F7" s="199">
        <v>50</v>
      </c>
      <c r="G7" s="198">
        <v>43.333333333333329</v>
      </c>
      <c r="H7" s="198">
        <v>46.666666666666671</v>
      </c>
      <c r="I7" s="198">
        <v>10</v>
      </c>
      <c r="J7" s="198">
        <v>10</v>
      </c>
      <c r="K7" s="198">
        <v>0</v>
      </c>
      <c r="L7" s="198">
        <v>30</v>
      </c>
      <c r="M7" s="199">
        <v>0</v>
      </c>
      <c r="N7" s="198">
        <v>83.333333333333343</v>
      </c>
      <c r="O7" s="198">
        <v>20</v>
      </c>
      <c r="P7" s="198">
        <v>6.6666666666666661</v>
      </c>
      <c r="Q7" s="198">
        <v>3.333333333333333</v>
      </c>
      <c r="R7" s="198">
        <v>26.666666666666664</v>
      </c>
      <c r="S7" s="198">
        <v>16.666666666666668</v>
      </c>
      <c r="T7" s="201">
        <v>23.333333333333336</v>
      </c>
      <c r="U7" s="33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</row>
    <row r="8" spans="1:33" s="35" customFormat="1" ht="22" customHeight="1" x14ac:dyDescent="0.25">
      <c r="A8" s="23" t="s">
        <v>36</v>
      </c>
      <c r="B8" s="196">
        <f>'3 Total Youth Part'!C8</f>
        <v>19</v>
      </c>
      <c r="C8" s="197">
        <v>78.94736842105263</v>
      </c>
      <c r="D8" s="198">
        <v>10.526315789473683</v>
      </c>
      <c r="E8" s="199">
        <v>10.526315789473683</v>
      </c>
      <c r="F8" s="199">
        <v>36.842105263157897</v>
      </c>
      <c r="G8" s="198">
        <v>15.789473684210527</v>
      </c>
      <c r="H8" s="198">
        <v>15.789473684210527</v>
      </c>
      <c r="I8" s="198">
        <v>0</v>
      </c>
      <c r="J8" s="198">
        <v>47.368421052631575</v>
      </c>
      <c r="K8" s="198">
        <v>5.2631578947368416</v>
      </c>
      <c r="L8" s="198">
        <v>78.94736842105263</v>
      </c>
      <c r="M8" s="202">
        <v>0</v>
      </c>
      <c r="N8" s="198">
        <v>31.578947368421055</v>
      </c>
      <c r="O8" s="198">
        <v>5.2631578947368416</v>
      </c>
      <c r="P8" s="198">
        <v>10.526315789473683</v>
      </c>
      <c r="Q8" s="198">
        <v>0</v>
      </c>
      <c r="R8" s="198">
        <v>0</v>
      </c>
      <c r="S8" s="198">
        <v>5.2631578947368416</v>
      </c>
      <c r="T8" s="201">
        <v>0</v>
      </c>
      <c r="U8" s="33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</row>
    <row r="9" spans="1:33" s="35" customFormat="1" ht="22" customHeight="1" x14ac:dyDescent="0.25">
      <c r="A9" s="23" t="s">
        <v>37</v>
      </c>
      <c r="B9" s="196">
        <f>'3 Total Youth Part'!C9</f>
        <v>19</v>
      </c>
      <c r="C9" s="197">
        <v>10.526315789473683</v>
      </c>
      <c r="D9" s="198">
        <v>47.368421052631575</v>
      </c>
      <c r="E9" s="199">
        <v>42.105263157894733</v>
      </c>
      <c r="F9" s="199">
        <v>57.894736842105267</v>
      </c>
      <c r="G9" s="198">
        <v>15.789473684210527</v>
      </c>
      <c r="H9" s="198">
        <v>68.421052631578945</v>
      </c>
      <c r="I9" s="198">
        <v>0</v>
      </c>
      <c r="J9" s="198">
        <v>10.526315789473683</v>
      </c>
      <c r="K9" s="198">
        <v>0</v>
      </c>
      <c r="L9" s="198">
        <v>21.052631578947366</v>
      </c>
      <c r="M9" s="199">
        <v>5.2631578947368416</v>
      </c>
      <c r="N9" s="198">
        <v>0</v>
      </c>
      <c r="O9" s="198">
        <v>0</v>
      </c>
      <c r="P9" s="198">
        <v>0</v>
      </c>
      <c r="Q9" s="198">
        <v>0</v>
      </c>
      <c r="R9" s="198">
        <v>31.578947368421055</v>
      </c>
      <c r="S9" s="198">
        <v>31.578947368421055</v>
      </c>
      <c r="T9" s="201">
        <v>0</v>
      </c>
      <c r="U9" s="33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</row>
    <row r="10" spans="1:33" s="35" customFormat="1" ht="22" customHeight="1" x14ac:dyDescent="0.25">
      <c r="A10" s="23" t="s">
        <v>38</v>
      </c>
      <c r="B10" s="196">
        <f>'3 Total Youth Part'!C10</f>
        <v>34</v>
      </c>
      <c r="C10" s="197">
        <v>50</v>
      </c>
      <c r="D10" s="198">
        <v>35.294117647058826</v>
      </c>
      <c r="E10" s="199">
        <v>14.705882352941176</v>
      </c>
      <c r="F10" s="199">
        <v>55.882352941176471</v>
      </c>
      <c r="G10" s="198">
        <v>23.529411764705884</v>
      </c>
      <c r="H10" s="198">
        <v>20.588235294117649</v>
      </c>
      <c r="I10" s="200">
        <v>5.882352941176471</v>
      </c>
      <c r="J10" s="198">
        <v>11.764705882352942</v>
      </c>
      <c r="K10" s="198">
        <v>0</v>
      </c>
      <c r="L10" s="198">
        <v>91.176470588235304</v>
      </c>
      <c r="M10" s="202">
        <v>5.882352941176471</v>
      </c>
      <c r="N10" s="198">
        <v>0</v>
      </c>
      <c r="O10" s="198">
        <v>0</v>
      </c>
      <c r="P10" s="198">
        <v>8.8235294117647065</v>
      </c>
      <c r="Q10" s="198">
        <v>0</v>
      </c>
      <c r="R10" s="198">
        <v>2.9411764705882355</v>
      </c>
      <c r="S10" s="198">
        <v>14.705882352941176</v>
      </c>
      <c r="T10" s="201">
        <v>0</v>
      </c>
      <c r="U10" s="33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</row>
    <row r="11" spans="1:33" s="35" customFormat="1" ht="22" customHeight="1" x14ac:dyDescent="0.25">
      <c r="A11" s="23" t="s">
        <v>39</v>
      </c>
      <c r="B11" s="196">
        <f>'3 Total Youth Part'!C11</f>
        <v>38</v>
      </c>
      <c r="C11" s="197">
        <v>42.105263157894733</v>
      </c>
      <c r="D11" s="198">
        <v>42.105263157894733</v>
      </c>
      <c r="E11" s="199">
        <v>15.789473684210527</v>
      </c>
      <c r="F11" s="199">
        <v>65.78947368421052</v>
      </c>
      <c r="G11" s="198">
        <v>28.947368421052634</v>
      </c>
      <c r="H11" s="198">
        <v>21.052631578947366</v>
      </c>
      <c r="I11" s="198">
        <v>2.6315789473684208</v>
      </c>
      <c r="J11" s="198">
        <v>18.421052631578949</v>
      </c>
      <c r="K11" s="198">
        <v>2.6315789473684208</v>
      </c>
      <c r="L11" s="198">
        <v>42.105263157894733</v>
      </c>
      <c r="M11" s="199">
        <v>0</v>
      </c>
      <c r="N11" s="198">
        <v>76.315789473684205</v>
      </c>
      <c r="O11" s="198">
        <v>2.6315789473684208</v>
      </c>
      <c r="P11" s="198">
        <v>5.2631578947368416</v>
      </c>
      <c r="Q11" s="198">
        <v>0</v>
      </c>
      <c r="R11" s="198">
        <v>7.8947368421052637</v>
      </c>
      <c r="S11" s="198">
        <v>18.421052631578949</v>
      </c>
      <c r="T11" s="201">
        <v>0</v>
      </c>
      <c r="U11" s="33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</row>
    <row r="12" spans="1:33" s="35" customFormat="1" ht="22" customHeight="1" x14ac:dyDescent="0.25">
      <c r="A12" s="23" t="s">
        <v>40</v>
      </c>
      <c r="B12" s="196">
        <f>'3 Total Youth Part'!C12</f>
        <v>26</v>
      </c>
      <c r="C12" s="197">
        <v>23.076923076923077</v>
      </c>
      <c r="D12" s="198">
        <v>50</v>
      </c>
      <c r="E12" s="199">
        <v>26.923076923076923</v>
      </c>
      <c r="F12" s="199">
        <v>61.53846153846154</v>
      </c>
      <c r="G12" s="198">
        <v>30.76923076923077</v>
      </c>
      <c r="H12" s="198">
        <v>23.076923076923077</v>
      </c>
      <c r="I12" s="198">
        <v>7.6923076923076925</v>
      </c>
      <c r="J12" s="198">
        <v>57.692307692307693</v>
      </c>
      <c r="K12" s="198">
        <v>7.6923076923076925</v>
      </c>
      <c r="L12" s="198">
        <v>23.076923076923077</v>
      </c>
      <c r="M12" s="202">
        <v>3.8461538461538463</v>
      </c>
      <c r="N12" s="198">
        <v>46.153846153846153</v>
      </c>
      <c r="O12" s="198">
        <v>3.8461538461538463</v>
      </c>
      <c r="P12" s="198">
        <v>38.46153846153846</v>
      </c>
      <c r="Q12" s="198">
        <v>0</v>
      </c>
      <c r="R12" s="198">
        <v>11.538461538461538</v>
      </c>
      <c r="S12" s="198">
        <v>19.23076923076923</v>
      </c>
      <c r="T12" s="201">
        <v>26.923076923076923</v>
      </c>
      <c r="U12" s="33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</row>
    <row r="13" spans="1:33" s="35" customFormat="1" ht="22" customHeight="1" x14ac:dyDescent="0.25">
      <c r="A13" s="23" t="s">
        <v>41</v>
      </c>
      <c r="B13" s="196">
        <f>'3 Total Youth Part'!C13</f>
        <v>42</v>
      </c>
      <c r="C13" s="197">
        <v>50</v>
      </c>
      <c r="D13" s="198">
        <v>30.952380952380953</v>
      </c>
      <c r="E13" s="199">
        <v>19.047619047619047</v>
      </c>
      <c r="F13" s="199">
        <v>57.142857142857146</v>
      </c>
      <c r="G13" s="198">
        <v>57.142857142857146</v>
      </c>
      <c r="H13" s="198">
        <v>16.666666666666668</v>
      </c>
      <c r="I13" s="198">
        <v>11.904761904761903</v>
      </c>
      <c r="J13" s="198">
        <v>28.571428571428573</v>
      </c>
      <c r="K13" s="198">
        <v>26.190476190476193</v>
      </c>
      <c r="L13" s="198">
        <v>59.523809523809526</v>
      </c>
      <c r="M13" s="199">
        <v>14.285714285714286</v>
      </c>
      <c r="N13" s="198">
        <v>0</v>
      </c>
      <c r="O13" s="200">
        <v>4.7619047619047619</v>
      </c>
      <c r="P13" s="198">
        <v>9.5238095238095237</v>
      </c>
      <c r="Q13" s="198">
        <v>0</v>
      </c>
      <c r="R13" s="198">
        <v>4.7619047619047619</v>
      </c>
      <c r="S13" s="198">
        <v>19.047619047619047</v>
      </c>
      <c r="T13" s="201">
        <v>2.3809523809523809</v>
      </c>
      <c r="U13" s="33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</row>
    <row r="14" spans="1:33" s="35" customFormat="1" ht="22" customHeight="1" x14ac:dyDescent="0.25">
      <c r="A14" s="23" t="s">
        <v>42</v>
      </c>
      <c r="B14" s="196">
        <f>'3 Total Youth Part'!C14</f>
        <v>21</v>
      </c>
      <c r="C14" s="197">
        <v>38.095238095238095</v>
      </c>
      <c r="D14" s="198">
        <v>47.619047619047613</v>
      </c>
      <c r="E14" s="199">
        <v>14.285714285714286</v>
      </c>
      <c r="F14" s="199">
        <v>28.571428571428573</v>
      </c>
      <c r="G14" s="198">
        <v>42.857142857142854</v>
      </c>
      <c r="H14" s="198">
        <v>38.095238095238095</v>
      </c>
      <c r="I14" s="198">
        <v>4.7619047619047619</v>
      </c>
      <c r="J14" s="198">
        <v>28.571428571428573</v>
      </c>
      <c r="K14" s="198">
        <v>0</v>
      </c>
      <c r="L14" s="198">
        <v>66.666666666666671</v>
      </c>
      <c r="M14" s="202">
        <v>0</v>
      </c>
      <c r="N14" s="198">
        <v>14.285714285714286</v>
      </c>
      <c r="O14" s="198">
        <v>9.5238095238095237</v>
      </c>
      <c r="P14" s="198">
        <v>23.809523809523807</v>
      </c>
      <c r="Q14" s="198">
        <v>4.7619047619047619</v>
      </c>
      <c r="R14" s="198">
        <v>0</v>
      </c>
      <c r="S14" s="198">
        <v>4.7619047619047619</v>
      </c>
      <c r="T14" s="201">
        <v>4.7619047619047619</v>
      </c>
      <c r="U14" s="33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</row>
    <row r="15" spans="1:33" s="35" customFormat="1" ht="22" customHeight="1" x14ac:dyDescent="0.25">
      <c r="A15" s="23" t="s">
        <v>43</v>
      </c>
      <c r="B15" s="196">
        <f>'3 Total Youth Part'!C15</f>
        <v>238</v>
      </c>
      <c r="C15" s="197">
        <v>72.689075630252105</v>
      </c>
      <c r="D15" s="198">
        <v>17.22689075630252</v>
      </c>
      <c r="E15" s="199">
        <v>9.6638655462184868</v>
      </c>
      <c r="F15" s="199">
        <v>58.823529411764703</v>
      </c>
      <c r="G15" s="198">
        <v>61.344537815126053</v>
      </c>
      <c r="H15" s="198">
        <v>14.285714285714286</v>
      </c>
      <c r="I15" s="198">
        <v>0.42016806722689076</v>
      </c>
      <c r="J15" s="198">
        <v>28.151260504201684</v>
      </c>
      <c r="K15" s="198">
        <v>34.45378151260504</v>
      </c>
      <c r="L15" s="198">
        <v>57.563025210084035</v>
      </c>
      <c r="M15" s="199">
        <v>0.42016806722689076</v>
      </c>
      <c r="N15" s="198">
        <v>82.773109243697476</v>
      </c>
      <c r="O15" s="198">
        <v>2.9411764705882355</v>
      </c>
      <c r="P15" s="198">
        <v>22.268907563025209</v>
      </c>
      <c r="Q15" s="198">
        <v>1.2605042016806722</v>
      </c>
      <c r="R15" s="198">
        <v>19.327731092436974</v>
      </c>
      <c r="S15" s="198">
        <v>5.4621848739495791</v>
      </c>
      <c r="T15" s="201">
        <v>0.42016806722689076</v>
      </c>
      <c r="U15" s="33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</row>
    <row r="16" spans="1:33" s="35" customFormat="1" ht="22" customHeight="1" x14ac:dyDescent="0.25">
      <c r="A16" s="23" t="s">
        <v>44</v>
      </c>
      <c r="B16" s="196">
        <f>'3 Total Youth Part'!C16</f>
        <v>11</v>
      </c>
      <c r="C16" s="197">
        <v>0</v>
      </c>
      <c r="D16" s="198">
        <v>36.363636363636367</v>
      </c>
      <c r="E16" s="199">
        <v>63.63636363636364</v>
      </c>
      <c r="F16" s="199">
        <v>81.818181818181813</v>
      </c>
      <c r="G16" s="198">
        <v>72.727272727272734</v>
      </c>
      <c r="H16" s="198">
        <v>27.272727272727273</v>
      </c>
      <c r="I16" s="198">
        <v>9.0909090909090917</v>
      </c>
      <c r="J16" s="198">
        <v>9.0909090909090917</v>
      </c>
      <c r="K16" s="198">
        <v>0</v>
      </c>
      <c r="L16" s="198">
        <v>0</v>
      </c>
      <c r="M16" s="199">
        <v>0</v>
      </c>
      <c r="N16" s="198">
        <v>18.181818181818183</v>
      </c>
      <c r="O16" s="198">
        <v>0</v>
      </c>
      <c r="P16" s="198">
        <v>9.0909090909090917</v>
      </c>
      <c r="Q16" s="200">
        <v>0</v>
      </c>
      <c r="R16" s="198">
        <v>0</v>
      </c>
      <c r="S16" s="198">
        <v>27.272727272727273</v>
      </c>
      <c r="T16" s="201">
        <v>90.909090909090907</v>
      </c>
      <c r="U16" s="33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</row>
    <row r="17" spans="1:33" s="35" customFormat="1" ht="22" customHeight="1" x14ac:dyDescent="0.25">
      <c r="A17" s="23" t="s">
        <v>45</v>
      </c>
      <c r="B17" s="196">
        <f>'3 Total Youth Part'!C17</f>
        <v>9</v>
      </c>
      <c r="C17" s="197">
        <v>77.777777777777771</v>
      </c>
      <c r="D17" s="198">
        <v>22.222222222222221</v>
      </c>
      <c r="E17" s="199">
        <v>0</v>
      </c>
      <c r="F17" s="199">
        <v>55.555555555555557</v>
      </c>
      <c r="G17" s="198">
        <v>22.222222222222221</v>
      </c>
      <c r="H17" s="198">
        <v>66.666666666666671</v>
      </c>
      <c r="I17" s="198">
        <v>0</v>
      </c>
      <c r="J17" s="198">
        <v>77.777777777777771</v>
      </c>
      <c r="K17" s="198">
        <v>77.777777777777771</v>
      </c>
      <c r="L17" s="198">
        <v>0</v>
      </c>
      <c r="M17" s="199">
        <v>11.111111111111111</v>
      </c>
      <c r="N17" s="198">
        <v>0</v>
      </c>
      <c r="O17" s="198">
        <v>0</v>
      </c>
      <c r="P17" s="198">
        <v>11.111111111111111</v>
      </c>
      <c r="Q17" s="200">
        <v>0</v>
      </c>
      <c r="R17" s="198">
        <v>0</v>
      </c>
      <c r="S17" s="198">
        <v>11.111111111111111</v>
      </c>
      <c r="T17" s="201">
        <v>0</v>
      </c>
      <c r="U17" s="33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</row>
    <row r="18" spans="1:33" s="35" customFormat="1" ht="22" customHeight="1" x14ac:dyDescent="0.25">
      <c r="A18" s="23" t="s">
        <v>46</v>
      </c>
      <c r="B18" s="196">
        <f>'3 Total Youth Part'!C18</f>
        <v>51</v>
      </c>
      <c r="C18" s="197">
        <v>21.568627450980394</v>
      </c>
      <c r="D18" s="198">
        <v>39.215686274509807</v>
      </c>
      <c r="E18" s="199">
        <v>39.215686274509807</v>
      </c>
      <c r="F18" s="199">
        <v>74.509803921568633</v>
      </c>
      <c r="G18" s="198">
        <v>35.294117647058826</v>
      </c>
      <c r="H18" s="198">
        <v>19.607843137254903</v>
      </c>
      <c r="I18" s="198">
        <v>1.9607843137254903</v>
      </c>
      <c r="J18" s="198">
        <v>41.176470588235297</v>
      </c>
      <c r="K18" s="198">
        <v>1.9607843137254903</v>
      </c>
      <c r="L18" s="198">
        <v>33.333333333333336</v>
      </c>
      <c r="M18" s="199">
        <v>0</v>
      </c>
      <c r="N18" s="198">
        <v>19.607843137254903</v>
      </c>
      <c r="O18" s="200">
        <v>0</v>
      </c>
      <c r="P18" s="198">
        <v>19.607843137254903</v>
      </c>
      <c r="Q18" s="198">
        <v>0</v>
      </c>
      <c r="R18" s="198">
        <v>3.9215686274509807</v>
      </c>
      <c r="S18" s="198">
        <v>43.137254901960787</v>
      </c>
      <c r="T18" s="201">
        <v>13.725490196078431</v>
      </c>
      <c r="U18" s="33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</row>
    <row r="19" spans="1:33" s="35" customFormat="1" ht="22" customHeight="1" x14ac:dyDescent="0.25">
      <c r="A19" s="23" t="s">
        <v>47</v>
      </c>
      <c r="B19" s="196">
        <f>'3 Total Youth Part'!C19</f>
        <v>20</v>
      </c>
      <c r="C19" s="197">
        <v>15</v>
      </c>
      <c r="D19" s="198">
        <v>30</v>
      </c>
      <c r="E19" s="199">
        <v>55</v>
      </c>
      <c r="F19" s="199">
        <v>90</v>
      </c>
      <c r="G19" s="198">
        <v>55</v>
      </c>
      <c r="H19" s="198">
        <v>10</v>
      </c>
      <c r="I19" s="200">
        <v>0</v>
      </c>
      <c r="J19" s="198">
        <v>5</v>
      </c>
      <c r="K19" s="198">
        <v>5</v>
      </c>
      <c r="L19" s="198">
        <v>45</v>
      </c>
      <c r="M19" s="202">
        <v>0</v>
      </c>
      <c r="N19" s="198">
        <v>85</v>
      </c>
      <c r="O19" s="198">
        <v>0</v>
      </c>
      <c r="P19" s="198">
        <v>40</v>
      </c>
      <c r="Q19" s="198">
        <v>0</v>
      </c>
      <c r="R19" s="200">
        <v>40</v>
      </c>
      <c r="S19" s="198">
        <v>50</v>
      </c>
      <c r="T19" s="201">
        <v>0</v>
      </c>
      <c r="U19" s="33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</row>
    <row r="20" spans="1:33" s="35" customFormat="1" ht="22" customHeight="1" x14ac:dyDescent="0.25">
      <c r="A20" s="23" t="s">
        <v>48</v>
      </c>
      <c r="B20" s="196">
        <f>'3 Total Youth Part'!C20</f>
        <v>31</v>
      </c>
      <c r="C20" s="197">
        <v>58.064516129032256</v>
      </c>
      <c r="D20" s="198">
        <v>25.806451612903224</v>
      </c>
      <c r="E20" s="199">
        <v>16.129032258064516</v>
      </c>
      <c r="F20" s="199">
        <v>51.612903225806448</v>
      </c>
      <c r="G20" s="198">
        <v>45.161290322580641</v>
      </c>
      <c r="H20" s="198">
        <v>29.032258064516128</v>
      </c>
      <c r="I20" s="198">
        <v>0</v>
      </c>
      <c r="J20" s="198">
        <v>22.58064516129032</v>
      </c>
      <c r="K20" s="198">
        <v>0</v>
      </c>
      <c r="L20" s="198">
        <v>96.774193548387103</v>
      </c>
      <c r="M20" s="199">
        <v>0</v>
      </c>
      <c r="N20" s="198">
        <v>74.193548387096769</v>
      </c>
      <c r="O20" s="198">
        <v>0</v>
      </c>
      <c r="P20" s="198">
        <v>16.129032258064516</v>
      </c>
      <c r="Q20" s="198">
        <v>3.225806451612903</v>
      </c>
      <c r="R20" s="198">
        <v>0</v>
      </c>
      <c r="S20" s="198">
        <v>0</v>
      </c>
      <c r="T20" s="201">
        <v>0</v>
      </c>
      <c r="U20" s="33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</row>
    <row r="21" spans="1:33" s="35" customFormat="1" ht="22" customHeight="1" thickBot="1" x14ac:dyDescent="0.3">
      <c r="A21" s="55" t="s">
        <v>49</v>
      </c>
      <c r="B21" s="203">
        <f>'3 Total Youth Part'!C21</f>
        <v>20</v>
      </c>
      <c r="C21" s="204">
        <v>45</v>
      </c>
      <c r="D21" s="205">
        <v>55</v>
      </c>
      <c r="E21" s="206">
        <v>0</v>
      </c>
      <c r="F21" s="206">
        <v>45</v>
      </c>
      <c r="G21" s="205">
        <v>15</v>
      </c>
      <c r="H21" s="205">
        <v>5</v>
      </c>
      <c r="I21" s="207">
        <v>0</v>
      </c>
      <c r="J21" s="205">
        <v>35</v>
      </c>
      <c r="K21" s="205">
        <v>5</v>
      </c>
      <c r="L21" s="205">
        <v>80</v>
      </c>
      <c r="M21" s="208">
        <v>0</v>
      </c>
      <c r="N21" s="205">
        <v>40</v>
      </c>
      <c r="O21" s="205">
        <v>5</v>
      </c>
      <c r="P21" s="205">
        <v>5</v>
      </c>
      <c r="Q21" s="205">
        <v>0</v>
      </c>
      <c r="R21" s="205">
        <v>5</v>
      </c>
      <c r="S21" s="207">
        <v>5</v>
      </c>
      <c r="T21" s="209">
        <v>5</v>
      </c>
      <c r="U21" s="33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</row>
    <row r="22" spans="1:33" s="35" customFormat="1" ht="22" customHeight="1" thickBot="1" x14ac:dyDescent="0.3">
      <c r="A22" s="210" t="s">
        <v>50</v>
      </c>
      <c r="B22" s="217">
        <f>SUM(B6:B21)</f>
        <v>622</v>
      </c>
      <c r="C22" s="218">
        <v>50.964630225080384</v>
      </c>
      <c r="D22" s="219">
        <v>29.581993569131832</v>
      </c>
      <c r="E22" s="220">
        <v>19.292604501607716</v>
      </c>
      <c r="F22" s="220">
        <v>58.520900321543401</v>
      </c>
      <c r="G22" s="219">
        <v>45.176848874598072</v>
      </c>
      <c r="H22" s="219">
        <v>21.382636655948556</v>
      </c>
      <c r="I22" s="219">
        <v>2.733118971061093</v>
      </c>
      <c r="J22" s="219">
        <v>27.813504823151124</v>
      </c>
      <c r="K22" s="219">
        <v>17.20257234726688</v>
      </c>
      <c r="L22" s="219">
        <v>54.662379421221864</v>
      </c>
      <c r="M22" s="220">
        <v>1.9292604501607717</v>
      </c>
      <c r="N22" s="219">
        <v>53.858520900321544</v>
      </c>
      <c r="O22" s="219">
        <v>3.3762057877813505</v>
      </c>
      <c r="P22" s="219">
        <v>17.524115755627012</v>
      </c>
      <c r="Q22" s="219">
        <v>0.96463022508038587</v>
      </c>
      <c r="R22" s="219">
        <v>12.861736334405146</v>
      </c>
      <c r="S22" s="219">
        <v>14.308681672025722</v>
      </c>
      <c r="T22" s="221">
        <v>5.6270096463022501</v>
      </c>
      <c r="U22" s="33"/>
      <c r="V22" s="34"/>
      <c r="W22" s="69"/>
      <c r="X22" s="70"/>
      <c r="Y22" s="70"/>
      <c r="Z22" s="70"/>
      <c r="AA22" s="70"/>
      <c r="AB22" s="70"/>
      <c r="AC22" s="34"/>
      <c r="AD22" s="34"/>
      <c r="AE22" s="34"/>
      <c r="AF22" s="34"/>
      <c r="AG22" s="34"/>
    </row>
    <row r="23" spans="1:33" x14ac:dyDescent="0.3">
      <c r="P23" s="188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"/>
  <sheetViews>
    <sheetView zoomScale="90" zoomScaleNormal="90" workbookViewId="0">
      <selection activeCell="B22" sqref="B22"/>
    </sheetView>
  </sheetViews>
  <sheetFormatPr defaultColWidth="9.1796875" defaultRowHeight="13" x14ac:dyDescent="0.3"/>
  <cols>
    <col min="1" max="1" width="20.7265625" style="2" customWidth="1"/>
    <col min="2" max="2" width="8.453125" style="2" customWidth="1"/>
    <col min="3" max="3" width="8" style="2" customWidth="1"/>
    <col min="4" max="4" width="7.26953125" style="2" customWidth="1"/>
    <col min="5" max="5" width="9.7265625" style="2" customWidth="1"/>
    <col min="6" max="6" width="9.453125" style="2" customWidth="1"/>
    <col min="7" max="7" width="6.81640625" style="2" customWidth="1"/>
    <col min="8" max="8" width="9.54296875" style="2" customWidth="1"/>
    <col min="9" max="9" width="9.26953125" style="2" customWidth="1"/>
    <col min="10" max="10" width="8.1796875" style="2" customWidth="1"/>
    <col min="11" max="11" width="9.7265625" style="2" customWidth="1"/>
    <col min="12" max="12" width="7.453125" style="2" customWidth="1"/>
    <col min="13" max="13" width="8.453125" style="2" customWidth="1"/>
    <col min="14" max="14" width="6.81640625" style="2" customWidth="1"/>
    <col min="15" max="16" width="9.1796875" style="2"/>
    <col min="17" max="17" width="8.81640625" style="2" customWidth="1"/>
    <col min="18" max="16384" width="9.1796875" style="2"/>
  </cols>
  <sheetData>
    <row r="1" spans="1:27" ht="20.149999999999999" customHeight="1" x14ac:dyDescent="0.3">
      <c r="A1" s="238" t="s">
        <v>16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40"/>
      <c r="O1" s="16"/>
      <c r="P1" s="16"/>
      <c r="Q1" s="17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0.149999999999999" customHeight="1" x14ac:dyDescent="0.3">
      <c r="A2" s="247" t="s">
        <v>91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17"/>
      <c r="P2" s="17"/>
      <c r="Q2" s="17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0.149999999999999" customHeight="1" thickBot="1" x14ac:dyDescent="0.35">
      <c r="A3" s="244" t="s">
        <v>17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6.5" customHeight="1" x14ac:dyDescent="0.35">
      <c r="A4" s="250" t="s">
        <v>18</v>
      </c>
      <c r="B4" s="241" t="s">
        <v>19</v>
      </c>
      <c r="C4" s="242"/>
      <c r="D4" s="243"/>
      <c r="E4" s="241" t="s">
        <v>20</v>
      </c>
      <c r="F4" s="242"/>
      <c r="G4" s="242"/>
      <c r="H4" s="242"/>
      <c r="I4" s="242"/>
      <c r="J4" s="242"/>
      <c r="K4" s="242"/>
      <c r="L4" s="242"/>
      <c r="M4" s="242"/>
      <c r="N4" s="243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54" customHeight="1" thickBot="1" x14ac:dyDescent="0.35">
      <c r="A5" s="251"/>
      <c r="B5" s="18" t="s">
        <v>21</v>
      </c>
      <c r="C5" s="19" t="s">
        <v>22</v>
      </c>
      <c r="D5" s="20" t="s">
        <v>23</v>
      </c>
      <c r="E5" s="19" t="s">
        <v>24</v>
      </c>
      <c r="F5" s="19" t="s">
        <v>25</v>
      </c>
      <c r="G5" s="19" t="s">
        <v>26</v>
      </c>
      <c r="H5" s="19" t="s">
        <v>27</v>
      </c>
      <c r="I5" s="21" t="s">
        <v>28</v>
      </c>
      <c r="J5" s="19" t="s">
        <v>29</v>
      </c>
      <c r="K5" s="21" t="s">
        <v>30</v>
      </c>
      <c r="L5" s="19" t="s">
        <v>31</v>
      </c>
      <c r="M5" s="21" t="s">
        <v>32</v>
      </c>
      <c r="N5" s="20" t="s">
        <v>33</v>
      </c>
      <c r="O5" s="1"/>
      <c r="P5" s="1"/>
      <c r="Q5" s="22"/>
      <c r="R5" s="22"/>
      <c r="S5" s="1"/>
      <c r="T5" s="1"/>
      <c r="U5" s="1"/>
      <c r="V5" s="1"/>
      <c r="W5" s="1"/>
      <c r="X5" s="1"/>
      <c r="Y5" s="1"/>
      <c r="Z5" s="1"/>
      <c r="AA5" s="1"/>
    </row>
    <row r="6" spans="1:27" s="35" customFormat="1" ht="20.149999999999999" customHeight="1" x14ac:dyDescent="0.25">
      <c r="A6" s="23" t="s">
        <v>34</v>
      </c>
      <c r="B6" s="24">
        <v>0</v>
      </c>
      <c r="C6" s="25">
        <v>0</v>
      </c>
      <c r="D6" s="26">
        <f>IF(B6&gt;0,(C6/B6),0)</f>
        <v>0</v>
      </c>
      <c r="E6" s="27">
        <v>0</v>
      </c>
      <c r="F6" s="28">
        <v>0</v>
      </c>
      <c r="G6" s="25">
        <v>0</v>
      </c>
      <c r="H6" s="25">
        <v>0</v>
      </c>
      <c r="I6" s="29">
        <v>0</v>
      </c>
      <c r="J6" s="28">
        <v>0</v>
      </c>
      <c r="K6" s="30">
        <v>0</v>
      </c>
      <c r="L6" s="31">
        <v>0</v>
      </c>
      <c r="M6" s="29">
        <v>0</v>
      </c>
      <c r="N6" s="32">
        <v>0</v>
      </c>
      <c r="O6" s="33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</row>
    <row r="7" spans="1:27" s="35" customFormat="1" ht="20.149999999999999" customHeight="1" x14ac:dyDescent="0.25">
      <c r="A7" s="36" t="s">
        <v>35</v>
      </c>
      <c r="B7" s="37">
        <v>15</v>
      </c>
      <c r="C7" s="38">
        <v>4</v>
      </c>
      <c r="D7" s="39">
        <f t="shared" ref="D7:D22" si="0">(C7/B7)</f>
        <v>0.26666666666666666</v>
      </c>
      <c r="E7" s="40">
        <v>2</v>
      </c>
      <c r="F7" s="41">
        <v>0</v>
      </c>
      <c r="G7" s="38">
        <v>3</v>
      </c>
      <c r="H7" s="38">
        <v>1</v>
      </c>
      <c r="I7" s="42">
        <v>3</v>
      </c>
      <c r="J7" s="41">
        <v>2</v>
      </c>
      <c r="K7" s="42">
        <v>1</v>
      </c>
      <c r="L7" s="43">
        <v>3</v>
      </c>
      <c r="M7" s="42">
        <v>4</v>
      </c>
      <c r="N7" s="44">
        <v>0</v>
      </c>
      <c r="O7" s="33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</row>
    <row r="8" spans="1:27" s="35" customFormat="1" ht="20.149999999999999" customHeight="1" x14ac:dyDescent="0.25">
      <c r="A8" s="23" t="s">
        <v>36</v>
      </c>
      <c r="B8" s="45">
        <v>15</v>
      </c>
      <c r="C8" s="46">
        <v>1</v>
      </c>
      <c r="D8" s="47">
        <f t="shared" si="0"/>
        <v>6.6666666666666666E-2</v>
      </c>
      <c r="E8" s="48">
        <v>1</v>
      </c>
      <c r="F8" s="49">
        <v>1</v>
      </c>
      <c r="G8" s="46">
        <v>1</v>
      </c>
      <c r="H8" s="49">
        <v>1</v>
      </c>
      <c r="I8" s="50">
        <v>1</v>
      </c>
      <c r="J8" s="49">
        <v>1</v>
      </c>
      <c r="K8" s="50">
        <v>1</v>
      </c>
      <c r="L8" s="51">
        <v>1</v>
      </c>
      <c r="M8" s="50">
        <v>1</v>
      </c>
      <c r="N8" s="52">
        <v>0</v>
      </c>
      <c r="O8" s="33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</row>
    <row r="9" spans="1:27" s="35" customFormat="1" ht="20.149999999999999" customHeight="1" x14ac:dyDescent="0.25">
      <c r="A9" s="23" t="s">
        <v>37</v>
      </c>
      <c r="B9" s="45">
        <v>0</v>
      </c>
      <c r="C9" s="46">
        <v>0</v>
      </c>
      <c r="D9" s="47">
        <f>IF(B9&gt;0,C9/B9,0)</f>
        <v>0</v>
      </c>
      <c r="E9" s="48">
        <v>0</v>
      </c>
      <c r="F9" s="49">
        <v>0</v>
      </c>
      <c r="G9" s="46">
        <v>0</v>
      </c>
      <c r="H9" s="49">
        <v>0</v>
      </c>
      <c r="I9" s="50">
        <v>0</v>
      </c>
      <c r="J9" s="49">
        <v>0</v>
      </c>
      <c r="K9" s="50">
        <v>0</v>
      </c>
      <c r="L9" s="51">
        <v>0</v>
      </c>
      <c r="M9" s="50">
        <v>0</v>
      </c>
      <c r="N9" s="52">
        <v>0</v>
      </c>
      <c r="O9" s="33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spans="1:27" s="35" customFormat="1" ht="20.149999999999999" customHeight="1" x14ac:dyDescent="0.25">
      <c r="A10" s="23" t="s">
        <v>38</v>
      </c>
      <c r="B10" s="45">
        <v>0</v>
      </c>
      <c r="C10" s="46">
        <v>0</v>
      </c>
      <c r="D10" s="47">
        <f>IF(B10&gt;0,C10/B10,0)</f>
        <v>0</v>
      </c>
      <c r="E10" s="48">
        <v>0</v>
      </c>
      <c r="F10" s="49">
        <v>0</v>
      </c>
      <c r="G10" s="46">
        <v>0</v>
      </c>
      <c r="H10" s="49">
        <v>0</v>
      </c>
      <c r="I10" s="50">
        <v>0</v>
      </c>
      <c r="J10" s="49">
        <v>0</v>
      </c>
      <c r="K10" s="50">
        <v>0</v>
      </c>
      <c r="L10" s="51">
        <v>0</v>
      </c>
      <c r="M10" s="50">
        <v>0</v>
      </c>
      <c r="N10" s="52">
        <v>0</v>
      </c>
      <c r="O10" s="33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</row>
    <row r="11" spans="1:27" s="35" customFormat="1" ht="20.149999999999999" customHeight="1" x14ac:dyDescent="0.25">
      <c r="A11" s="23" t="s">
        <v>39</v>
      </c>
      <c r="B11" s="45">
        <v>0</v>
      </c>
      <c r="C11" s="46">
        <v>1</v>
      </c>
      <c r="D11" s="47">
        <f>IF(B11&gt;0,C11/B11,0)</f>
        <v>0</v>
      </c>
      <c r="E11" s="48">
        <v>1</v>
      </c>
      <c r="F11" s="49">
        <v>1</v>
      </c>
      <c r="G11" s="46">
        <v>1</v>
      </c>
      <c r="H11" s="49">
        <v>0</v>
      </c>
      <c r="I11" s="50">
        <v>1</v>
      </c>
      <c r="J11" s="49">
        <v>1</v>
      </c>
      <c r="K11" s="50">
        <v>1</v>
      </c>
      <c r="L11" s="51">
        <v>1</v>
      </c>
      <c r="M11" s="50">
        <v>1</v>
      </c>
      <c r="N11" s="52">
        <v>1</v>
      </c>
      <c r="O11" s="33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s="35" customFormat="1" ht="20.149999999999999" customHeight="1" x14ac:dyDescent="0.25">
      <c r="A12" s="23" t="s">
        <v>40</v>
      </c>
      <c r="B12" s="45">
        <v>10</v>
      </c>
      <c r="C12" s="46">
        <v>6</v>
      </c>
      <c r="D12" s="47">
        <f t="shared" si="0"/>
        <v>0.6</v>
      </c>
      <c r="E12" s="45">
        <v>6</v>
      </c>
      <c r="F12" s="49">
        <v>0</v>
      </c>
      <c r="G12" s="46">
        <v>6</v>
      </c>
      <c r="H12" s="49">
        <v>2</v>
      </c>
      <c r="I12" s="50">
        <v>2</v>
      </c>
      <c r="J12" s="46">
        <v>0</v>
      </c>
      <c r="K12" s="53">
        <v>5</v>
      </c>
      <c r="L12" s="51">
        <v>0</v>
      </c>
      <c r="M12" s="50">
        <v>6</v>
      </c>
      <c r="N12" s="54">
        <v>0</v>
      </c>
      <c r="O12" s="33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</row>
    <row r="13" spans="1:27" s="35" customFormat="1" ht="20.149999999999999" customHeight="1" x14ac:dyDescent="0.25">
      <c r="A13" s="23" t="s">
        <v>41</v>
      </c>
      <c r="B13" s="45">
        <v>23</v>
      </c>
      <c r="C13" s="46">
        <v>11</v>
      </c>
      <c r="D13" s="47">
        <f t="shared" si="0"/>
        <v>0.47826086956521741</v>
      </c>
      <c r="E13" s="48">
        <v>11</v>
      </c>
      <c r="F13" s="49">
        <v>10</v>
      </c>
      <c r="G13" s="46">
        <v>11</v>
      </c>
      <c r="H13" s="49">
        <v>11</v>
      </c>
      <c r="I13" s="50">
        <v>11</v>
      </c>
      <c r="J13" s="49">
        <v>11</v>
      </c>
      <c r="K13" s="50">
        <v>11</v>
      </c>
      <c r="L13" s="51">
        <v>11</v>
      </c>
      <c r="M13" s="50">
        <v>11</v>
      </c>
      <c r="N13" s="52">
        <v>11</v>
      </c>
      <c r="O13" s="33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</row>
    <row r="14" spans="1:27" s="35" customFormat="1" ht="20.149999999999999" customHeight="1" x14ac:dyDescent="0.25">
      <c r="A14" s="23" t="s">
        <v>42</v>
      </c>
      <c r="B14" s="45">
        <v>0</v>
      </c>
      <c r="C14" s="46">
        <v>0</v>
      </c>
      <c r="D14" s="47">
        <f>IF(B14&gt;0,C14/B14,0)</f>
        <v>0</v>
      </c>
      <c r="E14" s="48">
        <v>0</v>
      </c>
      <c r="F14" s="49">
        <v>0</v>
      </c>
      <c r="G14" s="46">
        <v>0</v>
      </c>
      <c r="H14" s="49">
        <v>0</v>
      </c>
      <c r="I14" s="50">
        <v>0</v>
      </c>
      <c r="J14" s="49">
        <v>0</v>
      </c>
      <c r="K14" s="50">
        <v>0</v>
      </c>
      <c r="L14" s="51">
        <v>0</v>
      </c>
      <c r="M14" s="50">
        <v>0</v>
      </c>
      <c r="N14" s="52">
        <v>0</v>
      </c>
      <c r="O14" s="33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</row>
    <row r="15" spans="1:27" s="35" customFormat="1" ht="20.149999999999999" customHeight="1" x14ac:dyDescent="0.25">
      <c r="A15" s="23" t="s">
        <v>43</v>
      </c>
      <c r="B15" s="45">
        <v>137</v>
      </c>
      <c r="C15" s="46">
        <v>89</v>
      </c>
      <c r="D15" s="47">
        <f t="shared" si="0"/>
        <v>0.64963503649635035</v>
      </c>
      <c r="E15" s="48">
        <v>64</v>
      </c>
      <c r="F15" s="49">
        <v>6</v>
      </c>
      <c r="G15" s="46">
        <v>66</v>
      </c>
      <c r="H15" s="49">
        <v>61</v>
      </c>
      <c r="I15" s="50">
        <v>53</v>
      </c>
      <c r="J15" s="49">
        <v>61</v>
      </c>
      <c r="K15" s="50">
        <v>41</v>
      </c>
      <c r="L15" s="51">
        <v>69</v>
      </c>
      <c r="M15" s="50">
        <v>67</v>
      </c>
      <c r="N15" s="52">
        <v>0</v>
      </c>
      <c r="O15" s="33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</row>
    <row r="16" spans="1:27" s="35" customFormat="1" ht="20.149999999999999" customHeight="1" x14ac:dyDescent="0.25">
      <c r="A16" s="23" t="s">
        <v>44</v>
      </c>
      <c r="B16" s="45">
        <v>0</v>
      </c>
      <c r="C16" s="46">
        <v>0</v>
      </c>
      <c r="D16" s="47">
        <f>IF(B16&gt;0,C16/B16,0)</f>
        <v>0</v>
      </c>
      <c r="E16" s="48">
        <v>0</v>
      </c>
      <c r="F16" s="49">
        <v>0</v>
      </c>
      <c r="G16" s="46">
        <v>0</v>
      </c>
      <c r="H16" s="49">
        <v>0</v>
      </c>
      <c r="I16" s="50">
        <v>0</v>
      </c>
      <c r="J16" s="49">
        <v>0</v>
      </c>
      <c r="K16" s="50">
        <v>0</v>
      </c>
      <c r="L16" s="51">
        <v>0</v>
      </c>
      <c r="M16" s="50">
        <v>0</v>
      </c>
      <c r="N16" s="52">
        <v>0</v>
      </c>
      <c r="O16" s="33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</row>
    <row r="17" spans="1:27" s="35" customFormat="1" ht="20.149999999999999" customHeight="1" x14ac:dyDescent="0.25">
      <c r="A17" s="23" t="s">
        <v>45</v>
      </c>
      <c r="B17" s="45">
        <v>48</v>
      </c>
      <c r="C17" s="46">
        <v>9</v>
      </c>
      <c r="D17" s="47">
        <f t="shared" si="0"/>
        <v>0.1875</v>
      </c>
      <c r="E17" s="48">
        <v>9</v>
      </c>
      <c r="F17" s="49">
        <v>0</v>
      </c>
      <c r="G17" s="46">
        <v>1</v>
      </c>
      <c r="H17" s="49">
        <v>9</v>
      </c>
      <c r="I17" s="50">
        <v>9</v>
      </c>
      <c r="J17" s="49">
        <v>9</v>
      </c>
      <c r="K17" s="50">
        <v>9</v>
      </c>
      <c r="L17" s="51">
        <v>9</v>
      </c>
      <c r="M17" s="50">
        <v>9</v>
      </c>
      <c r="N17" s="52">
        <v>4</v>
      </c>
      <c r="O17" s="33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</row>
    <row r="18" spans="1:27" s="35" customFormat="1" ht="20.149999999999999" customHeight="1" x14ac:dyDescent="0.25">
      <c r="A18" s="23" t="s">
        <v>46</v>
      </c>
      <c r="B18" s="45">
        <v>10</v>
      </c>
      <c r="C18" s="46">
        <v>2</v>
      </c>
      <c r="D18" s="47">
        <f t="shared" si="0"/>
        <v>0.2</v>
      </c>
      <c r="E18" s="48">
        <v>2</v>
      </c>
      <c r="F18" s="49">
        <v>2</v>
      </c>
      <c r="G18" s="46">
        <v>1</v>
      </c>
      <c r="H18" s="49">
        <v>2</v>
      </c>
      <c r="I18" s="50">
        <v>2</v>
      </c>
      <c r="J18" s="49">
        <v>1</v>
      </c>
      <c r="K18" s="50">
        <v>0</v>
      </c>
      <c r="L18" s="51">
        <v>2</v>
      </c>
      <c r="M18" s="50">
        <v>2</v>
      </c>
      <c r="N18" s="52">
        <v>0</v>
      </c>
      <c r="O18" s="33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</row>
    <row r="19" spans="1:27" s="35" customFormat="1" ht="20.149999999999999" customHeight="1" x14ac:dyDescent="0.25">
      <c r="A19" s="23" t="s">
        <v>47</v>
      </c>
      <c r="B19" s="45">
        <v>0</v>
      </c>
      <c r="C19" s="46">
        <v>2</v>
      </c>
      <c r="D19" s="47">
        <f>IF(B19&gt;0,C19/B19,0)</f>
        <v>0</v>
      </c>
      <c r="E19" s="48">
        <v>2</v>
      </c>
      <c r="F19" s="49">
        <v>2</v>
      </c>
      <c r="G19" s="46">
        <v>2</v>
      </c>
      <c r="H19" s="49">
        <v>2</v>
      </c>
      <c r="I19" s="50">
        <v>0</v>
      </c>
      <c r="J19" s="49">
        <v>2</v>
      </c>
      <c r="K19" s="50">
        <v>2</v>
      </c>
      <c r="L19" s="51">
        <v>2</v>
      </c>
      <c r="M19" s="50">
        <v>2</v>
      </c>
      <c r="N19" s="52">
        <v>2</v>
      </c>
      <c r="O19" s="33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</row>
    <row r="20" spans="1:27" s="35" customFormat="1" ht="20.149999999999999" customHeight="1" x14ac:dyDescent="0.25">
      <c r="A20" s="23" t="s">
        <v>48</v>
      </c>
      <c r="B20" s="45">
        <v>0</v>
      </c>
      <c r="C20" s="46">
        <v>0</v>
      </c>
      <c r="D20" s="47">
        <f>IF(B20&gt;0,(C20/B20),0)</f>
        <v>0</v>
      </c>
      <c r="E20" s="48">
        <v>0</v>
      </c>
      <c r="F20" s="49">
        <v>0</v>
      </c>
      <c r="G20" s="46">
        <v>0</v>
      </c>
      <c r="H20" s="49">
        <v>0</v>
      </c>
      <c r="I20" s="50">
        <v>0</v>
      </c>
      <c r="J20" s="49">
        <v>0</v>
      </c>
      <c r="K20" s="50">
        <v>0</v>
      </c>
      <c r="L20" s="51">
        <v>0</v>
      </c>
      <c r="M20" s="50">
        <v>0</v>
      </c>
      <c r="N20" s="52">
        <v>0</v>
      </c>
      <c r="O20" s="33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</row>
    <row r="21" spans="1:27" s="35" customFormat="1" ht="20.149999999999999" customHeight="1" thickBot="1" x14ac:dyDescent="0.3">
      <c r="A21" s="55" t="s">
        <v>49</v>
      </c>
      <c r="B21" s="56">
        <v>8</v>
      </c>
      <c r="C21" s="57">
        <v>1</v>
      </c>
      <c r="D21" s="58">
        <f>IF(B21&gt;0,C21/B21,0)</f>
        <v>0.125</v>
      </c>
      <c r="E21" s="59">
        <v>0</v>
      </c>
      <c r="F21" s="60">
        <v>0</v>
      </c>
      <c r="G21" s="57">
        <v>0</v>
      </c>
      <c r="H21" s="60">
        <v>0</v>
      </c>
      <c r="I21" s="61">
        <v>1</v>
      </c>
      <c r="J21" s="60">
        <v>0</v>
      </c>
      <c r="K21" s="61">
        <v>0</v>
      </c>
      <c r="L21" s="62">
        <v>0</v>
      </c>
      <c r="M21" s="61">
        <v>0</v>
      </c>
      <c r="N21" s="63">
        <v>0</v>
      </c>
      <c r="O21" s="33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</row>
    <row r="22" spans="1:27" s="35" customFormat="1" ht="20.149999999999999" customHeight="1" thickBot="1" x14ac:dyDescent="0.3">
      <c r="A22" s="64" t="s">
        <v>50</v>
      </c>
      <c r="B22" s="65">
        <f>SUM(B6:B21)</f>
        <v>266</v>
      </c>
      <c r="C22" s="66">
        <f>SUM(C6:C21)</f>
        <v>126</v>
      </c>
      <c r="D22" s="67">
        <f t="shared" si="0"/>
        <v>0.47368421052631576</v>
      </c>
      <c r="E22" s="66">
        <f>SUM(E6:E21)</f>
        <v>98</v>
      </c>
      <c r="F22" s="66">
        <f t="shared" ref="F22:N22" si="1">SUM(F6:F21)</f>
        <v>22</v>
      </c>
      <c r="G22" s="66">
        <f t="shared" si="1"/>
        <v>92</v>
      </c>
      <c r="H22" s="66">
        <f t="shared" si="1"/>
        <v>89</v>
      </c>
      <c r="I22" s="66">
        <f t="shared" si="1"/>
        <v>83</v>
      </c>
      <c r="J22" s="66">
        <f t="shared" si="1"/>
        <v>88</v>
      </c>
      <c r="K22" s="66">
        <f t="shared" si="1"/>
        <v>71</v>
      </c>
      <c r="L22" s="66">
        <f t="shared" si="1"/>
        <v>98</v>
      </c>
      <c r="M22" s="66">
        <f t="shared" si="1"/>
        <v>103</v>
      </c>
      <c r="N22" s="68">
        <f t="shared" si="1"/>
        <v>18</v>
      </c>
      <c r="O22" s="33"/>
      <c r="P22" s="34"/>
      <c r="Q22" s="69"/>
      <c r="R22" s="70"/>
      <c r="S22" s="70"/>
      <c r="T22" s="70"/>
      <c r="U22" s="70"/>
      <c r="V22" s="70"/>
      <c r="W22" s="34"/>
      <c r="X22" s="34"/>
      <c r="Y22" s="34"/>
      <c r="Z22" s="34"/>
      <c r="AA22" s="34"/>
    </row>
    <row r="23" spans="1:27" ht="77.25" customHeight="1" thickBot="1" x14ac:dyDescent="0.4">
      <c r="A23" s="235" t="s">
        <v>51</v>
      </c>
      <c r="B23" s="236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7"/>
      <c r="O23" s="1"/>
    </row>
    <row r="24" spans="1:27" ht="14.5" x14ac:dyDescent="0.3">
      <c r="A24" s="71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 verticalCentered="1"/>
  <pageMargins left="0.51" right="0.5" top="0.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"/>
  <sheetViews>
    <sheetView topLeftCell="A10" zoomScale="90" zoomScaleNormal="90" workbookViewId="0">
      <selection activeCell="B17" sqref="B17"/>
    </sheetView>
  </sheetViews>
  <sheetFormatPr defaultColWidth="9.1796875" defaultRowHeight="13" x14ac:dyDescent="0.3"/>
  <cols>
    <col min="1" max="1" width="19.7265625" style="2" customWidth="1"/>
    <col min="2" max="3" width="7.54296875" style="2" customWidth="1"/>
    <col min="4" max="4" width="7.26953125" style="2" customWidth="1"/>
    <col min="5" max="6" width="9.7265625" style="2" customWidth="1"/>
    <col min="7" max="7" width="7.81640625" style="2" customWidth="1"/>
    <col min="8" max="8" width="8.54296875" style="2" customWidth="1"/>
    <col min="9" max="9" width="8.81640625" style="2" customWidth="1"/>
    <col min="10" max="10" width="8.7265625" style="2" customWidth="1"/>
    <col min="11" max="11" width="9.7265625" style="2" customWidth="1"/>
    <col min="12" max="12" width="8" style="2" customWidth="1"/>
    <col min="13" max="13" width="9.1796875" style="2"/>
    <col min="14" max="14" width="7.54296875" style="2" customWidth="1"/>
    <col min="15" max="16" width="9.1796875" style="2"/>
    <col min="17" max="17" width="8.81640625" style="2" customWidth="1"/>
    <col min="18" max="27" width="9.1796875" style="2"/>
    <col min="28" max="28" width="9.1796875" style="1"/>
    <col min="29" max="16384" width="9.1796875" style="2"/>
  </cols>
  <sheetData>
    <row r="1" spans="1:28" s="73" customFormat="1" ht="21" customHeight="1" x14ac:dyDescent="0.25">
      <c r="A1" s="238" t="str">
        <f>+'1 In School Youth Part'!A1:N1</f>
        <v>TAB 7 - WIOA TITLE I PARTICIPANT SUMMARY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3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s="73" customFormat="1" ht="21" customHeight="1" x14ac:dyDescent="0.25">
      <c r="A2" s="247" t="str">
        <f>'1 In School Youth Part'!$A$2</f>
        <v>FY22 QUARTER ENDING SEPTEMBER 30, 2021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5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s="73" customFormat="1" ht="18.75" customHeight="1" thickBot="1" x14ac:dyDescent="0.3">
      <c r="A3" s="244" t="s">
        <v>52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6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6.5" customHeight="1" x14ac:dyDescent="0.35">
      <c r="A4" s="250" t="s">
        <v>18</v>
      </c>
      <c r="B4" s="241" t="s">
        <v>19</v>
      </c>
      <c r="C4" s="242"/>
      <c r="D4" s="243"/>
      <c r="E4" s="241" t="s">
        <v>20</v>
      </c>
      <c r="F4" s="242"/>
      <c r="G4" s="242"/>
      <c r="H4" s="242"/>
      <c r="I4" s="242"/>
      <c r="J4" s="242"/>
      <c r="K4" s="242"/>
      <c r="L4" s="242"/>
      <c r="M4" s="242"/>
      <c r="N4" s="243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8" ht="56.25" customHeight="1" thickBot="1" x14ac:dyDescent="0.35">
      <c r="A5" s="251"/>
      <c r="B5" s="18" t="s">
        <v>21</v>
      </c>
      <c r="C5" s="19" t="s">
        <v>22</v>
      </c>
      <c r="D5" s="20" t="s">
        <v>23</v>
      </c>
      <c r="E5" s="19" t="s">
        <v>24</v>
      </c>
      <c r="F5" s="19" t="s">
        <v>25</v>
      </c>
      <c r="G5" s="19" t="s">
        <v>26</v>
      </c>
      <c r="H5" s="19" t="s">
        <v>27</v>
      </c>
      <c r="I5" s="21" t="s">
        <v>28</v>
      </c>
      <c r="J5" s="19" t="s">
        <v>29</v>
      </c>
      <c r="K5" s="21" t="s">
        <v>30</v>
      </c>
      <c r="L5" s="19" t="s">
        <v>31</v>
      </c>
      <c r="M5" s="21" t="s">
        <v>32</v>
      </c>
      <c r="N5" s="20" t="s">
        <v>33</v>
      </c>
      <c r="O5" s="1"/>
      <c r="P5" s="1"/>
      <c r="Q5" s="22"/>
      <c r="R5" s="22"/>
      <c r="S5" s="1"/>
      <c r="T5" s="1"/>
      <c r="U5" s="1"/>
      <c r="V5" s="1"/>
      <c r="W5" s="1"/>
      <c r="X5" s="1"/>
      <c r="Y5" s="1"/>
      <c r="Z5" s="1"/>
      <c r="AA5" s="1"/>
    </row>
    <row r="6" spans="1:28" s="35" customFormat="1" ht="20.149999999999999" customHeight="1" x14ac:dyDescent="0.25">
      <c r="A6" s="23" t="s">
        <v>34</v>
      </c>
      <c r="B6" s="24">
        <v>44</v>
      </c>
      <c r="C6" s="25">
        <v>13</v>
      </c>
      <c r="D6" s="26">
        <f t="shared" ref="D6:D22" si="0">(C6/B6)</f>
        <v>0.29545454545454547</v>
      </c>
      <c r="E6" s="27">
        <v>0</v>
      </c>
      <c r="F6" s="28">
        <v>13</v>
      </c>
      <c r="G6" s="25">
        <v>13</v>
      </c>
      <c r="H6" s="25">
        <v>0</v>
      </c>
      <c r="I6" s="29">
        <v>2</v>
      </c>
      <c r="J6" s="28">
        <v>0</v>
      </c>
      <c r="K6" s="30">
        <v>0</v>
      </c>
      <c r="L6" s="31">
        <v>0</v>
      </c>
      <c r="M6" s="29">
        <v>13</v>
      </c>
      <c r="N6" s="32">
        <v>0</v>
      </c>
      <c r="O6" s="33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</row>
    <row r="7" spans="1:28" s="35" customFormat="1" ht="20.149999999999999" customHeight="1" x14ac:dyDescent="0.25">
      <c r="A7" s="36" t="s">
        <v>35</v>
      </c>
      <c r="B7" s="37">
        <v>95</v>
      </c>
      <c r="C7" s="38">
        <v>26</v>
      </c>
      <c r="D7" s="39">
        <f t="shared" si="0"/>
        <v>0.27368421052631581</v>
      </c>
      <c r="E7" s="40">
        <v>19</v>
      </c>
      <c r="F7" s="41">
        <v>5</v>
      </c>
      <c r="G7" s="38">
        <v>9</v>
      </c>
      <c r="H7" s="38">
        <v>4</v>
      </c>
      <c r="I7" s="42">
        <v>15</v>
      </c>
      <c r="J7" s="41">
        <v>12</v>
      </c>
      <c r="K7" s="42">
        <v>6</v>
      </c>
      <c r="L7" s="43">
        <v>18</v>
      </c>
      <c r="M7" s="42">
        <v>21</v>
      </c>
      <c r="N7" s="44">
        <v>0</v>
      </c>
      <c r="O7" s="33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</row>
    <row r="8" spans="1:28" s="35" customFormat="1" ht="20.149999999999999" customHeight="1" x14ac:dyDescent="0.25">
      <c r="A8" s="23" t="s">
        <v>36</v>
      </c>
      <c r="B8" s="45">
        <v>155</v>
      </c>
      <c r="C8" s="46">
        <v>18</v>
      </c>
      <c r="D8" s="47">
        <f t="shared" si="0"/>
        <v>0.11612903225806452</v>
      </c>
      <c r="E8" s="48">
        <v>0</v>
      </c>
      <c r="F8" s="49">
        <v>14</v>
      </c>
      <c r="G8" s="46">
        <v>0</v>
      </c>
      <c r="H8" s="49">
        <v>0</v>
      </c>
      <c r="I8" s="50">
        <v>0</v>
      </c>
      <c r="J8" s="49">
        <v>3</v>
      </c>
      <c r="K8" s="50">
        <v>0</v>
      </c>
      <c r="L8" s="51">
        <v>0</v>
      </c>
      <c r="M8" s="50">
        <v>0</v>
      </c>
      <c r="N8" s="52">
        <v>0</v>
      </c>
      <c r="O8" s="33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</row>
    <row r="9" spans="1:28" s="35" customFormat="1" ht="20.149999999999999" customHeight="1" x14ac:dyDescent="0.25">
      <c r="A9" s="23" t="s">
        <v>37</v>
      </c>
      <c r="B9" s="45">
        <v>78</v>
      </c>
      <c r="C9" s="46">
        <v>19</v>
      </c>
      <c r="D9" s="47">
        <f t="shared" si="0"/>
        <v>0.24358974358974358</v>
      </c>
      <c r="E9" s="48">
        <v>3</v>
      </c>
      <c r="F9" s="49">
        <v>0</v>
      </c>
      <c r="G9" s="46">
        <v>1</v>
      </c>
      <c r="H9" s="49">
        <v>6</v>
      </c>
      <c r="I9" s="50">
        <v>0</v>
      </c>
      <c r="J9" s="49">
        <v>16</v>
      </c>
      <c r="K9" s="50">
        <v>0</v>
      </c>
      <c r="L9" s="51">
        <v>0</v>
      </c>
      <c r="M9" s="50">
        <v>0</v>
      </c>
      <c r="N9" s="52">
        <v>0</v>
      </c>
      <c r="O9" s="33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</row>
    <row r="10" spans="1:28" s="35" customFormat="1" ht="20.149999999999999" customHeight="1" x14ac:dyDescent="0.25">
      <c r="A10" s="23" t="s">
        <v>38</v>
      </c>
      <c r="B10" s="45">
        <v>58</v>
      </c>
      <c r="C10" s="46">
        <v>34</v>
      </c>
      <c r="D10" s="47">
        <f t="shared" si="0"/>
        <v>0.58620689655172409</v>
      </c>
      <c r="E10" s="48">
        <v>22</v>
      </c>
      <c r="F10" s="49">
        <v>22</v>
      </c>
      <c r="G10" s="46">
        <v>22</v>
      </c>
      <c r="H10" s="49">
        <v>22</v>
      </c>
      <c r="I10" s="50">
        <v>22</v>
      </c>
      <c r="J10" s="49">
        <v>25</v>
      </c>
      <c r="K10" s="50">
        <v>22</v>
      </c>
      <c r="L10" s="51">
        <v>22</v>
      </c>
      <c r="M10" s="50">
        <v>22</v>
      </c>
      <c r="N10" s="52">
        <v>22</v>
      </c>
      <c r="O10" s="33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 spans="1:28" s="35" customFormat="1" ht="20.149999999999999" customHeight="1" x14ac:dyDescent="0.25">
      <c r="A11" s="23" t="s">
        <v>39</v>
      </c>
      <c r="B11" s="45">
        <v>131</v>
      </c>
      <c r="C11" s="46">
        <v>37</v>
      </c>
      <c r="D11" s="47">
        <f t="shared" si="0"/>
        <v>0.28244274809160308</v>
      </c>
      <c r="E11" s="48">
        <v>34</v>
      </c>
      <c r="F11" s="49">
        <v>23</v>
      </c>
      <c r="G11" s="46">
        <v>28</v>
      </c>
      <c r="H11" s="49">
        <v>0</v>
      </c>
      <c r="I11" s="50">
        <v>21</v>
      </c>
      <c r="J11" s="49">
        <v>37</v>
      </c>
      <c r="K11" s="50">
        <v>34</v>
      </c>
      <c r="L11" s="51">
        <v>0</v>
      </c>
      <c r="M11" s="50">
        <v>34</v>
      </c>
      <c r="N11" s="52">
        <v>25</v>
      </c>
      <c r="O11" s="33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s="35" customFormat="1" ht="20.149999999999999" customHeight="1" x14ac:dyDescent="0.25">
      <c r="A12" s="23" t="s">
        <v>40</v>
      </c>
      <c r="B12" s="45">
        <v>40</v>
      </c>
      <c r="C12" s="46">
        <v>20</v>
      </c>
      <c r="D12" s="47">
        <f t="shared" si="0"/>
        <v>0.5</v>
      </c>
      <c r="E12" s="45">
        <v>20</v>
      </c>
      <c r="F12" s="49">
        <v>1</v>
      </c>
      <c r="G12" s="46">
        <v>20</v>
      </c>
      <c r="H12" s="49">
        <v>3</v>
      </c>
      <c r="I12" s="50">
        <v>7</v>
      </c>
      <c r="J12" s="46">
        <v>4</v>
      </c>
      <c r="K12" s="53">
        <v>14</v>
      </c>
      <c r="L12" s="51">
        <v>0</v>
      </c>
      <c r="M12" s="50">
        <v>20</v>
      </c>
      <c r="N12" s="54">
        <v>0</v>
      </c>
      <c r="O12" s="33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28" s="35" customFormat="1" ht="20.149999999999999" customHeight="1" x14ac:dyDescent="0.25">
      <c r="A13" s="23" t="s">
        <v>41</v>
      </c>
      <c r="B13" s="45">
        <v>47</v>
      </c>
      <c r="C13" s="46">
        <v>31</v>
      </c>
      <c r="D13" s="47">
        <f t="shared" si="0"/>
        <v>0.65957446808510634</v>
      </c>
      <c r="E13" s="48">
        <v>31</v>
      </c>
      <c r="F13" s="49">
        <v>31</v>
      </c>
      <c r="G13" s="46">
        <v>31</v>
      </c>
      <c r="H13" s="49">
        <v>20</v>
      </c>
      <c r="I13" s="50">
        <v>31</v>
      </c>
      <c r="J13" s="49">
        <v>31</v>
      </c>
      <c r="K13" s="50">
        <v>31</v>
      </c>
      <c r="L13" s="51">
        <v>18</v>
      </c>
      <c r="M13" s="50">
        <v>31</v>
      </c>
      <c r="N13" s="52">
        <v>31</v>
      </c>
      <c r="O13" s="33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</row>
    <row r="14" spans="1:28" s="35" customFormat="1" ht="20.149999999999999" customHeight="1" x14ac:dyDescent="0.25">
      <c r="A14" s="23" t="s">
        <v>42</v>
      </c>
      <c r="B14" s="45">
        <v>65</v>
      </c>
      <c r="C14" s="46">
        <v>21</v>
      </c>
      <c r="D14" s="47">
        <f t="shared" si="0"/>
        <v>0.32307692307692309</v>
      </c>
      <c r="E14" s="48">
        <v>11</v>
      </c>
      <c r="F14" s="49">
        <v>8</v>
      </c>
      <c r="G14" s="46">
        <v>13</v>
      </c>
      <c r="H14" s="49">
        <v>7</v>
      </c>
      <c r="I14" s="50">
        <v>13</v>
      </c>
      <c r="J14" s="49">
        <v>14</v>
      </c>
      <c r="K14" s="50">
        <v>13</v>
      </c>
      <c r="L14" s="51">
        <v>14</v>
      </c>
      <c r="M14" s="50">
        <v>14</v>
      </c>
      <c r="N14" s="52">
        <v>1</v>
      </c>
      <c r="O14" s="33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</row>
    <row r="15" spans="1:28" s="35" customFormat="1" ht="20.149999999999999" customHeight="1" x14ac:dyDescent="0.25">
      <c r="A15" s="23" t="s">
        <v>43</v>
      </c>
      <c r="B15" s="45">
        <v>214</v>
      </c>
      <c r="C15" s="46">
        <v>149</v>
      </c>
      <c r="D15" s="47">
        <f t="shared" si="0"/>
        <v>0.69626168224299068</v>
      </c>
      <c r="E15" s="48">
        <v>136</v>
      </c>
      <c r="F15" s="49">
        <v>135</v>
      </c>
      <c r="G15" s="46">
        <v>53</v>
      </c>
      <c r="H15" s="49">
        <v>72</v>
      </c>
      <c r="I15" s="50">
        <v>75</v>
      </c>
      <c r="J15" s="49">
        <v>42</v>
      </c>
      <c r="K15" s="50">
        <v>24</v>
      </c>
      <c r="L15" s="51">
        <v>121</v>
      </c>
      <c r="M15" s="50">
        <v>131</v>
      </c>
      <c r="N15" s="52">
        <v>0</v>
      </c>
      <c r="O15" s="33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</row>
    <row r="16" spans="1:28" s="35" customFormat="1" ht="20.149999999999999" customHeight="1" x14ac:dyDescent="0.25">
      <c r="A16" s="23" t="s">
        <v>44</v>
      </c>
      <c r="B16" s="45">
        <v>75</v>
      </c>
      <c r="C16" s="46">
        <v>11</v>
      </c>
      <c r="D16" s="47">
        <f t="shared" si="0"/>
        <v>0.14666666666666667</v>
      </c>
      <c r="E16" s="48">
        <v>0</v>
      </c>
      <c r="F16" s="49">
        <v>0</v>
      </c>
      <c r="G16" s="46">
        <v>0</v>
      </c>
      <c r="H16" s="49">
        <v>0</v>
      </c>
      <c r="I16" s="50">
        <v>0</v>
      </c>
      <c r="J16" s="49">
        <v>11</v>
      </c>
      <c r="K16" s="50">
        <v>0</v>
      </c>
      <c r="L16" s="51">
        <v>0</v>
      </c>
      <c r="M16" s="50">
        <v>0</v>
      </c>
      <c r="N16" s="52">
        <v>0</v>
      </c>
      <c r="O16" s="33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 spans="1:28" s="35" customFormat="1" ht="20.149999999999999" customHeight="1" x14ac:dyDescent="0.25">
      <c r="A17" s="23" t="s">
        <v>45</v>
      </c>
      <c r="B17" s="45">
        <v>60</v>
      </c>
      <c r="C17" s="46">
        <v>0</v>
      </c>
      <c r="D17" s="47">
        <f t="shared" si="0"/>
        <v>0</v>
      </c>
      <c r="E17" s="48">
        <v>0</v>
      </c>
      <c r="F17" s="49">
        <v>0</v>
      </c>
      <c r="G17" s="46">
        <v>0</v>
      </c>
      <c r="H17" s="49">
        <v>0</v>
      </c>
      <c r="I17" s="50">
        <v>0</v>
      </c>
      <c r="J17" s="49">
        <v>0</v>
      </c>
      <c r="K17" s="50">
        <v>0</v>
      </c>
      <c r="L17" s="51">
        <v>0</v>
      </c>
      <c r="M17" s="50">
        <v>0</v>
      </c>
      <c r="N17" s="52">
        <v>0</v>
      </c>
      <c r="O17" s="33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</row>
    <row r="18" spans="1:28" s="35" customFormat="1" ht="20.149999999999999" customHeight="1" x14ac:dyDescent="0.25">
      <c r="A18" s="23" t="s">
        <v>46</v>
      </c>
      <c r="B18" s="45">
        <v>105</v>
      </c>
      <c r="C18" s="46">
        <v>49</v>
      </c>
      <c r="D18" s="47">
        <f t="shared" si="0"/>
        <v>0.46666666666666667</v>
      </c>
      <c r="E18" s="48">
        <v>39</v>
      </c>
      <c r="F18" s="49">
        <v>24</v>
      </c>
      <c r="G18" s="46">
        <v>27</v>
      </c>
      <c r="H18" s="49">
        <v>18</v>
      </c>
      <c r="I18" s="50">
        <v>18</v>
      </c>
      <c r="J18" s="49">
        <v>18</v>
      </c>
      <c r="K18" s="50">
        <v>1</v>
      </c>
      <c r="L18" s="51">
        <v>48</v>
      </c>
      <c r="M18" s="50">
        <v>45</v>
      </c>
      <c r="N18" s="52">
        <v>0</v>
      </c>
      <c r="O18" s="33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</row>
    <row r="19" spans="1:28" s="35" customFormat="1" ht="20.149999999999999" customHeight="1" x14ac:dyDescent="0.25">
      <c r="A19" s="23" t="s">
        <v>47</v>
      </c>
      <c r="B19" s="45">
        <v>48</v>
      </c>
      <c r="C19" s="46">
        <v>18</v>
      </c>
      <c r="D19" s="47">
        <f t="shared" si="0"/>
        <v>0.375</v>
      </c>
      <c r="E19" s="48">
        <v>17</v>
      </c>
      <c r="F19" s="49">
        <v>14</v>
      </c>
      <c r="G19" s="46">
        <v>18</v>
      </c>
      <c r="H19" s="49">
        <v>18</v>
      </c>
      <c r="I19" s="50">
        <v>0</v>
      </c>
      <c r="J19" s="49">
        <v>18</v>
      </c>
      <c r="K19" s="50">
        <v>18</v>
      </c>
      <c r="L19" s="51">
        <v>18</v>
      </c>
      <c r="M19" s="50">
        <v>18</v>
      </c>
      <c r="N19" s="52">
        <v>18</v>
      </c>
      <c r="O19" s="33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</row>
    <row r="20" spans="1:28" s="35" customFormat="1" ht="20.149999999999999" customHeight="1" x14ac:dyDescent="0.25">
      <c r="A20" s="23" t="s">
        <v>48</v>
      </c>
      <c r="B20" s="45">
        <v>75</v>
      </c>
      <c r="C20" s="46">
        <v>31</v>
      </c>
      <c r="D20" s="47">
        <f t="shared" si="0"/>
        <v>0.41333333333333333</v>
      </c>
      <c r="E20" s="48">
        <v>31</v>
      </c>
      <c r="F20" s="49">
        <v>31</v>
      </c>
      <c r="G20" s="46">
        <v>22</v>
      </c>
      <c r="H20" s="49">
        <v>24</v>
      </c>
      <c r="I20" s="50">
        <v>24</v>
      </c>
      <c r="J20" s="49">
        <v>12</v>
      </c>
      <c r="K20" s="50">
        <v>25</v>
      </c>
      <c r="L20" s="51">
        <v>13</v>
      </c>
      <c r="M20" s="50">
        <v>31</v>
      </c>
      <c r="N20" s="52">
        <v>14</v>
      </c>
      <c r="O20" s="33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</row>
    <row r="21" spans="1:28" s="35" customFormat="1" ht="20.149999999999999" customHeight="1" thickBot="1" x14ac:dyDescent="0.3">
      <c r="A21" s="55" t="s">
        <v>49</v>
      </c>
      <c r="B21" s="56">
        <v>60</v>
      </c>
      <c r="C21" s="57">
        <v>19</v>
      </c>
      <c r="D21" s="58">
        <f t="shared" si="0"/>
        <v>0.31666666666666665</v>
      </c>
      <c r="E21" s="59">
        <v>9</v>
      </c>
      <c r="F21" s="60">
        <v>18</v>
      </c>
      <c r="G21" s="57">
        <v>18</v>
      </c>
      <c r="H21" s="60">
        <v>0</v>
      </c>
      <c r="I21" s="61">
        <v>18</v>
      </c>
      <c r="J21" s="60">
        <v>0</v>
      </c>
      <c r="K21" s="61">
        <v>18</v>
      </c>
      <c r="L21" s="62">
        <v>0</v>
      </c>
      <c r="M21" s="61">
        <v>0</v>
      </c>
      <c r="N21" s="63">
        <v>0</v>
      </c>
      <c r="O21" s="33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</row>
    <row r="22" spans="1:28" s="35" customFormat="1" ht="20.149999999999999" customHeight="1" thickBot="1" x14ac:dyDescent="0.3">
      <c r="A22" s="64" t="s">
        <v>50</v>
      </c>
      <c r="B22" s="65">
        <f>SUM(B6:B21)</f>
        <v>1350</v>
      </c>
      <c r="C22" s="66">
        <f>SUM(C6:C21)</f>
        <v>496</v>
      </c>
      <c r="D22" s="67">
        <f t="shared" si="0"/>
        <v>0.3674074074074074</v>
      </c>
      <c r="E22" s="66">
        <f>SUM(E6:E21)</f>
        <v>372</v>
      </c>
      <c r="F22" s="66">
        <f t="shared" ref="F22:N22" si="1">SUM(F6:F21)</f>
        <v>339</v>
      </c>
      <c r="G22" s="66">
        <f t="shared" si="1"/>
        <v>275</v>
      </c>
      <c r="H22" s="66">
        <f t="shared" si="1"/>
        <v>194</v>
      </c>
      <c r="I22" s="66">
        <f t="shared" si="1"/>
        <v>246</v>
      </c>
      <c r="J22" s="66">
        <f t="shared" si="1"/>
        <v>243</v>
      </c>
      <c r="K22" s="66">
        <f t="shared" si="1"/>
        <v>206</v>
      </c>
      <c r="L22" s="66">
        <f t="shared" si="1"/>
        <v>272</v>
      </c>
      <c r="M22" s="66">
        <f t="shared" si="1"/>
        <v>380</v>
      </c>
      <c r="N22" s="68">
        <f t="shared" si="1"/>
        <v>111</v>
      </c>
      <c r="O22" s="33"/>
      <c r="P22" s="34"/>
      <c r="Q22" s="69"/>
      <c r="R22" s="70"/>
      <c r="S22" s="70"/>
      <c r="T22" s="70"/>
      <c r="U22" s="70"/>
      <c r="V22" s="70"/>
      <c r="W22" s="34"/>
      <c r="X22" s="34"/>
      <c r="Y22" s="34"/>
      <c r="Z22" s="34"/>
      <c r="AA22" s="34"/>
      <c r="AB22" s="34"/>
    </row>
    <row r="23" spans="1:28" ht="76.5" customHeight="1" thickBot="1" x14ac:dyDescent="0.4">
      <c r="A23" s="235" t="s">
        <v>51</v>
      </c>
      <c r="B23" s="236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7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/>
  <pageMargins left="0.51" right="0.5" top="0.5" bottom="0.56999999999999995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4"/>
  <sheetViews>
    <sheetView zoomScale="80" zoomScaleNormal="80" workbookViewId="0">
      <selection activeCell="B6" sqref="B6"/>
    </sheetView>
  </sheetViews>
  <sheetFormatPr defaultColWidth="9.1796875" defaultRowHeight="13" x14ac:dyDescent="0.3"/>
  <cols>
    <col min="1" max="1" width="20.26953125" style="2" customWidth="1"/>
    <col min="2" max="2" width="8.81640625" style="2" customWidth="1"/>
    <col min="3" max="3" width="8.54296875" style="2" customWidth="1"/>
    <col min="4" max="4" width="8.26953125" style="2" customWidth="1"/>
    <col min="5" max="6" width="9.7265625" style="2" customWidth="1"/>
    <col min="7" max="7" width="6.1796875" style="2" customWidth="1"/>
    <col min="8" max="8" width="8.7265625" style="2" customWidth="1"/>
    <col min="9" max="9" width="6.81640625" style="2" customWidth="1"/>
    <col min="10" max="10" width="7.453125" style="2" customWidth="1"/>
    <col min="11" max="11" width="10.54296875" style="2" customWidth="1"/>
    <col min="12" max="12" width="8.54296875" style="2" customWidth="1"/>
    <col min="13" max="13" width="8.453125" style="2" customWidth="1"/>
    <col min="14" max="14" width="7.26953125" style="2" customWidth="1"/>
    <col min="15" max="16" width="9.1796875" style="2"/>
    <col min="17" max="17" width="8.81640625" style="2" customWidth="1"/>
    <col min="18" max="27" width="9.1796875" style="2"/>
    <col min="28" max="28" width="9.1796875" style="1"/>
    <col min="29" max="16384" width="9.1796875" style="2"/>
  </cols>
  <sheetData>
    <row r="1" spans="1:43" ht="20.149999999999999" customHeight="1" x14ac:dyDescent="0.3">
      <c r="A1" s="238" t="str">
        <f>+'1 In School Youth Part'!A1:N1</f>
        <v>TAB 7 - WIOA TITLE I PARTICIPANT SUMMARY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3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43" ht="20.149999999999999" customHeight="1" x14ac:dyDescent="0.3">
      <c r="A2" s="247" t="str">
        <f>'1 In School Youth Part'!$A$2</f>
        <v>FY22 QUARTER ENDING SEPTEMBER 30, 2021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5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43" ht="16.5" customHeight="1" thickBot="1" x14ac:dyDescent="0.35">
      <c r="A3" s="244" t="s">
        <v>53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43" ht="15" customHeight="1" x14ac:dyDescent="0.35">
      <c r="A4" s="250" t="s">
        <v>18</v>
      </c>
      <c r="B4" s="241" t="s">
        <v>19</v>
      </c>
      <c r="C4" s="242"/>
      <c r="D4" s="243"/>
      <c r="E4" s="241" t="s">
        <v>20</v>
      </c>
      <c r="F4" s="242"/>
      <c r="G4" s="242"/>
      <c r="H4" s="242"/>
      <c r="I4" s="242"/>
      <c r="J4" s="242"/>
      <c r="K4" s="242"/>
      <c r="L4" s="242"/>
      <c r="M4" s="242"/>
      <c r="N4" s="243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43" ht="54.75" customHeight="1" thickBot="1" x14ac:dyDescent="0.35">
      <c r="A5" s="251"/>
      <c r="B5" s="18" t="s">
        <v>21</v>
      </c>
      <c r="C5" s="19" t="s">
        <v>22</v>
      </c>
      <c r="D5" s="20" t="s">
        <v>23</v>
      </c>
      <c r="E5" s="19" t="s">
        <v>24</v>
      </c>
      <c r="F5" s="19" t="s">
        <v>25</v>
      </c>
      <c r="G5" s="19" t="s">
        <v>26</v>
      </c>
      <c r="H5" s="19" t="s">
        <v>27</v>
      </c>
      <c r="I5" s="21" t="s">
        <v>28</v>
      </c>
      <c r="J5" s="19" t="s">
        <v>29</v>
      </c>
      <c r="K5" s="21" t="s">
        <v>30</v>
      </c>
      <c r="L5" s="19" t="s">
        <v>31</v>
      </c>
      <c r="M5" s="21" t="s">
        <v>32</v>
      </c>
      <c r="N5" s="20" t="s">
        <v>33</v>
      </c>
      <c r="O5" s="1"/>
      <c r="P5" s="1"/>
      <c r="Q5" s="22"/>
      <c r="R5" s="22"/>
      <c r="S5" s="1"/>
      <c r="T5" s="1"/>
      <c r="U5" s="1"/>
      <c r="V5" s="1"/>
      <c r="W5" s="1"/>
      <c r="X5" s="1"/>
      <c r="Y5" s="1"/>
      <c r="Z5" s="1"/>
      <c r="AA5" s="1"/>
    </row>
    <row r="6" spans="1:43" s="35" customFormat="1" ht="20.149999999999999" customHeight="1" x14ac:dyDescent="0.25">
      <c r="A6" s="23" t="s">
        <v>34</v>
      </c>
      <c r="B6" s="24">
        <f>+'1 In School Youth Part'!B6+'2 Out of School Youth Part'!B6</f>
        <v>44</v>
      </c>
      <c r="C6" s="25">
        <f>+'1 In School Youth Part'!C6+'2 Out of School Youth Part'!C6</f>
        <v>13</v>
      </c>
      <c r="D6" s="26">
        <f t="shared" ref="D6:D22" si="0">(C6/B6)</f>
        <v>0.29545454545454547</v>
      </c>
      <c r="E6" s="74">
        <f>+'1 In School Youth Part'!E6+'2 Out of School Youth Part'!E6</f>
        <v>0</v>
      </c>
      <c r="F6" s="30">
        <f>+'1 In School Youth Part'!F6+'2 Out of School Youth Part'!F6</f>
        <v>13</v>
      </c>
      <c r="G6" s="53">
        <f>+'1 In School Youth Part'!G6+'2 Out of School Youth Part'!G6</f>
        <v>13</v>
      </c>
      <c r="H6" s="53">
        <f>+'1 In School Youth Part'!H6+'2 Out of School Youth Part'!H6</f>
        <v>0</v>
      </c>
      <c r="I6" s="53">
        <f>+'1 In School Youth Part'!I6+'2 Out of School Youth Part'!I6</f>
        <v>2</v>
      </c>
      <c r="J6" s="53">
        <f>+'1 In School Youth Part'!J6+'2 Out of School Youth Part'!J6</f>
        <v>0</v>
      </c>
      <c r="K6" s="53">
        <f>+'1 In School Youth Part'!K6+'2 Out of School Youth Part'!K6</f>
        <v>0</v>
      </c>
      <c r="L6" s="53">
        <f>+'1 In School Youth Part'!L6+'2 Out of School Youth Part'!L6</f>
        <v>0</v>
      </c>
      <c r="M6" s="53">
        <f>+'1 In School Youth Part'!M6+'2 Out of School Youth Part'!M6</f>
        <v>13</v>
      </c>
      <c r="N6" s="75">
        <f>+'1 In School Youth Part'!N6+'2 Out of School Youth Part'!N6</f>
        <v>0</v>
      </c>
      <c r="O6" s="34"/>
      <c r="P6" s="34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</row>
    <row r="7" spans="1:43" s="35" customFormat="1" ht="20.149999999999999" customHeight="1" x14ac:dyDescent="0.25">
      <c r="A7" s="36" t="s">
        <v>35</v>
      </c>
      <c r="B7" s="37">
        <f>+'1 In School Youth Part'!B7+'2 Out of School Youth Part'!B7</f>
        <v>110</v>
      </c>
      <c r="C7" s="38">
        <f>+'1 In School Youth Part'!C7+'2 Out of School Youth Part'!C7</f>
        <v>30</v>
      </c>
      <c r="D7" s="39">
        <f t="shared" si="0"/>
        <v>0.27272727272727271</v>
      </c>
      <c r="E7" s="77">
        <f>+'1 In School Youth Part'!E7+'2 Out of School Youth Part'!E7</f>
        <v>21</v>
      </c>
      <c r="F7" s="53">
        <f>+'1 In School Youth Part'!F7+'2 Out of School Youth Part'!F7</f>
        <v>5</v>
      </c>
      <c r="G7" s="53">
        <f>+'1 In School Youth Part'!G7+'2 Out of School Youth Part'!G7</f>
        <v>12</v>
      </c>
      <c r="H7" s="53">
        <f>+'1 In School Youth Part'!H7+'2 Out of School Youth Part'!H7</f>
        <v>5</v>
      </c>
      <c r="I7" s="53">
        <f>+'1 In School Youth Part'!I7+'2 Out of School Youth Part'!I7</f>
        <v>18</v>
      </c>
      <c r="J7" s="53">
        <f>+'1 In School Youth Part'!J7+'2 Out of School Youth Part'!J7</f>
        <v>14</v>
      </c>
      <c r="K7" s="53">
        <f>+'1 In School Youth Part'!K7+'2 Out of School Youth Part'!K7</f>
        <v>7</v>
      </c>
      <c r="L7" s="53">
        <f>+'1 In School Youth Part'!L7+'2 Out of School Youth Part'!L7</f>
        <v>21</v>
      </c>
      <c r="M7" s="53">
        <f>+'1 In School Youth Part'!M7+'2 Out of School Youth Part'!M7</f>
        <v>25</v>
      </c>
      <c r="N7" s="78">
        <f>+'1 In School Youth Part'!N7+'2 Out of School Youth Part'!N7</f>
        <v>0</v>
      </c>
      <c r="O7" s="34"/>
      <c r="P7" s="34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</row>
    <row r="8" spans="1:43" s="35" customFormat="1" ht="20.149999999999999" customHeight="1" x14ac:dyDescent="0.25">
      <c r="A8" s="23" t="s">
        <v>36</v>
      </c>
      <c r="B8" s="37">
        <f>+'1 In School Youth Part'!B8+'2 Out of School Youth Part'!B8</f>
        <v>170</v>
      </c>
      <c r="C8" s="46">
        <f>+'1 In School Youth Part'!C8+'2 Out of School Youth Part'!C8</f>
        <v>19</v>
      </c>
      <c r="D8" s="47">
        <f t="shared" si="0"/>
        <v>0.11176470588235295</v>
      </c>
      <c r="E8" s="77">
        <f>+'1 In School Youth Part'!E8+'2 Out of School Youth Part'!E8</f>
        <v>1</v>
      </c>
      <c r="F8" s="53">
        <f>+'1 In School Youth Part'!F8+'2 Out of School Youth Part'!F8</f>
        <v>15</v>
      </c>
      <c r="G8" s="53">
        <f>+'1 In School Youth Part'!G8+'2 Out of School Youth Part'!G8</f>
        <v>1</v>
      </c>
      <c r="H8" s="53">
        <f>+'1 In School Youth Part'!H8+'2 Out of School Youth Part'!H8</f>
        <v>1</v>
      </c>
      <c r="I8" s="53">
        <f>+'1 In School Youth Part'!I8+'2 Out of School Youth Part'!I8</f>
        <v>1</v>
      </c>
      <c r="J8" s="53">
        <f>+'1 In School Youth Part'!J8+'2 Out of School Youth Part'!J8</f>
        <v>4</v>
      </c>
      <c r="K8" s="53">
        <f>+'1 In School Youth Part'!K8+'2 Out of School Youth Part'!K8</f>
        <v>1</v>
      </c>
      <c r="L8" s="53">
        <f>+'1 In School Youth Part'!L8+'2 Out of School Youth Part'!L8</f>
        <v>1</v>
      </c>
      <c r="M8" s="53">
        <f>+'1 In School Youth Part'!M8+'2 Out of School Youth Part'!M8</f>
        <v>1</v>
      </c>
      <c r="N8" s="78">
        <f>+'1 In School Youth Part'!N8+'2 Out of School Youth Part'!N8</f>
        <v>0</v>
      </c>
      <c r="O8" s="34"/>
      <c r="P8" s="34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</row>
    <row r="9" spans="1:43" s="35" customFormat="1" ht="20.149999999999999" customHeight="1" x14ac:dyDescent="0.25">
      <c r="A9" s="23" t="s">
        <v>37</v>
      </c>
      <c r="B9" s="37">
        <f>+'1 In School Youth Part'!B9+'2 Out of School Youth Part'!B9</f>
        <v>78</v>
      </c>
      <c r="C9" s="46">
        <f>+'1 In School Youth Part'!C9+'2 Out of School Youth Part'!C9</f>
        <v>19</v>
      </c>
      <c r="D9" s="47">
        <f t="shared" si="0"/>
        <v>0.24358974358974358</v>
      </c>
      <c r="E9" s="77">
        <f>+'1 In School Youth Part'!E9+'2 Out of School Youth Part'!E9</f>
        <v>3</v>
      </c>
      <c r="F9" s="53">
        <f>+'1 In School Youth Part'!F9+'2 Out of School Youth Part'!F9</f>
        <v>0</v>
      </c>
      <c r="G9" s="53">
        <f>+'1 In School Youth Part'!G9+'2 Out of School Youth Part'!G9</f>
        <v>1</v>
      </c>
      <c r="H9" s="53">
        <f>+'1 In School Youth Part'!H9+'2 Out of School Youth Part'!H9</f>
        <v>6</v>
      </c>
      <c r="I9" s="53">
        <f>+'1 In School Youth Part'!I9+'2 Out of School Youth Part'!I9</f>
        <v>0</v>
      </c>
      <c r="J9" s="53">
        <f>+'1 In School Youth Part'!J9+'2 Out of School Youth Part'!J9</f>
        <v>16</v>
      </c>
      <c r="K9" s="53">
        <f>+'1 In School Youth Part'!K9+'2 Out of School Youth Part'!K9</f>
        <v>0</v>
      </c>
      <c r="L9" s="53">
        <f>+'1 In School Youth Part'!L9+'2 Out of School Youth Part'!L9</f>
        <v>0</v>
      </c>
      <c r="M9" s="53">
        <f>+'1 In School Youth Part'!M9+'2 Out of School Youth Part'!M9</f>
        <v>0</v>
      </c>
      <c r="N9" s="78">
        <f>+'1 In School Youth Part'!N9+'2 Out of School Youth Part'!N9</f>
        <v>0</v>
      </c>
      <c r="O9" s="34"/>
      <c r="P9" s="34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</row>
    <row r="10" spans="1:43" s="35" customFormat="1" ht="20.149999999999999" customHeight="1" x14ac:dyDescent="0.25">
      <c r="A10" s="23" t="s">
        <v>38</v>
      </c>
      <c r="B10" s="37">
        <f>+'1 In School Youth Part'!B10+'2 Out of School Youth Part'!B10</f>
        <v>58</v>
      </c>
      <c r="C10" s="46">
        <f>+'1 In School Youth Part'!C10+'2 Out of School Youth Part'!C10</f>
        <v>34</v>
      </c>
      <c r="D10" s="47">
        <f t="shared" si="0"/>
        <v>0.58620689655172409</v>
      </c>
      <c r="E10" s="77">
        <f>+'1 In School Youth Part'!E10+'2 Out of School Youth Part'!E10</f>
        <v>22</v>
      </c>
      <c r="F10" s="53">
        <f>+'1 In School Youth Part'!F10+'2 Out of School Youth Part'!F10</f>
        <v>22</v>
      </c>
      <c r="G10" s="53">
        <f>+'1 In School Youth Part'!G10+'2 Out of School Youth Part'!G10</f>
        <v>22</v>
      </c>
      <c r="H10" s="53">
        <f>+'1 In School Youth Part'!H10+'2 Out of School Youth Part'!H10</f>
        <v>22</v>
      </c>
      <c r="I10" s="53">
        <f>+'1 In School Youth Part'!I10+'2 Out of School Youth Part'!I10</f>
        <v>22</v>
      </c>
      <c r="J10" s="53">
        <f>+'1 In School Youth Part'!J10+'2 Out of School Youth Part'!J10</f>
        <v>25</v>
      </c>
      <c r="K10" s="53">
        <f>+'1 In School Youth Part'!K10+'2 Out of School Youth Part'!K10</f>
        <v>22</v>
      </c>
      <c r="L10" s="53">
        <f>+'1 In School Youth Part'!L10+'2 Out of School Youth Part'!L10</f>
        <v>22</v>
      </c>
      <c r="M10" s="53">
        <f>+'1 In School Youth Part'!M10+'2 Out of School Youth Part'!M10</f>
        <v>22</v>
      </c>
      <c r="N10" s="78">
        <f>+'1 In School Youth Part'!N10+'2 Out of School Youth Part'!N10</f>
        <v>22</v>
      </c>
      <c r="O10" s="34"/>
      <c r="P10" s="34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</row>
    <row r="11" spans="1:43" s="35" customFormat="1" ht="20.149999999999999" customHeight="1" x14ac:dyDescent="0.25">
      <c r="A11" s="23" t="s">
        <v>39</v>
      </c>
      <c r="B11" s="37">
        <f>+'1 In School Youth Part'!B11+'2 Out of School Youth Part'!B11</f>
        <v>131</v>
      </c>
      <c r="C11" s="46">
        <f>+'1 In School Youth Part'!C11+'2 Out of School Youth Part'!C11</f>
        <v>38</v>
      </c>
      <c r="D11" s="47">
        <f t="shared" si="0"/>
        <v>0.29007633587786258</v>
      </c>
      <c r="E11" s="77">
        <f>+'1 In School Youth Part'!E11+'2 Out of School Youth Part'!E11</f>
        <v>35</v>
      </c>
      <c r="F11" s="53">
        <f>+'1 In School Youth Part'!F11+'2 Out of School Youth Part'!F11</f>
        <v>24</v>
      </c>
      <c r="G11" s="53">
        <f>+'1 In School Youth Part'!G11+'2 Out of School Youth Part'!G11</f>
        <v>29</v>
      </c>
      <c r="H11" s="53">
        <f>+'1 In School Youth Part'!H11+'2 Out of School Youth Part'!H11</f>
        <v>0</v>
      </c>
      <c r="I11" s="53">
        <f>+'1 In School Youth Part'!I11+'2 Out of School Youth Part'!I11</f>
        <v>22</v>
      </c>
      <c r="J11" s="53">
        <f>+'1 In School Youth Part'!J11+'2 Out of School Youth Part'!J11</f>
        <v>38</v>
      </c>
      <c r="K11" s="53">
        <f>+'1 In School Youth Part'!K11+'2 Out of School Youth Part'!K11</f>
        <v>35</v>
      </c>
      <c r="L11" s="53">
        <f>+'1 In School Youth Part'!L11+'2 Out of School Youth Part'!L11</f>
        <v>1</v>
      </c>
      <c r="M11" s="53">
        <f>+'1 In School Youth Part'!M11+'2 Out of School Youth Part'!M11</f>
        <v>35</v>
      </c>
      <c r="N11" s="78">
        <f>+'1 In School Youth Part'!N11+'2 Out of School Youth Part'!N11</f>
        <v>26</v>
      </c>
      <c r="O11" s="34"/>
      <c r="P11" s="34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</row>
    <row r="12" spans="1:43" s="35" customFormat="1" ht="20.149999999999999" customHeight="1" x14ac:dyDescent="0.25">
      <c r="A12" s="23" t="s">
        <v>40</v>
      </c>
      <c r="B12" s="37">
        <f>+'1 In School Youth Part'!B12+'2 Out of School Youth Part'!B12</f>
        <v>50</v>
      </c>
      <c r="C12" s="46">
        <f>+'1 In School Youth Part'!C12+'2 Out of School Youth Part'!C12</f>
        <v>26</v>
      </c>
      <c r="D12" s="47">
        <f t="shared" si="0"/>
        <v>0.52</v>
      </c>
      <c r="E12" s="77">
        <f>+'1 In School Youth Part'!E12+'2 Out of School Youth Part'!E12</f>
        <v>26</v>
      </c>
      <c r="F12" s="53">
        <f>+'1 In School Youth Part'!F12+'2 Out of School Youth Part'!F12</f>
        <v>1</v>
      </c>
      <c r="G12" s="53">
        <f>+'1 In School Youth Part'!G12+'2 Out of School Youth Part'!G12</f>
        <v>26</v>
      </c>
      <c r="H12" s="53">
        <f>+'1 In School Youth Part'!H12+'2 Out of School Youth Part'!H12</f>
        <v>5</v>
      </c>
      <c r="I12" s="53">
        <f>+'1 In School Youth Part'!I12+'2 Out of School Youth Part'!I12</f>
        <v>9</v>
      </c>
      <c r="J12" s="53">
        <f>+'1 In School Youth Part'!J12+'2 Out of School Youth Part'!J12</f>
        <v>4</v>
      </c>
      <c r="K12" s="53">
        <f>+'1 In School Youth Part'!K12+'2 Out of School Youth Part'!K12</f>
        <v>19</v>
      </c>
      <c r="L12" s="53">
        <f>+'1 In School Youth Part'!L12+'2 Out of School Youth Part'!L12</f>
        <v>0</v>
      </c>
      <c r="M12" s="53">
        <f>+'1 In School Youth Part'!M12+'2 Out of School Youth Part'!M12</f>
        <v>26</v>
      </c>
      <c r="N12" s="78">
        <f>+'1 In School Youth Part'!N12+'2 Out of School Youth Part'!N12</f>
        <v>0</v>
      </c>
      <c r="O12" s="34"/>
      <c r="P12" s="34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</row>
    <row r="13" spans="1:43" s="35" customFormat="1" ht="20.149999999999999" customHeight="1" x14ac:dyDescent="0.25">
      <c r="A13" s="23" t="s">
        <v>41</v>
      </c>
      <c r="B13" s="37">
        <f>+'1 In School Youth Part'!B13+'2 Out of School Youth Part'!B13</f>
        <v>70</v>
      </c>
      <c r="C13" s="46">
        <f>+'1 In School Youth Part'!C13+'2 Out of School Youth Part'!C13</f>
        <v>42</v>
      </c>
      <c r="D13" s="47">
        <f t="shared" si="0"/>
        <v>0.6</v>
      </c>
      <c r="E13" s="77">
        <f>+'1 In School Youth Part'!E13+'2 Out of School Youth Part'!E13</f>
        <v>42</v>
      </c>
      <c r="F13" s="53">
        <f>+'1 In School Youth Part'!F13+'2 Out of School Youth Part'!F13</f>
        <v>41</v>
      </c>
      <c r="G13" s="53">
        <f>+'1 In School Youth Part'!G13+'2 Out of School Youth Part'!G13</f>
        <v>42</v>
      </c>
      <c r="H13" s="53">
        <f>+'1 In School Youth Part'!H13+'2 Out of School Youth Part'!H13</f>
        <v>31</v>
      </c>
      <c r="I13" s="53">
        <f>+'1 In School Youth Part'!I13+'2 Out of School Youth Part'!I13</f>
        <v>42</v>
      </c>
      <c r="J13" s="53">
        <f>+'1 In School Youth Part'!J13+'2 Out of School Youth Part'!J13</f>
        <v>42</v>
      </c>
      <c r="K13" s="53">
        <f>+'1 In School Youth Part'!K13+'2 Out of School Youth Part'!K13</f>
        <v>42</v>
      </c>
      <c r="L13" s="53">
        <f>+'1 In School Youth Part'!L13+'2 Out of School Youth Part'!L13</f>
        <v>29</v>
      </c>
      <c r="M13" s="53">
        <f>+'1 In School Youth Part'!M13+'2 Out of School Youth Part'!M13</f>
        <v>42</v>
      </c>
      <c r="N13" s="78">
        <f>+'1 In School Youth Part'!N13+'2 Out of School Youth Part'!N13</f>
        <v>42</v>
      </c>
      <c r="O13" s="34"/>
      <c r="P13" s="34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</row>
    <row r="14" spans="1:43" s="35" customFormat="1" ht="20.149999999999999" customHeight="1" x14ac:dyDescent="0.25">
      <c r="A14" s="23" t="s">
        <v>42</v>
      </c>
      <c r="B14" s="37">
        <f>+'1 In School Youth Part'!B14+'2 Out of School Youth Part'!B14</f>
        <v>65</v>
      </c>
      <c r="C14" s="46">
        <f>+'1 In School Youth Part'!C14+'2 Out of School Youth Part'!C14</f>
        <v>21</v>
      </c>
      <c r="D14" s="47">
        <f t="shared" si="0"/>
        <v>0.32307692307692309</v>
      </c>
      <c r="E14" s="77">
        <f>+'1 In School Youth Part'!E14+'2 Out of School Youth Part'!E14</f>
        <v>11</v>
      </c>
      <c r="F14" s="53">
        <f>+'1 In School Youth Part'!F14+'2 Out of School Youth Part'!F14</f>
        <v>8</v>
      </c>
      <c r="G14" s="53">
        <f>+'1 In School Youth Part'!G14+'2 Out of School Youth Part'!G14</f>
        <v>13</v>
      </c>
      <c r="H14" s="53">
        <f>+'1 In School Youth Part'!H14+'2 Out of School Youth Part'!H14</f>
        <v>7</v>
      </c>
      <c r="I14" s="53">
        <f>+'1 In School Youth Part'!I14+'2 Out of School Youth Part'!I14</f>
        <v>13</v>
      </c>
      <c r="J14" s="53">
        <f>+'1 In School Youth Part'!J14+'2 Out of School Youth Part'!J14</f>
        <v>14</v>
      </c>
      <c r="K14" s="53">
        <f>+'1 In School Youth Part'!K14+'2 Out of School Youth Part'!K14</f>
        <v>13</v>
      </c>
      <c r="L14" s="53">
        <f>+'1 In School Youth Part'!L14+'2 Out of School Youth Part'!L14</f>
        <v>14</v>
      </c>
      <c r="M14" s="53">
        <f>+'1 In School Youth Part'!M14+'2 Out of School Youth Part'!M14</f>
        <v>14</v>
      </c>
      <c r="N14" s="78">
        <f>+'1 In School Youth Part'!N14+'2 Out of School Youth Part'!N14</f>
        <v>1</v>
      </c>
      <c r="O14" s="34"/>
      <c r="P14" s="34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</row>
    <row r="15" spans="1:43" s="35" customFormat="1" ht="20.149999999999999" customHeight="1" x14ac:dyDescent="0.25">
      <c r="A15" s="23" t="s">
        <v>43</v>
      </c>
      <c r="B15" s="37">
        <f>+'1 In School Youth Part'!B15+'2 Out of School Youth Part'!B15</f>
        <v>351</v>
      </c>
      <c r="C15" s="46">
        <f>+'1 In School Youth Part'!C15+'2 Out of School Youth Part'!C15</f>
        <v>238</v>
      </c>
      <c r="D15" s="47">
        <f t="shared" si="0"/>
        <v>0.67806267806267806</v>
      </c>
      <c r="E15" s="77">
        <f>+'1 In School Youth Part'!E15+'2 Out of School Youth Part'!E15</f>
        <v>200</v>
      </c>
      <c r="F15" s="53">
        <f>+'1 In School Youth Part'!F15+'2 Out of School Youth Part'!F15</f>
        <v>141</v>
      </c>
      <c r="G15" s="53">
        <f>+'1 In School Youth Part'!G15+'2 Out of School Youth Part'!G15</f>
        <v>119</v>
      </c>
      <c r="H15" s="53">
        <f>+'1 In School Youth Part'!H15+'2 Out of School Youth Part'!H15</f>
        <v>133</v>
      </c>
      <c r="I15" s="53">
        <f>+'1 In School Youth Part'!I15+'2 Out of School Youth Part'!I15</f>
        <v>128</v>
      </c>
      <c r="J15" s="53">
        <f>+'1 In School Youth Part'!J15+'2 Out of School Youth Part'!J15</f>
        <v>103</v>
      </c>
      <c r="K15" s="53">
        <f>+'1 In School Youth Part'!K15+'2 Out of School Youth Part'!K15</f>
        <v>65</v>
      </c>
      <c r="L15" s="53">
        <f>+'1 In School Youth Part'!L15+'2 Out of School Youth Part'!L15</f>
        <v>190</v>
      </c>
      <c r="M15" s="53">
        <f>+'1 In School Youth Part'!M15+'2 Out of School Youth Part'!M15</f>
        <v>198</v>
      </c>
      <c r="N15" s="78">
        <f>+'1 In School Youth Part'!N15+'2 Out of School Youth Part'!N15</f>
        <v>0</v>
      </c>
      <c r="O15" s="34"/>
      <c r="P15" s="34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</row>
    <row r="16" spans="1:43" s="35" customFormat="1" ht="20.149999999999999" customHeight="1" x14ac:dyDescent="0.25">
      <c r="A16" s="23" t="s">
        <v>44</v>
      </c>
      <c r="B16" s="37">
        <f>+'1 In School Youth Part'!B16+'2 Out of School Youth Part'!B16</f>
        <v>75</v>
      </c>
      <c r="C16" s="46">
        <f>+'1 In School Youth Part'!C16+'2 Out of School Youth Part'!C16</f>
        <v>11</v>
      </c>
      <c r="D16" s="47">
        <f t="shared" si="0"/>
        <v>0.14666666666666667</v>
      </c>
      <c r="E16" s="77">
        <f>+'1 In School Youth Part'!E16+'2 Out of School Youth Part'!E16</f>
        <v>0</v>
      </c>
      <c r="F16" s="53">
        <f>+'1 In School Youth Part'!F16+'2 Out of School Youth Part'!F16</f>
        <v>0</v>
      </c>
      <c r="G16" s="53">
        <f>+'1 In School Youth Part'!G16+'2 Out of School Youth Part'!G16</f>
        <v>0</v>
      </c>
      <c r="H16" s="53">
        <f>+'1 In School Youth Part'!H16+'2 Out of School Youth Part'!H16</f>
        <v>0</v>
      </c>
      <c r="I16" s="53">
        <f>+'1 In School Youth Part'!I16+'2 Out of School Youth Part'!I16</f>
        <v>0</v>
      </c>
      <c r="J16" s="53">
        <f>+'1 In School Youth Part'!J16+'2 Out of School Youth Part'!J16</f>
        <v>11</v>
      </c>
      <c r="K16" s="53">
        <f>+'1 In School Youth Part'!K16+'2 Out of School Youth Part'!K16</f>
        <v>0</v>
      </c>
      <c r="L16" s="53">
        <f>+'1 In School Youth Part'!L16+'2 Out of School Youth Part'!L16</f>
        <v>0</v>
      </c>
      <c r="M16" s="53">
        <f>+'1 In School Youth Part'!M16+'2 Out of School Youth Part'!M16</f>
        <v>0</v>
      </c>
      <c r="N16" s="78">
        <f>+'1 In School Youth Part'!N16+'2 Out of School Youth Part'!N16</f>
        <v>0</v>
      </c>
      <c r="O16" s="34"/>
      <c r="P16" s="34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</row>
    <row r="17" spans="1:43" s="35" customFormat="1" ht="20.149999999999999" customHeight="1" x14ac:dyDescent="0.25">
      <c r="A17" s="23" t="s">
        <v>45</v>
      </c>
      <c r="B17" s="37">
        <f>+'1 In School Youth Part'!B17+'2 Out of School Youth Part'!B17</f>
        <v>108</v>
      </c>
      <c r="C17" s="46">
        <f>+'1 In School Youth Part'!C17+'2 Out of School Youth Part'!C17</f>
        <v>9</v>
      </c>
      <c r="D17" s="47">
        <f t="shared" si="0"/>
        <v>8.3333333333333329E-2</v>
      </c>
      <c r="E17" s="77">
        <f>+'1 In School Youth Part'!E17+'2 Out of School Youth Part'!E17</f>
        <v>9</v>
      </c>
      <c r="F17" s="53">
        <f>+'1 In School Youth Part'!F17+'2 Out of School Youth Part'!F17</f>
        <v>0</v>
      </c>
      <c r="G17" s="53">
        <f>+'1 In School Youth Part'!G17+'2 Out of School Youth Part'!G17</f>
        <v>1</v>
      </c>
      <c r="H17" s="53">
        <f>+'1 In School Youth Part'!H17+'2 Out of School Youth Part'!H17</f>
        <v>9</v>
      </c>
      <c r="I17" s="53">
        <f>+'1 In School Youth Part'!I17+'2 Out of School Youth Part'!I17</f>
        <v>9</v>
      </c>
      <c r="J17" s="53">
        <f>+'1 In School Youth Part'!J17+'2 Out of School Youth Part'!J17</f>
        <v>9</v>
      </c>
      <c r="K17" s="53">
        <f>+'1 In School Youth Part'!K17+'2 Out of School Youth Part'!K17</f>
        <v>9</v>
      </c>
      <c r="L17" s="53">
        <f>+'1 In School Youth Part'!L17+'2 Out of School Youth Part'!L17</f>
        <v>9</v>
      </c>
      <c r="M17" s="53">
        <f>+'1 In School Youth Part'!M17+'2 Out of School Youth Part'!M17</f>
        <v>9</v>
      </c>
      <c r="N17" s="78">
        <f>+'1 In School Youth Part'!N17+'2 Out of School Youth Part'!N17</f>
        <v>4</v>
      </c>
      <c r="O17" s="34"/>
      <c r="P17" s="34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</row>
    <row r="18" spans="1:43" s="35" customFormat="1" ht="20.149999999999999" customHeight="1" x14ac:dyDescent="0.25">
      <c r="A18" s="23" t="s">
        <v>46</v>
      </c>
      <c r="B18" s="37">
        <f>+'1 In School Youth Part'!B18+'2 Out of School Youth Part'!B18</f>
        <v>115</v>
      </c>
      <c r="C18" s="46">
        <f>+'1 In School Youth Part'!C18+'2 Out of School Youth Part'!C18</f>
        <v>51</v>
      </c>
      <c r="D18" s="47">
        <f t="shared" si="0"/>
        <v>0.44347826086956521</v>
      </c>
      <c r="E18" s="77">
        <f>+'1 In School Youth Part'!E18+'2 Out of School Youth Part'!E18</f>
        <v>41</v>
      </c>
      <c r="F18" s="53">
        <f>+'1 In School Youth Part'!F18+'2 Out of School Youth Part'!F18</f>
        <v>26</v>
      </c>
      <c r="G18" s="53">
        <f>+'1 In School Youth Part'!G18+'2 Out of School Youth Part'!G18</f>
        <v>28</v>
      </c>
      <c r="H18" s="53">
        <f>+'1 In School Youth Part'!H18+'2 Out of School Youth Part'!H18</f>
        <v>20</v>
      </c>
      <c r="I18" s="53">
        <f>+'1 In School Youth Part'!I18+'2 Out of School Youth Part'!I18</f>
        <v>20</v>
      </c>
      <c r="J18" s="53">
        <f>+'1 In School Youth Part'!J18+'2 Out of School Youth Part'!J18</f>
        <v>19</v>
      </c>
      <c r="K18" s="53">
        <f>+'1 In School Youth Part'!K18+'2 Out of School Youth Part'!K18</f>
        <v>1</v>
      </c>
      <c r="L18" s="53">
        <f>+'1 In School Youth Part'!L18+'2 Out of School Youth Part'!L18</f>
        <v>50</v>
      </c>
      <c r="M18" s="53">
        <f>+'1 In School Youth Part'!M18+'2 Out of School Youth Part'!M18</f>
        <v>47</v>
      </c>
      <c r="N18" s="78">
        <f>+'1 In School Youth Part'!N18+'2 Out of School Youth Part'!N18</f>
        <v>0</v>
      </c>
      <c r="O18" s="34"/>
      <c r="P18" s="34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</row>
    <row r="19" spans="1:43" s="35" customFormat="1" ht="20.149999999999999" customHeight="1" x14ac:dyDescent="0.25">
      <c r="A19" s="23" t="s">
        <v>47</v>
      </c>
      <c r="B19" s="37">
        <f>+'1 In School Youth Part'!B19+'2 Out of School Youth Part'!B19</f>
        <v>48</v>
      </c>
      <c r="C19" s="46">
        <f>+'1 In School Youth Part'!C19+'2 Out of School Youth Part'!C19</f>
        <v>20</v>
      </c>
      <c r="D19" s="47">
        <f t="shared" si="0"/>
        <v>0.41666666666666669</v>
      </c>
      <c r="E19" s="77">
        <f>+'1 In School Youth Part'!E19+'2 Out of School Youth Part'!E19</f>
        <v>19</v>
      </c>
      <c r="F19" s="53">
        <f>+'1 In School Youth Part'!F19+'2 Out of School Youth Part'!F19</f>
        <v>16</v>
      </c>
      <c r="G19" s="53">
        <f>+'1 In School Youth Part'!G19+'2 Out of School Youth Part'!G19</f>
        <v>20</v>
      </c>
      <c r="H19" s="53">
        <f>+'1 In School Youth Part'!H19+'2 Out of School Youth Part'!H19</f>
        <v>20</v>
      </c>
      <c r="I19" s="53">
        <f>+'1 In School Youth Part'!I19+'2 Out of School Youth Part'!I19</f>
        <v>0</v>
      </c>
      <c r="J19" s="53">
        <f>+'1 In School Youth Part'!J19+'2 Out of School Youth Part'!J19</f>
        <v>20</v>
      </c>
      <c r="K19" s="53">
        <f>+'1 In School Youth Part'!K19+'2 Out of School Youth Part'!K19</f>
        <v>20</v>
      </c>
      <c r="L19" s="53">
        <f>+'1 In School Youth Part'!L19+'2 Out of School Youth Part'!L19</f>
        <v>20</v>
      </c>
      <c r="M19" s="53">
        <f>+'1 In School Youth Part'!M19+'2 Out of School Youth Part'!M19</f>
        <v>20</v>
      </c>
      <c r="N19" s="78">
        <f>+'1 In School Youth Part'!N19+'2 Out of School Youth Part'!N19</f>
        <v>20</v>
      </c>
      <c r="O19" s="34"/>
      <c r="P19" s="34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</row>
    <row r="20" spans="1:43" s="35" customFormat="1" ht="20.149999999999999" customHeight="1" x14ac:dyDescent="0.25">
      <c r="A20" s="23" t="s">
        <v>48</v>
      </c>
      <c r="B20" s="37">
        <f>+'1 In School Youth Part'!B20+'2 Out of School Youth Part'!B20</f>
        <v>75</v>
      </c>
      <c r="C20" s="46">
        <f>+'1 In School Youth Part'!C20+'2 Out of School Youth Part'!C20</f>
        <v>31</v>
      </c>
      <c r="D20" s="47">
        <f t="shared" si="0"/>
        <v>0.41333333333333333</v>
      </c>
      <c r="E20" s="77">
        <f>+'1 In School Youth Part'!E20+'2 Out of School Youth Part'!E20</f>
        <v>31</v>
      </c>
      <c r="F20" s="53">
        <f>+'1 In School Youth Part'!F20+'2 Out of School Youth Part'!F20</f>
        <v>31</v>
      </c>
      <c r="G20" s="53">
        <f>+'1 In School Youth Part'!G20+'2 Out of School Youth Part'!G20</f>
        <v>22</v>
      </c>
      <c r="H20" s="53">
        <f>+'1 In School Youth Part'!H20+'2 Out of School Youth Part'!H20</f>
        <v>24</v>
      </c>
      <c r="I20" s="53">
        <f>+'1 In School Youth Part'!I20+'2 Out of School Youth Part'!I20</f>
        <v>24</v>
      </c>
      <c r="J20" s="53">
        <f>+'1 In School Youth Part'!J20+'2 Out of School Youth Part'!J20</f>
        <v>12</v>
      </c>
      <c r="K20" s="53">
        <f>+'1 In School Youth Part'!K20+'2 Out of School Youth Part'!K20</f>
        <v>25</v>
      </c>
      <c r="L20" s="53">
        <f>+'1 In School Youth Part'!L20+'2 Out of School Youth Part'!L20</f>
        <v>13</v>
      </c>
      <c r="M20" s="53">
        <f>+'1 In School Youth Part'!M20+'2 Out of School Youth Part'!M20</f>
        <v>31</v>
      </c>
      <c r="N20" s="78">
        <f>+'1 In School Youth Part'!N20+'2 Out of School Youth Part'!N20</f>
        <v>14</v>
      </c>
      <c r="O20" s="34"/>
      <c r="P20" s="34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</row>
    <row r="21" spans="1:43" s="35" customFormat="1" ht="20.149999999999999" customHeight="1" thickBot="1" x14ac:dyDescent="0.3">
      <c r="A21" s="55" t="s">
        <v>49</v>
      </c>
      <c r="B21" s="79">
        <f>+'1 In School Youth Part'!B21+'2 Out of School Youth Part'!B21</f>
        <v>68</v>
      </c>
      <c r="C21" s="57">
        <f>+'1 In School Youth Part'!C21+'2 Out of School Youth Part'!C21</f>
        <v>20</v>
      </c>
      <c r="D21" s="58">
        <f t="shared" si="0"/>
        <v>0.29411764705882354</v>
      </c>
      <c r="E21" s="77">
        <f>+'1 In School Youth Part'!E21+'2 Out of School Youth Part'!E21</f>
        <v>9</v>
      </c>
      <c r="F21" s="53">
        <f>+'1 In School Youth Part'!F21+'2 Out of School Youth Part'!F21</f>
        <v>18</v>
      </c>
      <c r="G21" s="53">
        <f>+'1 In School Youth Part'!G21+'2 Out of School Youth Part'!G21</f>
        <v>18</v>
      </c>
      <c r="H21" s="53">
        <f>+'1 In School Youth Part'!H21+'2 Out of School Youth Part'!H21</f>
        <v>0</v>
      </c>
      <c r="I21" s="53">
        <f>+'1 In School Youth Part'!I21+'2 Out of School Youth Part'!I21</f>
        <v>19</v>
      </c>
      <c r="J21" s="53">
        <f>+'1 In School Youth Part'!J21+'2 Out of School Youth Part'!J21</f>
        <v>0</v>
      </c>
      <c r="K21" s="53">
        <f>+'1 In School Youth Part'!K21+'2 Out of School Youth Part'!K21</f>
        <v>18</v>
      </c>
      <c r="L21" s="53">
        <f>+'1 In School Youth Part'!L21+'2 Out of School Youth Part'!L21</f>
        <v>0</v>
      </c>
      <c r="M21" s="53">
        <f>+'1 In School Youth Part'!M21+'2 Out of School Youth Part'!M21</f>
        <v>0</v>
      </c>
      <c r="N21" s="80">
        <f>+'1 In School Youth Part'!N21+'2 Out of School Youth Part'!N21</f>
        <v>0</v>
      </c>
      <c r="O21" s="34"/>
      <c r="P21" s="34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</row>
    <row r="22" spans="1:43" s="35" customFormat="1" ht="20.149999999999999" customHeight="1" thickBot="1" x14ac:dyDescent="0.3">
      <c r="A22" s="64" t="s">
        <v>50</v>
      </c>
      <c r="B22" s="65">
        <f>SUM(B6:B21)</f>
        <v>1616</v>
      </c>
      <c r="C22" s="66">
        <f>SUM(C6:C21)</f>
        <v>622</v>
      </c>
      <c r="D22" s="67">
        <f t="shared" si="0"/>
        <v>0.38490099009900991</v>
      </c>
      <c r="E22" s="81">
        <f>SUM(E6:E21)</f>
        <v>470</v>
      </c>
      <c r="F22" s="82">
        <f t="shared" ref="F22:N22" si="1">SUM(F6:F21)</f>
        <v>361</v>
      </c>
      <c r="G22" s="66">
        <f t="shared" si="1"/>
        <v>367</v>
      </c>
      <c r="H22" s="66">
        <f t="shared" si="1"/>
        <v>283</v>
      </c>
      <c r="I22" s="66">
        <f t="shared" si="1"/>
        <v>329</v>
      </c>
      <c r="J22" s="66">
        <f t="shared" si="1"/>
        <v>331</v>
      </c>
      <c r="K22" s="66">
        <f t="shared" si="1"/>
        <v>277</v>
      </c>
      <c r="L22" s="66">
        <f t="shared" si="1"/>
        <v>370</v>
      </c>
      <c r="M22" s="66">
        <f t="shared" si="1"/>
        <v>483</v>
      </c>
      <c r="N22" s="68">
        <f t="shared" si="1"/>
        <v>129</v>
      </c>
      <c r="O22" s="33"/>
      <c r="P22" s="34"/>
      <c r="Q22" s="69"/>
      <c r="R22" s="70"/>
      <c r="S22" s="70"/>
      <c r="T22" s="70"/>
      <c r="U22" s="70"/>
      <c r="V22" s="70"/>
      <c r="W22" s="33"/>
      <c r="X22" s="33"/>
      <c r="Y22" s="33"/>
      <c r="Z22" s="33"/>
      <c r="AA22" s="33"/>
      <c r="AB22" s="33"/>
      <c r="AC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</row>
    <row r="23" spans="1:43" ht="76.5" customHeight="1" thickBot="1" x14ac:dyDescent="0.4">
      <c r="A23" s="235" t="s">
        <v>51</v>
      </c>
      <c r="B23" s="236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7"/>
    </row>
    <row r="24" spans="1:43" x14ac:dyDescent="0.3">
      <c r="A24" s="83"/>
    </row>
  </sheetData>
  <mergeCells count="7">
    <mergeCell ref="A23:N23"/>
    <mergeCell ref="A1:N1"/>
    <mergeCell ref="B4:D4"/>
    <mergeCell ref="E4:N4"/>
    <mergeCell ref="A2:N2"/>
    <mergeCell ref="A3:N3"/>
    <mergeCell ref="A4:A5"/>
  </mergeCells>
  <phoneticPr fontId="2" type="noConversion"/>
  <printOptions horizontalCentered="1" verticalCentered="1"/>
  <pageMargins left="0.51" right="0.5" top="0.5" bottom="0.56999999999999995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opLeftCell="A4" zoomScale="70" zoomScaleNormal="70" workbookViewId="0">
      <selection activeCell="K7" sqref="K7"/>
    </sheetView>
  </sheetViews>
  <sheetFormatPr defaultColWidth="9.1796875" defaultRowHeight="13" x14ac:dyDescent="0.3"/>
  <cols>
    <col min="1" max="1" width="19.1796875" style="2" customWidth="1"/>
    <col min="2" max="2" width="7.1796875" style="127" customWidth="1"/>
    <col min="3" max="3" width="7.1796875" style="2" customWidth="1"/>
    <col min="4" max="4" width="7.1796875" style="128" customWidth="1"/>
    <col min="5" max="7" width="8.1796875" style="2" customWidth="1"/>
    <col min="8" max="8" width="8.54296875" style="2" customWidth="1"/>
    <col min="9" max="10" width="9.26953125" style="2" customWidth="1"/>
    <col min="11" max="12" width="7.1796875" style="2" customWidth="1"/>
    <col min="13" max="13" width="7.54296875" style="128" customWidth="1"/>
    <col min="14" max="15" width="6.7265625" style="2" customWidth="1"/>
    <col min="16" max="16" width="9.7265625" style="1" customWidth="1"/>
    <col min="17" max="16384" width="9.1796875" style="2"/>
  </cols>
  <sheetData>
    <row r="1" spans="1:17" ht="22" customHeight="1" x14ac:dyDescent="0.3">
      <c r="A1" s="269" t="str">
        <f>+'1 In School Youth Part'!A1:N1</f>
        <v>TAB 7 - WIOA TITLE I PARTICIPANT SUMMARY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1"/>
    </row>
    <row r="2" spans="1:17" ht="22" customHeight="1" x14ac:dyDescent="0.3">
      <c r="A2" s="276" t="str">
        <f>'1 In School Youth Part'!$A$2</f>
        <v>FY22 QUARTER ENDING SEPTEMBER 30, 2021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9"/>
    </row>
    <row r="3" spans="1:17" ht="22" customHeight="1" thickBot="1" x14ac:dyDescent="0.35">
      <c r="A3" s="261" t="s">
        <v>54</v>
      </c>
      <c r="B3" s="262"/>
      <c r="C3" s="262"/>
      <c r="D3" s="262"/>
      <c r="E3" s="262"/>
      <c r="F3" s="262"/>
      <c r="G3" s="262"/>
      <c r="H3" s="262"/>
      <c r="I3" s="262"/>
      <c r="J3" s="262"/>
      <c r="K3" s="245"/>
      <c r="L3" s="245"/>
      <c r="M3" s="245"/>
      <c r="N3" s="245"/>
      <c r="O3" s="246"/>
    </row>
    <row r="4" spans="1:17" ht="25.5" customHeight="1" x14ac:dyDescent="0.3">
      <c r="A4" s="250" t="s">
        <v>18</v>
      </c>
      <c r="B4" s="275" t="s">
        <v>55</v>
      </c>
      <c r="C4" s="275"/>
      <c r="D4" s="260"/>
      <c r="E4" s="259" t="s">
        <v>56</v>
      </c>
      <c r="F4" s="273"/>
      <c r="G4" s="274"/>
      <c r="H4" s="259" t="s">
        <v>57</v>
      </c>
      <c r="I4" s="260"/>
      <c r="J4" s="84" t="s">
        <v>58</v>
      </c>
      <c r="K4" s="272" t="s">
        <v>59</v>
      </c>
      <c r="L4" s="260"/>
      <c r="M4" s="227" t="s">
        <v>60</v>
      </c>
      <c r="N4" s="259" t="s">
        <v>61</v>
      </c>
      <c r="O4" s="274"/>
    </row>
    <row r="5" spans="1:17" ht="30" customHeight="1" thickBot="1" x14ac:dyDescent="0.35">
      <c r="A5" s="251"/>
      <c r="B5" s="19" t="s">
        <v>21</v>
      </c>
      <c r="C5" s="19" t="s">
        <v>22</v>
      </c>
      <c r="D5" s="85" t="s">
        <v>62</v>
      </c>
      <c r="E5" s="19" t="s">
        <v>21</v>
      </c>
      <c r="F5" s="19" t="s">
        <v>22</v>
      </c>
      <c r="G5" s="85" t="s">
        <v>62</v>
      </c>
      <c r="H5" s="19" t="s">
        <v>21</v>
      </c>
      <c r="I5" s="20" t="s">
        <v>22</v>
      </c>
      <c r="J5" s="20" t="s">
        <v>22</v>
      </c>
      <c r="K5" s="19" t="s">
        <v>21</v>
      </c>
      <c r="L5" s="20" t="s">
        <v>22</v>
      </c>
      <c r="M5" s="20" t="s">
        <v>22</v>
      </c>
      <c r="N5" s="19" t="s">
        <v>21</v>
      </c>
      <c r="O5" s="86" t="s">
        <v>22</v>
      </c>
    </row>
    <row r="6" spans="1:17" s="35" customFormat="1" ht="22" customHeight="1" x14ac:dyDescent="0.25">
      <c r="A6" s="23" t="s">
        <v>34</v>
      </c>
      <c r="B6" s="87">
        <v>0</v>
      </c>
      <c r="C6" s="88">
        <v>0</v>
      </c>
      <c r="D6" s="47">
        <f>IF(B6&gt;0,C6/B6,0)</f>
        <v>0</v>
      </c>
      <c r="E6" s="37">
        <v>0</v>
      </c>
      <c r="F6" s="89">
        <v>0</v>
      </c>
      <c r="G6" s="47">
        <f>IF(E6&gt;0,F6/E6,0)</f>
        <v>0</v>
      </c>
      <c r="H6" s="40">
        <v>0</v>
      </c>
      <c r="I6" s="90">
        <v>0</v>
      </c>
      <c r="J6" s="91">
        <v>0</v>
      </c>
      <c r="K6" s="92">
        <f>IF(I6&gt;0,J6/I6,0)</f>
        <v>0</v>
      </c>
      <c r="L6" s="39">
        <f>IF(C6&gt;0,(F6+I6-J6)/C6,0)</f>
        <v>0</v>
      </c>
      <c r="M6" s="93">
        <v>0</v>
      </c>
      <c r="N6" s="37">
        <v>0</v>
      </c>
      <c r="O6" s="94">
        <v>0</v>
      </c>
      <c r="P6" s="34"/>
      <c r="Q6" s="95"/>
    </row>
    <row r="7" spans="1:17" s="35" customFormat="1" ht="22" customHeight="1" x14ac:dyDescent="0.25">
      <c r="A7" s="36" t="s">
        <v>35</v>
      </c>
      <c r="B7" s="87">
        <v>7</v>
      </c>
      <c r="C7" s="88">
        <v>0</v>
      </c>
      <c r="D7" s="47">
        <f t="shared" ref="D7:D21" si="0">IF(B7&gt;0,C7/B7,0)</f>
        <v>0</v>
      </c>
      <c r="E7" s="37">
        <v>3</v>
      </c>
      <c r="F7" s="89">
        <v>0</v>
      </c>
      <c r="G7" s="39">
        <f t="shared" ref="G7:G12" si="1">F7/E7</f>
        <v>0</v>
      </c>
      <c r="H7" s="40">
        <v>2</v>
      </c>
      <c r="I7" s="90">
        <v>0</v>
      </c>
      <c r="J7" s="97">
        <v>0</v>
      </c>
      <c r="K7" s="92">
        <f t="shared" ref="K7:K22" si="2">(E7+H7)/B7</f>
        <v>0.7142857142857143</v>
      </c>
      <c r="L7" s="39">
        <f t="shared" ref="L7:L22" si="3">IF(C7&gt;0,(F7+I7-J7)/C7,0)</f>
        <v>0</v>
      </c>
      <c r="M7" s="93">
        <v>0</v>
      </c>
      <c r="N7" s="37">
        <v>2</v>
      </c>
      <c r="O7" s="94">
        <v>0</v>
      </c>
      <c r="P7" s="34"/>
      <c r="Q7" s="95"/>
    </row>
    <row r="8" spans="1:17" s="35" customFormat="1" ht="22" customHeight="1" x14ac:dyDescent="0.25">
      <c r="A8" s="23" t="s">
        <v>36</v>
      </c>
      <c r="B8" s="98">
        <v>12</v>
      </c>
      <c r="C8" s="53">
        <v>0</v>
      </c>
      <c r="D8" s="47">
        <f t="shared" si="0"/>
        <v>0</v>
      </c>
      <c r="E8" s="45">
        <v>6</v>
      </c>
      <c r="F8" s="99">
        <v>0</v>
      </c>
      <c r="G8" s="96">
        <f t="shared" si="1"/>
        <v>0</v>
      </c>
      <c r="H8" s="100">
        <v>3</v>
      </c>
      <c r="I8" s="101">
        <v>0</v>
      </c>
      <c r="J8" s="102">
        <v>0</v>
      </c>
      <c r="K8" s="92">
        <f t="shared" si="2"/>
        <v>0.75</v>
      </c>
      <c r="L8" s="39">
        <f t="shared" si="3"/>
        <v>0</v>
      </c>
      <c r="M8" s="103">
        <v>0</v>
      </c>
      <c r="N8" s="45">
        <v>8</v>
      </c>
      <c r="O8" s="78">
        <v>0</v>
      </c>
      <c r="P8" s="34"/>
    </row>
    <row r="9" spans="1:17" s="35" customFormat="1" ht="22" customHeight="1" x14ac:dyDescent="0.25">
      <c r="A9" s="23" t="s">
        <v>37</v>
      </c>
      <c r="B9" s="98">
        <v>0</v>
      </c>
      <c r="C9" s="53">
        <v>0</v>
      </c>
      <c r="D9" s="47">
        <f t="shared" si="0"/>
        <v>0</v>
      </c>
      <c r="E9" s="45">
        <v>0</v>
      </c>
      <c r="F9" s="99">
        <v>0</v>
      </c>
      <c r="G9" s="47">
        <f>IF(E9&gt;0,F9/E9,0)</f>
        <v>0</v>
      </c>
      <c r="H9" s="48">
        <v>0</v>
      </c>
      <c r="I9" s="54">
        <v>0</v>
      </c>
      <c r="J9" s="102">
        <v>0</v>
      </c>
      <c r="K9" s="92">
        <f>IF(I9&gt;0,J9/I9,0)</f>
        <v>0</v>
      </c>
      <c r="L9" s="39">
        <f t="shared" si="3"/>
        <v>0</v>
      </c>
      <c r="M9" s="103">
        <v>0</v>
      </c>
      <c r="N9" s="45">
        <v>0</v>
      </c>
      <c r="O9" s="78">
        <v>0</v>
      </c>
      <c r="P9" s="34"/>
      <c r="Q9" s="95"/>
    </row>
    <row r="10" spans="1:17" s="35" customFormat="1" ht="22" customHeight="1" x14ac:dyDescent="0.25">
      <c r="A10" s="23" t="s">
        <v>38</v>
      </c>
      <c r="B10" s="98">
        <v>0</v>
      </c>
      <c r="C10" s="53">
        <v>0</v>
      </c>
      <c r="D10" s="47">
        <f t="shared" si="0"/>
        <v>0</v>
      </c>
      <c r="E10" s="45">
        <v>0</v>
      </c>
      <c r="F10" s="99">
        <v>0</v>
      </c>
      <c r="G10" s="47">
        <f>IF(E10&gt;0,F10/E10,0)</f>
        <v>0</v>
      </c>
      <c r="H10" s="48">
        <v>0</v>
      </c>
      <c r="I10" s="54">
        <v>0</v>
      </c>
      <c r="J10" s="102">
        <v>0</v>
      </c>
      <c r="K10" s="92">
        <f>IF(I10&gt;0,J10/I10,0)</f>
        <v>0</v>
      </c>
      <c r="L10" s="39">
        <f t="shared" si="3"/>
        <v>0</v>
      </c>
      <c r="M10" s="103">
        <v>0</v>
      </c>
      <c r="N10" s="45">
        <v>0</v>
      </c>
      <c r="O10" s="78">
        <v>0</v>
      </c>
      <c r="P10" s="34"/>
      <c r="Q10" s="95"/>
    </row>
    <row r="11" spans="1:17" s="35" customFormat="1" ht="22" customHeight="1" x14ac:dyDescent="0.25">
      <c r="A11" s="23" t="s">
        <v>39</v>
      </c>
      <c r="B11" s="98">
        <v>0</v>
      </c>
      <c r="C11" s="53">
        <v>0</v>
      </c>
      <c r="D11" s="47">
        <f t="shared" si="0"/>
        <v>0</v>
      </c>
      <c r="E11" s="45">
        <v>0</v>
      </c>
      <c r="F11" s="99">
        <v>0</v>
      </c>
      <c r="G11" s="47">
        <f>IF(E11&gt;0,F11/E11,0)</f>
        <v>0</v>
      </c>
      <c r="H11" s="104">
        <v>0</v>
      </c>
      <c r="I11" s="105">
        <v>0</v>
      </c>
      <c r="J11" s="102">
        <v>0</v>
      </c>
      <c r="K11" s="92">
        <f>IF(I11&gt;0,J11/I11,0)</f>
        <v>0</v>
      </c>
      <c r="L11" s="39">
        <f t="shared" si="3"/>
        <v>0</v>
      </c>
      <c r="M11" s="103">
        <v>0</v>
      </c>
      <c r="N11" s="45">
        <v>0</v>
      </c>
      <c r="O11" s="78">
        <v>0</v>
      </c>
      <c r="P11" s="34"/>
      <c r="Q11" s="95"/>
    </row>
    <row r="12" spans="1:17" s="35" customFormat="1" ht="22" customHeight="1" x14ac:dyDescent="0.25">
      <c r="A12" s="23" t="s">
        <v>40</v>
      </c>
      <c r="B12" s="98">
        <v>8</v>
      </c>
      <c r="C12" s="53">
        <v>0</v>
      </c>
      <c r="D12" s="47">
        <f t="shared" si="0"/>
        <v>0</v>
      </c>
      <c r="E12" s="45">
        <v>4</v>
      </c>
      <c r="F12" s="99">
        <v>0</v>
      </c>
      <c r="G12" s="47">
        <f t="shared" si="1"/>
        <v>0</v>
      </c>
      <c r="H12" s="48">
        <v>3</v>
      </c>
      <c r="I12" s="54">
        <v>0</v>
      </c>
      <c r="J12" s="102">
        <v>0</v>
      </c>
      <c r="K12" s="92">
        <f t="shared" si="2"/>
        <v>0.875</v>
      </c>
      <c r="L12" s="39">
        <f t="shared" si="3"/>
        <v>0</v>
      </c>
      <c r="M12" s="103">
        <v>0</v>
      </c>
      <c r="N12" s="45">
        <v>6</v>
      </c>
      <c r="O12" s="78">
        <v>0</v>
      </c>
      <c r="P12" s="34"/>
      <c r="Q12" s="95"/>
    </row>
    <row r="13" spans="1:17" s="35" customFormat="1" ht="22" customHeight="1" x14ac:dyDescent="0.25">
      <c r="A13" s="23" t="s">
        <v>41</v>
      </c>
      <c r="B13" s="98">
        <v>14</v>
      </c>
      <c r="C13" s="53">
        <v>0</v>
      </c>
      <c r="D13" s="47">
        <f t="shared" si="0"/>
        <v>0</v>
      </c>
      <c r="E13" s="45">
        <v>8</v>
      </c>
      <c r="F13" s="99">
        <v>0</v>
      </c>
      <c r="G13" s="96">
        <f t="shared" ref="G13:G22" si="4">F13/E13</f>
        <v>0</v>
      </c>
      <c r="H13" s="100">
        <v>4</v>
      </c>
      <c r="I13" s="101">
        <v>4</v>
      </c>
      <c r="J13" s="102">
        <v>0</v>
      </c>
      <c r="K13" s="92">
        <f t="shared" si="2"/>
        <v>0.8571428571428571</v>
      </c>
      <c r="L13" s="39">
        <f t="shared" si="3"/>
        <v>0</v>
      </c>
      <c r="M13" s="103">
        <v>0</v>
      </c>
      <c r="N13" s="45">
        <v>12</v>
      </c>
      <c r="O13" s="78">
        <v>0</v>
      </c>
      <c r="P13" s="34"/>
      <c r="Q13" s="95"/>
    </row>
    <row r="14" spans="1:17" s="35" customFormat="1" ht="22" customHeight="1" x14ac:dyDescent="0.25">
      <c r="A14" s="23" t="s">
        <v>42</v>
      </c>
      <c r="B14" s="98">
        <v>0</v>
      </c>
      <c r="C14" s="53">
        <v>0</v>
      </c>
      <c r="D14" s="47">
        <f t="shared" si="0"/>
        <v>0</v>
      </c>
      <c r="E14" s="45">
        <v>0</v>
      </c>
      <c r="F14" s="99">
        <v>0</v>
      </c>
      <c r="G14" s="47">
        <f>IF(E14&gt;0,F14/E14,0)</f>
        <v>0</v>
      </c>
      <c r="H14" s="48">
        <v>0</v>
      </c>
      <c r="I14" s="54">
        <v>0</v>
      </c>
      <c r="J14" s="102">
        <v>0</v>
      </c>
      <c r="K14" s="92">
        <f>IF(B14&gt;0,(E14+H14)/B14,0)</f>
        <v>0</v>
      </c>
      <c r="L14" s="39">
        <f t="shared" si="3"/>
        <v>0</v>
      </c>
      <c r="M14" s="103">
        <v>0</v>
      </c>
      <c r="N14" s="45">
        <v>0</v>
      </c>
      <c r="O14" s="78">
        <v>0</v>
      </c>
      <c r="P14" s="34"/>
      <c r="Q14" s="95"/>
    </row>
    <row r="15" spans="1:17" s="35" customFormat="1" ht="22" customHeight="1" x14ac:dyDescent="0.25">
      <c r="A15" s="23" t="s">
        <v>43</v>
      </c>
      <c r="B15" s="98">
        <v>80</v>
      </c>
      <c r="C15" s="53">
        <v>16</v>
      </c>
      <c r="D15" s="47">
        <f t="shared" si="0"/>
        <v>0.2</v>
      </c>
      <c r="E15" s="45">
        <v>15</v>
      </c>
      <c r="F15" s="99">
        <v>5</v>
      </c>
      <c r="G15" s="47">
        <f t="shared" si="4"/>
        <v>0.33333333333333331</v>
      </c>
      <c r="H15" s="48">
        <v>47</v>
      </c>
      <c r="I15" s="54">
        <v>0</v>
      </c>
      <c r="J15" s="102">
        <v>0</v>
      </c>
      <c r="K15" s="92">
        <f t="shared" si="2"/>
        <v>0.77500000000000002</v>
      </c>
      <c r="L15" s="39">
        <f t="shared" si="3"/>
        <v>0.3125</v>
      </c>
      <c r="M15" s="103">
        <v>13.35</v>
      </c>
      <c r="N15" s="45">
        <v>60</v>
      </c>
      <c r="O15" s="78">
        <v>14</v>
      </c>
      <c r="P15" s="34"/>
      <c r="Q15" s="95"/>
    </row>
    <row r="16" spans="1:17" s="35" customFormat="1" ht="22" customHeight="1" x14ac:dyDescent="0.25">
      <c r="A16" s="23" t="s">
        <v>44</v>
      </c>
      <c r="B16" s="98">
        <v>0</v>
      </c>
      <c r="C16" s="53">
        <v>0</v>
      </c>
      <c r="D16" s="47">
        <f t="shared" si="0"/>
        <v>0</v>
      </c>
      <c r="E16" s="45">
        <v>0</v>
      </c>
      <c r="F16" s="99">
        <v>0</v>
      </c>
      <c r="G16" s="47">
        <f>IF(E16&gt;0,F16/E16,0)</f>
        <v>0</v>
      </c>
      <c r="H16" s="48">
        <v>0</v>
      </c>
      <c r="I16" s="54">
        <v>0</v>
      </c>
      <c r="J16" s="102">
        <v>0</v>
      </c>
      <c r="K16" s="92">
        <f>IF(I16&gt;0,J16/I16,0)</f>
        <v>0</v>
      </c>
      <c r="L16" s="39">
        <f t="shared" si="3"/>
        <v>0</v>
      </c>
      <c r="M16" s="103">
        <v>0</v>
      </c>
      <c r="N16" s="45">
        <v>0</v>
      </c>
      <c r="O16" s="78">
        <v>0</v>
      </c>
      <c r="P16" s="34"/>
      <c r="Q16" s="95"/>
    </row>
    <row r="17" spans="1:17" s="35" customFormat="1" ht="22" customHeight="1" x14ac:dyDescent="0.25">
      <c r="A17" s="23" t="s">
        <v>45</v>
      </c>
      <c r="B17" s="98">
        <v>41</v>
      </c>
      <c r="C17" s="53">
        <v>4</v>
      </c>
      <c r="D17" s="47">
        <f t="shared" si="0"/>
        <v>9.7560975609756101E-2</v>
      </c>
      <c r="E17" s="45">
        <v>15</v>
      </c>
      <c r="F17" s="99">
        <v>0</v>
      </c>
      <c r="G17" s="47">
        <f t="shared" si="4"/>
        <v>0</v>
      </c>
      <c r="H17" s="48">
        <v>21</v>
      </c>
      <c r="I17" s="54">
        <v>0</v>
      </c>
      <c r="J17" s="102">
        <v>0</v>
      </c>
      <c r="K17" s="92">
        <f t="shared" si="2"/>
        <v>0.87804878048780488</v>
      </c>
      <c r="L17" s="39">
        <f t="shared" si="3"/>
        <v>0</v>
      </c>
      <c r="M17" s="103">
        <v>0</v>
      </c>
      <c r="N17" s="45">
        <v>38</v>
      </c>
      <c r="O17" s="78">
        <v>0</v>
      </c>
      <c r="P17" s="34"/>
      <c r="Q17" s="95"/>
    </row>
    <row r="18" spans="1:17" s="35" customFormat="1" ht="22" customHeight="1" x14ac:dyDescent="0.25">
      <c r="A18" s="23" t="s">
        <v>46</v>
      </c>
      <c r="B18" s="98">
        <v>6</v>
      </c>
      <c r="C18" s="53">
        <v>2</v>
      </c>
      <c r="D18" s="47">
        <f t="shared" si="0"/>
        <v>0.33333333333333331</v>
      </c>
      <c r="E18" s="45">
        <v>4</v>
      </c>
      <c r="F18" s="99">
        <v>2</v>
      </c>
      <c r="G18" s="47">
        <f t="shared" si="4"/>
        <v>0.5</v>
      </c>
      <c r="H18" s="48">
        <v>1</v>
      </c>
      <c r="I18" s="54">
        <v>0</v>
      </c>
      <c r="J18" s="102">
        <v>0</v>
      </c>
      <c r="K18" s="92">
        <f t="shared" si="2"/>
        <v>0.83333333333333337</v>
      </c>
      <c r="L18" s="39">
        <f t="shared" si="3"/>
        <v>1</v>
      </c>
      <c r="M18" s="103">
        <v>14.25</v>
      </c>
      <c r="N18" s="45">
        <v>8</v>
      </c>
      <c r="O18" s="78">
        <v>1</v>
      </c>
      <c r="P18" s="34"/>
      <c r="Q18" s="95"/>
    </row>
    <row r="19" spans="1:17" s="35" customFormat="1" ht="22" customHeight="1" x14ac:dyDescent="0.25">
      <c r="A19" s="23" t="s">
        <v>47</v>
      </c>
      <c r="B19" s="98">
        <v>0</v>
      </c>
      <c r="C19" s="53">
        <v>0</v>
      </c>
      <c r="D19" s="47">
        <f t="shared" si="0"/>
        <v>0</v>
      </c>
      <c r="E19" s="45">
        <v>0</v>
      </c>
      <c r="F19" s="99">
        <v>0</v>
      </c>
      <c r="G19" s="47">
        <f>IF(E19&gt;0,F19/E19,0)</f>
        <v>0</v>
      </c>
      <c r="H19" s="40">
        <v>0</v>
      </c>
      <c r="I19" s="90">
        <v>0</v>
      </c>
      <c r="J19" s="91">
        <v>0</v>
      </c>
      <c r="K19" s="92">
        <f>IF(I19&gt;0,J19/I19,0)</f>
        <v>0</v>
      </c>
      <c r="L19" s="106">
        <f t="shared" si="3"/>
        <v>0</v>
      </c>
      <c r="M19" s="103">
        <v>0</v>
      </c>
      <c r="N19" s="45">
        <v>0</v>
      </c>
      <c r="O19" s="78">
        <v>0</v>
      </c>
      <c r="P19" s="34"/>
      <c r="Q19" s="95"/>
    </row>
    <row r="20" spans="1:17" s="35" customFormat="1" ht="22" customHeight="1" x14ac:dyDescent="0.25">
      <c r="A20" s="23" t="s">
        <v>48</v>
      </c>
      <c r="B20" s="222">
        <v>0</v>
      </c>
      <c r="C20" s="49">
        <v>0</v>
      </c>
      <c r="D20" s="47">
        <f t="shared" si="0"/>
        <v>0</v>
      </c>
      <c r="E20" s="45">
        <v>0</v>
      </c>
      <c r="F20" s="99">
        <v>0</v>
      </c>
      <c r="G20" s="47">
        <f>IF(E20&gt;0,F20/E20,0)</f>
        <v>0</v>
      </c>
      <c r="H20" s="40">
        <v>0</v>
      </c>
      <c r="I20" s="90">
        <v>0</v>
      </c>
      <c r="J20" s="91">
        <v>0</v>
      </c>
      <c r="K20" s="92">
        <f>IF(I20&gt;0,J20/I20,0)</f>
        <v>0</v>
      </c>
      <c r="L20" s="39">
        <f t="shared" si="3"/>
        <v>0</v>
      </c>
      <c r="M20" s="103">
        <v>0</v>
      </c>
      <c r="N20" s="45">
        <v>0</v>
      </c>
      <c r="O20" s="78">
        <v>0</v>
      </c>
      <c r="P20" s="34"/>
      <c r="Q20" s="95"/>
    </row>
    <row r="21" spans="1:17" s="35" customFormat="1" ht="22" customHeight="1" thickBot="1" x14ac:dyDescent="0.3">
      <c r="A21" s="55" t="s">
        <v>49</v>
      </c>
      <c r="B21" s="107">
        <v>8</v>
      </c>
      <c r="C21" s="108">
        <v>1</v>
      </c>
      <c r="D21" s="47">
        <f t="shared" si="0"/>
        <v>0.125</v>
      </c>
      <c r="E21" s="109">
        <v>7</v>
      </c>
      <c r="F21" s="110">
        <v>1</v>
      </c>
      <c r="G21" s="96">
        <f>IF(E21&gt;0,F21/E21,0)</f>
        <v>0.14285714285714285</v>
      </c>
      <c r="H21" s="100">
        <v>0</v>
      </c>
      <c r="I21" s="101">
        <v>0</v>
      </c>
      <c r="J21" s="97">
        <v>0</v>
      </c>
      <c r="K21" s="92">
        <f>IF(B21&gt;0,(E21+H21)/B21,0)</f>
        <v>0.875</v>
      </c>
      <c r="L21" s="96">
        <f t="shared" si="3"/>
        <v>1</v>
      </c>
      <c r="M21" s="111">
        <v>13.5</v>
      </c>
      <c r="N21" s="109">
        <v>7</v>
      </c>
      <c r="O21" s="112">
        <v>1</v>
      </c>
      <c r="P21" s="34"/>
      <c r="Q21" s="95"/>
    </row>
    <row r="22" spans="1:17" s="35" customFormat="1" ht="22" customHeight="1" thickBot="1" x14ac:dyDescent="0.3">
      <c r="A22" s="64" t="s">
        <v>50</v>
      </c>
      <c r="B22" s="113">
        <f>SUM(B6:B21)</f>
        <v>176</v>
      </c>
      <c r="C22" s="82">
        <f>SUM(C6:C21)</f>
        <v>23</v>
      </c>
      <c r="D22" s="67">
        <f t="shared" ref="D22" si="5">C22/B22</f>
        <v>0.13068181818181818</v>
      </c>
      <c r="E22" s="65">
        <f>SUM(E6:E21)</f>
        <v>62</v>
      </c>
      <c r="F22" s="114">
        <f>SUM(F6:F21)</f>
        <v>8</v>
      </c>
      <c r="G22" s="67">
        <f t="shared" si="4"/>
        <v>0.12903225806451613</v>
      </c>
      <c r="H22" s="115">
        <f>SUM(H6:H21)</f>
        <v>81</v>
      </c>
      <c r="I22" s="116">
        <f>SUM(I6:I21)</f>
        <v>4</v>
      </c>
      <c r="J22" s="117">
        <f>SUM(J6:J21)</f>
        <v>0</v>
      </c>
      <c r="K22" s="118">
        <f t="shared" si="2"/>
        <v>0.8125</v>
      </c>
      <c r="L22" s="67">
        <f t="shared" si="3"/>
        <v>0.52173913043478259</v>
      </c>
      <c r="M22" s="119">
        <v>13.59375</v>
      </c>
      <c r="N22" s="65">
        <f>SUM(N6:N21)</f>
        <v>141</v>
      </c>
      <c r="O22" s="68">
        <f>SUM(O6:O21)</f>
        <v>16</v>
      </c>
      <c r="P22" s="34"/>
      <c r="Q22" s="120"/>
    </row>
    <row r="23" spans="1:17" s="35" customFormat="1" ht="12.75" customHeight="1" x14ac:dyDescent="0.25">
      <c r="A23" s="121"/>
      <c r="B23" s="122"/>
      <c r="C23" s="123"/>
      <c r="D23" s="124"/>
      <c r="E23" s="123"/>
      <c r="F23" s="123"/>
      <c r="G23" s="124"/>
      <c r="H23" s="125"/>
      <c r="I23" s="123"/>
      <c r="J23" s="123"/>
      <c r="K23" s="124"/>
      <c r="L23" s="124"/>
      <c r="M23" s="126"/>
      <c r="N23" s="123"/>
      <c r="O23" s="101"/>
      <c r="P23" s="34"/>
      <c r="Q23" s="120"/>
    </row>
    <row r="24" spans="1:17" s="35" customFormat="1" ht="17.25" customHeight="1" x14ac:dyDescent="0.35">
      <c r="A24" s="263" t="s">
        <v>63</v>
      </c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5"/>
      <c r="P24" s="34"/>
      <c r="Q24" s="120"/>
    </row>
    <row r="25" spans="1:17" s="35" customFormat="1" ht="12" customHeight="1" x14ac:dyDescent="0.35">
      <c r="A25" s="266"/>
      <c r="B25" s="267"/>
      <c r="C25" s="267"/>
      <c r="D25" s="267"/>
      <c r="E25" s="267"/>
      <c r="F25" s="267"/>
      <c r="G25" s="267"/>
      <c r="H25" s="267"/>
      <c r="I25" s="267"/>
      <c r="J25" s="267"/>
      <c r="K25" s="267"/>
      <c r="L25" s="267"/>
      <c r="M25" s="267"/>
      <c r="N25" s="267"/>
      <c r="O25" s="268"/>
      <c r="P25" s="34"/>
      <c r="Q25" s="120"/>
    </row>
    <row r="26" spans="1:17" ht="6.75" customHeight="1" thickBot="1" x14ac:dyDescent="0.4">
      <c r="A26" s="256"/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8"/>
      <c r="P26" s="17"/>
    </row>
  </sheetData>
  <mergeCells count="12">
    <mergeCell ref="A1:O1"/>
    <mergeCell ref="K4:L4"/>
    <mergeCell ref="E4:G4"/>
    <mergeCell ref="N4:O4"/>
    <mergeCell ref="B4:D4"/>
    <mergeCell ref="A2:O2"/>
    <mergeCell ref="A26:O26"/>
    <mergeCell ref="H4:I4"/>
    <mergeCell ref="A3:O3"/>
    <mergeCell ref="A24:O24"/>
    <mergeCell ref="A25:O25"/>
    <mergeCell ref="A4:A5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opLeftCell="A10" zoomScale="75" zoomScaleNormal="75" workbookViewId="0">
      <selection activeCell="N6" sqref="N6:N21"/>
    </sheetView>
  </sheetViews>
  <sheetFormatPr defaultColWidth="9.1796875" defaultRowHeight="13" x14ac:dyDescent="0.3"/>
  <cols>
    <col min="1" max="1" width="19.1796875" style="2" customWidth="1"/>
    <col min="2" max="2" width="7.1796875" style="127" customWidth="1"/>
    <col min="3" max="3" width="7.1796875" style="2" customWidth="1"/>
    <col min="4" max="4" width="7.1796875" style="128" customWidth="1"/>
    <col min="5" max="7" width="8.1796875" style="2" customWidth="1"/>
    <col min="8" max="8" width="8.54296875" style="2" customWidth="1"/>
    <col min="9" max="10" width="9.26953125" style="2" customWidth="1"/>
    <col min="11" max="12" width="7.1796875" style="2" customWidth="1"/>
    <col min="13" max="13" width="7.54296875" style="128" customWidth="1"/>
    <col min="14" max="15" width="6.7265625" style="2" customWidth="1"/>
    <col min="16" max="16" width="9.7265625" style="1" customWidth="1"/>
    <col min="17" max="16384" width="9.1796875" style="2"/>
  </cols>
  <sheetData>
    <row r="1" spans="1:17" ht="22" customHeight="1" x14ac:dyDescent="0.3">
      <c r="A1" s="269" t="str">
        <f>+'1 In School Youth Part'!A1:N1</f>
        <v>TAB 7 - WIOA TITLE I PARTICIPANT SUMMARY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1"/>
    </row>
    <row r="2" spans="1:17" ht="22" customHeight="1" x14ac:dyDescent="0.3">
      <c r="A2" s="276" t="str">
        <f>'1 In School Youth Part'!$A$2</f>
        <v>FY22 QUARTER ENDING SEPTEMBER 30, 2021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9"/>
    </row>
    <row r="3" spans="1:17" ht="22" customHeight="1" thickBot="1" x14ac:dyDescent="0.35">
      <c r="A3" s="261" t="s">
        <v>64</v>
      </c>
      <c r="B3" s="262"/>
      <c r="C3" s="262"/>
      <c r="D3" s="262"/>
      <c r="E3" s="262"/>
      <c r="F3" s="262"/>
      <c r="G3" s="262"/>
      <c r="H3" s="262"/>
      <c r="I3" s="262"/>
      <c r="J3" s="262"/>
      <c r="K3" s="245"/>
      <c r="L3" s="245"/>
      <c r="M3" s="245"/>
      <c r="N3" s="245"/>
      <c r="O3" s="246"/>
    </row>
    <row r="4" spans="1:17" ht="25.5" customHeight="1" x14ac:dyDescent="0.3">
      <c r="A4" s="250" t="s">
        <v>18</v>
      </c>
      <c r="B4" s="275" t="s">
        <v>55</v>
      </c>
      <c r="C4" s="275"/>
      <c r="D4" s="260"/>
      <c r="E4" s="259" t="s">
        <v>56</v>
      </c>
      <c r="F4" s="273"/>
      <c r="G4" s="274"/>
      <c r="H4" s="259" t="s">
        <v>57</v>
      </c>
      <c r="I4" s="260"/>
      <c r="J4" s="84" t="s">
        <v>58</v>
      </c>
      <c r="K4" s="272" t="s">
        <v>59</v>
      </c>
      <c r="L4" s="260"/>
      <c r="M4" s="227" t="s">
        <v>60</v>
      </c>
      <c r="N4" s="259" t="s">
        <v>61</v>
      </c>
      <c r="O4" s="274"/>
    </row>
    <row r="5" spans="1:17" ht="30" customHeight="1" thickBot="1" x14ac:dyDescent="0.35">
      <c r="A5" s="251"/>
      <c r="B5" s="19" t="s">
        <v>21</v>
      </c>
      <c r="C5" s="19" t="s">
        <v>22</v>
      </c>
      <c r="D5" s="85" t="s">
        <v>62</v>
      </c>
      <c r="E5" s="19" t="s">
        <v>21</v>
      </c>
      <c r="F5" s="19" t="s">
        <v>22</v>
      </c>
      <c r="G5" s="85" t="s">
        <v>62</v>
      </c>
      <c r="H5" s="19" t="s">
        <v>21</v>
      </c>
      <c r="I5" s="20" t="s">
        <v>22</v>
      </c>
      <c r="J5" s="20" t="s">
        <v>22</v>
      </c>
      <c r="K5" s="19" t="s">
        <v>21</v>
      </c>
      <c r="L5" s="20" t="s">
        <v>22</v>
      </c>
      <c r="M5" s="20" t="s">
        <v>22</v>
      </c>
      <c r="N5" s="19" t="s">
        <v>21</v>
      </c>
      <c r="O5" s="86" t="s">
        <v>22</v>
      </c>
    </row>
    <row r="6" spans="1:17" s="35" customFormat="1" ht="22" customHeight="1" x14ac:dyDescent="0.25">
      <c r="A6" s="23" t="s">
        <v>34</v>
      </c>
      <c r="B6" s="87">
        <v>26</v>
      </c>
      <c r="C6" s="88">
        <v>2</v>
      </c>
      <c r="D6" s="39">
        <f t="shared" ref="D6:D22" si="0">C6/B6</f>
        <v>7.6923076923076927E-2</v>
      </c>
      <c r="E6" s="37">
        <v>11</v>
      </c>
      <c r="F6" s="89">
        <v>2</v>
      </c>
      <c r="G6" s="39">
        <f t="shared" ref="G6:G22" si="1">F6/E6</f>
        <v>0.18181818181818182</v>
      </c>
      <c r="H6" s="40">
        <v>6</v>
      </c>
      <c r="I6" s="90">
        <v>0</v>
      </c>
      <c r="J6" s="91">
        <v>0</v>
      </c>
      <c r="K6" s="129">
        <f>(E6+H6)/B6</f>
        <v>0.65384615384615385</v>
      </c>
      <c r="L6" s="39">
        <f>IF(C6&gt;0,(F6+I6-J6)/C6,0)</f>
        <v>1</v>
      </c>
      <c r="M6" s="93">
        <v>13.5</v>
      </c>
      <c r="N6" s="37">
        <v>22</v>
      </c>
      <c r="O6" s="94">
        <v>0</v>
      </c>
      <c r="P6" s="34"/>
      <c r="Q6" s="95"/>
    </row>
    <row r="7" spans="1:17" s="35" customFormat="1" ht="22" customHeight="1" x14ac:dyDescent="0.25">
      <c r="A7" s="36" t="s">
        <v>35</v>
      </c>
      <c r="B7" s="87">
        <v>70</v>
      </c>
      <c r="C7" s="88">
        <v>5</v>
      </c>
      <c r="D7" s="96">
        <f t="shared" si="0"/>
        <v>7.1428571428571425E-2</v>
      </c>
      <c r="E7" s="37">
        <v>30</v>
      </c>
      <c r="F7" s="89">
        <v>0</v>
      </c>
      <c r="G7" s="39">
        <f t="shared" si="1"/>
        <v>0</v>
      </c>
      <c r="H7" s="40">
        <v>25</v>
      </c>
      <c r="I7" s="90">
        <v>0</v>
      </c>
      <c r="J7" s="97">
        <v>0</v>
      </c>
      <c r="K7" s="92">
        <f>(E7+H7)/B7</f>
        <v>0.7857142857142857</v>
      </c>
      <c r="L7" s="39">
        <f>IF(C7&gt;0,(F7+I7-J7)/C7,0)</f>
        <v>0</v>
      </c>
      <c r="M7" s="93">
        <v>0</v>
      </c>
      <c r="N7" s="37">
        <v>49</v>
      </c>
      <c r="O7" s="94">
        <v>1</v>
      </c>
      <c r="P7" s="34"/>
      <c r="Q7" s="95"/>
    </row>
    <row r="8" spans="1:17" s="35" customFormat="1" ht="22" customHeight="1" x14ac:dyDescent="0.25">
      <c r="A8" s="23" t="s">
        <v>36</v>
      </c>
      <c r="B8" s="98">
        <v>76</v>
      </c>
      <c r="C8" s="53">
        <v>2</v>
      </c>
      <c r="D8" s="47">
        <f t="shared" si="0"/>
        <v>2.6315789473684209E-2</v>
      </c>
      <c r="E8" s="45">
        <v>47</v>
      </c>
      <c r="F8" s="99">
        <v>1</v>
      </c>
      <c r="G8" s="96">
        <f t="shared" si="1"/>
        <v>2.1276595744680851E-2</v>
      </c>
      <c r="H8" s="100">
        <v>11</v>
      </c>
      <c r="I8" s="101">
        <v>0</v>
      </c>
      <c r="J8" s="102">
        <v>0</v>
      </c>
      <c r="K8" s="92">
        <f t="shared" ref="K8:K22" si="2">(E8+H8)/B8</f>
        <v>0.76315789473684215</v>
      </c>
      <c r="L8" s="39">
        <f t="shared" ref="L8:L22" si="3">IF(C8&gt;0,(F8+I8-J8)/C8,0)</f>
        <v>0.5</v>
      </c>
      <c r="M8" s="103">
        <v>29</v>
      </c>
      <c r="N8" s="45">
        <v>51</v>
      </c>
      <c r="O8" s="78">
        <v>2</v>
      </c>
      <c r="P8" s="34"/>
    </row>
    <row r="9" spans="1:17" s="35" customFormat="1" ht="22" customHeight="1" x14ac:dyDescent="0.25">
      <c r="A9" s="23" t="s">
        <v>37</v>
      </c>
      <c r="B9" s="98">
        <v>56</v>
      </c>
      <c r="C9" s="53">
        <v>2</v>
      </c>
      <c r="D9" s="47">
        <f t="shared" si="0"/>
        <v>3.5714285714285712E-2</v>
      </c>
      <c r="E9" s="45">
        <v>51</v>
      </c>
      <c r="F9" s="99">
        <v>0</v>
      </c>
      <c r="G9" s="47">
        <f t="shared" si="1"/>
        <v>0</v>
      </c>
      <c r="H9" s="48">
        <v>5</v>
      </c>
      <c r="I9" s="54">
        <v>0</v>
      </c>
      <c r="J9" s="102">
        <v>0</v>
      </c>
      <c r="K9" s="92">
        <f t="shared" si="2"/>
        <v>1</v>
      </c>
      <c r="L9" s="39">
        <f t="shared" si="3"/>
        <v>0</v>
      </c>
      <c r="M9" s="103">
        <v>0</v>
      </c>
      <c r="N9" s="45">
        <v>45</v>
      </c>
      <c r="O9" s="78">
        <v>0</v>
      </c>
      <c r="P9" s="34"/>
      <c r="Q9" s="95"/>
    </row>
    <row r="10" spans="1:17" s="35" customFormat="1" ht="22" customHeight="1" x14ac:dyDescent="0.25">
      <c r="A10" s="23" t="s">
        <v>38</v>
      </c>
      <c r="B10" s="98">
        <v>30</v>
      </c>
      <c r="C10" s="53">
        <v>8</v>
      </c>
      <c r="D10" s="47">
        <f t="shared" si="0"/>
        <v>0.26666666666666666</v>
      </c>
      <c r="E10" s="45">
        <v>13</v>
      </c>
      <c r="F10" s="99">
        <v>3</v>
      </c>
      <c r="G10" s="47">
        <f t="shared" si="1"/>
        <v>0.23076923076923078</v>
      </c>
      <c r="H10" s="48">
        <v>10</v>
      </c>
      <c r="I10" s="54">
        <v>1</v>
      </c>
      <c r="J10" s="102">
        <v>0</v>
      </c>
      <c r="K10" s="92">
        <f t="shared" si="2"/>
        <v>0.76666666666666672</v>
      </c>
      <c r="L10" s="39">
        <f t="shared" si="3"/>
        <v>0.5</v>
      </c>
      <c r="M10" s="103">
        <v>15.666666666666668</v>
      </c>
      <c r="N10" s="45">
        <v>22</v>
      </c>
      <c r="O10" s="78">
        <v>4</v>
      </c>
      <c r="P10" s="34"/>
      <c r="Q10" s="95"/>
    </row>
    <row r="11" spans="1:17" s="35" customFormat="1" ht="22" customHeight="1" x14ac:dyDescent="0.25">
      <c r="A11" s="23" t="s">
        <v>39</v>
      </c>
      <c r="B11" s="98">
        <v>98</v>
      </c>
      <c r="C11" s="53">
        <v>11</v>
      </c>
      <c r="D11" s="47">
        <f t="shared" si="0"/>
        <v>0.11224489795918367</v>
      </c>
      <c r="E11" s="45">
        <v>71</v>
      </c>
      <c r="F11" s="99">
        <v>7</v>
      </c>
      <c r="G11" s="130">
        <f t="shared" si="1"/>
        <v>9.8591549295774641E-2</v>
      </c>
      <c r="H11" s="104">
        <v>18</v>
      </c>
      <c r="I11" s="105">
        <v>2</v>
      </c>
      <c r="J11" s="102">
        <v>0</v>
      </c>
      <c r="K11" s="92">
        <f t="shared" si="2"/>
        <v>0.90816326530612246</v>
      </c>
      <c r="L11" s="39">
        <f t="shared" si="3"/>
        <v>0.81818181818181823</v>
      </c>
      <c r="M11" s="103">
        <v>15</v>
      </c>
      <c r="N11" s="45">
        <v>70</v>
      </c>
      <c r="O11" s="78">
        <v>8</v>
      </c>
      <c r="P11" s="34"/>
      <c r="Q11" s="95"/>
    </row>
    <row r="12" spans="1:17" s="35" customFormat="1" ht="22" customHeight="1" x14ac:dyDescent="0.25">
      <c r="A12" s="23" t="s">
        <v>40</v>
      </c>
      <c r="B12" s="98">
        <v>25</v>
      </c>
      <c r="C12" s="53">
        <v>0</v>
      </c>
      <c r="D12" s="47">
        <f t="shared" si="0"/>
        <v>0</v>
      </c>
      <c r="E12" s="45">
        <v>15</v>
      </c>
      <c r="F12" s="99">
        <v>0</v>
      </c>
      <c r="G12" s="47">
        <f t="shared" si="1"/>
        <v>0</v>
      </c>
      <c r="H12" s="48">
        <v>5</v>
      </c>
      <c r="I12" s="54">
        <v>0</v>
      </c>
      <c r="J12" s="102">
        <v>0</v>
      </c>
      <c r="K12" s="92">
        <f t="shared" si="2"/>
        <v>0.8</v>
      </c>
      <c r="L12" s="39">
        <f t="shared" si="3"/>
        <v>0</v>
      </c>
      <c r="M12" s="103">
        <v>0</v>
      </c>
      <c r="N12" s="45">
        <v>12</v>
      </c>
      <c r="O12" s="78">
        <v>0</v>
      </c>
      <c r="P12" s="34"/>
      <c r="Q12" s="95"/>
    </row>
    <row r="13" spans="1:17" s="35" customFormat="1" ht="22" customHeight="1" x14ac:dyDescent="0.25">
      <c r="A13" s="23" t="s">
        <v>41</v>
      </c>
      <c r="B13" s="98">
        <v>26</v>
      </c>
      <c r="C13" s="53">
        <v>4</v>
      </c>
      <c r="D13" s="47">
        <f t="shared" si="0"/>
        <v>0.15384615384615385</v>
      </c>
      <c r="E13" s="45">
        <v>17</v>
      </c>
      <c r="F13" s="99">
        <v>1</v>
      </c>
      <c r="G13" s="96">
        <f t="shared" si="1"/>
        <v>5.8823529411764705E-2</v>
      </c>
      <c r="H13" s="100">
        <v>4</v>
      </c>
      <c r="I13" s="101">
        <v>1</v>
      </c>
      <c r="J13" s="102">
        <v>0</v>
      </c>
      <c r="K13" s="92">
        <f t="shared" si="2"/>
        <v>0.80769230769230771</v>
      </c>
      <c r="L13" s="39">
        <f t="shared" si="3"/>
        <v>0.5</v>
      </c>
      <c r="M13" s="103">
        <v>15</v>
      </c>
      <c r="N13" s="45">
        <v>20</v>
      </c>
      <c r="O13" s="78">
        <v>2</v>
      </c>
      <c r="P13" s="34"/>
      <c r="Q13" s="95"/>
    </row>
    <row r="14" spans="1:17" s="35" customFormat="1" ht="22" customHeight="1" x14ac:dyDescent="0.25">
      <c r="A14" s="23" t="s">
        <v>42</v>
      </c>
      <c r="B14" s="98">
        <v>58</v>
      </c>
      <c r="C14" s="53">
        <v>0</v>
      </c>
      <c r="D14" s="47">
        <f t="shared" si="0"/>
        <v>0</v>
      </c>
      <c r="E14" s="45">
        <v>15</v>
      </c>
      <c r="F14" s="99">
        <v>0</v>
      </c>
      <c r="G14" s="47">
        <f t="shared" si="1"/>
        <v>0</v>
      </c>
      <c r="H14" s="48">
        <v>32</v>
      </c>
      <c r="I14" s="54">
        <v>0</v>
      </c>
      <c r="J14" s="102">
        <v>0</v>
      </c>
      <c r="K14" s="92">
        <f t="shared" si="2"/>
        <v>0.81034482758620685</v>
      </c>
      <c r="L14" s="39">
        <f t="shared" si="3"/>
        <v>0</v>
      </c>
      <c r="M14" s="103">
        <v>0</v>
      </c>
      <c r="N14" s="45">
        <v>41</v>
      </c>
      <c r="O14" s="78">
        <v>0</v>
      </c>
      <c r="P14" s="34"/>
      <c r="Q14" s="95"/>
    </row>
    <row r="15" spans="1:17" s="35" customFormat="1" ht="22" customHeight="1" x14ac:dyDescent="0.25">
      <c r="A15" s="23" t="s">
        <v>43</v>
      </c>
      <c r="B15" s="98">
        <v>111</v>
      </c>
      <c r="C15" s="53">
        <v>38</v>
      </c>
      <c r="D15" s="47">
        <f t="shared" si="0"/>
        <v>0.34234234234234234</v>
      </c>
      <c r="E15" s="45">
        <v>58</v>
      </c>
      <c r="F15" s="99">
        <v>11</v>
      </c>
      <c r="G15" s="47">
        <f t="shared" si="1"/>
        <v>0.18965517241379309</v>
      </c>
      <c r="H15" s="48">
        <v>27</v>
      </c>
      <c r="I15" s="54">
        <v>3</v>
      </c>
      <c r="J15" s="102">
        <v>1</v>
      </c>
      <c r="K15" s="92">
        <f t="shared" si="2"/>
        <v>0.76576576576576572</v>
      </c>
      <c r="L15" s="39">
        <f t="shared" si="3"/>
        <v>0.34210526315789475</v>
      </c>
      <c r="M15" s="103">
        <v>14.386363636363637</v>
      </c>
      <c r="N15" s="45">
        <v>75</v>
      </c>
      <c r="O15" s="78">
        <v>7</v>
      </c>
      <c r="P15" s="34"/>
      <c r="Q15" s="95"/>
    </row>
    <row r="16" spans="1:17" s="35" customFormat="1" ht="22" customHeight="1" x14ac:dyDescent="0.25">
      <c r="A16" s="23" t="s">
        <v>44</v>
      </c>
      <c r="B16" s="98">
        <v>33</v>
      </c>
      <c r="C16" s="53">
        <v>4</v>
      </c>
      <c r="D16" s="47">
        <f t="shared" si="0"/>
        <v>0.12121212121212122</v>
      </c>
      <c r="E16" s="45">
        <v>21</v>
      </c>
      <c r="F16" s="99">
        <v>3</v>
      </c>
      <c r="G16" s="47">
        <f t="shared" si="1"/>
        <v>0.14285714285714285</v>
      </c>
      <c r="H16" s="48">
        <v>2</v>
      </c>
      <c r="I16" s="54">
        <v>0</v>
      </c>
      <c r="J16" s="102">
        <v>0</v>
      </c>
      <c r="K16" s="92">
        <f t="shared" si="2"/>
        <v>0.69696969696969702</v>
      </c>
      <c r="L16" s="39">
        <f t="shared" si="3"/>
        <v>0.75</v>
      </c>
      <c r="M16" s="103">
        <v>17.5</v>
      </c>
      <c r="N16" s="45">
        <v>25</v>
      </c>
      <c r="O16" s="78">
        <v>3</v>
      </c>
      <c r="P16" s="34"/>
      <c r="Q16" s="95"/>
    </row>
    <row r="17" spans="1:17" s="35" customFormat="1" ht="22" customHeight="1" x14ac:dyDescent="0.25">
      <c r="A17" s="23" t="s">
        <v>45</v>
      </c>
      <c r="B17" s="98">
        <v>53</v>
      </c>
      <c r="C17" s="53">
        <v>0</v>
      </c>
      <c r="D17" s="47">
        <f t="shared" si="0"/>
        <v>0</v>
      </c>
      <c r="E17" s="45">
        <v>35</v>
      </c>
      <c r="F17" s="99">
        <v>0</v>
      </c>
      <c r="G17" s="47">
        <f t="shared" si="1"/>
        <v>0</v>
      </c>
      <c r="H17" s="48">
        <v>8</v>
      </c>
      <c r="I17" s="54">
        <v>0</v>
      </c>
      <c r="J17" s="102">
        <v>0</v>
      </c>
      <c r="K17" s="92">
        <f t="shared" si="2"/>
        <v>0.81132075471698117</v>
      </c>
      <c r="L17" s="39">
        <f t="shared" si="3"/>
        <v>0</v>
      </c>
      <c r="M17" s="103">
        <v>0</v>
      </c>
      <c r="N17" s="45">
        <v>45</v>
      </c>
      <c r="O17" s="78">
        <v>0</v>
      </c>
      <c r="P17" s="34"/>
      <c r="Q17" s="95"/>
    </row>
    <row r="18" spans="1:17" s="35" customFormat="1" ht="22" customHeight="1" x14ac:dyDescent="0.25">
      <c r="A18" s="23" t="s">
        <v>46</v>
      </c>
      <c r="B18" s="98">
        <v>47</v>
      </c>
      <c r="C18" s="53">
        <v>9</v>
      </c>
      <c r="D18" s="47">
        <f t="shared" si="0"/>
        <v>0.19148936170212766</v>
      </c>
      <c r="E18" s="45">
        <v>37</v>
      </c>
      <c r="F18" s="99">
        <v>7</v>
      </c>
      <c r="G18" s="47">
        <f t="shared" si="1"/>
        <v>0.1891891891891892</v>
      </c>
      <c r="H18" s="48">
        <v>5</v>
      </c>
      <c r="I18" s="54">
        <v>1</v>
      </c>
      <c r="J18" s="102">
        <v>0</v>
      </c>
      <c r="K18" s="92">
        <f t="shared" si="2"/>
        <v>0.8936170212765957</v>
      </c>
      <c r="L18" s="39">
        <f t="shared" si="3"/>
        <v>0.88888888888888884</v>
      </c>
      <c r="M18" s="103">
        <v>15.75</v>
      </c>
      <c r="N18" s="45">
        <v>45</v>
      </c>
      <c r="O18" s="78">
        <v>4</v>
      </c>
      <c r="P18" s="34"/>
      <c r="Q18" s="95"/>
    </row>
    <row r="19" spans="1:17" s="35" customFormat="1" ht="22" customHeight="1" x14ac:dyDescent="0.25">
      <c r="A19" s="23" t="s">
        <v>47</v>
      </c>
      <c r="B19" s="98">
        <v>35</v>
      </c>
      <c r="C19" s="53">
        <v>1</v>
      </c>
      <c r="D19" s="47">
        <f t="shared" si="0"/>
        <v>2.8571428571428571E-2</v>
      </c>
      <c r="E19" s="45">
        <v>15</v>
      </c>
      <c r="F19" s="99">
        <v>1</v>
      </c>
      <c r="G19" s="39">
        <f t="shared" si="1"/>
        <v>6.6666666666666666E-2</v>
      </c>
      <c r="H19" s="40">
        <v>15</v>
      </c>
      <c r="I19" s="90">
        <v>0</v>
      </c>
      <c r="J19" s="91">
        <v>0</v>
      </c>
      <c r="K19" s="92">
        <f t="shared" si="2"/>
        <v>0.8571428571428571</v>
      </c>
      <c r="L19" s="39">
        <f t="shared" si="3"/>
        <v>1</v>
      </c>
      <c r="M19" s="103">
        <v>12</v>
      </c>
      <c r="N19" s="45">
        <v>25</v>
      </c>
      <c r="O19" s="78">
        <v>1</v>
      </c>
      <c r="P19" s="34"/>
      <c r="Q19" s="95"/>
    </row>
    <row r="20" spans="1:17" s="35" customFormat="1" ht="22" customHeight="1" x14ac:dyDescent="0.25">
      <c r="A20" s="23" t="s">
        <v>48</v>
      </c>
      <c r="B20" s="98">
        <v>44</v>
      </c>
      <c r="C20" s="53">
        <v>1</v>
      </c>
      <c r="D20" s="47">
        <f t="shared" si="0"/>
        <v>2.2727272727272728E-2</v>
      </c>
      <c r="E20" s="45">
        <v>25</v>
      </c>
      <c r="F20" s="99">
        <v>1</v>
      </c>
      <c r="G20" s="39">
        <f t="shared" si="1"/>
        <v>0.04</v>
      </c>
      <c r="H20" s="40">
        <v>14</v>
      </c>
      <c r="I20" s="90">
        <v>0</v>
      </c>
      <c r="J20" s="91">
        <v>0</v>
      </c>
      <c r="K20" s="92">
        <f t="shared" si="2"/>
        <v>0.88636363636363635</v>
      </c>
      <c r="L20" s="39">
        <f t="shared" si="3"/>
        <v>1</v>
      </c>
      <c r="M20" s="103">
        <v>13.5</v>
      </c>
      <c r="N20" s="45">
        <v>28</v>
      </c>
      <c r="O20" s="78">
        <v>1</v>
      </c>
      <c r="P20" s="34"/>
      <c r="Q20" s="95"/>
    </row>
    <row r="21" spans="1:17" s="35" customFormat="1" ht="22" customHeight="1" thickBot="1" x14ac:dyDescent="0.3">
      <c r="A21" s="55" t="s">
        <v>49</v>
      </c>
      <c r="B21" s="107">
        <v>44</v>
      </c>
      <c r="C21" s="108">
        <v>4</v>
      </c>
      <c r="D21" s="58">
        <f t="shared" si="0"/>
        <v>9.0909090909090912E-2</v>
      </c>
      <c r="E21" s="109">
        <v>32</v>
      </c>
      <c r="F21" s="110">
        <v>2</v>
      </c>
      <c r="G21" s="96">
        <f t="shared" si="1"/>
        <v>6.25E-2</v>
      </c>
      <c r="H21" s="100">
        <v>8</v>
      </c>
      <c r="I21" s="101">
        <v>0</v>
      </c>
      <c r="J21" s="97">
        <v>0</v>
      </c>
      <c r="K21" s="131">
        <f t="shared" si="2"/>
        <v>0.90909090909090906</v>
      </c>
      <c r="L21" s="96">
        <f t="shared" si="3"/>
        <v>0.5</v>
      </c>
      <c r="M21" s="111">
        <v>14.375</v>
      </c>
      <c r="N21" s="109">
        <v>40</v>
      </c>
      <c r="O21" s="112">
        <v>3</v>
      </c>
      <c r="P21" s="34"/>
      <c r="Q21" s="95"/>
    </row>
    <row r="22" spans="1:17" s="35" customFormat="1" ht="22" customHeight="1" thickBot="1" x14ac:dyDescent="0.3">
      <c r="A22" s="64" t="s">
        <v>50</v>
      </c>
      <c r="B22" s="113">
        <f>SUM(B6:B21)</f>
        <v>832</v>
      </c>
      <c r="C22" s="82">
        <f>SUM(C6:C21)</f>
        <v>91</v>
      </c>
      <c r="D22" s="67">
        <f t="shared" si="0"/>
        <v>0.109375</v>
      </c>
      <c r="E22" s="65">
        <f>SUM(E6:E21)</f>
        <v>493</v>
      </c>
      <c r="F22" s="114">
        <f>SUM(F6:F21)</f>
        <v>39</v>
      </c>
      <c r="G22" s="67">
        <f t="shared" si="1"/>
        <v>7.9107505070993914E-2</v>
      </c>
      <c r="H22" s="115">
        <f>SUM(H6:H21)</f>
        <v>195</v>
      </c>
      <c r="I22" s="116">
        <f>SUM(I6:I21)</f>
        <v>8</v>
      </c>
      <c r="J22" s="117">
        <f>SUM(J6:J21)</f>
        <v>1</v>
      </c>
      <c r="K22" s="118">
        <f t="shared" si="2"/>
        <v>0.82692307692307687</v>
      </c>
      <c r="L22" s="67">
        <f t="shared" si="3"/>
        <v>0.50549450549450547</v>
      </c>
      <c r="M22" s="119">
        <v>15.339743589743589</v>
      </c>
      <c r="N22" s="65">
        <f>SUM(N6:N21)</f>
        <v>615</v>
      </c>
      <c r="O22" s="68">
        <f>SUM(O6:O21)</f>
        <v>36</v>
      </c>
      <c r="P22" s="34"/>
      <c r="Q22" s="120"/>
    </row>
    <row r="23" spans="1:17" s="35" customFormat="1" ht="12.75" customHeight="1" x14ac:dyDescent="0.25">
      <c r="A23" s="121"/>
      <c r="B23" s="122"/>
      <c r="C23" s="123"/>
      <c r="D23" s="124"/>
      <c r="E23" s="123"/>
      <c r="F23" s="123"/>
      <c r="G23" s="124"/>
      <c r="H23" s="125"/>
      <c r="I23" s="123"/>
      <c r="J23" s="123"/>
      <c r="K23" s="124"/>
      <c r="L23" s="124"/>
      <c r="M23" s="126"/>
      <c r="N23" s="123"/>
      <c r="O23" s="101"/>
      <c r="P23" s="34"/>
      <c r="Q23" s="120"/>
    </row>
    <row r="24" spans="1:17" s="35" customFormat="1" ht="17.25" customHeight="1" x14ac:dyDescent="0.35">
      <c r="A24" s="266" t="s">
        <v>63</v>
      </c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8"/>
      <c r="P24" s="34"/>
      <c r="Q24" s="120"/>
    </row>
    <row r="25" spans="1:17" s="35" customFormat="1" ht="12" customHeight="1" x14ac:dyDescent="0.35">
      <c r="A25" s="266"/>
      <c r="B25" s="267"/>
      <c r="C25" s="267"/>
      <c r="D25" s="267"/>
      <c r="E25" s="267"/>
      <c r="F25" s="267"/>
      <c r="G25" s="267"/>
      <c r="H25" s="267"/>
      <c r="I25" s="267"/>
      <c r="J25" s="267"/>
      <c r="K25" s="267"/>
      <c r="L25" s="267"/>
      <c r="M25" s="267"/>
      <c r="N25" s="267"/>
      <c r="O25" s="268"/>
      <c r="P25" s="34"/>
      <c r="Q25" s="120"/>
    </row>
    <row r="26" spans="1:17" ht="6.75" customHeight="1" thickBot="1" x14ac:dyDescent="0.4">
      <c r="A26" s="256"/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8"/>
      <c r="P26" s="17"/>
    </row>
  </sheetData>
  <mergeCells count="12">
    <mergeCell ref="A26:O26"/>
    <mergeCell ref="H4:I4"/>
    <mergeCell ref="A3:O3"/>
    <mergeCell ref="A24:O24"/>
    <mergeCell ref="A25:O25"/>
    <mergeCell ref="A4:A5"/>
    <mergeCell ref="A1:O1"/>
    <mergeCell ref="K4:L4"/>
    <mergeCell ref="E4:G4"/>
    <mergeCell ref="N4:O4"/>
    <mergeCell ref="B4:D4"/>
    <mergeCell ref="A2:O2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zoomScale="75" zoomScaleNormal="75" workbookViewId="0">
      <selection activeCell="B16" sqref="B16"/>
    </sheetView>
  </sheetViews>
  <sheetFormatPr defaultColWidth="9.1796875" defaultRowHeight="13" x14ac:dyDescent="0.3"/>
  <cols>
    <col min="1" max="1" width="19.1796875" style="2" customWidth="1"/>
    <col min="2" max="2" width="8.26953125" style="127" customWidth="1"/>
    <col min="3" max="3" width="7.1796875" style="2" customWidth="1"/>
    <col min="4" max="4" width="7.1796875" style="128" customWidth="1"/>
    <col min="5" max="7" width="8.1796875" style="2" customWidth="1"/>
    <col min="8" max="8" width="8.54296875" style="2" customWidth="1"/>
    <col min="9" max="10" width="9.26953125" style="2" customWidth="1"/>
    <col min="11" max="12" width="7.1796875" style="2" customWidth="1"/>
    <col min="13" max="13" width="7.54296875" style="128" customWidth="1"/>
    <col min="14" max="15" width="6.7265625" style="2" customWidth="1"/>
    <col min="16" max="16" width="9.7265625" style="1" customWidth="1"/>
    <col min="17" max="16384" width="9.1796875" style="2"/>
  </cols>
  <sheetData>
    <row r="1" spans="1:17" ht="22" customHeight="1" x14ac:dyDescent="0.3">
      <c r="A1" s="269" t="str">
        <f>+'1 In School Youth Part'!A1:N1</f>
        <v>TAB 7 - WIOA TITLE I PARTICIPANT SUMMARY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1"/>
    </row>
    <row r="2" spans="1:17" ht="22" customHeight="1" x14ac:dyDescent="0.3">
      <c r="A2" s="276" t="str">
        <f>'1 In School Youth Part'!$A$2</f>
        <v>FY22 QUARTER ENDING SEPTEMBER 30, 2021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9"/>
    </row>
    <row r="3" spans="1:17" ht="22" customHeight="1" thickBot="1" x14ac:dyDescent="0.35">
      <c r="A3" s="261" t="s">
        <v>65</v>
      </c>
      <c r="B3" s="262"/>
      <c r="C3" s="262"/>
      <c r="D3" s="262"/>
      <c r="E3" s="262"/>
      <c r="F3" s="262"/>
      <c r="G3" s="262"/>
      <c r="H3" s="262"/>
      <c r="I3" s="262"/>
      <c r="J3" s="262"/>
      <c r="K3" s="245"/>
      <c r="L3" s="245"/>
      <c r="M3" s="245"/>
      <c r="N3" s="245"/>
      <c r="O3" s="246"/>
    </row>
    <row r="4" spans="1:17" ht="25.5" customHeight="1" x14ac:dyDescent="0.3">
      <c r="A4" s="277" t="str">
        <f>'1 In School Youth Part'!$A$4</f>
        <v>WORKFORCE AREA</v>
      </c>
      <c r="B4" s="275" t="s">
        <v>55</v>
      </c>
      <c r="C4" s="275"/>
      <c r="D4" s="260"/>
      <c r="E4" s="259" t="s">
        <v>56</v>
      </c>
      <c r="F4" s="273"/>
      <c r="G4" s="274"/>
      <c r="H4" s="259" t="s">
        <v>57</v>
      </c>
      <c r="I4" s="260"/>
      <c r="J4" s="84" t="s">
        <v>58</v>
      </c>
      <c r="K4" s="272" t="s">
        <v>59</v>
      </c>
      <c r="L4" s="260"/>
      <c r="M4" s="227" t="s">
        <v>60</v>
      </c>
      <c r="N4" s="259" t="s">
        <v>61</v>
      </c>
      <c r="O4" s="274"/>
    </row>
    <row r="5" spans="1:17" ht="30" customHeight="1" thickBot="1" x14ac:dyDescent="0.35">
      <c r="A5" s="278"/>
      <c r="B5" s="19" t="s">
        <v>21</v>
      </c>
      <c r="C5" s="19" t="s">
        <v>22</v>
      </c>
      <c r="D5" s="85" t="s">
        <v>62</v>
      </c>
      <c r="E5" s="19" t="s">
        <v>21</v>
      </c>
      <c r="F5" s="19" t="s">
        <v>22</v>
      </c>
      <c r="G5" s="85" t="s">
        <v>62</v>
      </c>
      <c r="H5" s="19" t="s">
        <v>21</v>
      </c>
      <c r="I5" s="20" t="s">
        <v>22</v>
      </c>
      <c r="J5" s="20" t="s">
        <v>22</v>
      </c>
      <c r="K5" s="19" t="s">
        <v>21</v>
      </c>
      <c r="L5" s="20" t="s">
        <v>22</v>
      </c>
      <c r="M5" s="20" t="s">
        <v>22</v>
      </c>
      <c r="N5" s="19" t="s">
        <v>21</v>
      </c>
      <c r="O5" s="86" t="s">
        <v>22</v>
      </c>
    </row>
    <row r="6" spans="1:17" s="35" customFormat="1" ht="22" customHeight="1" x14ac:dyDescent="0.25">
      <c r="A6" s="23" t="s">
        <v>34</v>
      </c>
      <c r="B6" s="132">
        <f>+'4 In School Youth Exits'!B6+'5 Out School Youth Exits'!B6</f>
        <v>26</v>
      </c>
      <c r="C6" s="133">
        <f>+'4 In School Youth Exits'!C6+'5 Out School Youth Exits'!C6</f>
        <v>2</v>
      </c>
      <c r="D6" s="39">
        <f t="shared" ref="D6:D22" si="0">C6/B6</f>
        <v>7.6923076923076927E-2</v>
      </c>
      <c r="E6" s="134">
        <f>+'4 In School Youth Exits'!E6+'5 Out School Youth Exits'!E6</f>
        <v>11</v>
      </c>
      <c r="F6" s="134">
        <f>+'4 In School Youth Exits'!F6+'5 Out School Youth Exits'!F6</f>
        <v>2</v>
      </c>
      <c r="G6" s="39">
        <f t="shared" ref="G6:G22" si="1">F6/E6</f>
        <v>0.18181818181818182</v>
      </c>
      <c r="H6" s="134">
        <f>+'4 In School Youth Exits'!H6+'5 Out School Youth Exits'!H6</f>
        <v>6</v>
      </c>
      <c r="I6" s="135">
        <f>+'4 In School Youth Exits'!I6+'5 Out School Youth Exits'!I6</f>
        <v>0</v>
      </c>
      <c r="J6" s="136">
        <f>+'4 In School Youth Exits'!J6+'5 Out School Youth Exits'!J6</f>
        <v>0</v>
      </c>
      <c r="K6" s="137">
        <f>(E6+H6)/B6</f>
        <v>0.65384615384615385</v>
      </c>
      <c r="L6" s="39">
        <f>IF(C6&gt;0,(F6+I6-J6)/C6,0)</f>
        <v>1</v>
      </c>
      <c r="M6" s="138">
        <v>13.5</v>
      </c>
      <c r="N6" s="134">
        <f>+'4 In School Youth Exits'!N6+'5 Out School Youth Exits'!N6</f>
        <v>22</v>
      </c>
      <c r="O6" s="135">
        <f>+'4 In School Youth Exits'!O6+'5 Out School Youth Exits'!O6</f>
        <v>0</v>
      </c>
      <c r="P6" s="34"/>
      <c r="Q6" s="95"/>
    </row>
    <row r="7" spans="1:17" s="35" customFormat="1" ht="22" customHeight="1" x14ac:dyDescent="0.25">
      <c r="A7" s="36" t="s">
        <v>35</v>
      </c>
      <c r="B7" s="87">
        <f>+'4 In School Youth Exits'!B7+'5 Out School Youth Exits'!B7</f>
        <v>77</v>
      </c>
      <c r="C7" s="134">
        <f>+'4 In School Youth Exits'!C7+'5 Out School Youth Exits'!C7</f>
        <v>5</v>
      </c>
      <c r="D7" s="96">
        <f t="shared" si="0"/>
        <v>6.4935064935064929E-2</v>
      </c>
      <c r="E7" s="134">
        <f>+'4 In School Youth Exits'!E7+'5 Out School Youth Exits'!E7</f>
        <v>33</v>
      </c>
      <c r="F7" s="134">
        <f>+'4 In School Youth Exits'!F7+'5 Out School Youth Exits'!F7</f>
        <v>0</v>
      </c>
      <c r="G7" s="39">
        <f t="shared" si="1"/>
        <v>0</v>
      </c>
      <c r="H7" s="134">
        <f>+'4 In School Youth Exits'!H7+'5 Out School Youth Exits'!H7</f>
        <v>27</v>
      </c>
      <c r="I7" s="139">
        <f>+'4 In School Youth Exits'!I7+'5 Out School Youth Exits'!I7</f>
        <v>0</v>
      </c>
      <c r="J7" s="140">
        <f>+'4 In School Youth Exits'!J7+'5 Out School Youth Exits'!J7</f>
        <v>0</v>
      </c>
      <c r="K7" s="92">
        <f t="shared" ref="K7:K22" si="2">(E7+H7)/B7</f>
        <v>0.77922077922077926</v>
      </c>
      <c r="L7" s="39">
        <f t="shared" ref="L7:L22" si="3">IF(C7&gt;0,(F7+I7-J7)/C7,0)</f>
        <v>0</v>
      </c>
      <c r="M7" s="138">
        <v>0</v>
      </c>
      <c r="N7" s="134">
        <f>+'4 In School Youth Exits'!N7+'5 Out School Youth Exits'!N7</f>
        <v>51</v>
      </c>
      <c r="O7" s="139">
        <f>+'4 In School Youth Exits'!O7+'5 Out School Youth Exits'!O7</f>
        <v>1</v>
      </c>
      <c r="P7" s="34"/>
      <c r="Q7" s="95"/>
    </row>
    <row r="8" spans="1:17" s="35" customFormat="1" ht="22" customHeight="1" x14ac:dyDescent="0.25">
      <c r="A8" s="23" t="s">
        <v>36</v>
      </c>
      <c r="B8" s="87">
        <f>+'4 In School Youth Exits'!B8+'5 Out School Youth Exits'!B8</f>
        <v>88</v>
      </c>
      <c r="C8" s="134">
        <f>+'4 In School Youth Exits'!C8+'5 Out School Youth Exits'!C8</f>
        <v>2</v>
      </c>
      <c r="D8" s="47">
        <f t="shared" si="0"/>
        <v>2.2727272727272728E-2</v>
      </c>
      <c r="E8" s="134">
        <f>+'4 In School Youth Exits'!E8+'5 Out School Youth Exits'!E8</f>
        <v>53</v>
      </c>
      <c r="F8" s="134">
        <f>+'4 In School Youth Exits'!F8+'5 Out School Youth Exits'!F8</f>
        <v>1</v>
      </c>
      <c r="G8" s="96">
        <f t="shared" si="1"/>
        <v>1.8867924528301886E-2</v>
      </c>
      <c r="H8" s="134">
        <f>+'4 In School Youth Exits'!H8+'5 Out School Youth Exits'!H8</f>
        <v>14</v>
      </c>
      <c r="I8" s="139">
        <f>+'4 In School Youth Exits'!I8+'5 Out School Youth Exits'!I8</f>
        <v>0</v>
      </c>
      <c r="J8" s="140">
        <f>+'4 In School Youth Exits'!J8+'5 Out School Youth Exits'!J8</f>
        <v>0</v>
      </c>
      <c r="K8" s="92">
        <f t="shared" si="2"/>
        <v>0.76136363636363635</v>
      </c>
      <c r="L8" s="39">
        <f t="shared" si="3"/>
        <v>0.5</v>
      </c>
      <c r="M8" s="138">
        <v>29</v>
      </c>
      <c r="N8" s="134">
        <f>+'4 In School Youth Exits'!N8+'5 Out School Youth Exits'!N8</f>
        <v>59</v>
      </c>
      <c r="O8" s="139">
        <f>+'4 In School Youth Exits'!O8+'5 Out School Youth Exits'!O8</f>
        <v>2</v>
      </c>
      <c r="P8" s="34"/>
    </row>
    <row r="9" spans="1:17" s="35" customFormat="1" ht="22" customHeight="1" x14ac:dyDescent="0.25">
      <c r="A9" s="23" t="s">
        <v>37</v>
      </c>
      <c r="B9" s="87">
        <f>+'4 In School Youth Exits'!B9+'5 Out School Youth Exits'!B9</f>
        <v>56</v>
      </c>
      <c r="C9" s="134">
        <f>+'4 In School Youth Exits'!C9+'5 Out School Youth Exits'!C9</f>
        <v>2</v>
      </c>
      <c r="D9" s="47">
        <f t="shared" si="0"/>
        <v>3.5714285714285712E-2</v>
      </c>
      <c r="E9" s="134">
        <f>+'4 In School Youth Exits'!E9+'5 Out School Youth Exits'!E9</f>
        <v>51</v>
      </c>
      <c r="F9" s="134">
        <f>+'4 In School Youth Exits'!F9+'5 Out School Youth Exits'!F9</f>
        <v>0</v>
      </c>
      <c r="G9" s="47">
        <f t="shared" si="1"/>
        <v>0</v>
      </c>
      <c r="H9" s="134">
        <f>+'4 In School Youth Exits'!H9+'5 Out School Youth Exits'!H9</f>
        <v>5</v>
      </c>
      <c r="I9" s="139">
        <f>+'4 In School Youth Exits'!I9+'5 Out School Youth Exits'!I9</f>
        <v>0</v>
      </c>
      <c r="J9" s="140">
        <f>+'4 In School Youth Exits'!J9+'5 Out School Youth Exits'!J9</f>
        <v>0</v>
      </c>
      <c r="K9" s="92">
        <f t="shared" si="2"/>
        <v>1</v>
      </c>
      <c r="L9" s="39">
        <f t="shared" si="3"/>
        <v>0</v>
      </c>
      <c r="M9" s="138">
        <v>0</v>
      </c>
      <c r="N9" s="134">
        <f>+'4 In School Youth Exits'!N9+'5 Out School Youth Exits'!N9</f>
        <v>45</v>
      </c>
      <c r="O9" s="139">
        <f>+'4 In School Youth Exits'!O9+'5 Out School Youth Exits'!O9</f>
        <v>0</v>
      </c>
      <c r="P9" s="34"/>
      <c r="Q9" s="95"/>
    </row>
    <row r="10" spans="1:17" s="35" customFormat="1" ht="22" customHeight="1" x14ac:dyDescent="0.25">
      <c r="A10" s="23" t="s">
        <v>38</v>
      </c>
      <c r="B10" s="87">
        <f>+'4 In School Youth Exits'!B10+'5 Out School Youth Exits'!B10</f>
        <v>30</v>
      </c>
      <c r="C10" s="134">
        <f>+'4 In School Youth Exits'!C10+'5 Out School Youth Exits'!C10</f>
        <v>8</v>
      </c>
      <c r="D10" s="47">
        <f t="shared" si="0"/>
        <v>0.26666666666666666</v>
      </c>
      <c r="E10" s="134">
        <f>+'4 In School Youth Exits'!E10+'5 Out School Youth Exits'!E10</f>
        <v>13</v>
      </c>
      <c r="F10" s="134">
        <f>+'4 In School Youth Exits'!F10+'5 Out School Youth Exits'!F10</f>
        <v>3</v>
      </c>
      <c r="G10" s="47">
        <f t="shared" si="1"/>
        <v>0.23076923076923078</v>
      </c>
      <c r="H10" s="134">
        <f>+'4 In School Youth Exits'!H10+'5 Out School Youth Exits'!H10</f>
        <v>10</v>
      </c>
      <c r="I10" s="139">
        <f>+'4 In School Youth Exits'!I10+'5 Out School Youth Exits'!I10</f>
        <v>1</v>
      </c>
      <c r="J10" s="140">
        <f>+'4 In School Youth Exits'!J10+'5 Out School Youth Exits'!J10</f>
        <v>0</v>
      </c>
      <c r="K10" s="92">
        <f t="shared" si="2"/>
        <v>0.76666666666666672</v>
      </c>
      <c r="L10" s="39">
        <f t="shared" si="3"/>
        <v>0.5</v>
      </c>
      <c r="M10" s="138">
        <v>15.666666666666668</v>
      </c>
      <c r="N10" s="134">
        <f>+'4 In School Youth Exits'!N10+'5 Out School Youth Exits'!N10</f>
        <v>22</v>
      </c>
      <c r="O10" s="139">
        <f>+'4 In School Youth Exits'!O10+'5 Out School Youth Exits'!O10</f>
        <v>4</v>
      </c>
      <c r="P10" s="34"/>
      <c r="Q10" s="95"/>
    </row>
    <row r="11" spans="1:17" s="35" customFormat="1" ht="22" customHeight="1" x14ac:dyDescent="0.25">
      <c r="A11" s="23" t="s">
        <v>39</v>
      </c>
      <c r="B11" s="87">
        <f>+'4 In School Youth Exits'!B11+'5 Out School Youth Exits'!B11</f>
        <v>98</v>
      </c>
      <c r="C11" s="134">
        <f>+'4 In School Youth Exits'!C11+'5 Out School Youth Exits'!C11</f>
        <v>11</v>
      </c>
      <c r="D11" s="47">
        <f t="shared" si="0"/>
        <v>0.11224489795918367</v>
      </c>
      <c r="E11" s="134">
        <f>+'4 In School Youth Exits'!E11+'5 Out School Youth Exits'!E11</f>
        <v>71</v>
      </c>
      <c r="F11" s="134">
        <f>+'4 In School Youth Exits'!F11+'5 Out School Youth Exits'!F11</f>
        <v>7</v>
      </c>
      <c r="G11" s="130">
        <f t="shared" si="1"/>
        <v>9.8591549295774641E-2</v>
      </c>
      <c r="H11" s="134">
        <f>+'4 In School Youth Exits'!H11+'5 Out School Youth Exits'!H11</f>
        <v>18</v>
      </c>
      <c r="I11" s="139">
        <f>+'4 In School Youth Exits'!I11+'5 Out School Youth Exits'!I11</f>
        <v>2</v>
      </c>
      <c r="J11" s="140">
        <f>+'4 In School Youth Exits'!J11+'5 Out School Youth Exits'!J11</f>
        <v>0</v>
      </c>
      <c r="K11" s="92">
        <f t="shared" si="2"/>
        <v>0.90816326530612246</v>
      </c>
      <c r="L11" s="39">
        <f t="shared" si="3"/>
        <v>0.81818181818181823</v>
      </c>
      <c r="M11" s="138">
        <v>15</v>
      </c>
      <c r="N11" s="134">
        <f>+'4 In School Youth Exits'!N11+'5 Out School Youth Exits'!N11</f>
        <v>70</v>
      </c>
      <c r="O11" s="139">
        <f>+'4 In School Youth Exits'!O11+'5 Out School Youth Exits'!O11</f>
        <v>8</v>
      </c>
      <c r="P11" s="34"/>
      <c r="Q11" s="95"/>
    </row>
    <row r="12" spans="1:17" s="35" customFormat="1" ht="22" customHeight="1" x14ac:dyDescent="0.25">
      <c r="A12" s="23" t="s">
        <v>40</v>
      </c>
      <c r="B12" s="87">
        <f>+'4 In School Youth Exits'!B12+'5 Out School Youth Exits'!B12</f>
        <v>33</v>
      </c>
      <c r="C12" s="134">
        <f>+'4 In School Youth Exits'!C12+'5 Out School Youth Exits'!C12</f>
        <v>0</v>
      </c>
      <c r="D12" s="47">
        <f t="shared" si="0"/>
        <v>0</v>
      </c>
      <c r="E12" s="134">
        <f>+'4 In School Youth Exits'!E12+'5 Out School Youth Exits'!E12</f>
        <v>19</v>
      </c>
      <c r="F12" s="134">
        <f>+'4 In School Youth Exits'!F12+'5 Out School Youth Exits'!F12</f>
        <v>0</v>
      </c>
      <c r="G12" s="47">
        <f t="shared" si="1"/>
        <v>0</v>
      </c>
      <c r="H12" s="134">
        <f>+'4 In School Youth Exits'!H12+'5 Out School Youth Exits'!H12</f>
        <v>8</v>
      </c>
      <c r="I12" s="139">
        <f>+'4 In School Youth Exits'!I12+'5 Out School Youth Exits'!I12</f>
        <v>0</v>
      </c>
      <c r="J12" s="140">
        <f>+'4 In School Youth Exits'!J12+'5 Out School Youth Exits'!J12</f>
        <v>0</v>
      </c>
      <c r="K12" s="92">
        <f t="shared" si="2"/>
        <v>0.81818181818181823</v>
      </c>
      <c r="L12" s="39">
        <f t="shared" si="3"/>
        <v>0</v>
      </c>
      <c r="M12" s="138">
        <v>0</v>
      </c>
      <c r="N12" s="134">
        <f>+'4 In School Youth Exits'!N12+'5 Out School Youth Exits'!N12</f>
        <v>18</v>
      </c>
      <c r="O12" s="139">
        <f>+'4 In School Youth Exits'!O12+'5 Out School Youth Exits'!O12</f>
        <v>0</v>
      </c>
      <c r="P12" s="34"/>
      <c r="Q12" s="95"/>
    </row>
    <row r="13" spans="1:17" s="35" customFormat="1" ht="22" customHeight="1" x14ac:dyDescent="0.25">
      <c r="A13" s="23" t="s">
        <v>41</v>
      </c>
      <c r="B13" s="87">
        <f>+'4 In School Youth Exits'!B13+'5 Out School Youth Exits'!B13</f>
        <v>40</v>
      </c>
      <c r="C13" s="134">
        <f>+'4 In School Youth Exits'!C13+'5 Out School Youth Exits'!C13</f>
        <v>4</v>
      </c>
      <c r="D13" s="47">
        <f t="shared" si="0"/>
        <v>0.1</v>
      </c>
      <c r="E13" s="134">
        <f>+'4 In School Youth Exits'!E13+'5 Out School Youth Exits'!E13</f>
        <v>25</v>
      </c>
      <c r="F13" s="134">
        <f>+'4 In School Youth Exits'!F13+'5 Out School Youth Exits'!F13</f>
        <v>1</v>
      </c>
      <c r="G13" s="96">
        <f t="shared" si="1"/>
        <v>0.04</v>
      </c>
      <c r="H13" s="134">
        <f>+'4 In School Youth Exits'!H13+'5 Out School Youth Exits'!H13</f>
        <v>8</v>
      </c>
      <c r="I13" s="139">
        <f>+'4 In School Youth Exits'!I13+'5 Out School Youth Exits'!I13</f>
        <v>5</v>
      </c>
      <c r="J13" s="140">
        <f>+'4 In School Youth Exits'!J13+'5 Out School Youth Exits'!J13</f>
        <v>0</v>
      </c>
      <c r="K13" s="92">
        <f t="shared" si="2"/>
        <v>0.82499999999999996</v>
      </c>
      <c r="L13" s="39">
        <f t="shared" si="3"/>
        <v>1.5</v>
      </c>
      <c r="M13" s="138">
        <v>15</v>
      </c>
      <c r="N13" s="134">
        <f>+'4 In School Youth Exits'!N13+'5 Out School Youth Exits'!N13</f>
        <v>32</v>
      </c>
      <c r="O13" s="139">
        <f>+'4 In School Youth Exits'!O13+'5 Out School Youth Exits'!O13</f>
        <v>2</v>
      </c>
      <c r="P13" s="34"/>
      <c r="Q13" s="95"/>
    </row>
    <row r="14" spans="1:17" s="35" customFormat="1" ht="22" customHeight="1" x14ac:dyDescent="0.25">
      <c r="A14" s="23" t="s">
        <v>42</v>
      </c>
      <c r="B14" s="87">
        <f>+'4 In School Youth Exits'!B14+'5 Out School Youth Exits'!B14</f>
        <v>58</v>
      </c>
      <c r="C14" s="134">
        <f>+'4 In School Youth Exits'!C14+'5 Out School Youth Exits'!C14</f>
        <v>0</v>
      </c>
      <c r="D14" s="47">
        <f t="shared" si="0"/>
        <v>0</v>
      </c>
      <c r="E14" s="134">
        <f>+'4 In School Youth Exits'!E14+'5 Out School Youth Exits'!E14</f>
        <v>15</v>
      </c>
      <c r="F14" s="134">
        <f>+'4 In School Youth Exits'!F14+'5 Out School Youth Exits'!F14</f>
        <v>0</v>
      </c>
      <c r="G14" s="47">
        <f t="shared" si="1"/>
        <v>0</v>
      </c>
      <c r="H14" s="134">
        <f>+'4 In School Youth Exits'!H14+'5 Out School Youth Exits'!H14</f>
        <v>32</v>
      </c>
      <c r="I14" s="139">
        <f>+'4 In School Youth Exits'!I14+'5 Out School Youth Exits'!I14</f>
        <v>0</v>
      </c>
      <c r="J14" s="140">
        <f>+'4 In School Youth Exits'!J14+'5 Out School Youth Exits'!J14</f>
        <v>0</v>
      </c>
      <c r="K14" s="92">
        <f t="shared" si="2"/>
        <v>0.81034482758620685</v>
      </c>
      <c r="L14" s="39">
        <f t="shared" si="3"/>
        <v>0</v>
      </c>
      <c r="M14" s="138">
        <v>0</v>
      </c>
      <c r="N14" s="134">
        <f>+'4 In School Youth Exits'!N14+'5 Out School Youth Exits'!N14</f>
        <v>41</v>
      </c>
      <c r="O14" s="139">
        <f>+'4 In School Youth Exits'!O14+'5 Out School Youth Exits'!O14</f>
        <v>0</v>
      </c>
      <c r="P14" s="34"/>
      <c r="Q14" s="95"/>
    </row>
    <row r="15" spans="1:17" s="35" customFormat="1" ht="22" customHeight="1" x14ac:dyDescent="0.25">
      <c r="A15" s="23" t="s">
        <v>43</v>
      </c>
      <c r="B15" s="87">
        <f>+'4 In School Youth Exits'!B15+'5 Out School Youth Exits'!B15</f>
        <v>191</v>
      </c>
      <c r="C15" s="134">
        <f>+'4 In School Youth Exits'!C15+'5 Out School Youth Exits'!C15</f>
        <v>54</v>
      </c>
      <c r="D15" s="47">
        <f t="shared" si="0"/>
        <v>0.28272251308900526</v>
      </c>
      <c r="E15" s="134">
        <f>+'4 In School Youth Exits'!E15+'5 Out School Youth Exits'!E15</f>
        <v>73</v>
      </c>
      <c r="F15" s="134">
        <f>+'4 In School Youth Exits'!F15+'5 Out School Youth Exits'!F15</f>
        <v>16</v>
      </c>
      <c r="G15" s="47">
        <f t="shared" si="1"/>
        <v>0.21917808219178081</v>
      </c>
      <c r="H15" s="134">
        <f>+'4 In School Youth Exits'!H15+'5 Out School Youth Exits'!H15</f>
        <v>74</v>
      </c>
      <c r="I15" s="139">
        <f>+'4 In School Youth Exits'!I15+'5 Out School Youth Exits'!I15</f>
        <v>3</v>
      </c>
      <c r="J15" s="140">
        <f>+'4 In School Youth Exits'!J15+'5 Out School Youth Exits'!J15</f>
        <v>1</v>
      </c>
      <c r="K15" s="92">
        <f t="shared" si="2"/>
        <v>0.76963350785340312</v>
      </c>
      <c r="L15" s="39">
        <f t="shared" si="3"/>
        <v>0.33333333333333331</v>
      </c>
      <c r="M15" s="138">
        <v>14.0625</v>
      </c>
      <c r="N15" s="134">
        <f>+'4 In School Youth Exits'!N15+'5 Out School Youth Exits'!N15</f>
        <v>135</v>
      </c>
      <c r="O15" s="139">
        <f>+'4 In School Youth Exits'!O15+'5 Out School Youth Exits'!O15</f>
        <v>21</v>
      </c>
      <c r="P15" s="34"/>
      <c r="Q15" s="95"/>
    </row>
    <row r="16" spans="1:17" s="35" customFormat="1" ht="22" customHeight="1" x14ac:dyDescent="0.25">
      <c r="A16" s="23" t="s">
        <v>44</v>
      </c>
      <c r="B16" s="87">
        <f>+'4 In School Youth Exits'!B16+'5 Out School Youth Exits'!B16</f>
        <v>33</v>
      </c>
      <c r="C16" s="134">
        <f>+'4 In School Youth Exits'!C16+'5 Out School Youth Exits'!C16</f>
        <v>4</v>
      </c>
      <c r="D16" s="47">
        <f t="shared" si="0"/>
        <v>0.12121212121212122</v>
      </c>
      <c r="E16" s="134">
        <f>+'4 In School Youth Exits'!E16+'5 Out School Youth Exits'!E16</f>
        <v>21</v>
      </c>
      <c r="F16" s="134">
        <f>+'4 In School Youth Exits'!F16+'5 Out School Youth Exits'!F16</f>
        <v>3</v>
      </c>
      <c r="G16" s="47">
        <f t="shared" si="1"/>
        <v>0.14285714285714285</v>
      </c>
      <c r="H16" s="134">
        <f>+'4 In School Youth Exits'!H16+'5 Out School Youth Exits'!H16</f>
        <v>2</v>
      </c>
      <c r="I16" s="139">
        <f>+'4 In School Youth Exits'!I16+'5 Out School Youth Exits'!I16</f>
        <v>0</v>
      </c>
      <c r="J16" s="140">
        <f>+'4 In School Youth Exits'!J16+'5 Out School Youth Exits'!J16</f>
        <v>0</v>
      </c>
      <c r="K16" s="92">
        <f t="shared" si="2"/>
        <v>0.69696969696969702</v>
      </c>
      <c r="L16" s="39">
        <f t="shared" si="3"/>
        <v>0.75</v>
      </c>
      <c r="M16" s="138">
        <v>17.5</v>
      </c>
      <c r="N16" s="134">
        <f>+'4 In School Youth Exits'!N16+'5 Out School Youth Exits'!N16</f>
        <v>25</v>
      </c>
      <c r="O16" s="139">
        <f>+'4 In School Youth Exits'!O16+'5 Out School Youth Exits'!O16</f>
        <v>3</v>
      </c>
      <c r="P16" s="34"/>
      <c r="Q16" s="95"/>
    </row>
    <row r="17" spans="1:17" s="35" customFormat="1" ht="22" customHeight="1" x14ac:dyDescent="0.25">
      <c r="A17" s="23" t="s">
        <v>45</v>
      </c>
      <c r="B17" s="87">
        <f>+'4 In School Youth Exits'!B17+'5 Out School Youth Exits'!B17</f>
        <v>94</v>
      </c>
      <c r="C17" s="134">
        <f>+'4 In School Youth Exits'!C17+'5 Out School Youth Exits'!C17</f>
        <v>4</v>
      </c>
      <c r="D17" s="47">
        <f t="shared" si="0"/>
        <v>4.2553191489361701E-2</v>
      </c>
      <c r="E17" s="134">
        <f>+'4 In School Youth Exits'!E17+'5 Out School Youth Exits'!E17</f>
        <v>50</v>
      </c>
      <c r="F17" s="134">
        <f>+'4 In School Youth Exits'!F17+'5 Out School Youth Exits'!F17</f>
        <v>0</v>
      </c>
      <c r="G17" s="47">
        <f t="shared" si="1"/>
        <v>0</v>
      </c>
      <c r="H17" s="134">
        <f>+'4 In School Youth Exits'!H17+'5 Out School Youth Exits'!H17</f>
        <v>29</v>
      </c>
      <c r="I17" s="139">
        <f>+'4 In School Youth Exits'!I17+'5 Out School Youth Exits'!I17</f>
        <v>0</v>
      </c>
      <c r="J17" s="140">
        <f>+'4 In School Youth Exits'!J17+'5 Out School Youth Exits'!J17</f>
        <v>0</v>
      </c>
      <c r="K17" s="92">
        <f t="shared" si="2"/>
        <v>0.84042553191489366</v>
      </c>
      <c r="L17" s="39">
        <f t="shared" si="3"/>
        <v>0</v>
      </c>
      <c r="M17" s="138">
        <v>0</v>
      </c>
      <c r="N17" s="134">
        <f>+'4 In School Youth Exits'!N17+'5 Out School Youth Exits'!N17</f>
        <v>83</v>
      </c>
      <c r="O17" s="139">
        <f>+'4 In School Youth Exits'!O17+'5 Out School Youth Exits'!O17</f>
        <v>0</v>
      </c>
      <c r="P17" s="34"/>
      <c r="Q17" s="95"/>
    </row>
    <row r="18" spans="1:17" s="35" customFormat="1" ht="22" customHeight="1" x14ac:dyDescent="0.25">
      <c r="A18" s="23" t="s">
        <v>46</v>
      </c>
      <c r="B18" s="87">
        <f>+'4 In School Youth Exits'!B18+'5 Out School Youth Exits'!B18</f>
        <v>53</v>
      </c>
      <c r="C18" s="134">
        <f>+'4 In School Youth Exits'!C18+'5 Out School Youth Exits'!C18</f>
        <v>11</v>
      </c>
      <c r="D18" s="47">
        <f t="shared" si="0"/>
        <v>0.20754716981132076</v>
      </c>
      <c r="E18" s="134">
        <f>+'4 In School Youth Exits'!E18+'5 Out School Youth Exits'!E18</f>
        <v>41</v>
      </c>
      <c r="F18" s="134">
        <f>+'4 In School Youth Exits'!F18+'5 Out School Youth Exits'!F18</f>
        <v>9</v>
      </c>
      <c r="G18" s="47">
        <f t="shared" si="1"/>
        <v>0.21951219512195122</v>
      </c>
      <c r="H18" s="134">
        <f>+'4 In School Youth Exits'!H18+'5 Out School Youth Exits'!H18</f>
        <v>6</v>
      </c>
      <c r="I18" s="139">
        <f>+'4 In School Youth Exits'!I18+'5 Out School Youth Exits'!I18</f>
        <v>1</v>
      </c>
      <c r="J18" s="140">
        <f>+'4 In School Youth Exits'!J18+'5 Out School Youth Exits'!J18</f>
        <v>0</v>
      </c>
      <c r="K18" s="92">
        <f t="shared" si="2"/>
        <v>0.8867924528301887</v>
      </c>
      <c r="L18" s="39">
        <f t="shared" si="3"/>
        <v>0.90909090909090906</v>
      </c>
      <c r="M18" s="138">
        <v>15.416666666666668</v>
      </c>
      <c r="N18" s="134">
        <f>+'4 In School Youth Exits'!N18+'5 Out School Youth Exits'!N18</f>
        <v>53</v>
      </c>
      <c r="O18" s="139">
        <f>+'4 In School Youth Exits'!O18+'5 Out School Youth Exits'!O18</f>
        <v>5</v>
      </c>
      <c r="P18" s="34"/>
      <c r="Q18" s="95"/>
    </row>
    <row r="19" spans="1:17" s="35" customFormat="1" ht="22" customHeight="1" x14ac:dyDescent="0.25">
      <c r="A19" s="23" t="s">
        <v>47</v>
      </c>
      <c r="B19" s="87">
        <f>+'4 In School Youth Exits'!B19+'5 Out School Youth Exits'!B19</f>
        <v>35</v>
      </c>
      <c r="C19" s="134">
        <f>+'4 In School Youth Exits'!C19+'5 Out School Youth Exits'!C19</f>
        <v>1</v>
      </c>
      <c r="D19" s="47">
        <f t="shared" si="0"/>
        <v>2.8571428571428571E-2</v>
      </c>
      <c r="E19" s="134">
        <f>+'4 In School Youth Exits'!E19+'5 Out School Youth Exits'!E19</f>
        <v>15</v>
      </c>
      <c r="F19" s="134">
        <f>+'4 In School Youth Exits'!F19+'5 Out School Youth Exits'!F19</f>
        <v>1</v>
      </c>
      <c r="G19" s="39">
        <f t="shared" si="1"/>
        <v>6.6666666666666666E-2</v>
      </c>
      <c r="H19" s="134">
        <f>+'4 In School Youth Exits'!H19+'5 Out School Youth Exits'!H19</f>
        <v>15</v>
      </c>
      <c r="I19" s="139">
        <f>+'4 In School Youth Exits'!I19+'5 Out School Youth Exits'!I19</f>
        <v>0</v>
      </c>
      <c r="J19" s="140">
        <f>+'4 In School Youth Exits'!J19+'5 Out School Youth Exits'!J19</f>
        <v>0</v>
      </c>
      <c r="K19" s="92">
        <f t="shared" si="2"/>
        <v>0.8571428571428571</v>
      </c>
      <c r="L19" s="39">
        <f t="shared" si="3"/>
        <v>1</v>
      </c>
      <c r="M19" s="138">
        <v>12</v>
      </c>
      <c r="N19" s="134">
        <f>+'4 In School Youth Exits'!N19+'5 Out School Youth Exits'!N19</f>
        <v>25</v>
      </c>
      <c r="O19" s="139">
        <f>+'4 In School Youth Exits'!O19+'5 Out School Youth Exits'!O19</f>
        <v>1</v>
      </c>
      <c r="P19" s="34"/>
      <c r="Q19" s="95"/>
    </row>
    <row r="20" spans="1:17" s="35" customFormat="1" ht="22" customHeight="1" x14ac:dyDescent="0.25">
      <c r="A20" s="23" t="s">
        <v>48</v>
      </c>
      <c r="B20" s="87">
        <f>+'4 In School Youth Exits'!B20+'5 Out School Youth Exits'!B20</f>
        <v>44</v>
      </c>
      <c r="C20" s="134">
        <f>+'4 In School Youth Exits'!C20+'5 Out School Youth Exits'!C20</f>
        <v>1</v>
      </c>
      <c r="D20" s="47">
        <f t="shared" si="0"/>
        <v>2.2727272727272728E-2</v>
      </c>
      <c r="E20" s="134">
        <f>+'4 In School Youth Exits'!E20+'5 Out School Youth Exits'!E20</f>
        <v>25</v>
      </c>
      <c r="F20" s="134">
        <f>+'4 In School Youth Exits'!F20+'5 Out School Youth Exits'!F20</f>
        <v>1</v>
      </c>
      <c r="G20" s="39">
        <f t="shared" si="1"/>
        <v>0.04</v>
      </c>
      <c r="H20" s="134">
        <f>+'4 In School Youth Exits'!H20+'5 Out School Youth Exits'!H20</f>
        <v>14</v>
      </c>
      <c r="I20" s="139">
        <f>+'4 In School Youth Exits'!I20+'5 Out School Youth Exits'!I20</f>
        <v>0</v>
      </c>
      <c r="J20" s="140">
        <f>+'4 In School Youth Exits'!J20+'5 Out School Youth Exits'!J20</f>
        <v>0</v>
      </c>
      <c r="K20" s="92">
        <f t="shared" si="2"/>
        <v>0.88636363636363635</v>
      </c>
      <c r="L20" s="39">
        <f t="shared" si="3"/>
        <v>1</v>
      </c>
      <c r="M20" s="138">
        <v>13.5</v>
      </c>
      <c r="N20" s="134">
        <f>+'4 In School Youth Exits'!N20+'5 Out School Youth Exits'!N20</f>
        <v>28</v>
      </c>
      <c r="O20" s="139">
        <f>+'4 In School Youth Exits'!O20+'5 Out School Youth Exits'!O20</f>
        <v>1</v>
      </c>
      <c r="P20" s="34"/>
      <c r="Q20" s="95"/>
    </row>
    <row r="21" spans="1:17" s="35" customFormat="1" ht="22" customHeight="1" thickBot="1" x14ac:dyDescent="0.3">
      <c r="A21" s="55" t="s">
        <v>49</v>
      </c>
      <c r="B21" s="87">
        <f>+'4 In School Youth Exits'!B21+'5 Out School Youth Exits'!B21</f>
        <v>52</v>
      </c>
      <c r="C21" s="141">
        <f>+'4 In School Youth Exits'!C21+'5 Out School Youth Exits'!C21</f>
        <v>5</v>
      </c>
      <c r="D21" s="58">
        <f t="shared" si="0"/>
        <v>9.6153846153846159E-2</v>
      </c>
      <c r="E21" s="134">
        <f>+'4 In School Youth Exits'!E21+'5 Out School Youth Exits'!E21</f>
        <v>39</v>
      </c>
      <c r="F21" s="134">
        <f>+'4 In School Youth Exits'!F21+'5 Out School Youth Exits'!F21</f>
        <v>3</v>
      </c>
      <c r="G21" s="96">
        <f t="shared" si="1"/>
        <v>7.6923076923076927E-2</v>
      </c>
      <c r="H21" s="134">
        <f>+'4 In School Youth Exits'!H21+'5 Out School Youth Exits'!H21</f>
        <v>8</v>
      </c>
      <c r="I21" s="139">
        <f>+'4 In School Youth Exits'!I21+'5 Out School Youth Exits'!I21</f>
        <v>0</v>
      </c>
      <c r="J21" s="142">
        <f>+'4 In School Youth Exits'!J21+'5 Out School Youth Exits'!J21</f>
        <v>0</v>
      </c>
      <c r="K21" s="131">
        <f t="shared" si="2"/>
        <v>0.90384615384615385</v>
      </c>
      <c r="L21" s="96">
        <f t="shared" si="3"/>
        <v>0.6</v>
      </c>
      <c r="M21" s="143">
        <v>14.083333333333332</v>
      </c>
      <c r="N21" s="134">
        <f>+'4 In School Youth Exits'!N21+'5 Out School Youth Exits'!N21</f>
        <v>47</v>
      </c>
      <c r="O21" s="144">
        <f>+'4 In School Youth Exits'!O21+'5 Out School Youth Exits'!O21</f>
        <v>4</v>
      </c>
      <c r="P21" s="34"/>
      <c r="Q21" s="95"/>
    </row>
    <row r="22" spans="1:17" s="35" customFormat="1" ht="22" customHeight="1" thickBot="1" x14ac:dyDescent="0.3">
      <c r="A22" s="64" t="s">
        <v>50</v>
      </c>
      <c r="B22" s="225">
        <f>SUM(B6:B21)</f>
        <v>1008</v>
      </c>
      <c r="C22" s="82">
        <f>SUM(C6:C21)</f>
        <v>114</v>
      </c>
      <c r="D22" s="67">
        <f t="shared" si="0"/>
        <v>0.1130952380952381</v>
      </c>
      <c r="E22" s="65">
        <f>SUM(E6:E21)</f>
        <v>555</v>
      </c>
      <c r="F22" s="114">
        <f>SUM(F6:F21)</f>
        <v>47</v>
      </c>
      <c r="G22" s="67">
        <f t="shared" si="1"/>
        <v>8.468468468468468E-2</v>
      </c>
      <c r="H22" s="115">
        <f>SUM(H6:H21)</f>
        <v>276</v>
      </c>
      <c r="I22" s="116">
        <f>SUM(I6:I21)</f>
        <v>12</v>
      </c>
      <c r="J22" s="117">
        <f>SUM(J6:J21)</f>
        <v>1</v>
      </c>
      <c r="K22" s="118">
        <f t="shared" si="2"/>
        <v>0.82440476190476186</v>
      </c>
      <c r="L22" s="67">
        <f t="shared" si="3"/>
        <v>0.50877192982456143</v>
      </c>
      <c r="M22" s="145">
        <v>15.042553191489363</v>
      </c>
      <c r="N22" s="65">
        <f>SUM(N6:N21)</f>
        <v>756</v>
      </c>
      <c r="O22" s="146">
        <f>+'4 In School Youth Exits'!O22+'5 Out School Youth Exits'!O22</f>
        <v>52</v>
      </c>
      <c r="P22" s="34"/>
      <c r="Q22" s="120"/>
    </row>
    <row r="23" spans="1:17" s="35" customFormat="1" ht="12.75" customHeight="1" x14ac:dyDescent="0.25">
      <c r="A23" s="121"/>
      <c r="B23" s="122"/>
      <c r="C23" s="123"/>
      <c r="D23" s="124"/>
      <c r="E23" s="123"/>
      <c r="F23" s="123"/>
      <c r="G23" s="124"/>
      <c r="H23" s="125"/>
      <c r="I23" s="123"/>
      <c r="J23" s="123"/>
      <c r="K23" s="124"/>
      <c r="L23" s="124"/>
      <c r="M23" s="126"/>
      <c r="N23" s="123"/>
      <c r="O23" s="101"/>
      <c r="P23" s="34"/>
      <c r="Q23" s="120"/>
    </row>
    <row r="24" spans="1:17" s="35" customFormat="1" ht="17.25" customHeight="1" x14ac:dyDescent="0.35">
      <c r="A24" s="266" t="s">
        <v>63</v>
      </c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8"/>
      <c r="P24" s="34"/>
      <c r="Q24" s="120"/>
    </row>
    <row r="25" spans="1:17" s="35" customFormat="1" ht="12" customHeight="1" x14ac:dyDescent="0.35">
      <c r="A25" s="266"/>
      <c r="B25" s="267"/>
      <c r="C25" s="267"/>
      <c r="D25" s="267"/>
      <c r="E25" s="267"/>
      <c r="F25" s="267"/>
      <c r="G25" s="267"/>
      <c r="H25" s="267"/>
      <c r="I25" s="267"/>
      <c r="J25" s="267"/>
      <c r="K25" s="267"/>
      <c r="L25" s="267"/>
      <c r="M25" s="267"/>
      <c r="N25" s="267"/>
      <c r="O25" s="268"/>
      <c r="P25" s="34"/>
      <c r="Q25" s="120"/>
    </row>
    <row r="26" spans="1:17" ht="6.75" customHeight="1" thickBot="1" x14ac:dyDescent="0.4">
      <c r="A26" s="256"/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8"/>
      <c r="P26" s="17"/>
    </row>
  </sheetData>
  <mergeCells count="12">
    <mergeCell ref="A1:O1"/>
    <mergeCell ref="K4:L4"/>
    <mergeCell ref="E4:G4"/>
    <mergeCell ref="N4:O4"/>
    <mergeCell ref="B4:D4"/>
    <mergeCell ref="A2:O2"/>
    <mergeCell ref="A26:O26"/>
    <mergeCell ref="H4:I4"/>
    <mergeCell ref="A3:O3"/>
    <mergeCell ref="A24:O24"/>
    <mergeCell ref="A25:O25"/>
    <mergeCell ref="A4:A5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topLeftCell="A13" zoomScale="90" zoomScaleNormal="90" zoomScaleSheetLayoutView="120" workbookViewId="0">
      <selection activeCell="A23" sqref="A23"/>
    </sheetView>
  </sheetViews>
  <sheetFormatPr defaultColWidth="9.1796875" defaultRowHeight="13" x14ac:dyDescent="0.3"/>
  <cols>
    <col min="1" max="1" width="16.453125" style="2" customWidth="1"/>
    <col min="2" max="2" width="5.1796875" style="2" customWidth="1"/>
    <col min="3" max="5" width="5.54296875" style="2" customWidth="1"/>
    <col min="6" max="6" width="5.81640625" style="2" customWidth="1"/>
    <col min="7" max="7" width="6.1796875" style="2" customWidth="1"/>
    <col min="8" max="8" width="6.26953125" style="2" customWidth="1"/>
    <col min="9" max="9" width="6.453125" style="2" customWidth="1"/>
    <col min="10" max="10" width="5.7265625" style="2" customWidth="1"/>
    <col min="11" max="11" width="6.453125" style="128" customWidth="1"/>
    <col min="12" max="12" width="6.81640625" style="2" customWidth="1"/>
    <col min="13" max="13" width="5.7265625" style="2" customWidth="1"/>
    <col min="14" max="14" width="7" style="2" customWidth="1"/>
    <col min="15" max="15" width="5.81640625" style="2" customWidth="1"/>
    <col min="16" max="16" width="5" style="2" customWidth="1"/>
    <col min="17" max="17" width="5.7265625" style="2" customWidth="1"/>
    <col min="18" max="18" width="6.81640625" style="2" customWidth="1"/>
    <col min="19" max="19" width="7.26953125" style="2" customWidth="1"/>
    <col min="20" max="20" width="6" style="2" customWidth="1"/>
    <col min="21" max="16384" width="9.1796875" style="2"/>
  </cols>
  <sheetData>
    <row r="1" spans="1:33" ht="20.149999999999999" customHeight="1" x14ac:dyDescent="0.3">
      <c r="A1" s="269" t="s">
        <v>16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4"/>
      <c r="U1" s="1"/>
      <c r="V1" s="1"/>
      <c r="W1" s="1"/>
      <c r="X1" s="1"/>
      <c r="Y1" s="1"/>
      <c r="Z1" s="1"/>
      <c r="AA1" s="1"/>
      <c r="AB1" s="1"/>
      <c r="AC1" s="1"/>
    </row>
    <row r="2" spans="1:33" ht="20.149999999999999" customHeight="1" x14ac:dyDescent="0.3">
      <c r="A2" s="285" t="str">
        <f>'1 In School Youth Part'!A2:N2</f>
        <v>FY22 QUARTER ENDING SEPTEMBER 30, 2021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7"/>
      <c r="U2" s="1"/>
      <c r="V2" s="1"/>
      <c r="W2" s="1"/>
      <c r="X2" s="1"/>
      <c r="Y2" s="1"/>
      <c r="Z2" s="1"/>
      <c r="AA2" s="1"/>
      <c r="AB2" s="1"/>
      <c r="AC2" s="1"/>
    </row>
    <row r="3" spans="1:33" ht="20.149999999999999" customHeight="1" thickBot="1" x14ac:dyDescent="0.4">
      <c r="A3" s="288" t="s">
        <v>66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90"/>
      <c r="U3" s="1"/>
      <c r="V3" s="1"/>
      <c r="W3" s="1"/>
      <c r="X3" s="1"/>
      <c r="Y3" s="1"/>
      <c r="Z3" s="1"/>
      <c r="AA3" s="1"/>
      <c r="AB3" s="1"/>
      <c r="AC3" s="1"/>
    </row>
    <row r="4" spans="1:33" ht="15" customHeight="1" x14ac:dyDescent="0.3">
      <c r="A4" s="277" t="str">
        <f>'1 In School Youth Part'!$A$4</f>
        <v>WORKFORCE AREA</v>
      </c>
      <c r="B4" s="279" t="s">
        <v>67</v>
      </c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1"/>
      <c r="S4" s="281"/>
      <c r="T4" s="282"/>
      <c r="U4" s="1"/>
      <c r="V4" s="1"/>
      <c r="W4" s="1"/>
      <c r="X4" s="1"/>
      <c r="Y4" s="1"/>
      <c r="Z4" s="1"/>
      <c r="AA4" s="1"/>
      <c r="AB4" s="1"/>
      <c r="AC4" s="1"/>
    </row>
    <row r="5" spans="1:33" ht="50.25" customHeight="1" thickBot="1" x14ac:dyDescent="0.35">
      <c r="A5" s="278"/>
      <c r="B5" s="147" t="s">
        <v>68</v>
      </c>
      <c r="C5" s="147" t="s">
        <v>69</v>
      </c>
      <c r="D5" s="148" t="s">
        <v>70</v>
      </c>
      <c r="E5" s="149" t="s">
        <v>71</v>
      </c>
      <c r="F5" s="150" t="s">
        <v>72</v>
      </c>
      <c r="G5" s="150" t="s">
        <v>73</v>
      </c>
      <c r="H5" s="149" t="s">
        <v>74</v>
      </c>
      <c r="I5" s="149" t="s">
        <v>75</v>
      </c>
      <c r="J5" s="149" t="s">
        <v>76</v>
      </c>
      <c r="K5" s="149" t="s">
        <v>77</v>
      </c>
      <c r="L5" s="149" t="s">
        <v>78</v>
      </c>
      <c r="M5" s="150" t="s">
        <v>79</v>
      </c>
      <c r="N5" s="150" t="s">
        <v>80</v>
      </c>
      <c r="O5" s="151" t="s">
        <v>81</v>
      </c>
      <c r="P5" s="149" t="s">
        <v>82</v>
      </c>
      <c r="Q5" s="149" t="s">
        <v>83</v>
      </c>
      <c r="R5" s="150" t="s">
        <v>84</v>
      </c>
      <c r="S5" s="150" t="s">
        <v>85</v>
      </c>
      <c r="T5" s="152" t="s">
        <v>86</v>
      </c>
      <c r="U5" s="1"/>
      <c r="V5" s="1"/>
      <c r="W5" s="22"/>
      <c r="X5" s="22"/>
      <c r="Y5" s="1"/>
      <c r="Z5" s="1"/>
      <c r="AA5" s="1"/>
      <c r="AB5" s="1"/>
      <c r="AC5" s="1"/>
      <c r="AD5" s="1"/>
      <c r="AE5" s="1"/>
      <c r="AF5" s="1"/>
      <c r="AG5" s="1"/>
    </row>
    <row r="6" spans="1:33" s="35" customFormat="1" ht="22" customHeight="1" x14ac:dyDescent="0.25">
      <c r="A6" s="153" t="s">
        <v>34</v>
      </c>
      <c r="B6" s="223" t="s">
        <v>87</v>
      </c>
      <c r="C6" s="154"/>
      <c r="D6" s="155"/>
      <c r="E6" s="156"/>
      <c r="F6" s="157"/>
      <c r="G6" s="156"/>
      <c r="H6" s="158"/>
      <c r="I6" s="158"/>
      <c r="J6" s="156"/>
      <c r="K6" s="156"/>
      <c r="L6" s="158"/>
      <c r="M6" s="159"/>
      <c r="N6" s="156"/>
      <c r="O6" s="158"/>
      <c r="P6" s="158"/>
      <c r="Q6" s="156"/>
      <c r="R6" s="156"/>
      <c r="S6" s="156"/>
      <c r="T6" s="160"/>
      <c r="U6" s="33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</row>
    <row r="7" spans="1:33" s="35" customFormat="1" ht="22" customHeight="1" x14ac:dyDescent="0.25">
      <c r="A7" s="161" t="s">
        <v>35</v>
      </c>
      <c r="B7" s="162">
        <f>'1 In School Youth Part'!C7</f>
        <v>4</v>
      </c>
      <c r="C7" s="163">
        <v>25</v>
      </c>
      <c r="D7" s="164">
        <v>25</v>
      </c>
      <c r="E7" s="165">
        <v>50</v>
      </c>
      <c r="F7" s="166">
        <v>50</v>
      </c>
      <c r="G7" s="165">
        <v>50</v>
      </c>
      <c r="H7" s="165">
        <v>0</v>
      </c>
      <c r="I7" s="165">
        <v>50</v>
      </c>
      <c r="J7" s="165">
        <v>25</v>
      </c>
      <c r="K7" s="165">
        <v>0</v>
      </c>
      <c r="L7" s="167">
        <v>0</v>
      </c>
      <c r="M7" s="168">
        <v>0</v>
      </c>
      <c r="N7" s="165">
        <v>75</v>
      </c>
      <c r="O7" s="165">
        <v>0</v>
      </c>
      <c r="P7" s="165">
        <v>0</v>
      </c>
      <c r="Q7" s="165">
        <v>0</v>
      </c>
      <c r="R7" s="165">
        <v>25</v>
      </c>
      <c r="S7" s="165">
        <v>0</v>
      </c>
      <c r="T7" s="169">
        <v>0</v>
      </c>
      <c r="U7" s="33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</row>
    <row r="8" spans="1:33" s="35" customFormat="1" ht="22" customHeight="1" x14ac:dyDescent="0.25">
      <c r="A8" s="153" t="s">
        <v>36</v>
      </c>
      <c r="B8" s="162">
        <f>'1 In School Youth Part'!C8</f>
        <v>1</v>
      </c>
      <c r="C8" s="163">
        <v>100</v>
      </c>
      <c r="D8" s="164">
        <v>0</v>
      </c>
      <c r="E8" s="165">
        <v>0</v>
      </c>
      <c r="F8" s="166">
        <v>0</v>
      </c>
      <c r="G8" s="165">
        <v>0</v>
      </c>
      <c r="H8" s="165">
        <v>100</v>
      </c>
      <c r="I8" s="165">
        <v>0</v>
      </c>
      <c r="J8" s="165">
        <v>100</v>
      </c>
      <c r="K8" s="165">
        <v>100</v>
      </c>
      <c r="L8" s="167">
        <v>0</v>
      </c>
      <c r="M8" s="168">
        <v>0</v>
      </c>
      <c r="N8" s="165">
        <v>0</v>
      </c>
      <c r="O8" s="165">
        <v>0</v>
      </c>
      <c r="P8" s="165">
        <v>0</v>
      </c>
      <c r="Q8" s="165">
        <v>0</v>
      </c>
      <c r="R8" s="167">
        <v>0</v>
      </c>
      <c r="S8" s="165">
        <v>0</v>
      </c>
      <c r="T8" s="169">
        <v>0</v>
      </c>
      <c r="U8" s="33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</row>
    <row r="9" spans="1:33" s="35" customFormat="1" ht="22" customHeight="1" x14ac:dyDescent="0.25">
      <c r="A9" s="153" t="s">
        <v>37</v>
      </c>
      <c r="B9" s="170">
        <f>'1 In School Youth Part'!C9</f>
        <v>0</v>
      </c>
      <c r="C9" s="163"/>
      <c r="D9" s="164"/>
      <c r="E9" s="165"/>
      <c r="F9" s="166"/>
      <c r="G9" s="165"/>
      <c r="H9" s="165"/>
      <c r="I9" s="165"/>
      <c r="J9" s="165"/>
      <c r="K9" s="165"/>
      <c r="L9" s="167"/>
      <c r="M9" s="166"/>
      <c r="N9" s="165"/>
      <c r="O9" s="165"/>
      <c r="P9" s="165"/>
      <c r="Q9" s="165"/>
      <c r="R9" s="165"/>
      <c r="S9" s="165"/>
      <c r="T9" s="169"/>
      <c r="U9" s="33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</row>
    <row r="10" spans="1:33" s="35" customFormat="1" ht="22" customHeight="1" x14ac:dyDescent="0.25">
      <c r="A10" s="153" t="s">
        <v>38</v>
      </c>
      <c r="B10" s="170">
        <f>'1 In School Youth Part'!C10</f>
        <v>0</v>
      </c>
      <c r="C10" s="163"/>
      <c r="D10" s="171"/>
      <c r="E10" s="167"/>
      <c r="F10" s="166"/>
      <c r="G10" s="165"/>
      <c r="H10" s="165"/>
      <c r="I10" s="167"/>
      <c r="J10" s="165"/>
      <c r="K10" s="165"/>
      <c r="L10" s="167"/>
      <c r="M10" s="168"/>
      <c r="N10" s="167"/>
      <c r="O10" s="165"/>
      <c r="P10" s="167"/>
      <c r="Q10" s="165"/>
      <c r="R10" s="165"/>
      <c r="S10" s="165"/>
      <c r="T10" s="169"/>
      <c r="U10" s="33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</row>
    <row r="11" spans="1:33" s="35" customFormat="1" ht="22" customHeight="1" x14ac:dyDescent="0.25">
      <c r="A11" s="153" t="s">
        <v>39</v>
      </c>
      <c r="B11" s="170">
        <f>'1 In School Youth Part'!C11</f>
        <v>1</v>
      </c>
      <c r="C11" s="163">
        <v>0</v>
      </c>
      <c r="D11" s="164">
        <v>100</v>
      </c>
      <c r="E11" s="165">
        <v>0</v>
      </c>
      <c r="F11" s="166">
        <v>100</v>
      </c>
      <c r="G11" s="165">
        <v>0</v>
      </c>
      <c r="H11" s="165">
        <v>0</v>
      </c>
      <c r="I11" s="165">
        <v>0</v>
      </c>
      <c r="J11" s="165">
        <v>0</v>
      </c>
      <c r="K11" s="165">
        <v>100</v>
      </c>
      <c r="L11" s="167">
        <v>0</v>
      </c>
      <c r="M11" s="168">
        <v>0</v>
      </c>
      <c r="N11" s="165">
        <v>100</v>
      </c>
      <c r="O11" s="165">
        <v>0</v>
      </c>
      <c r="P11" s="165">
        <v>0</v>
      </c>
      <c r="Q11" s="167">
        <v>0</v>
      </c>
      <c r="R11" s="165">
        <v>0</v>
      </c>
      <c r="S11" s="167">
        <v>100</v>
      </c>
      <c r="T11" s="169">
        <v>0</v>
      </c>
      <c r="U11" s="33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</row>
    <row r="12" spans="1:33" s="35" customFormat="1" ht="22" customHeight="1" x14ac:dyDescent="0.25">
      <c r="A12" s="153" t="s">
        <v>40</v>
      </c>
      <c r="B12" s="162">
        <f>'1 In School Youth Part'!C12</f>
        <v>6</v>
      </c>
      <c r="C12" s="163">
        <v>50</v>
      </c>
      <c r="D12" s="164">
        <v>50</v>
      </c>
      <c r="E12" s="165">
        <v>0</v>
      </c>
      <c r="F12" s="166">
        <v>50</v>
      </c>
      <c r="G12" s="165">
        <v>33.333333333333336</v>
      </c>
      <c r="H12" s="165">
        <v>16.666666666666668</v>
      </c>
      <c r="I12" s="167">
        <v>16.666666666666668</v>
      </c>
      <c r="J12" s="165">
        <v>83.333333333333343</v>
      </c>
      <c r="K12" s="165">
        <v>33.333333333333336</v>
      </c>
      <c r="L12" s="167">
        <v>0</v>
      </c>
      <c r="M12" s="168">
        <v>0</v>
      </c>
      <c r="N12" s="165">
        <v>33.333333333333336</v>
      </c>
      <c r="O12" s="165">
        <v>0</v>
      </c>
      <c r="P12" s="165">
        <v>33.333333333333336</v>
      </c>
      <c r="Q12" s="165">
        <v>0</v>
      </c>
      <c r="R12" s="167">
        <v>0</v>
      </c>
      <c r="S12" s="165">
        <v>0</v>
      </c>
      <c r="T12" s="169">
        <v>50</v>
      </c>
      <c r="U12" s="33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</row>
    <row r="13" spans="1:33" s="35" customFormat="1" ht="22" customHeight="1" x14ac:dyDescent="0.25">
      <c r="A13" s="153" t="s">
        <v>41</v>
      </c>
      <c r="B13" s="162">
        <f>'1 In School Youth Part'!C13</f>
        <v>11</v>
      </c>
      <c r="C13" s="163">
        <v>100</v>
      </c>
      <c r="D13" s="164">
        <v>0</v>
      </c>
      <c r="E13" s="165">
        <v>0</v>
      </c>
      <c r="F13" s="166">
        <v>54.545454545454547</v>
      </c>
      <c r="G13" s="165">
        <v>72.727272727272734</v>
      </c>
      <c r="H13" s="165">
        <v>0</v>
      </c>
      <c r="I13" s="165">
        <v>0</v>
      </c>
      <c r="J13" s="165">
        <v>90.909090909090907</v>
      </c>
      <c r="K13" s="165">
        <v>100</v>
      </c>
      <c r="L13" s="167">
        <v>0</v>
      </c>
      <c r="M13" s="166">
        <v>0</v>
      </c>
      <c r="N13" s="165">
        <v>0</v>
      </c>
      <c r="O13" s="167">
        <v>0</v>
      </c>
      <c r="P13" s="165">
        <v>0</v>
      </c>
      <c r="Q13" s="167">
        <v>0</v>
      </c>
      <c r="R13" s="167">
        <v>0</v>
      </c>
      <c r="S13" s="165">
        <v>0</v>
      </c>
      <c r="T13" s="169">
        <v>9.0909090909090917</v>
      </c>
      <c r="U13" s="33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</row>
    <row r="14" spans="1:33" s="35" customFormat="1" ht="22" customHeight="1" x14ac:dyDescent="0.25">
      <c r="A14" s="153" t="s">
        <v>42</v>
      </c>
      <c r="B14" s="170">
        <f>'1 In School Youth Part'!C14</f>
        <v>0</v>
      </c>
      <c r="C14" s="163"/>
      <c r="D14" s="164"/>
      <c r="E14" s="165"/>
      <c r="F14" s="166"/>
      <c r="G14" s="165"/>
      <c r="H14" s="165"/>
      <c r="I14" s="167"/>
      <c r="J14" s="165"/>
      <c r="K14" s="165"/>
      <c r="L14" s="167"/>
      <c r="M14" s="168"/>
      <c r="N14" s="165"/>
      <c r="O14" s="165"/>
      <c r="P14" s="165"/>
      <c r="Q14" s="165"/>
      <c r="R14" s="167"/>
      <c r="S14" s="165"/>
      <c r="T14" s="169"/>
      <c r="U14" s="33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</row>
    <row r="15" spans="1:33" s="35" customFormat="1" ht="22" customHeight="1" x14ac:dyDescent="0.25">
      <c r="A15" s="153" t="s">
        <v>43</v>
      </c>
      <c r="B15" s="162">
        <f>'1 In School Youth Part'!C15</f>
        <v>89</v>
      </c>
      <c r="C15" s="163">
        <v>94.382022471910119</v>
      </c>
      <c r="D15" s="164">
        <v>4.4943820224719095</v>
      </c>
      <c r="E15" s="165">
        <v>0</v>
      </c>
      <c r="F15" s="166">
        <v>49.438202247191015</v>
      </c>
      <c r="G15" s="165">
        <v>51.685393258426963</v>
      </c>
      <c r="H15" s="165">
        <v>12.359550561797754</v>
      </c>
      <c r="I15" s="165">
        <v>0</v>
      </c>
      <c r="J15" s="165">
        <v>48.314606741573037</v>
      </c>
      <c r="K15" s="165">
        <v>92.134831460674164</v>
      </c>
      <c r="L15" s="167">
        <v>1.1235955056179774</v>
      </c>
      <c r="M15" s="166">
        <v>0</v>
      </c>
      <c r="N15" s="165">
        <v>83.146067415730343</v>
      </c>
      <c r="O15" s="165">
        <v>1.1235955056179774</v>
      </c>
      <c r="P15" s="165">
        <v>17.977528089887638</v>
      </c>
      <c r="Q15" s="165">
        <v>0</v>
      </c>
      <c r="R15" s="165">
        <v>7.8651685393258424</v>
      </c>
      <c r="S15" s="165">
        <v>1.1235955056179774</v>
      </c>
      <c r="T15" s="169">
        <v>0</v>
      </c>
      <c r="U15" s="33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</row>
    <row r="16" spans="1:33" s="35" customFormat="1" ht="22" customHeight="1" x14ac:dyDescent="0.25">
      <c r="A16" s="153" t="s">
        <v>44</v>
      </c>
      <c r="B16" s="224" t="s">
        <v>87</v>
      </c>
      <c r="C16" s="163"/>
      <c r="D16" s="164"/>
      <c r="E16" s="165"/>
      <c r="F16" s="166"/>
      <c r="G16" s="165"/>
      <c r="H16" s="165"/>
      <c r="I16" s="167"/>
      <c r="J16" s="165"/>
      <c r="K16" s="165"/>
      <c r="L16" s="167"/>
      <c r="M16" s="168"/>
      <c r="N16" s="165"/>
      <c r="O16" s="167"/>
      <c r="P16" s="165"/>
      <c r="Q16" s="167"/>
      <c r="R16" s="167"/>
      <c r="S16" s="165"/>
      <c r="T16" s="169"/>
      <c r="U16" s="33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</row>
    <row r="17" spans="1:33" s="35" customFormat="1" ht="22" customHeight="1" x14ac:dyDescent="0.25">
      <c r="A17" s="153" t="s">
        <v>45</v>
      </c>
      <c r="B17" s="162">
        <f>'1 In School Youth Part'!C17</f>
        <v>9</v>
      </c>
      <c r="C17" s="163">
        <v>77.777777777777771</v>
      </c>
      <c r="D17" s="171">
        <v>22.222222222222221</v>
      </c>
      <c r="E17" s="167">
        <v>0</v>
      </c>
      <c r="F17" s="166">
        <v>55.555555555555557</v>
      </c>
      <c r="G17" s="165">
        <v>22.222222222222221</v>
      </c>
      <c r="H17" s="165">
        <v>66.666666666666671</v>
      </c>
      <c r="I17" s="165">
        <v>0</v>
      </c>
      <c r="J17" s="165">
        <v>77.777777777777771</v>
      </c>
      <c r="K17" s="165">
        <v>77.777777777777771</v>
      </c>
      <c r="L17" s="167">
        <v>0</v>
      </c>
      <c r="M17" s="166">
        <v>11.111111111111111</v>
      </c>
      <c r="N17" s="165">
        <v>0</v>
      </c>
      <c r="O17" s="167">
        <v>0</v>
      </c>
      <c r="P17" s="165">
        <v>11.111111111111111</v>
      </c>
      <c r="Q17" s="167">
        <v>0</v>
      </c>
      <c r="R17" s="167">
        <v>0</v>
      </c>
      <c r="S17" s="167">
        <v>11.111111111111111</v>
      </c>
      <c r="T17" s="169">
        <v>0</v>
      </c>
      <c r="U17" s="33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</row>
    <row r="18" spans="1:33" s="35" customFormat="1" ht="22" customHeight="1" x14ac:dyDescent="0.25">
      <c r="A18" s="153" t="s">
        <v>46</v>
      </c>
      <c r="B18" s="162">
        <f>'1 In School Youth Part'!C18</f>
        <v>2</v>
      </c>
      <c r="C18" s="163">
        <v>50</v>
      </c>
      <c r="D18" s="164">
        <v>50</v>
      </c>
      <c r="E18" s="165">
        <v>0</v>
      </c>
      <c r="F18" s="166">
        <v>100</v>
      </c>
      <c r="G18" s="165">
        <v>50</v>
      </c>
      <c r="H18" s="165">
        <v>0</v>
      </c>
      <c r="I18" s="165">
        <v>0</v>
      </c>
      <c r="J18" s="165">
        <v>100</v>
      </c>
      <c r="K18" s="165">
        <v>50</v>
      </c>
      <c r="L18" s="167">
        <v>0</v>
      </c>
      <c r="M18" s="166">
        <v>0</v>
      </c>
      <c r="N18" s="165">
        <v>0</v>
      </c>
      <c r="O18" s="167">
        <v>0</v>
      </c>
      <c r="P18" s="165">
        <v>0</v>
      </c>
      <c r="Q18" s="165">
        <v>0</v>
      </c>
      <c r="R18" s="165">
        <v>0</v>
      </c>
      <c r="S18" s="165">
        <v>0</v>
      </c>
      <c r="T18" s="169">
        <v>0</v>
      </c>
      <c r="U18" s="33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</row>
    <row r="19" spans="1:33" s="35" customFormat="1" ht="22" customHeight="1" x14ac:dyDescent="0.25">
      <c r="A19" s="153" t="s">
        <v>47</v>
      </c>
      <c r="B19" s="162">
        <f>'1 In School Youth Part'!C19</f>
        <v>2</v>
      </c>
      <c r="C19" s="163">
        <v>0</v>
      </c>
      <c r="D19" s="171">
        <v>0</v>
      </c>
      <c r="E19" s="167">
        <v>100</v>
      </c>
      <c r="F19" s="166">
        <v>100</v>
      </c>
      <c r="G19" s="165">
        <v>100</v>
      </c>
      <c r="H19" s="165">
        <v>50</v>
      </c>
      <c r="I19" s="167">
        <v>0</v>
      </c>
      <c r="J19" s="165">
        <v>0</v>
      </c>
      <c r="K19" s="165">
        <v>50</v>
      </c>
      <c r="L19" s="167">
        <v>0</v>
      </c>
      <c r="M19" s="168">
        <v>0</v>
      </c>
      <c r="N19" s="165">
        <v>100</v>
      </c>
      <c r="O19" s="167">
        <v>0</v>
      </c>
      <c r="P19" s="165">
        <v>100</v>
      </c>
      <c r="Q19" s="167">
        <v>0</v>
      </c>
      <c r="R19" s="167">
        <v>50</v>
      </c>
      <c r="S19" s="167">
        <v>0</v>
      </c>
      <c r="T19" s="169">
        <v>0</v>
      </c>
      <c r="U19" s="33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</row>
    <row r="20" spans="1:33" s="35" customFormat="1" ht="22" customHeight="1" x14ac:dyDescent="0.25">
      <c r="A20" s="153" t="s">
        <v>48</v>
      </c>
      <c r="B20" s="224" t="s">
        <v>87</v>
      </c>
      <c r="C20" s="163"/>
      <c r="D20" s="164"/>
      <c r="E20" s="165"/>
      <c r="F20" s="166"/>
      <c r="G20" s="165"/>
      <c r="H20" s="165"/>
      <c r="I20" s="165"/>
      <c r="J20" s="165"/>
      <c r="K20" s="165"/>
      <c r="L20" s="167"/>
      <c r="M20" s="166"/>
      <c r="N20" s="165"/>
      <c r="O20" s="167"/>
      <c r="P20" s="165"/>
      <c r="Q20" s="167"/>
      <c r="R20" s="167"/>
      <c r="S20" s="167"/>
      <c r="T20" s="169"/>
      <c r="U20" s="33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</row>
    <row r="21" spans="1:33" s="35" customFormat="1" ht="22" customHeight="1" thickBot="1" x14ac:dyDescent="0.3">
      <c r="A21" s="172" t="s">
        <v>49</v>
      </c>
      <c r="B21" s="173">
        <f>'1 In School Youth Part'!C21</f>
        <v>1</v>
      </c>
      <c r="C21" s="174">
        <v>0</v>
      </c>
      <c r="D21" s="175">
        <v>100</v>
      </c>
      <c r="E21" s="176">
        <v>0</v>
      </c>
      <c r="F21" s="177">
        <v>100</v>
      </c>
      <c r="G21" s="175">
        <v>0</v>
      </c>
      <c r="H21" s="176">
        <v>0</v>
      </c>
      <c r="I21" s="176">
        <v>0</v>
      </c>
      <c r="J21" s="175">
        <v>100</v>
      </c>
      <c r="K21" s="175">
        <v>100</v>
      </c>
      <c r="L21" s="176">
        <v>0</v>
      </c>
      <c r="M21" s="178">
        <v>0</v>
      </c>
      <c r="N21" s="176">
        <v>0</v>
      </c>
      <c r="O21" s="175">
        <v>0</v>
      </c>
      <c r="P21" s="175">
        <v>0</v>
      </c>
      <c r="Q21" s="176">
        <v>0</v>
      </c>
      <c r="R21" s="176">
        <v>0</v>
      </c>
      <c r="S21" s="176">
        <v>0</v>
      </c>
      <c r="T21" s="179">
        <v>0</v>
      </c>
      <c r="U21" s="33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</row>
    <row r="22" spans="1:33" s="35" customFormat="1" ht="22" customHeight="1" thickBot="1" x14ac:dyDescent="0.3">
      <c r="A22" s="180" t="s">
        <v>50</v>
      </c>
      <c r="B22" s="181">
        <f>SUM(B6:B21)</f>
        <v>126</v>
      </c>
      <c r="C22" s="182">
        <v>85.714285714285708</v>
      </c>
      <c r="D22" s="183">
        <v>10.317460317460318</v>
      </c>
      <c r="E22" s="184">
        <v>3.1746031746031749</v>
      </c>
      <c r="F22" s="185">
        <v>52.380952380952387</v>
      </c>
      <c r="G22" s="184">
        <v>50</v>
      </c>
      <c r="H22" s="184">
        <v>15.873015873015872</v>
      </c>
      <c r="I22" s="184">
        <v>2.3809523809523809</v>
      </c>
      <c r="J22" s="184">
        <v>55.555555555555557</v>
      </c>
      <c r="K22" s="184">
        <v>84.920634920634924</v>
      </c>
      <c r="L22" s="186">
        <v>0.79365079365079372</v>
      </c>
      <c r="M22" s="185">
        <v>0.79365079365079372</v>
      </c>
      <c r="N22" s="184">
        <v>65.079365079365076</v>
      </c>
      <c r="O22" s="184">
        <v>0.79365079365079372</v>
      </c>
      <c r="P22" s="184">
        <v>16.666666666666668</v>
      </c>
      <c r="Q22" s="184">
        <v>0</v>
      </c>
      <c r="R22" s="184">
        <v>7.1428571428571432</v>
      </c>
      <c r="S22" s="184">
        <v>2.3809523809523809</v>
      </c>
      <c r="T22" s="187">
        <v>3.1746031746031749</v>
      </c>
      <c r="U22" s="33"/>
      <c r="V22" s="34"/>
      <c r="W22" s="69"/>
      <c r="X22" s="70"/>
      <c r="Y22" s="70"/>
      <c r="Z22" s="70"/>
      <c r="AA22" s="70"/>
      <c r="AB22" s="70"/>
      <c r="AC22" s="34"/>
      <c r="AD22" s="34"/>
      <c r="AE22" s="34"/>
      <c r="AF22" s="34"/>
      <c r="AG22" s="34"/>
    </row>
    <row r="23" spans="1:33" x14ac:dyDescent="0.3">
      <c r="P23" s="188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" right="0.2" top="1" bottom="0.56999999999999995" header="0.12" footer="0.1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zoomScaleNormal="100" workbookViewId="0">
      <selection activeCell="A24" sqref="A24"/>
    </sheetView>
  </sheetViews>
  <sheetFormatPr defaultColWidth="9.1796875" defaultRowHeight="13" x14ac:dyDescent="0.3"/>
  <cols>
    <col min="1" max="1" width="18.81640625" style="2" customWidth="1"/>
    <col min="2" max="2" width="5.81640625" style="2" customWidth="1"/>
    <col min="3" max="4" width="5.54296875" style="2" customWidth="1"/>
    <col min="5" max="5" width="4.7265625" style="2" customWidth="1"/>
    <col min="6" max="6" width="5.7265625" style="2" customWidth="1"/>
    <col min="7" max="7" width="6.81640625" style="2" customWidth="1"/>
    <col min="8" max="8" width="7.26953125" style="2" customWidth="1"/>
    <col min="9" max="9" width="6.453125" style="2" customWidth="1"/>
    <col min="10" max="10" width="5.7265625" style="2" customWidth="1"/>
    <col min="11" max="11" width="5.81640625" style="128" customWidth="1"/>
    <col min="12" max="12" width="6.54296875" style="2" customWidth="1"/>
    <col min="13" max="13" width="5.81640625" style="2" customWidth="1"/>
    <col min="14" max="14" width="7" style="2" customWidth="1"/>
    <col min="15" max="15" width="6" style="2" customWidth="1"/>
    <col min="16" max="16" width="5" style="2" customWidth="1"/>
    <col min="17" max="17" width="5.81640625" style="2" customWidth="1"/>
    <col min="18" max="18" width="6.81640625" style="2" customWidth="1"/>
    <col min="19" max="19" width="7.26953125" style="2" customWidth="1"/>
    <col min="20" max="20" width="6.7265625" style="2" customWidth="1"/>
    <col min="21" max="16384" width="9.1796875" style="2"/>
  </cols>
  <sheetData>
    <row r="1" spans="1:33" ht="20.149999999999999" customHeight="1" x14ac:dyDescent="0.3">
      <c r="A1" s="269" t="s">
        <v>16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4"/>
      <c r="U1" s="1"/>
      <c r="V1" s="1"/>
      <c r="W1" s="1"/>
      <c r="X1" s="1"/>
      <c r="Y1" s="1"/>
      <c r="Z1" s="1"/>
      <c r="AA1" s="1"/>
      <c r="AB1" s="1"/>
      <c r="AC1" s="1"/>
    </row>
    <row r="2" spans="1:33" ht="20.149999999999999" customHeight="1" x14ac:dyDescent="0.3">
      <c r="A2" s="285" t="str">
        <f>'1 In School Youth Part'!A2:N2</f>
        <v>FY22 QUARTER ENDING SEPTEMBER 30, 2021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  <c r="S2" s="286"/>
      <c r="T2" s="287"/>
      <c r="U2" s="1"/>
      <c r="V2" s="1"/>
      <c r="W2" s="1"/>
      <c r="X2" s="1"/>
      <c r="Y2" s="1"/>
      <c r="Z2" s="1"/>
      <c r="AA2" s="1"/>
      <c r="AB2" s="1"/>
      <c r="AC2" s="1"/>
    </row>
    <row r="3" spans="1:33" ht="20.149999999999999" customHeight="1" thickBot="1" x14ac:dyDescent="0.4">
      <c r="A3" s="288" t="s">
        <v>88</v>
      </c>
      <c r="B3" s="289"/>
      <c r="C3" s="289"/>
      <c r="D3" s="289"/>
      <c r="E3" s="289"/>
      <c r="F3" s="289"/>
      <c r="G3" s="289"/>
      <c r="H3" s="289"/>
      <c r="I3" s="289"/>
      <c r="J3" s="289"/>
      <c r="K3" s="289"/>
      <c r="L3" s="289"/>
      <c r="M3" s="289"/>
      <c r="N3" s="289"/>
      <c r="O3" s="289"/>
      <c r="P3" s="289"/>
      <c r="Q3" s="289"/>
      <c r="R3" s="289"/>
      <c r="S3" s="289"/>
      <c r="T3" s="290"/>
      <c r="U3" s="1"/>
      <c r="V3" s="1"/>
      <c r="W3" s="1"/>
      <c r="X3" s="1"/>
      <c r="Y3" s="1"/>
      <c r="Z3" s="1"/>
      <c r="AA3" s="1"/>
      <c r="AB3" s="1"/>
      <c r="AC3" s="1"/>
    </row>
    <row r="4" spans="1:33" ht="15" customHeight="1" x14ac:dyDescent="0.3">
      <c r="A4" s="277" t="str">
        <f>'1 In School Youth Part'!$A$4</f>
        <v>WORKFORCE AREA</v>
      </c>
      <c r="B4" s="259" t="s">
        <v>67</v>
      </c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91"/>
      <c r="S4" s="291"/>
      <c r="T4" s="292"/>
      <c r="U4" s="1"/>
      <c r="V4" s="1"/>
      <c r="W4" s="1"/>
      <c r="X4" s="1"/>
      <c r="Y4" s="1"/>
      <c r="Z4" s="1"/>
      <c r="AA4" s="1"/>
      <c r="AB4" s="1"/>
      <c r="AC4" s="1"/>
    </row>
    <row r="5" spans="1:33" ht="50.25" customHeight="1" thickBot="1" x14ac:dyDescent="0.35">
      <c r="A5" s="278"/>
      <c r="B5" s="147" t="s">
        <v>68</v>
      </c>
      <c r="C5" s="147" t="s">
        <v>89</v>
      </c>
      <c r="D5" s="149" t="s">
        <v>70</v>
      </c>
      <c r="E5" s="149" t="s">
        <v>71</v>
      </c>
      <c r="F5" s="150" t="s">
        <v>72</v>
      </c>
      <c r="G5" s="150" t="s">
        <v>73</v>
      </c>
      <c r="H5" s="149" t="s">
        <v>74</v>
      </c>
      <c r="I5" s="149" t="s">
        <v>75</v>
      </c>
      <c r="J5" s="149" t="s">
        <v>76</v>
      </c>
      <c r="K5" s="149" t="s">
        <v>77</v>
      </c>
      <c r="L5" s="149" t="s">
        <v>78</v>
      </c>
      <c r="M5" s="150" t="s">
        <v>79</v>
      </c>
      <c r="N5" s="150" t="s">
        <v>80</v>
      </c>
      <c r="O5" s="151" t="s">
        <v>81</v>
      </c>
      <c r="P5" s="149" t="s">
        <v>82</v>
      </c>
      <c r="Q5" s="149" t="s">
        <v>83</v>
      </c>
      <c r="R5" s="150" t="s">
        <v>84</v>
      </c>
      <c r="S5" s="150" t="s">
        <v>85</v>
      </c>
      <c r="T5" s="152" t="s">
        <v>86</v>
      </c>
      <c r="U5" s="1"/>
      <c r="V5" s="1"/>
      <c r="W5" s="22"/>
      <c r="X5" s="22"/>
      <c r="Y5" s="1"/>
      <c r="Z5" s="1"/>
      <c r="AA5" s="1"/>
      <c r="AB5" s="1"/>
      <c r="AC5" s="1"/>
      <c r="AD5" s="1"/>
      <c r="AE5" s="1"/>
      <c r="AF5" s="1"/>
      <c r="AG5" s="1"/>
    </row>
    <row r="6" spans="1:33" s="35" customFormat="1" ht="22" customHeight="1" x14ac:dyDescent="0.25">
      <c r="A6" s="23" t="s">
        <v>34</v>
      </c>
      <c r="B6" s="189">
        <f>'2 Out of School Youth Part'!C6</f>
        <v>13</v>
      </c>
      <c r="C6" s="190">
        <v>53.846153846153847</v>
      </c>
      <c r="D6" s="191">
        <v>38.46153846153846</v>
      </c>
      <c r="E6" s="191">
        <v>7.6923076923076925</v>
      </c>
      <c r="F6" s="192">
        <v>46.153846153846153</v>
      </c>
      <c r="G6" s="191">
        <v>0</v>
      </c>
      <c r="H6" s="191">
        <v>15.384615384615385</v>
      </c>
      <c r="I6" s="193">
        <v>0</v>
      </c>
      <c r="J6" s="193">
        <v>30.76923076923077</v>
      </c>
      <c r="K6" s="193">
        <v>0</v>
      </c>
      <c r="L6" s="191">
        <v>84.615384615384613</v>
      </c>
      <c r="M6" s="194">
        <v>0</v>
      </c>
      <c r="N6" s="191">
        <v>23.076923076923077</v>
      </c>
      <c r="O6" s="191">
        <v>0</v>
      </c>
      <c r="P6" s="191">
        <v>15.384615384615385</v>
      </c>
      <c r="Q6" s="191">
        <v>0</v>
      </c>
      <c r="R6" s="191">
        <v>0</v>
      </c>
      <c r="S6" s="191">
        <v>7.6923076923076925</v>
      </c>
      <c r="T6" s="195">
        <v>0</v>
      </c>
      <c r="U6" s="33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</row>
    <row r="7" spans="1:33" s="35" customFormat="1" ht="22" customHeight="1" x14ac:dyDescent="0.25">
      <c r="A7" s="36" t="s">
        <v>35</v>
      </c>
      <c r="B7" s="196">
        <f>'2 Out of School Youth Part'!C7</f>
        <v>26</v>
      </c>
      <c r="C7" s="197">
        <v>11.538461538461538</v>
      </c>
      <c r="D7" s="198">
        <v>42.307692307692307</v>
      </c>
      <c r="E7" s="198">
        <v>46.153846153846153</v>
      </c>
      <c r="F7" s="199">
        <v>50</v>
      </c>
      <c r="G7" s="198">
        <v>42.307692307692307</v>
      </c>
      <c r="H7" s="198">
        <v>53.846153846153847</v>
      </c>
      <c r="I7" s="198">
        <v>3.8461538461538463</v>
      </c>
      <c r="J7" s="198">
        <v>7.6923076923076925</v>
      </c>
      <c r="K7" s="200">
        <v>0</v>
      </c>
      <c r="L7" s="198">
        <v>34.615384615384613</v>
      </c>
      <c r="M7" s="199">
        <v>0</v>
      </c>
      <c r="N7" s="198">
        <v>84.615384615384613</v>
      </c>
      <c r="O7" s="198">
        <v>23.076923076923077</v>
      </c>
      <c r="P7" s="198">
        <v>7.6923076923076925</v>
      </c>
      <c r="Q7" s="198">
        <v>3.8461538461538463</v>
      </c>
      <c r="R7" s="198">
        <v>26.923076923076923</v>
      </c>
      <c r="S7" s="198">
        <v>19.23076923076923</v>
      </c>
      <c r="T7" s="201">
        <v>26.923076923076923</v>
      </c>
      <c r="U7" s="33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</row>
    <row r="8" spans="1:33" s="35" customFormat="1" ht="22" customHeight="1" x14ac:dyDescent="0.25">
      <c r="A8" s="23" t="s">
        <v>36</v>
      </c>
      <c r="B8" s="196">
        <f>'2 Out of School Youth Part'!C8</f>
        <v>18</v>
      </c>
      <c r="C8" s="197">
        <v>77.777777777777771</v>
      </c>
      <c r="D8" s="198">
        <v>11.111111111111111</v>
      </c>
      <c r="E8" s="198">
        <v>11.111111111111111</v>
      </c>
      <c r="F8" s="199">
        <v>38.888888888888886</v>
      </c>
      <c r="G8" s="198">
        <v>16.666666666666668</v>
      </c>
      <c r="H8" s="198">
        <v>11.111111111111111</v>
      </c>
      <c r="I8" s="198">
        <v>0</v>
      </c>
      <c r="J8" s="198">
        <v>44.444444444444443</v>
      </c>
      <c r="K8" s="200">
        <v>0</v>
      </c>
      <c r="L8" s="198">
        <v>83.333333333333343</v>
      </c>
      <c r="M8" s="202">
        <v>0</v>
      </c>
      <c r="N8" s="198">
        <v>33.333333333333336</v>
      </c>
      <c r="O8" s="198">
        <v>5.5555555555555554</v>
      </c>
      <c r="P8" s="198">
        <v>11.111111111111111</v>
      </c>
      <c r="Q8" s="198">
        <v>0</v>
      </c>
      <c r="R8" s="198">
        <v>0</v>
      </c>
      <c r="S8" s="198">
        <v>5.5555555555555554</v>
      </c>
      <c r="T8" s="201">
        <v>0</v>
      </c>
      <c r="U8" s="33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</row>
    <row r="9" spans="1:33" s="35" customFormat="1" ht="22" customHeight="1" x14ac:dyDescent="0.25">
      <c r="A9" s="23" t="s">
        <v>37</v>
      </c>
      <c r="B9" s="196">
        <f>'2 Out of School Youth Part'!C9</f>
        <v>19</v>
      </c>
      <c r="C9" s="197">
        <v>10.526315789473683</v>
      </c>
      <c r="D9" s="198">
        <v>47.368421052631575</v>
      </c>
      <c r="E9" s="198">
        <v>42.105263157894733</v>
      </c>
      <c r="F9" s="199">
        <v>57.894736842105267</v>
      </c>
      <c r="G9" s="198">
        <v>15.789473684210527</v>
      </c>
      <c r="H9" s="198">
        <v>68.421052631578945</v>
      </c>
      <c r="I9" s="200">
        <v>0</v>
      </c>
      <c r="J9" s="200">
        <v>10.526315789473683</v>
      </c>
      <c r="K9" s="200">
        <v>0</v>
      </c>
      <c r="L9" s="198">
        <v>21.052631578947366</v>
      </c>
      <c r="M9" s="202">
        <v>5.2631578947368416</v>
      </c>
      <c r="N9" s="198">
        <v>0</v>
      </c>
      <c r="O9" s="200">
        <v>0</v>
      </c>
      <c r="P9" s="198">
        <v>0</v>
      </c>
      <c r="Q9" s="200">
        <v>0</v>
      </c>
      <c r="R9" s="198">
        <v>31.578947368421055</v>
      </c>
      <c r="S9" s="198">
        <v>31.578947368421055</v>
      </c>
      <c r="T9" s="201">
        <v>0</v>
      </c>
      <c r="U9" s="33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</row>
    <row r="10" spans="1:33" s="35" customFormat="1" ht="22" customHeight="1" x14ac:dyDescent="0.25">
      <c r="A10" s="23" t="s">
        <v>38</v>
      </c>
      <c r="B10" s="196">
        <f>'2 Out of School Youth Part'!C10</f>
        <v>34</v>
      </c>
      <c r="C10" s="197">
        <v>50</v>
      </c>
      <c r="D10" s="198">
        <v>35.294117647058826</v>
      </c>
      <c r="E10" s="198">
        <v>14.705882352941176</v>
      </c>
      <c r="F10" s="199">
        <v>55.882352941176471</v>
      </c>
      <c r="G10" s="200">
        <v>23.529411764705884</v>
      </c>
      <c r="H10" s="200">
        <v>20.588235294117649</v>
      </c>
      <c r="I10" s="200">
        <v>5.882352941176471</v>
      </c>
      <c r="J10" s="198">
        <v>11.764705882352942</v>
      </c>
      <c r="K10" s="200">
        <v>0</v>
      </c>
      <c r="L10" s="198">
        <v>91.176470588235304</v>
      </c>
      <c r="M10" s="202">
        <v>5.882352941176471</v>
      </c>
      <c r="N10" s="198">
        <v>0</v>
      </c>
      <c r="O10" s="200">
        <v>0</v>
      </c>
      <c r="P10" s="198">
        <v>8.8235294117647065</v>
      </c>
      <c r="Q10" s="200">
        <v>0</v>
      </c>
      <c r="R10" s="200">
        <v>2.9411764705882355</v>
      </c>
      <c r="S10" s="198">
        <v>14.705882352941176</v>
      </c>
      <c r="T10" s="201">
        <v>0</v>
      </c>
      <c r="U10" s="33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</row>
    <row r="11" spans="1:33" s="35" customFormat="1" ht="22" customHeight="1" x14ac:dyDescent="0.25">
      <c r="A11" s="23" t="s">
        <v>39</v>
      </c>
      <c r="B11" s="196">
        <f>'2 Out of School Youth Part'!C11</f>
        <v>37</v>
      </c>
      <c r="C11" s="197">
        <v>43.243243243243242</v>
      </c>
      <c r="D11" s="198">
        <v>40.54054054054054</v>
      </c>
      <c r="E11" s="198">
        <v>16.216216216216218</v>
      </c>
      <c r="F11" s="199">
        <v>64.86486486486487</v>
      </c>
      <c r="G11" s="198">
        <v>29.72972972972973</v>
      </c>
      <c r="H11" s="198">
        <v>21.621621621621621</v>
      </c>
      <c r="I11" s="198">
        <v>2.7027027027027026</v>
      </c>
      <c r="J11" s="198">
        <v>18.918918918918919</v>
      </c>
      <c r="K11" s="200">
        <v>0</v>
      </c>
      <c r="L11" s="198">
        <v>43.243243243243242</v>
      </c>
      <c r="M11" s="199">
        <v>0</v>
      </c>
      <c r="N11" s="198">
        <v>75.675675675675677</v>
      </c>
      <c r="O11" s="198">
        <v>2.7027027027027026</v>
      </c>
      <c r="P11" s="198">
        <v>5.4054054054054053</v>
      </c>
      <c r="Q11" s="198">
        <v>0</v>
      </c>
      <c r="R11" s="198">
        <v>8.1081081081081088</v>
      </c>
      <c r="S11" s="198">
        <v>16.216216216216218</v>
      </c>
      <c r="T11" s="201">
        <v>0</v>
      </c>
      <c r="U11" s="33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</row>
    <row r="12" spans="1:33" s="35" customFormat="1" ht="22" customHeight="1" x14ac:dyDescent="0.25">
      <c r="A12" s="23" t="s">
        <v>40</v>
      </c>
      <c r="B12" s="196">
        <f>'2 Out of School Youth Part'!C12</f>
        <v>20</v>
      </c>
      <c r="C12" s="197">
        <v>15</v>
      </c>
      <c r="D12" s="198">
        <v>50</v>
      </c>
      <c r="E12" s="198">
        <v>35</v>
      </c>
      <c r="F12" s="199">
        <v>65</v>
      </c>
      <c r="G12" s="198">
        <v>30</v>
      </c>
      <c r="H12" s="198">
        <v>25</v>
      </c>
      <c r="I12" s="198">
        <v>5</v>
      </c>
      <c r="J12" s="198">
        <v>50</v>
      </c>
      <c r="K12" s="200">
        <v>0</v>
      </c>
      <c r="L12" s="198">
        <v>30</v>
      </c>
      <c r="M12" s="202">
        <v>5</v>
      </c>
      <c r="N12" s="198">
        <v>50</v>
      </c>
      <c r="O12" s="198">
        <v>5</v>
      </c>
      <c r="P12" s="198">
        <v>40</v>
      </c>
      <c r="Q12" s="198">
        <v>0</v>
      </c>
      <c r="R12" s="198">
        <v>15</v>
      </c>
      <c r="S12" s="198">
        <v>25</v>
      </c>
      <c r="T12" s="201">
        <v>20</v>
      </c>
      <c r="U12" s="33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</row>
    <row r="13" spans="1:33" s="35" customFormat="1" ht="22" customHeight="1" x14ac:dyDescent="0.25">
      <c r="A13" s="23" t="s">
        <v>41</v>
      </c>
      <c r="B13" s="196">
        <f>'2 Out of School Youth Part'!C13</f>
        <v>31</v>
      </c>
      <c r="C13" s="197">
        <v>32.258064516129032</v>
      </c>
      <c r="D13" s="198">
        <v>41.935483870967744</v>
      </c>
      <c r="E13" s="198">
        <v>25.806451612903224</v>
      </c>
      <c r="F13" s="199">
        <v>58.064516129032256</v>
      </c>
      <c r="G13" s="198">
        <v>51.612903225806448</v>
      </c>
      <c r="H13" s="200">
        <v>22.58064516129032</v>
      </c>
      <c r="I13" s="198">
        <v>16.129032258064516</v>
      </c>
      <c r="J13" s="198">
        <v>6.4516129032258061</v>
      </c>
      <c r="K13" s="200">
        <v>0</v>
      </c>
      <c r="L13" s="198">
        <v>80.645161290322591</v>
      </c>
      <c r="M13" s="202">
        <v>19.35483870967742</v>
      </c>
      <c r="N13" s="198">
        <v>0</v>
      </c>
      <c r="O13" s="200">
        <v>6.4516129032258061</v>
      </c>
      <c r="P13" s="198">
        <v>12.903225806451612</v>
      </c>
      <c r="Q13" s="198">
        <v>0</v>
      </c>
      <c r="R13" s="198">
        <v>6.4516129032258061</v>
      </c>
      <c r="S13" s="198">
        <v>25.806451612903224</v>
      </c>
      <c r="T13" s="201">
        <v>0</v>
      </c>
      <c r="U13" s="33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</row>
    <row r="14" spans="1:33" s="35" customFormat="1" ht="22" customHeight="1" x14ac:dyDescent="0.25">
      <c r="A14" s="23" t="s">
        <v>42</v>
      </c>
      <c r="B14" s="196">
        <f>'2 Out of School Youth Part'!C14</f>
        <v>21</v>
      </c>
      <c r="C14" s="197">
        <v>38.095238095238095</v>
      </c>
      <c r="D14" s="198">
        <v>47.619047619047613</v>
      </c>
      <c r="E14" s="198">
        <v>14.285714285714286</v>
      </c>
      <c r="F14" s="199">
        <v>28.571428571428573</v>
      </c>
      <c r="G14" s="198">
        <v>42.857142857142854</v>
      </c>
      <c r="H14" s="198">
        <v>38.095238095238095</v>
      </c>
      <c r="I14" s="198">
        <v>4.7619047619047619</v>
      </c>
      <c r="J14" s="198">
        <v>28.571428571428573</v>
      </c>
      <c r="K14" s="200">
        <v>0</v>
      </c>
      <c r="L14" s="198">
        <v>66.666666666666671</v>
      </c>
      <c r="M14" s="202">
        <v>0</v>
      </c>
      <c r="N14" s="198">
        <v>14.285714285714286</v>
      </c>
      <c r="O14" s="198">
        <v>9.5238095238095237</v>
      </c>
      <c r="P14" s="198">
        <v>23.809523809523807</v>
      </c>
      <c r="Q14" s="198">
        <v>4.7619047619047619</v>
      </c>
      <c r="R14" s="198">
        <v>0</v>
      </c>
      <c r="S14" s="198">
        <v>4.7619047619047619</v>
      </c>
      <c r="T14" s="201">
        <v>4.7619047619047619</v>
      </c>
      <c r="U14" s="33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</row>
    <row r="15" spans="1:33" s="35" customFormat="1" ht="22" customHeight="1" x14ac:dyDescent="0.25">
      <c r="A15" s="23" t="s">
        <v>43</v>
      </c>
      <c r="B15" s="196">
        <f>'2 Out of School Youth Part'!C15</f>
        <v>149</v>
      </c>
      <c r="C15" s="197">
        <v>59.731543624161077</v>
      </c>
      <c r="D15" s="198">
        <v>24.832214765100669</v>
      </c>
      <c r="E15" s="198">
        <v>15.436241610738255</v>
      </c>
      <c r="F15" s="199">
        <v>64.429530201342288</v>
      </c>
      <c r="G15" s="198">
        <v>67.114093959731548</v>
      </c>
      <c r="H15" s="198">
        <v>15.436241610738255</v>
      </c>
      <c r="I15" s="198">
        <v>0.67114093959731547</v>
      </c>
      <c r="J15" s="198">
        <v>16.107382550335572</v>
      </c>
      <c r="K15" s="200">
        <v>0</v>
      </c>
      <c r="L15" s="198">
        <v>91.275167785234899</v>
      </c>
      <c r="M15" s="202">
        <v>0.67114093959731547</v>
      </c>
      <c r="N15" s="198">
        <v>82.550335570469798</v>
      </c>
      <c r="O15" s="198">
        <v>4.026845637583893</v>
      </c>
      <c r="P15" s="198">
        <v>24.832214765100669</v>
      </c>
      <c r="Q15" s="198">
        <v>2.0134228187919465</v>
      </c>
      <c r="R15" s="198">
        <v>26.174496644295299</v>
      </c>
      <c r="S15" s="198">
        <v>8.053691275167786</v>
      </c>
      <c r="T15" s="201">
        <v>0.67114093959731547</v>
      </c>
      <c r="U15" s="33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</row>
    <row r="16" spans="1:33" s="35" customFormat="1" ht="22" customHeight="1" x14ac:dyDescent="0.25">
      <c r="A16" s="23" t="s">
        <v>44</v>
      </c>
      <c r="B16" s="196">
        <f>'2 Out of School Youth Part'!C16</f>
        <v>11</v>
      </c>
      <c r="C16" s="197">
        <v>0</v>
      </c>
      <c r="D16" s="198">
        <v>36.363636363636367</v>
      </c>
      <c r="E16" s="198">
        <v>63.63636363636364</v>
      </c>
      <c r="F16" s="199">
        <v>81.818181818181813</v>
      </c>
      <c r="G16" s="198">
        <v>72.727272727272734</v>
      </c>
      <c r="H16" s="198">
        <v>27.272727272727273</v>
      </c>
      <c r="I16" s="198">
        <v>9.0909090909090917</v>
      </c>
      <c r="J16" s="198">
        <v>9.0909090909090917</v>
      </c>
      <c r="K16" s="200">
        <v>0</v>
      </c>
      <c r="L16" s="198">
        <v>0</v>
      </c>
      <c r="M16" s="199">
        <v>0</v>
      </c>
      <c r="N16" s="198">
        <v>18.181818181818183</v>
      </c>
      <c r="O16" s="198">
        <v>0</v>
      </c>
      <c r="P16" s="198">
        <v>9.0909090909090917</v>
      </c>
      <c r="Q16" s="200">
        <v>0</v>
      </c>
      <c r="R16" s="198">
        <v>0</v>
      </c>
      <c r="S16" s="198">
        <v>27.272727272727273</v>
      </c>
      <c r="T16" s="201">
        <v>90.909090909090907</v>
      </c>
      <c r="U16" s="33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</row>
    <row r="17" spans="1:33" s="35" customFormat="1" ht="22" customHeight="1" x14ac:dyDescent="0.25">
      <c r="A17" s="23" t="s">
        <v>45</v>
      </c>
      <c r="B17" s="228">
        <f>'2 Out of School Youth Part'!C17</f>
        <v>0</v>
      </c>
      <c r="C17" s="197"/>
      <c r="D17" s="198"/>
      <c r="E17" s="198"/>
      <c r="F17" s="199"/>
      <c r="G17" s="198"/>
      <c r="H17" s="198"/>
      <c r="I17" s="198"/>
      <c r="J17" s="198"/>
      <c r="K17" s="200"/>
      <c r="L17" s="198"/>
      <c r="M17" s="202"/>
      <c r="N17" s="198"/>
      <c r="O17" s="198"/>
      <c r="P17" s="198"/>
      <c r="Q17" s="200"/>
      <c r="R17" s="198"/>
      <c r="S17" s="198"/>
      <c r="T17" s="201"/>
      <c r="U17" s="33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</row>
    <row r="18" spans="1:33" s="35" customFormat="1" ht="22" customHeight="1" x14ac:dyDescent="0.25">
      <c r="A18" s="23" t="s">
        <v>46</v>
      </c>
      <c r="B18" s="196">
        <f>'2 Out of School Youth Part'!C18</f>
        <v>49</v>
      </c>
      <c r="C18" s="197">
        <v>20.408163265306122</v>
      </c>
      <c r="D18" s="198">
        <v>38.775510204081634</v>
      </c>
      <c r="E18" s="198">
        <v>40.816326530612244</v>
      </c>
      <c r="F18" s="199">
        <v>73.469387755102048</v>
      </c>
      <c r="G18" s="198">
        <v>34.693877551020407</v>
      </c>
      <c r="H18" s="198">
        <v>20.408163265306122</v>
      </c>
      <c r="I18" s="200">
        <v>2.0408163265306123</v>
      </c>
      <c r="J18" s="198">
        <v>38.775510204081634</v>
      </c>
      <c r="K18" s="200">
        <v>0</v>
      </c>
      <c r="L18" s="198">
        <v>34.693877551020407</v>
      </c>
      <c r="M18" s="199">
        <v>0</v>
      </c>
      <c r="N18" s="198">
        <v>20.408163265306122</v>
      </c>
      <c r="O18" s="200">
        <v>0</v>
      </c>
      <c r="P18" s="198">
        <v>20.408163265306122</v>
      </c>
      <c r="Q18" s="198">
        <v>0</v>
      </c>
      <c r="R18" s="198">
        <v>4.0816326530612246</v>
      </c>
      <c r="S18" s="198">
        <v>44.897959183673464</v>
      </c>
      <c r="T18" s="201">
        <v>14.285714285714286</v>
      </c>
      <c r="U18" s="33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</row>
    <row r="19" spans="1:33" s="35" customFormat="1" ht="22" customHeight="1" x14ac:dyDescent="0.25">
      <c r="A19" s="23" t="s">
        <v>47</v>
      </c>
      <c r="B19" s="196">
        <f>'2 Out of School Youth Part'!C19</f>
        <v>18</v>
      </c>
      <c r="C19" s="197">
        <v>16.666666666666668</v>
      </c>
      <c r="D19" s="198">
        <v>33.333333333333336</v>
      </c>
      <c r="E19" s="198">
        <v>50</v>
      </c>
      <c r="F19" s="199">
        <v>88.888888888888886</v>
      </c>
      <c r="G19" s="198">
        <v>50</v>
      </c>
      <c r="H19" s="198">
        <v>5.5555555555555554</v>
      </c>
      <c r="I19" s="200">
        <v>0</v>
      </c>
      <c r="J19" s="198">
        <v>5.5555555555555554</v>
      </c>
      <c r="K19" s="200">
        <v>0</v>
      </c>
      <c r="L19" s="198">
        <v>50</v>
      </c>
      <c r="M19" s="202">
        <v>0</v>
      </c>
      <c r="N19" s="198">
        <v>83.333333333333343</v>
      </c>
      <c r="O19" s="198">
        <v>0</v>
      </c>
      <c r="P19" s="198">
        <v>33.333333333333336</v>
      </c>
      <c r="Q19" s="198">
        <v>0</v>
      </c>
      <c r="R19" s="200">
        <v>38.888888888888886</v>
      </c>
      <c r="S19" s="198">
        <v>55.555555555555557</v>
      </c>
      <c r="T19" s="201">
        <v>0</v>
      </c>
      <c r="U19" s="33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</row>
    <row r="20" spans="1:33" s="35" customFormat="1" ht="22" customHeight="1" x14ac:dyDescent="0.25">
      <c r="A20" s="23" t="s">
        <v>48</v>
      </c>
      <c r="B20" s="196">
        <f>'2 Out of School Youth Part'!C20</f>
        <v>31</v>
      </c>
      <c r="C20" s="197">
        <v>58.064516129032256</v>
      </c>
      <c r="D20" s="198">
        <v>25.806451612903224</v>
      </c>
      <c r="E20" s="198">
        <v>16.129032258064516</v>
      </c>
      <c r="F20" s="199">
        <v>51.612903225806448</v>
      </c>
      <c r="G20" s="198">
        <v>45.161290322580641</v>
      </c>
      <c r="H20" s="198">
        <v>29.032258064516128</v>
      </c>
      <c r="I20" s="198">
        <v>0</v>
      </c>
      <c r="J20" s="198">
        <v>22.58064516129032</v>
      </c>
      <c r="K20" s="200">
        <v>0</v>
      </c>
      <c r="L20" s="198">
        <v>96.774193548387103</v>
      </c>
      <c r="M20" s="199">
        <v>0</v>
      </c>
      <c r="N20" s="198">
        <v>74.193548387096769</v>
      </c>
      <c r="O20" s="198">
        <v>0</v>
      </c>
      <c r="P20" s="198">
        <v>16.129032258064516</v>
      </c>
      <c r="Q20" s="198">
        <v>3.225806451612903</v>
      </c>
      <c r="R20" s="198">
        <v>0</v>
      </c>
      <c r="S20" s="198">
        <v>0</v>
      </c>
      <c r="T20" s="201">
        <v>0</v>
      </c>
      <c r="U20" s="33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</row>
    <row r="21" spans="1:33" s="35" customFormat="1" ht="22" customHeight="1" thickBot="1" x14ac:dyDescent="0.3">
      <c r="A21" s="55" t="s">
        <v>49</v>
      </c>
      <c r="B21" s="203">
        <f>'2 Out of School Youth Part'!C21</f>
        <v>19</v>
      </c>
      <c r="C21" s="204">
        <v>47.368421052631575</v>
      </c>
      <c r="D21" s="205">
        <v>52.631578947368425</v>
      </c>
      <c r="E21" s="205">
        <v>0</v>
      </c>
      <c r="F21" s="206">
        <v>42.105263157894733</v>
      </c>
      <c r="G21" s="205">
        <v>15.789473684210527</v>
      </c>
      <c r="H21" s="205">
        <v>5.2631578947368416</v>
      </c>
      <c r="I21" s="207">
        <v>0</v>
      </c>
      <c r="J21" s="205">
        <v>31.578947368421055</v>
      </c>
      <c r="K21" s="207">
        <v>0</v>
      </c>
      <c r="L21" s="205">
        <v>84.210526315789465</v>
      </c>
      <c r="M21" s="208">
        <v>0</v>
      </c>
      <c r="N21" s="205">
        <v>42.105263157894733</v>
      </c>
      <c r="O21" s="205">
        <v>5.2631578947368416</v>
      </c>
      <c r="P21" s="205">
        <v>5.2631578947368416</v>
      </c>
      <c r="Q21" s="205">
        <v>0</v>
      </c>
      <c r="R21" s="205">
        <v>5.2631578947368416</v>
      </c>
      <c r="S21" s="207">
        <v>5.2631578947368416</v>
      </c>
      <c r="T21" s="209">
        <v>5.2631578947368416</v>
      </c>
      <c r="U21" s="33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</row>
    <row r="22" spans="1:33" s="35" customFormat="1" ht="22" customHeight="1" thickBot="1" x14ac:dyDescent="0.3">
      <c r="A22" s="210" t="s">
        <v>50</v>
      </c>
      <c r="B22" s="211">
        <f>SUM(B6:B21)</f>
        <v>496</v>
      </c>
      <c r="C22" s="212">
        <v>42.137096774193552</v>
      </c>
      <c r="D22" s="213">
        <v>34.475806451612904</v>
      </c>
      <c r="E22" s="213">
        <v>23.387096774193548</v>
      </c>
      <c r="F22" s="214">
        <v>60.08064516129032</v>
      </c>
      <c r="G22" s="213">
        <v>43.951612903225808</v>
      </c>
      <c r="H22" s="213">
        <v>22.782258064516128</v>
      </c>
      <c r="I22" s="213">
        <v>2.82258064516129</v>
      </c>
      <c r="J22" s="213">
        <v>20.766129032258064</v>
      </c>
      <c r="K22" s="215">
        <v>0</v>
      </c>
      <c r="L22" s="213">
        <v>68.346774193548384</v>
      </c>
      <c r="M22" s="214">
        <v>2.217741935483871</v>
      </c>
      <c r="N22" s="213">
        <v>51.008064516129032</v>
      </c>
      <c r="O22" s="213">
        <v>4.032258064516129</v>
      </c>
      <c r="P22" s="213">
        <v>17.741935483870968</v>
      </c>
      <c r="Q22" s="213">
        <v>1.2096774193548387</v>
      </c>
      <c r="R22" s="213">
        <v>14.314516129032258</v>
      </c>
      <c r="S22" s="213">
        <v>17.338709677419352</v>
      </c>
      <c r="T22" s="216">
        <v>6.25</v>
      </c>
      <c r="U22" s="33"/>
      <c r="V22" s="34"/>
      <c r="W22" s="69"/>
      <c r="X22" s="70"/>
      <c r="Y22" s="70"/>
      <c r="Z22" s="70"/>
      <c r="AA22" s="70"/>
      <c r="AB22" s="70"/>
      <c r="AC22" s="34"/>
      <c r="AD22" s="34"/>
      <c r="AE22" s="34"/>
      <c r="AF22" s="34"/>
      <c r="AG22" s="34"/>
    </row>
    <row r="23" spans="1:33" x14ac:dyDescent="0.3">
      <c r="P23" s="188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9" ma:contentTypeDescription="Create a new document." ma:contentTypeScope="" ma:versionID="006ba3e599dabd0635471657cdb3bfc3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314587907e6f5a278d5334c3fd06d7f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89FC962-230E-471B-B8BB-13B6885D98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F0B420-097E-4F15-AC0F-579CF8EA21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A4B695-84A0-48AB-BA47-A2C6EBBEC2A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Cover Sheet </vt:lpstr>
      <vt:lpstr>1 In School Youth Part</vt:lpstr>
      <vt:lpstr>2 Out of School Youth Part</vt:lpstr>
      <vt:lpstr>3 Total Youth Part</vt:lpstr>
      <vt:lpstr>4 In School Youth Exits</vt:lpstr>
      <vt:lpstr>5 Out School Youth Exits</vt:lpstr>
      <vt:lpstr>6 Total Youth Exits</vt:lpstr>
      <vt:lpstr>7 In School Characteristic</vt:lpstr>
      <vt:lpstr>8 Out School Characteristics</vt:lpstr>
      <vt:lpstr>9 Total Characteristics</vt:lpstr>
      <vt:lpstr>'1 In School Youth Part'!Print_Area</vt:lpstr>
      <vt:lpstr>'2 Out of School Youth Part'!Print_Area</vt:lpstr>
      <vt:lpstr>'3 Total Youth Part'!Print_Area</vt:lpstr>
      <vt:lpstr>'4 In School Youth Exits'!Print_Area</vt:lpstr>
      <vt:lpstr>'5 Out School Youth Exits'!Print_Area</vt:lpstr>
      <vt:lpstr>'6 Total Youth Exits'!Print_Area</vt:lpstr>
      <vt:lpstr>'7 In School Characteristic'!Print_Area</vt:lpstr>
      <vt:lpstr>'8 Out School Characteristics'!Print_Area</vt:lpstr>
      <vt:lpstr>'9 Total Characteristics'!Print_Area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 Youth Participant Summary</dc:title>
  <dc:subject/>
  <dc:creator>Joan Boucher</dc:creator>
  <cp:keywords/>
  <dc:description/>
  <cp:lastModifiedBy>Joan Boucher</cp:lastModifiedBy>
  <cp:revision/>
  <dcterms:created xsi:type="dcterms:W3CDTF">1998-10-15T18:42:20Z</dcterms:created>
  <dcterms:modified xsi:type="dcterms:W3CDTF">2021-12-28T18:31:19Z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18857600.0000000</vt:lpwstr>
  </property>
  <property fmtid="{D5CDD505-2E9C-101B-9397-08002B2CF9AE}" pid="4" name="display_urn:schemas-microsoft-com:office:office#Author">
    <vt:lpwstr>Boucher, Joan (DWD)</vt:lpwstr>
  </property>
</Properties>
</file>