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0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.sharepoint.com/sites/EOL-DET-HURLEY-05/Shared/ESShare/DCS Analysis and Reporting/FY22 Reports/FY22 Q1 09302021/"/>
    </mc:Choice>
  </mc:AlternateContent>
  <xr:revisionPtr revIDLastSave="0" documentId="11_38E331EC234E7A5ADDF54C67F1C300BB87AFFCC0" xr6:coauthVersionLast="47" xr6:coauthVersionMax="47" xr10:uidLastSave="{00000000-0000-0000-0000-000000000000}"/>
  <bookViews>
    <workbookView xWindow="0" yWindow="0" windowWidth="10020" windowHeight="5580" tabRatio="682" firstSheet="3" activeTab="3" xr2:uid="{00000000-000D-0000-FFFF-FFFF00000000}"/>
  </bookViews>
  <sheets>
    <sheet name="Cover Sheet " sheetId="52" r:id="rId1"/>
    <sheet name="1PartandTrng" sheetId="53" r:id="rId2"/>
    <sheet name="2ExitsOutcomes" sheetId="41" r:id="rId3"/>
    <sheet name="3Characteristics" sheetId="47" r:id="rId4"/>
  </sheets>
  <definedNames>
    <definedName name="_xlnm.Print_Area" localSheetId="1">'1PartandTrng'!$A$1:$L$12</definedName>
    <definedName name="_xlnm.Print_Area" localSheetId="2">'2ExitsOutcomes'!$A$1:$M$12</definedName>
    <definedName name="_xlnm.Print_Area" localSheetId="3">'3Characteristics'!$A$1:$N$10</definedName>
    <definedName name="_xlnm.Print_Area" localSheetId="0">'Cover Sheet '!$A$1:$C$29</definedName>
    <definedName name="_xlnm.Print_Titles" localSheetId="1">'1PartandTrng'!$1:$5</definedName>
    <definedName name="_xlnm.Print_Titles" localSheetId="2">'2ExitsOutcomes'!$1:$5</definedName>
    <definedName name="_xlnm.Print_Titles" localSheetId="3">'3Characteristics'!$1:$5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" i="41" l="1"/>
  <c r="E10" i="41" s="1"/>
  <c r="A10" i="47"/>
  <c r="B10" i="41"/>
  <c r="H10" i="41"/>
  <c r="K10" i="41"/>
  <c r="A10" i="41"/>
  <c r="G10" i="53"/>
  <c r="D10" i="53"/>
  <c r="C11" i="53"/>
  <c r="J10" i="41" l="1"/>
  <c r="A8" i="47"/>
  <c r="K8" i="41"/>
  <c r="C8" i="41"/>
  <c r="E8" i="41" s="1"/>
  <c r="B8" i="41"/>
  <c r="A8" i="41"/>
  <c r="G8" i="53"/>
  <c r="D8" i="53"/>
  <c r="B11" i="41"/>
  <c r="G9" i="53"/>
  <c r="C9" i="41"/>
  <c r="E9" i="41" s="1"/>
  <c r="A9" i="47"/>
  <c r="A7" i="47"/>
  <c r="B9" i="41"/>
  <c r="A9" i="41"/>
  <c r="K9" i="41"/>
  <c r="K7" i="41"/>
  <c r="C7" i="41"/>
  <c r="E7" i="41" s="1"/>
  <c r="B7" i="41"/>
  <c r="A7" i="41"/>
  <c r="D9" i="53"/>
  <c r="D7" i="53"/>
  <c r="E11" i="53"/>
  <c r="L11" i="53"/>
  <c r="K11" i="53"/>
  <c r="J11" i="53"/>
  <c r="I11" i="53"/>
  <c r="H11" i="53"/>
  <c r="F11" i="53"/>
  <c r="G11" i="53" s="1"/>
  <c r="B11" i="53"/>
  <c r="G11" i="41"/>
  <c r="I11" i="41"/>
  <c r="D11" i="41"/>
  <c r="A6" i="47"/>
  <c r="K6" i="41"/>
  <c r="C6" i="41"/>
  <c r="F6" i="41" s="1"/>
  <c r="B6" i="41"/>
  <c r="A6" i="41"/>
  <c r="G6" i="53"/>
  <c r="D6" i="53"/>
  <c r="A2" i="47"/>
  <c r="A2" i="41"/>
  <c r="A1" i="41"/>
  <c r="A1" i="47"/>
  <c r="F9" i="41"/>
  <c r="H9" i="41" s="1"/>
  <c r="J9" i="41"/>
  <c r="C11" i="41" l="1"/>
  <c r="E11" i="41" s="1"/>
  <c r="F8" i="41"/>
  <c r="H8" i="41" s="1"/>
  <c r="F7" i="41"/>
  <c r="D11" i="53"/>
  <c r="K11" i="41"/>
  <c r="H6" i="41"/>
  <c r="E6" i="41"/>
  <c r="J6" i="41"/>
  <c r="F11" i="41" l="1"/>
  <c r="J8" i="41"/>
  <c r="H7" i="41"/>
  <c r="J7" i="41"/>
  <c r="H11" i="41"/>
  <c r="J11" i="41"/>
</calcChain>
</file>

<file path=xl/sharedStrings.xml><?xml version="1.0" encoding="utf-8"?>
<sst xmlns="http://schemas.openxmlformats.org/spreadsheetml/2006/main" count="73" uniqueCount="54">
  <si>
    <t>TAB 8 - NATIONAL DISLOCATED WORKER GRANTS</t>
  </si>
  <si>
    <t>FY22 QUARTER ENDING SEPTEMBER 30, 2021</t>
  </si>
  <si>
    <t>PARTICIPANT SUMMARIES BY AREA</t>
  </si>
  <si>
    <t>Table 1 - Participation and Training Activity</t>
  </si>
  <si>
    <t xml:space="preserve">Table 2 - Exits and Outcomes </t>
  </si>
  <si>
    <t>Table 3 - Participant Characteristics</t>
  </si>
  <si>
    <t>Data Source:  Crystal Reports/MOSES Database</t>
  </si>
  <si>
    <t>Compiled by MassHire Department of Career Services</t>
  </si>
  <si>
    <t xml:space="preserve">TABLE 1 - PARTICIPATION AND TRAINING ACTIVITY </t>
  </si>
  <si>
    <t>WORKFORCE AREA</t>
  </si>
  <si>
    <t>TOTAL PARTICIPANTS</t>
  </si>
  <si>
    <t>TRAINING ENROLLMENTS</t>
  </si>
  <si>
    <t>ENROLLMENTS BY ACTIVITY (Multiple Counts)</t>
  </si>
  <si>
    <t>Total
Plan</t>
  </si>
  <si>
    <t>YTD
Actual</t>
  </si>
  <si>
    <t>Pct.</t>
  </si>
  <si>
    <t>ABE /
GED</t>
  </si>
  <si>
    <t>ESL</t>
  </si>
  <si>
    <t>Occup
Skills*</t>
  </si>
  <si>
    <t>OJT/ Apprentice</t>
  </si>
  <si>
    <t>Other</t>
  </si>
  <si>
    <t>Hampden: COVID-19 Disaster
04/10/2020 - 03/31/2022</t>
  </si>
  <si>
    <t>South Coastal:  Entergy
08/01/2019 - 06/30/2022</t>
  </si>
  <si>
    <t>NA</t>
  </si>
  <si>
    <t>Hampden:  Opioid
09/30/2019 - 06/01/2022</t>
  </si>
  <si>
    <t>Greater Lowell:  Opioid
01/01/2019 - 12/31/2021</t>
  </si>
  <si>
    <t>Merrimack Valley:  Southwick
04/01/2021 - 03/31/2023</t>
  </si>
  <si>
    <t>STATE TOTALS</t>
  </si>
  <si>
    <t xml:space="preserve">*Occupational Training includes workplace training, private sector training programs, skill upgrading &amp; retraining, entrepreneurial training, job readiness training and customized training.                                    </t>
  </si>
  <si>
    <t xml:space="preserve">TABLE 2 - EXIT AND OUTCOMES </t>
  </si>
  <si>
    <t>YTD 
Actual Enrollments</t>
  </si>
  <si>
    <t>Total Exits</t>
  </si>
  <si>
    <t>Entered Employments</t>
  </si>
  <si>
    <t>Exclusions</t>
  </si>
  <si>
    <t>EE Rate at Exit</t>
  </si>
  <si>
    <t>Average
Placement
Wage</t>
  </si>
  <si>
    <t>Wage
Retention                   Rate</t>
  </si>
  <si>
    <t>%
of Plan</t>
  </si>
  <si>
    <t>Entered Employments include:  unsubsidized employment; military; and apprenticeship.   Exclusions: Exiters who leave the program for medical reasons, who are institutionalized are not counted in EE rate</t>
  </si>
  <si>
    <t>TABLE 3 - PARTICPANT CHARACTERISTICS</t>
  </si>
  <si>
    <t>PERCENTAGE OF TOTAL PARTICIPANTS</t>
  </si>
  <si>
    <t>Female</t>
  </si>
  <si>
    <t>Age               22-44</t>
  </si>
  <si>
    <t>Age 45
or Older</t>
  </si>
  <si>
    <t>Hispanic
or Latino</t>
  </si>
  <si>
    <t>Black or Afr Amer</t>
  </si>
  <si>
    <t>Asian or
Pacific            Islander</t>
  </si>
  <si>
    <t>Disabled</t>
  </si>
  <si>
    <t>Less
Than                   H.S.</t>
  </si>
  <si>
    <t>High                         Sch
Grad</t>
  </si>
  <si>
    <t>College
&lt; 16</t>
  </si>
  <si>
    <t>U.I.
Claimant</t>
  </si>
  <si>
    <t>Limited
English</t>
  </si>
  <si>
    <t>Math or
Reading 
Level &lt; 9.0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</si>
</sst>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&quot;$&quot;#,##0.00"/>
    <numFmt numFmtId="166" formatCode="0[$%-409]"/>
  </numFmts>
  <fonts count="12">
    <font>
      <sz val="10"/>
      <name val="Arial"/>
    </font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10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sz val="12"/>
      <name val="Calibri"/>
      <family val="2"/>
      <scheme val="minor"/>
    </font>
    <font>
      <sz val="9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3" fillId="0" borderId="0"/>
    <xf numFmtId="9" fontId="1" fillId="0" borderId="0" applyFont="0" applyFill="0" applyBorder="0" applyAlignment="0" applyProtection="0"/>
  </cellStyleXfs>
  <cellXfs count="169">
    <xf numFmtId="0" fontId="0" fillId="0" borderId="0" xfId="0"/>
    <xf numFmtId="0" fontId="4" fillId="0" borderId="0" xfId="0" applyFont="1"/>
    <xf numFmtId="0" fontId="6" fillId="0" borderId="0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5" fillId="0" borderId="0" xfId="0" applyFont="1" applyBorder="1" applyAlignment="1"/>
    <xf numFmtId="0" fontId="5" fillId="0" borderId="0" xfId="0" applyFont="1" applyBorder="1" applyAlignment="1">
      <alignment horizontal="left"/>
    </xf>
    <xf numFmtId="0" fontId="7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4" fillId="0" borderId="0" xfId="0" applyFont="1" applyBorder="1"/>
    <xf numFmtId="0" fontId="4" fillId="0" borderId="0" xfId="0" applyFont="1" applyBorder="1" applyAlignment="1">
      <alignment horizontal="right"/>
    </xf>
    <xf numFmtId="0" fontId="7" fillId="0" borderId="0" xfId="1" applyFont="1" applyFill="1" applyBorder="1" applyAlignment="1">
      <alignment horizontal="center"/>
    </xf>
    <xf numFmtId="0" fontId="7" fillId="0" borderId="0" xfId="1" applyFont="1" applyFill="1" applyBorder="1" applyAlignment="1"/>
    <xf numFmtId="0" fontId="7" fillId="0" borderId="0" xfId="1" applyFont="1" applyFill="1" applyAlignment="1"/>
    <xf numFmtId="0" fontId="4" fillId="0" borderId="0" xfId="1" applyFont="1" applyFill="1" applyBorder="1" applyAlignment="1"/>
    <xf numFmtId="0" fontId="4" fillId="0" borderId="0" xfId="1" applyFont="1" applyFill="1" applyAlignment="1"/>
    <xf numFmtId="0" fontId="9" fillId="0" borderId="1" xfId="1" applyFont="1" applyFill="1" applyBorder="1" applyAlignment="1">
      <alignment horizontal="center" wrapText="1"/>
    </xf>
    <xf numFmtId="0" fontId="9" fillId="0" borderId="2" xfId="1" applyFont="1" applyFill="1" applyBorder="1" applyAlignment="1">
      <alignment horizontal="center" wrapText="1"/>
    </xf>
    <xf numFmtId="0" fontId="9" fillId="0" borderId="3" xfId="1" applyFont="1" applyFill="1" applyBorder="1" applyAlignment="1">
      <alignment horizontal="center" wrapText="1"/>
    </xf>
    <xf numFmtId="0" fontId="9" fillId="0" borderId="4" xfId="1" applyFont="1" applyFill="1" applyBorder="1" applyAlignment="1">
      <alignment horizontal="center" wrapText="1"/>
    </xf>
    <xf numFmtId="0" fontId="9" fillId="0" borderId="5" xfId="1" applyFont="1" applyFill="1" applyBorder="1" applyAlignment="1">
      <alignment horizontal="center" wrapText="1"/>
    </xf>
    <xf numFmtId="0" fontId="4" fillId="0" borderId="0" xfId="1" applyFont="1" applyFill="1" applyBorder="1" applyAlignment="1">
      <alignment wrapText="1"/>
    </xf>
    <xf numFmtId="0" fontId="9" fillId="0" borderId="6" xfId="1" applyFont="1" applyFill="1" applyBorder="1" applyAlignment="1">
      <alignment vertical="center" wrapText="1"/>
    </xf>
    <xf numFmtId="1" fontId="9" fillId="0" borderId="7" xfId="1" applyNumberFormat="1" applyFont="1" applyFill="1" applyBorder="1" applyAlignment="1">
      <alignment horizontal="center" vertical="center"/>
    </xf>
    <xf numFmtId="1" fontId="9" fillId="0" borderId="8" xfId="1" applyNumberFormat="1" applyFont="1" applyFill="1" applyBorder="1" applyAlignment="1">
      <alignment horizontal="center" vertical="center"/>
    </xf>
    <xf numFmtId="9" fontId="9" fillId="0" borderId="9" xfId="1" applyNumberFormat="1" applyFont="1" applyFill="1" applyBorder="1" applyAlignment="1">
      <alignment horizontal="center" vertical="center"/>
    </xf>
    <xf numFmtId="3" fontId="9" fillId="0" borderId="8" xfId="1" applyNumberFormat="1" applyFont="1" applyFill="1" applyBorder="1" applyAlignment="1">
      <alignment horizontal="center" vertical="center"/>
    </xf>
    <xf numFmtId="1" fontId="9" fillId="0" borderId="10" xfId="1" applyNumberFormat="1" applyFont="1" applyFill="1" applyBorder="1" applyAlignment="1">
      <alignment horizontal="center" vertical="center"/>
    </xf>
    <xf numFmtId="1" fontId="9" fillId="0" borderId="11" xfId="1" applyNumberFormat="1" applyFont="1" applyFill="1" applyBorder="1" applyAlignment="1">
      <alignment horizontal="center" vertical="center"/>
    </xf>
    <xf numFmtId="1" fontId="9" fillId="0" borderId="9" xfId="1" applyNumberFormat="1" applyFont="1" applyFill="1" applyBorder="1" applyAlignment="1">
      <alignment horizontal="center" vertical="center"/>
    </xf>
    <xf numFmtId="3" fontId="4" fillId="0" borderId="0" xfId="1" applyNumberFormat="1" applyFont="1" applyFill="1" applyBorder="1" applyAlignment="1">
      <alignment vertical="center"/>
    </xf>
    <xf numFmtId="0" fontId="4" fillId="0" borderId="0" xfId="1" applyFont="1" applyFill="1" applyBorder="1" applyAlignment="1">
      <alignment vertical="center"/>
    </xf>
    <xf numFmtId="0" fontId="4" fillId="0" borderId="0" xfId="1" applyFont="1" applyFill="1" applyAlignment="1">
      <alignment vertical="center"/>
    </xf>
    <xf numFmtId="1" fontId="9" fillId="0" borderId="12" xfId="1" applyNumberFormat="1" applyFont="1" applyFill="1" applyBorder="1" applyAlignment="1">
      <alignment horizontal="center" vertical="center"/>
    </xf>
    <xf numFmtId="1" fontId="9" fillId="0" borderId="13" xfId="1" applyNumberFormat="1" applyFont="1" applyFill="1" applyBorder="1" applyAlignment="1">
      <alignment horizontal="center" vertical="center"/>
    </xf>
    <xf numFmtId="1" fontId="9" fillId="0" borderId="14" xfId="1" applyNumberFormat="1" applyFont="1" applyFill="1" applyBorder="1" applyAlignment="1">
      <alignment horizontal="center" vertical="center"/>
    </xf>
    <xf numFmtId="1" fontId="9" fillId="0" borderId="15" xfId="1" applyNumberFormat="1" applyFont="1" applyFill="1" applyBorder="1" applyAlignment="1">
      <alignment horizontal="center" vertical="center"/>
    </xf>
    <xf numFmtId="9" fontId="9" fillId="0" borderId="15" xfId="1" applyNumberFormat="1" applyFont="1" applyFill="1" applyBorder="1" applyAlignment="1">
      <alignment horizontal="center" vertical="center"/>
    </xf>
    <xf numFmtId="3" fontId="9" fillId="0" borderId="12" xfId="1" applyNumberFormat="1" applyFont="1" applyFill="1" applyBorder="1" applyAlignment="1">
      <alignment horizontal="center" vertical="center"/>
    </xf>
    <xf numFmtId="0" fontId="10" fillId="0" borderId="16" xfId="1" applyFont="1" applyFill="1" applyBorder="1" applyAlignment="1">
      <alignment vertical="center"/>
    </xf>
    <xf numFmtId="3" fontId="10" fillId="0" borderId="17" xfId="1" applyNumberFormat="1" applyFont="1" applyFill="1" applyBorder="1" applyAlignment="1">
      <alignment horizontal="center" vertical="center"/>
    </xf>
    <xf numFmtId="3" fontId="10" fillId="0" borderId="18" xfId="1" applyNumberFormat="1" applyFont="1" applyFill="1" applyBorder="1" applyAlignment="1">
      <alignment horizontal="center" vertical="center"/>
    </xf>
    <xf numFmtId="9" fontId="10" fillId="0" borderId="19" xfId="1" applyNumberFormat="1" applyFont="1" applyFill="1" applyBorder="1" applyAlignment="1">
      <alignment horizontal="center" vertical="center"/>
    </xf>
    <xf numFmtId="3" fontId="10" fillId="0" borderId="20" xfId="1" applyNumberFormat="1" applyFont="1" applyFill="1" applyBorder="1" applyAlignment="1">
      <alignment horizontal="center" vertical="center"/>
    </xf>
    <xf numFmtId="3" fontId="10" fillId="0" borderId="21" xfId="1" applyNumberFormat="1" applyFont="1" applyFill="1" applyBorder="1" applyAlignment="1">
      <alignment horizontal="center" vertical="center"/>
    </xf>
    <xf numFmtId="0" fontId="4" fillId="0" borderId="0" xfId="0" applyFont="1" applyFill="1"/>
    <xf numFmtId="1" fontId="9" fillId="0" borderId="22" xfId="0" applyNumberFormat="1" applyFont="1" applyFill="1" applyBorder="1" applyAlignment="1">
      <alignment horizontal="center"/>
    </xf>
    <xf numFmtId="165" fontId="9" fillId="0" borderId="23" xfId="0" applyNumberFormat="1" applyFont="1" applyFill="1" applyBorder="1" applyAlignment="1">
      <alignment horizontal="center" wrapText="1"/>
    </xf>
    <xf numFmtId="164" fontId="9" fillId="0" borderId="22" xfId="0" applyNumberFormat="1" applyFont="1" applyFill="1" applyBorder="1" applyAlignment="1">
      <alignment horizontal="center" wrapText="1"/>
    </xf>
    <xf numFmtId="1" fontId="9" fillId="0" borderId="0" xfId="0" applyNumberFormat="1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 wrapText="1"/>
    </xf>
    <xf numFmtId="9" fontId="9" fillId="0" borderId="24" xfId="0" applyNumberFormat="1" applyFont="1" applyFill="1" applyBorder="1" applyAlignment="1">
      <alignment horizontal="center" wrapText="1"/>
    </xf>
    <xf numFmtId="0" fontId="9" fillId="0" borderId="24" xfId="0" applyFont="1" applyFill="1" applyBorder="1" applyAlignment="1">
      <alignment horizontal="center" wrapText="1"/>
    </xf>
    <xf numFmtId="165" fontId="9" fillId="0" borderId="24" xfId="0" applyNumberFormat="1" applyFont="1" applyFill="1" applyBorder="1" applyAlignment="1">
      <alignment horizontal="center" wrapText="1"/>
    </xf>
    <xf numFmtId="164" fontId="9" fillId="0" borderId="25" xfId="0" applyNumberFormat="1" applyFont="1" applyFill="1" applyBorder="1" applyAlignment="1">
      <alignment horizontal="center" wrapText="1"/>
    </xf>
    <xf numFmtId="0" fontId="9" fillId="0" borderId="6" xfId="0" applyFont="1" applyFill="1" applyBorder="1" applyAlignment="1">
      <alignment vertical="center" wrapText="1"/>
    </xf>
    <xf numFmtId="3" fontId="9" fillId="0" borderId="26" xfId="0" applyNumberFormat="1" applyFont="1" applyFill="1" applyBorder="1" applyAlignment="1">
      <alignment horizontal="right" vertical="center" wrapText="1" indent="2"/>
    </xf>
    <xf numFmtId="1" fontId="9" fillId="0" borderId="7" xfId="0" applyNumberFormat="1" applyFont="1" applyFill="1" applyBorder="1" applyAlignment="1">
      <alignment horizontal="center" vertical="center"/>
    </xf>
    <xf numFmtId="3" fontId="9" fillId="0" borderId="12" xfId="0" applyNumberFormat="1" applyFont="1" applyFill="1" applyBorder="1" applyAlignment="1">
      <alignment horizontal="center" vertical="center"/>
    </xf>
    <xf numFmtId="9" fontId="9" fillId="0" borderId="9" xfId="0" applyNumberFormat="1" applyFont="1" applyFill="1" applyBorder="1" applyAlignment="1">
      <alignment horizontal="center" vertical="center"/>
    </xf>
    <xf numFmtId="3" fontId="9" fillId="0" borderId="8" xfId="0" applyNumberFormat="1" applyFont="1" applyFill="1" applyBorder="1" applyAlignment="1">
      <alignment horizontal="center" vertical="center"/>
    </xf>
    <xf numFmtId="1" fontId="9" fillId="0" borderId="11" xfId="0" applyNumberFormat="1" applyFont="1" applyFill="1" applyBorder="1" applyAlignment="1">
      <alignment horizontal="center" vertical="center"/>
    </xf>
    <xf numFmtId="3" fontId="9" fillId="0" borderId="26" xfId="0" applyNumberFormat="1" applyFont="1" applyFill="1" applyBorder="1" applyAlignment="1">
      <alignment horizontal="center" vertical="center"/>
    </xf>
    <xf numFmtId="9" fontId="9" fillId="0" borderId="8" xfId="0" applyNumberFormat="1" applyFont="1" applyFill="1" applyBorder="1" applyAlignment="1">
      <alignment horizontal="center" vertical="center"/>
    </xf>
    <xf numFmtId="165" fontId="9" fillId="0" borderId="15" xfId="0" applyNumberFormat="1" applyFont="1" applyFill="1" applyBorder="1" applyAlignment="1">
      <alignment horizontal="center" vertical="center"/>
    </xf>
    <xf numFmtId="166" fontId="9" fillId="0" borderId="25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Border="1" applyAlignment="1">
      <alignment vertical="center"/>
    </xf>
    <xf numFmtId="1" fontId="9" fillId="0" borderId="27" xfId="0" applyNumberFormat="1" applyFont="1" applyFill="1" applyBorder="1" applyAlignment="1">
      <alignment horizontal="center" vertical="center"/>
    </xf>
    <xf numFmtId="3" fontId="9" fillId="0" borderId="7" xfId="0" applyNumberFormat="1" applyFont="1" applyFill="1" applyBorder="1" applyAlignment="1">
      <alignment horizontal="center" vertical="center"/>
    </xf>
    <xf numFmtId="1" fontId="9" fillId="0" borderId="14" xfId="0" applyNumberFormat="1" applyFont="1" applyFill="1" applyBorder="1" applyAlignment="1">
      <alignment horizontal="center" vertical="center"/>
    </xf>
    <xf numFmtId="3" fontId="9" fillId="0" borderId="25" xfId="0" applyNumberFormat="1" applyFont="1" applyFill="1" applyBorder="1" applyAlignment="1">
      <alignment horizontal="center" vertical="center"/>
    </xf>
    <xf numFmtId="3" fontId="4" fillId="0" borderId="0" xfId="0" applyNumberFormat="1" applyFont="1" applyFill="1" applyBorder="1" applyAlignment="1">
      <alignment vertical="center"/>
    </xf>
    <xf numFmtId="0" fontId="10" fillId="0" borderId="16" xfId="0" applyFont="1" applyFill="1" applyBorder="1" applyAlignment="1">
      <alignment vertical="center"/>
    </xf>
    <xf numFmtId="3" fontId="10" fillId="0" borderId="16" xfId="0" applyNumberFormat="1" applyFont="1" applyFill="1" applyBorder="1" applyAlignment="1">
      <alignment horizontal="right" vertical="center" wrapText="1" indent="2"/>
    </xf>
    <xf numFmtId="3" fontId="10" fillId="0" borderId="17" xfId="0" applyNumberFormat="1" applyFont="1" applyFill="1" applyBorder="1" applyAlignment="1">
      <alignment horizontal="center" vertical="center"/>
    </xf>
    <xf numFmtId="9" fontId="10" fillId="0" borderId="19" xfId="0" applyNumberFormat="1" applyFont="1" applyFill="1" applyBorder="1" applyAlignment="1">
      <alignment horizontal="center" vertical="center"/>
    </xf>
    <xf numFmtId="3" fontId="10" fillId="0" borderId="16" xfId="0" applyNumberFormat="1" applyFont="1" applyFill="1" applyBorder="1" applyAlignment="1">
      <alignment horizontal="center" vertical="center"/>
    </xf>
    <xf numFmtId="9" fontId="9" fillId="0" borderId="17" xfId="0" applyNumberFormat="1" applyFont="1" applyFill="1" applyBorder="1" applyAlignment="1">
      <alignment horizontal="center" vertical="center"/>
    </xf>
    <xf numFmtId="165" fontId="10" fillId="0" borderId="21" xfId="0" applyNumberFormat="1" applyFont="1" applyFill="1" applyBorder="1" applyAlignment="1">
      <alignment horizontal="center" vertical="center"/>
    </xf>
    <xf numFmtId="166" fontId="10" fillId="0" borderId="19" xfId="0" applyNumberFormat="1" applyFont="1" applyFill="1" applyBorder="1" applyAlignment="1">
      <alignment horizontal="center" vertical="center"/>
    </xf>
    <xf numFmtId="0" fontId="4" fillId="0" borderId="0" xfId="0" applyFont="1" applyFill="1" applyBorder="1"/>
    <xf numFmtId="1" fontId="4" fillId="0" borderId="0" xfId="0" applyNumberFormat="1" applyFont="1" applyFill="1" applyBorder="1" applyAlignment="1">
      <alignment horizontal="center"/>
    </xf>
    <xf numFmtId="9" fontId="4" fillId="0" borderId="0" xfId="0" applyNumberFormat="1" applyFont="1" applyFill="1" applyBorder="1"/>
    <xf numFmtId="1" fontId="4" fillId="0" borderId="0" xfId="0" applyNumberFormat="1" applyFont="1" applyFill="1" applyBorder="1"/>
    <xf numFmtId="165" fontId="4" fillId="0" borderId="0" xfId="0" applyNumberFormat="1" applyFont="1" applyFill="1" applyBorder="1"/>
    <xf numFmtId="1" fontId="4" fillId="0" borderId="0" xfId="0" applyNumberFormat="1" applyFont="1" applyFill="1" applyAlignment="1">
      <alignment horizontal="center"/>
    </xf>
    <xf numFmtId="9" fontId="4" fillId="0" borderId="0" xfId="0" applyNumberFormat="1" applyFont="1" applyFill="1"/>
    <xf numFmtId="1" fontId="4" fillId="0" borderId="0" xfId="0" applyNumberFormat="1" applyFont="1" applyFill="1"/>
    <xf numFmtId="165" fontId="4" fillId="0" borderId="0" xfId="0" applyNumberFormat="1" applyFont="1" applyFill="1"/>
    <xf numFmtId="0" fontId="4" fillId="0" borderId="0" xfId="0" applyFont="1" applyFill="1" applyBorder="1" applyAlignment="1"/>
    <xf numFmtId="0" fontId="8" fillId="0" borderId="0" xfId="0" applyFont="1" applyFill="1" applyBorder="1" applyAlignment="1"/>
    <xf numFmtId="0" fontId="4" fillId="0" borderId="28" xfId="0" applyFont="1" applyBorder="1" applyAlignment="1">
      <alignment horizontal="center" wrapText="1"/>
    </xf>
    <xf numFmtId="0" fontId="4" fillId="0" borderId="29" xfId="0" applyFont="1" applyBorder="1" applyAlignment="1">
      <alignment horizontal="center" wrapText="1"/>
    </xf>
    <xf numFmtId="0" fontId="4" fillId="0" borderId="30" xfId="0" applyFont="1" applyBorder="1" applyAlignment="1">
      <alignment horizontal="center" wrapText="1"/>
    </xf>
    <xf numFmtId="0" fontId="4" fillId="0" borderId="0" xfId="0" applyFont="1" applyBorder="1" applyAlignment="1">
      <alignment wrapText="1"/>
    </xf>
    <xf numFmtId="0" fontId="4" fillId="0" borderId="31" xfId="0" applyFont="1" applyFill="1" applyBorder="1" applyAlignment="1">
      <alignment vertical="center" wrapText="1"/>
    </xf>
    <xf numFmtId="166" fontId="4" fillId="2" borderId="12" xfId="2" applyNumberFormat="1" applyFont="1" applyFill="1" applyBorder="1" applyAlignment="1">
      <alignment horizontal="center" vertical="center"/>
    </xf>
    <xf numFmtId="166" fontId="4" fillId="0" borderId="13" xfId="2" applyNumberFormat="1" applyFont="1" applyFill="1" applyBorder="1" applyAlignment="1">
      <alignment horizontal="center" vertical="center"/>
    </xf>
    <xf numFmtId="166" fontId="4" fillId="0" borderId="15" xfId="2" applyNumberFormat="1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3" fontId="4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32" xfId="0" applyFont="1" applyFill="1" applyBorder="1" applyAlignment="1">
      <alignment vertical="center" wrapText="1"/>
    </xf>
    <xf numFmtId="166" fontId="4" fillId="2" borderId="28" xfId="2" applyNumberFormat="1" applyFont="1" applyFill="1" applyBorder="1" applyAlignment="1">
      <alignment horizontal="center" vertical="center"/>
    </xf>
    <xf numFmtId="166" fontId="4" fillId="0" borderId="29" xfId="2" applyNumberFormat="1" applyFont="1" applyFill="1" applyBorder="1" applyAlignment="1">
      <alignment horizontal="center" vertical="center"/>
    </xf>
    <xf numFmtId="166" fontId="4" fillId="0" borderId="30" xfId="2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9" fillId="0" borderId="26" xfId="1" applyFont="1" applyFill="1" applyBorder="1" applyAlignment="1">
      <alignment vertical="center" wrapText="1"/>
    </xf>
    <xf numFmtId="0" fontId="4" fillId="0" borderId="7" xfId="0" applyFont="1" applyFill="1" applyBorder="1" applyAlignment="1">
      <alignment vertical="center" wrapText="1"/>
    </xf>
    <xf numFmtId="166" fontId="4" fillId="2" borderId="8" xfId="2" applyNumberFormat="1" applyFont="1" applyFill="1" applyBorder="1" applyAlignment="1">
      <alignment horizontal="center" vertical="center"/>
    </xf>
    <xf numFmtId="166" fontId="4" fillId="0" borderId="10" xfId="2" applyNumberFormat="1" applyFont="1" applyFill="1" applyBorder="1" applyAlignment="1">
      <alignment horizontal="center" vertical="center"/>
    </xf>
    <xf numFmtId="166" fontId="4" fillId="0" borderId="9" xfId="2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4" fillId="0" borderId="0" xfId="0" applyFont="1" applyAlignment="1">
      <alignment wrapText="1"/>
    </xf>
    <xf numFmtId="0" fontId="7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9" fillId="0" borderId="33" xfId="1" applyFont="1" applyFill="1" applyBorder="1" applyAlignment="1">
      <alignment horizontal="left" vertical="center" wrapText="1"/>
    </xf>
    <xf numFmtId="0" fontId="9" fillId="0" borderId="0" xfId="1" applyFont="1" applyFill="1" applyBorder="1" applyAlignment="1">
      <alignment horizontal="left" vertical="center" wrapText="1"/>
    </xf>
    <xf numFmtId="0" fontId="11" fillId="0" borderId="34" xfId="1" applyFont="1" applyFill="1" applyBorder="1" applyAlignment="1">
      <alignment horizontal="center" vertical="center" wrapText="1"/>
    </xf>
    <xf numFmtId="0" fontId="11" fillId="0" borderId="33" xfId="1" applyFont="1" applyFill="1" applyBorder="1" applyAlignment="1">
      <alignment horizontal="center" vertical="center" wrapText="1"/>
    </xf>
    <xf numFmtId="0" fontId="11" fillId="0" borderId="35" xfId="1" applyFont="1" applyFill="1" applyBorder="1" applyAlignment="1">
      <alignment horizontal="center" vertical="center" wrapText="1"/>
    </xf>
    <xf numFmtId="0" fontId="11" fillId="0" borderId="1" xfId="1" applyFont="1" applyFill="1" applyBorder="1" applyAlignment="1">
      <alignment horizontal="center" vertical="center"/>
    </xf>
    <xf numFmtId="0" fontId="11" fillId="0" borderId="2" xfId="1" applyFont="1" applyFill="1" applyBorder="1" applyAlignment="1">
      <alignment horizontal="center" vertical="center"/>
    </xf>
    <xf numFmtId="0" fontId="11" fillId="0" borderId="3" xfId="1" applyFont="1" applyFill="1" applyBorder="1" applyAlignment="1">
      <alignment horizontal="center" vertical="center"/>
    </xf>
    <xf numFmtId="0" fontId="9" fillId="0" borderId="23" xfId="1" applyFont="1" applyFill="1" applyBorder="1" applyAlignment="1">
      <alignment horizontal="center" wrapText="1"/>
    </xf>
    <xf numFmtId="0" fontId="9" fillId="0" borderId="36" xfId="1" applyFont="1" applyFill="1" applyBorder="1" applyAlignment="1">
      <alignment horizontal="center" wrapText="1"/>
    </xf>
    <xf numFmtId="0" fontId="9" fillId="0" borderId="37" xfId="1" applyFont="1" applyFill="1" applyBorder="1" applyAlignment="1">
      <alignment horizontal="center" wrapText="1"/>
    </xf>
    <xf numFmtId="0" fontId="11" fillId="0" borderId="38" xfId="1" applyFont="1" applyFill="1" applyBorder="1" applyAlignment="1">
      <alignment horizontal="center" vertical="center" wrapText="1"/>
    </xf>
    <xf numFmtId="0" fontId="4" fillId="0" borderId="0" xfId="1" applyFont="1" applyBorder="1" applyAlignment="1">
      <alignment horizontal="center" vertical="center" wrapText="1"/>
    </xf>
    <xf numFmtId="0" fontId="4" fillId="0" borderId="24" xfId="1" applyFont="1" applyBorder="1" applyAlignment="1">
      <alignment horizontal="center" vertical="center" wrapText="1"/>
    </xf>
    <xf numFmtId="0" fontId="10" fillId="0" borderId="39" xfId="1" applyFont="1" applyFill="1" applyBorder="1" applyAlignment="1">
      <alignment horizontal="center" vertical="center" wrapText="1"/>
    </xf>
    <xf numFmtId="0" fontId="10" fillId="0" borderId="40" xfId="1" applyFont="1" applyBorder="1" applyAlignment="1">
      <alignment horizontal="center" vertical="center"/>
    </xf>
    <xf numFmtId="165" fontId="11" fillId="0" borderId="34" xfId="0" applyNumberFormat="1" applyFont="1" applyFill="1" applyBorder="1" applyAlignment="1">
      <alignment horizontal="center" vertical="center" wrapText="1"/>
    </xf>
    <xf numFmtId="165" fontId="11" fillId="0" borderId="33" xfId="0" applyNumberFormat="1" applyFont="1" applyFill="1" applyBorder="1" applyAlignment="1">
      <alignment horizontal="center" vertical="center" wrapText="1"/>
    </xf>
    <xf numFmtId="165" fontId="11" fillId="0" borderId="35" xfId="0" applyNumberFormat="1" applyFont="1" applyFill="1" applyBorder="1" applyAlignment="1">
      <alignment horizontal="center" vertical="center" wrapText="1"/>
    </xf>
    <xf numFmtId="165" fontId="11" fillId="0" borderId="38" xfId="0" applyNumberFormat="1" applyFont="1" applyFill="1" applyBorder="1" applyAlignment="1">
      <alignment horizontal="center" vertical="center" wrapText="1"/>
    </xf>
    <xf numFmtId="165" fontId="11" fillId="0" borderId="0" xfId="0" applyNumberFormat="1" applyFont="1" applyFill="1" applyBorder="1" applyAlignment="1">
      <alignment horizontal="center" vertical="center" wrapText="1"/>
    </xf>
    <xf numFmtId="165" fontId="11" fillId="0" borderId="24" xfId="0" applyNumberFormat="1" applyFont="1" applyFill="1" applyBorder="1" applyAlignment="1">
      <alignment horizontal="center" vertical="center" wrapText="1"/>
    </xf>
    <xf numFmtId="165" fontId="11" fillId="0" borderId="1" xfId="0" applyNumberFormat="1" applyFont="1" applyFill="1" applyBorder="1" applyAlignment="1">
      <alignment horizontal="center" vertical="center"/>
    </xf>
    <xf numFmtId="165" fontId="11" fillId="0" borderId="2" xfId="0" applyNumberFormat="1" applyFont="1" applyFill="1" applyBorder="1" applyAlignment="1">
      <alignment horizontal="center" vertical="center"/>
    </xf>
    <xf numFmtId="165" fontId="11" fillId="0" borderId="3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wrapText="1"/>
    </xf>
    <xf numFmtId="0" fontId="4" fillId="0" borderId="0" xfId="0" applyFont="1" applyAlignment="1">
      <alignment wrapText="1"/>
    </xf>
    <xf numFmtId="0" fontId="9" fillId="0" borderId="33" xfId="0" applyFont="1" applyFill="1" applyBorder="1" applyAlignment="1">
      <alignment wrapText="1"/>
    </xf>
    <xf numFmtId="0" fontId="4" fillId="0" borderId="33" xfId="0" applyFont="1" applyBorder="1" applyAlignment="1">
      <alignment wrapText="1"/>
    </xf>
    <xf numFmtId="0" fontId="9" fillId="0" borderId="23" xfId="0" applyFont="1" applyFill="1" applyBorder="1" applyAlignment="1">
      <alignment horizontal="center"/>
    </xf>
    <xf numFmtId="0" fontId="9" fillId="0" borderId="37" xfId="0" applyFont="1" applyFill="1" applyBorder="1" applyAlignment="1">
      <alignment horizontal="center"/>
    </xf>
    <xf numFmtId="1" fontId="9" fillId="0" borderId="23" xfId="0" applyNumberFormat="1" applyFont="1" applyFill="1" applyBorder="1" applyAlignment="1">
      <alignment horizontal="center"/>
    </xf>
    <xf numFmtId="1" fontId="9" fillId="0" borderId="36" xfId="0" applyNumberFormat="1" applyFont="1" applyFill="1" applyBorder="1" applyAlignment="1">
      <alignment horizontal="center"/>
    </xf>
    <xf numFmtId="1" fontId="9" fillId="0" borderId="37" xfId="0" applyNumberFormat="1" applyFont="1" applyFill="1" applyBorder="1" applyAlignment="1">
      <alignment horizontal="center"/>
    </xf>
    <xf numFmtId="0" fontId="9" fillId="0" borderId="36" xfId="0" applyFont="1" applyFill="1" applyBorder="1" applyAlignment="1">
      <alignment horizontal="center"/>
    </xf>
    <xf numFmtId="0" fontId="10" fillId="0" borderId="39" xfId="0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/>
    </xf>
    <xf numFmtId="0" fontId="9" fillId="0" borderId="39" xfId="0" applyFont="1" applyFill="1" applyBorder="1" applyAlignment="1">
      <alignment horizontal="center" wrapText="1"/>
    </xf>
    <xf numFmtId="0" fontId="9" fillId="0" borderId="41" xfId="0" applyFont="1" applyFill="1" applyBorder="1" applyAlignment="1">
      <alignment horizontal="center" wrapText="1"/>
    </xf>
    <xf numFmtId="0" fontId="4" fillId="0" borderId="42" xfId="0" applyFont="1" applyBorder="1" applyAlignment="1">
      <alignment horizontal="center"/>
    </xf>
    <xf numFmtId="0" fontId="4" fillId="0" borderId="43" xfId="0" applyFont="1" applyBorder="1" applyAlignment="1">
      <alignment horizontal="center"/>
    </xf>
    <xf numFmtId="0" fontId="11" fillId="0" borderId="38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11" fillId="0" borderId="34" xfId="0" applyFont="1" applyBorder="1" applyAlignment="1">
      <alignment horizontal="center" vertical="center" wrapText="1"/>
    </xf>
    <xf numFmtId="0" fontId="11" fillId="0" borderId="33" xfId="0" applyFont="1" applyBorder="1" applyAlignment="1">
      <alignment horizontal="center" vertical="center" wrapText="1"/>
    </xf>
    <xf numFmtId="0" fontId="11" fillId="0" borderId="35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1" fillId="0" borderId="44" xfId="0" applyFont="1" applyBorder="1" applyAlignment="1">
      <alignment horizontal="center" vertical="center" wrapText="1"/>
    </xf>
    <xf numFmtId="0" fontId="11" fillId="0" borderId="45" xfId="0" applyFont="1" applyBorder="1" applyAlignment="1">
      <alignment horizontal="center" vertical="center"/>
    </xf>
  </cellXfs>
  <cellStyles count="3">
    <cellStyle name="Normal" xfId="0" builtinId="0"/>
    <cellStyle name="Normal 2" xfId="1" xr:uid="{00000000-0005-0000-0000-000001000000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3</xdr:col>
      <xdr:colOff>0</xdr:colOff>
      <xdr:row>26</xdr:row>
      <xdr:rowOff>0</xdr:rowOff>
    </xdr:to>
    <xdr:sp macro="" textlink="">
      <xdr:nvSpPr>
        <xdr:cNvPr id="1218" name="Rectangle 1">
          <a:extLst>
            <a:ext uri="{FF2B5EF4-FFF2-40B4-BE49-F238E27FC236}">
              <a16:creationId xmlns:a16="http://schemas.microsoft.com/office/drawing/2014/main" id="{7A12A1A0-EA82-4DCC-8F46-33C0E3024BFD}"/>
            </a:ext>
          </a:extLst>
        </xdr:cNvPr>
        <xdr:cNvSpPr>
          <a:spLocks noChangeArrowheads="1"/>
        </xdr:cNvSpPr>
      </xdr:nvSpPr>
      <xdr:spPr bwMode="auto">
        <a:xfrm>
          <a:off x="9525" y="0"/>
          <a:ext cx="8229600" cy="5895975"/>
        </a:xfrm>
        <a:prstGeom prst="rect">
          <a:avLst/>
        </a:prstGeom>
        <a:noFill/>
        <a:ln w="76200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0"/>
  <sheetViews>
    <sheetView zoomScaleNormal="100" workbookViewId="0">
      <selection activeCell="A29" sqref="A29"/>
    </sheetView>
  </sheetViews>
  <sheetFormatPr defaultRowHeight="12.75"/>
  <cols>
    <col min="1" max="1" width="32.7109375" style="3" customWidth="1"/>
    <col min="2" max="2" width="64.140625" style="3" customWidth="1"/>
    <col min="3" max="3" width="26.7109375" style="3" customWidth="1"/>
    <col min="4" max="4" width="16.5703125" style="1" customWidth="1"/>
    <col min="5" max="5" width="21.42578125" style="1" customWidth="1"/>
    <col min="6" max="6" width="11.5703125" style="1" customWidth="1"/>
    <col min="7" max="7" width="10.42578125" style="1" customWidth="1"/>
    <col min="8" max="9" width="9.140625" style="1"/>
    <col min="10" max="10" width="11" style="1" customWidth="1"/>
    <col min="11" max="16384" width="9.140625" style="1"/>
  </cols>
  <sheetData>
    <row r="1" spans="1:15" ht="41.25" customHeight="1">
      <c r="A1" s="116"/>
      <c r="B1" s="116"/>
      <c r="C1" s="116"/>
    </row>
    <row r="2" spans="1:15" ht="18.75" customHeight="1">
      <c r="A2" s="117"/>
      <c r="B2" s="117"/>
      <c r="C2" s="117"/>
    </row>
    <row r="3" spans="1:15" ht="18.75" customHeight="1">
      <c r="A3" s="117" t="s">
        <v>0</v>
      </c>
      <c r="B3" s="117"/>
      <c r="C3" s="117"/>
    </row>
    <row r="4" spans="1:15" ht="9" customHeight="1">
      <c r="A4" s="117"/>
      <c r="B4" s="117"/>
      <c r="C4" s="117"/>
    </row>
    <row r="5" spans="1:15" ht="15.75" customHeight="1">
      <c r="A5" s="117" t="s">
        <v>1</v>
      </c>
      <c r="B5" s="117"/>
      <c r="C5" s="117"/>
    </row>
    <row r="6" spans="1:15" ht="15.75" customHeight="1">
      <c r="A6" s="113"/>
      <c r="B6" s="113"/>
      <c r="C6" s="113"/>
    </row>
    <row r="7" spans="1:15" ht="18.75">
      <c r="A7" s="118"/>
      <c r="B7" s="118"/>
      <c r="C7" s="118"/>
    </row>
    <row r="8" spans="1:15" ht="18.75">
      <c r="A8" s="2"/>
      <c r="B8" s="2"/>
      <c r="C8" s="2"/>
    </row>
    <row r="9" spans="1:15" ht="18.75">
      <c r="A9" s="117" t="s">
        <v>2</v>
      </c>
      <c r="B9" s="117"/>
      <c r="C9" s="117"/>
      <c r="N9" s="115"/>
      <c r="O9" s="115"/>
    </row>
    <row r="10" spans="1:15" ht="18.75">
      <c r="A10" s="2"/>
      <c r="B10" s="2"/>
      <c r="C10" s="2"/>
    </row>
    <row r="11" spans="1:15" ht="18.75">
      <c r="B11" s="4" t="s">
        <v>3</v>
      </c>
      <c r="C11" s="5"/>
    </row>
    <row r="12" spans="1:15" ht="18.75">
      <c r="A12" s="2"/>
      <c r="B12" s="5"/>
      <c r="C12" s="2"/>
    </row>
    <row r="13" spans="1:15" ht="18.75">
      <c r="B13" s="4"/>
      <c r="C13" s="4"/>
    </row>
    <row r="14" spans="1:15" ht="18.75">
      <c r="A14" s="114"/>
      <c r="B14" s="4" t="s">
        <v>4</v>
      </c>
      <c r="C14" s="2"/>
    </row>
    <row r="15" spans="1:15" ht="18.75">
      <c r="C15" s="4"/>
    </row>
    <row r="16" spans="1:15" ht="18.75">
      <c r="A16" s="113"/>
      <c r="C16" s="2"/>
    </row>
    <row r="17" spans="1:4" ht="18.75">
      <c r="B17" s="4" t="s">
        <v>5</v>
      </c>
      <c r="C17" s="4"/>
    </row>
    <row r="18" spans="1:4" ht="18.75">
      <c r="A18" s="113"/>
      <c r="C18" s="2"/>
    </row>
    <row r="19" spans="1:4" ht="18.75">
      <c r="C19" s="4"/>
    </row>
    <row r="20" spans="1:4" ht="15.75">
      <c r="A20" s="6"/>
      <c r="B20" s="6"/>
      <c r="C20" s="6"/>
    </row>
    <row r="21" spans="1:4" ht="15.75">
      <c r="A21" s="6"/>
      <c r="B21" s="6"/>
      <c r="C21" s="6"/>
    </row>
    <row r="22" spans="1:4" ht="15.75">
      <c r="A22" s="6"/>
      <c r="B22" s="6"/>
      <c r="C22" s="6"/>
    </row>
    <row r="23" spans="1:4" ht="15.75">
      <c r="A23" s="6"/>
      <c r="B23" s="6"/>
      <c r="C23" s="6"/>
    </row>
    <row r="24" spans="1:4">
      <c r="A24" s="7"/>
      <c r="B24" s="7"/>
      <c r="C24" s="7"/>
    </row>
    <row r="25" spans="1:4">
      <c r="A25" s="7"/>
      <c r="B25" s="7"/>
      <c r="C25" s="7"/>
    </row>
    <row r="26" spans="1:4" s="9" customFormat="1" ht="12.75" customHeight="1">
      <c r="A26" s="8"/>
      <c r="B26" s="7"/>
      <c r="C26" s="7"/>
    </row>
    <row r="27" spans="1:4" s="9" customFormat="1" ht="21.75" customHeight="1">
      <c r="A27" s="7" t="s">
        <v>6</v>
      </c>
      <c r="B27" s="7"/>
      <c r="C27" s="7"/>
    </row>
    <row r="28" spans="1:4" ht="12.75" customHeight="1">
      <c r="A28" s="7" t="s">
        <v>7</v>
      </c>
      <c r="B28" s="7"/>
      <c r="C28" s="10"/>
      <c r="D28" s="7"/>
    </row>
    <row r="29" spans="1:4">
      <c r="B29" s="7"/>
      <c r="C29" s="7"/>
      <c r="D29" s="9"/>
    </row>
    <row r="30" spans="1:4">
      <c r="A30" s="1"/>
      <c r="B30" s="1"/>
      <c r="C30" s="1"/>
    </row>
  </sheetData>
  <mergeCells count="7">
    <mergeCell ref="A1:C1"/>
    <mergeCell ref="A2:C2"/>
    <mergeCell ref="A7:C7"/>
    <mergeCell ref="A9:C9"/>
    <mergeCell ref="A3:C3"/>
    <mergeCell ref="A4:C4"/>
    <mergeCell ref="A5:C5"/>
  </mergeCells>
  <phoneticPr fontId="0" type="noConversion"/>
  <printOptions horizontalCentered="1" verticalCentered="1"/>
  <pageMargins left="0.7" right="0.7" top="0.82" bottom="0.37" header="0.28999999999999998" footer="0.2"/>
  <pageSetup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6"/>
  <sheetViews>
    <sheetView zoomScale="90" zoomScaleNormal="90" workbookViewId="0">
      <selection activeCell="A13" sqref="A13"/>
    </sheetView>
  </sheetViews>
  <sheetFormatPr defaultRowHeight="12.75"/>
  <cols>
    <col min="1" max="1" width="27.140625" style="15" customWidth="1"/>
    <col min="2" max="5" width="8.140625" style="15" customWidth="1"/>
    <col min="6" max="7" width="9.140625" style="15"/>
    <col min="8" max="8" width="8.5703125" style="15" customWidth="1"/>
    <col min="9" max="9" width="8.28515625" style="15" customWidth="1"/>
    <col min="10" max="10" width="7.7109375" style="15" customWidth="1"/>
    <col min="11" max="11" width="11.42578125" style="15" customWidth="1"/>
    <col min="12" max="12" width="8" style="15" customWidth="1"/>
    <col min="13" max="13" width="9.85546875" style="15" customWidth="1"/>
    <col min="14" max="16384" width="9.140625" style="15"/>
  </cols>
  <sheetData>
    <row r="1" spans="1:14" s="13" customFormat="1" ht="18.75" customHeight="1">
      <c r="A1" s="121" t="s">
        <v>0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3"/>
      <c r="M1" s="11"/>
      <c r="N1" s="12"/>
    </row>
    <row r="2" spans="1:14" s="13" customFormat="1" ht="15.75">
      <c r="A2" s="130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2"/>
      <c r="M2" s="11"/>
      <c r="N2" s="12"/>
    </row>
    <row r="3" spans="1:14" s="13" customFormat="1" ht="35.25" customHeight="1" thickBot="1">
      <c r="A3" s="124" t="s">
        <v>8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6"/>
      <c r="M3" s="11"/>
      <c r="N3" s="12"/>
    </row>
    <row r="4" spans="1:14" ht="15">
      <c r="A4" s="133" t="s">
        <v>9</v>
      </c>
      <c r="B4" s="127" t="s">
        <v>10</v>
      </c>
      <c r="C4" s="128"/>
      <c r="D4" s="129"/>
      <c r="E4" s="127" t="s">
        <v>11</v>
      </c>
      <c r="F4" s="128"/>
      <c r="G4" s="129"/>
      <c r="H4" s="127" t="s">
        <v>12</v>
      </c>
      <c r="I4" s="128"/>
      <c r="J4" s="128"/>
      <c r="K4" s="128"/>
      <c r="L4" s="129"/>
      <c r="M4" s="14"/>
      <c r="N4" s="14"/>
    </row>
    <row r="5" spans="1:14" ht="30.75" thickBot="1">
      <c r="A5" s="134"/>
      <c r="B5" s="16" t="s">
        <v>13</v>
      </c>
      <c r="C5" s="17" t="s">
        <v>14</v>
      </c>
      <c r="D5" s="18" t="s">
        <v>15</v>
      </c>
      <c r="E5" s="17" t="s">
        <v>13</v>
      </c>
      <c r="F5" s="17" t="s">
        <v>14</v>
      </c>
      <c r="G5" s="18" t="s">
        <v>15</v>
      </c>
      <c r="H5" s="17" t="s">
        <v>16</v>
      </c>
      <c r="I5" s="19" t="s">
        <v>17</v>
      </c>
      <c r="J5" s="17" t="s">
        <v>18</v>
      </c>
      <c r="K5" s="17" t="s">
        <v>19</v>
      </c>
      <c r="L5" s="20" t="s">
        <v>20</v>
      </c>
      <c r="M5" s="21"/>
      <c r="N5" s="14"/>
    </row>
    <row r="6" spans="1:14" s="32" customFormat="1" ht="31.5" customHeight="1">
      <c r="A6" s="22" t="s">
        <v>21</v>
      </c>
      <c r="B6" s="23">
        <v>520</v>
      </c>
      <c r="C6" s="24">
        <v>454</v>
      </c>
      <c r="D6" s="25">
        <f t="shared" ref="D6:D11" si="0">(C6/B6)</f>
        <v>0.87307692307692308</v>
      </c>
      <c r="E6" s="24">
        <v>240</v>
      </c>
      <c r="F6" s="26">
        <v>435</v>
      </c>
      <c r="G6" s="25">
        <f>+F6/E6</f>
        <v>1.8125</v>
      </c>
      <c r="H6" s="23">
        <v>1</v>
      </c>
      <c r="I6" s="27">
        <v>0</v>
      </c>
      <c r="J6" s="24">
        <v>240</v>
      </c>
      <c r="K6" s="28">
        <v>200</v>
      </c>
      <c r="L6" s="29">
        <v>194</v>
      </c>
      <c r="M6" s="30"/>
      <c r="N6" s="31"/>
    </row>
    <row r="7" spans="1:14" ht="30">
      <c r="A7" s="22" t="s">
        <v>22</v>
      </c>
      <c r="B7" s="23">
        <v>125</v>
      </c>
      <c r="C7" s="24">
        <v>78</v>
      </c>
      <c r="D7" s="25">
        <f t="shared" si="0"/>
        <v>0.624</v>
      </c>
      <c r="E7" s="24" t="s">
        <v>23</v>
      </c>
      <c r="F7" s="26">
        <v>43</v>
      </c>
      <c r="G7" s="25" t="s">
        <v>23</v>
      </c>
      <c r="H7" s="23">
        <v>0</v>
      </c>
      <c r="I7" s="27">
        <v>0</v>
      </c>
      <c r="J7" s="24">
        <v>43</v>
      </c>
      <c r="K7" s="28">
        <v>0</v>
      </c>
      <c r="L7" s="29">
        <v>0</v>
      </c>
      <c r="M7" s="14"/>
    </row>
    <row r="8" spans="1:14" ht="30">
      <c r="A8" s="108" t="s">
        <v>24</v>
      </c>
      <c r="B8" s="24">
        <v>200</v>
      </c>
      <c r="C8" s="35">
        <v>188</v>
      </c>
      <c r="D8" s="37">
        <f>(C8/B8)</f>
        <v>0.94</v>
      </c>
      <c r="E8" s="33">
        <v>110</v>
      </c>
      <c r="F8" s="38">
        <v>42</v>
      </c>
      <c r="G8" s="25">
        <f>F8/E8</f>
        <v>0.38181818181818183</v>
      </c>
      <c r="H8" s="33">
        <v>0</v>
      </c>
      <c r="I8" s="34">
        <v>0</v>
      </c>
      <c r="J8" s="34">
        <v>42</v>
      </c>
      <c r="K8" s="35">
        <v>0</v>
      </c>
      <c r="L8" s="36">
        <v>0</v>
      </c>
      <c r="M8" s="14"/>
    </row>
    <row r="9" spans="1:14" s="32" customFormat="1" ht="30">
      <c r="A9" s="108" t="s">
        <v>25</v>
      </c>
      <c r="B9" s="24">
        <v>150</v>
      </c>
      <c r="C9" s="35">
        <v>153</v>
      </c>
      <c r="D9" s="37">
        <f t="shared" si="0"/>
        <v>1.02</v>
      </c>
      <c r="E9" s="33">
        <v>90</v>
      </c>
      <c r="F9" s="38">
        <v>111</v>
      </c>
      <c r="G9" s="25">
        <f>F9/E9</f>
        <v>1.2333333333333334</v>
      </c>
      <c r="H9" s="33">
        <v>8</v>
      </c>
      <c r="I9" s="34">
        <v>0</v>
      </c>
      <c r="J9" s="34">
        <v>76</v>
      </c>
      <c r="K9" s="35">
        <v>50</v>
      </c>
      <c r="L9" s="36">
        <v>54</v>
      </c>
      <c r="M9" s="30"/>
      <c r="N9" s="31"/>
    </row>
    <row r="10" spans="1:14" s="32" customFormat="1" ht="31.5" customHeight="1" thickBot="1">
      <c r="A10" s="108" t="s">
        <v>26</v>
      </c>
      <c r="B10" s="24">
        <v>203</v>
      </c>
      <c r="C10" s="35">
        <v>57</v>
      </c>
      <c r="D10" s="37">
        <f t="shared" ref="D10" si="1">(C10/B10)</f>
        <v>0.28078817733990147</v>
      </c>
      <c r="E10" s="33">
        <v>39</v>
      </c>
      <c r="F10" s="38">
        <v>45</v>
      </c>
      <c r="G10" s="25">
        <f>F10/E10</f>
        <v>1.1538461538461537</v>
      </c>
      <c r="H10" s="33">
        <v>0</v>
      </c>
      <c r="I10" s="34">
        <v>29</v>
      </c>
      <c r="J10" s="34">
        <v>16</v>
      </c>
      <c r="K10" s="35">
        <v>0</v>
      </c>
      <c r="L10" s="36">
        <v>0</v>
      </c>
      <c r="M10" s="30"/>
      <c r="N10" s="31"/>
    </row>
    <row r="11" spans="1:14" s="32" customFormat="1" ht="15.75" thickBot="1">
      <c r="A11" s="39" t="s">
        <v>27</v>
      </c>
      <c r="B11" s="40">
        <f>SUM(B6:B10)</f>
        <v>1198</v>
      </c>
      <c r="C11" s="41">
        <f>SUM(C6:C10)</f>
        <v>930</v>
      </c>
      <c r="D11" s="42">
        <f t="shared" si="0"/>
        <v>0.77629382303839733</v>
      </c>
      <c r="E11" s="40">
        <f>SUM(E6:E7)</f>
        <v>240</v>
      </c>
      <c r="F11" s="41">
        <f>SUM(F6:F10)</f>
        <v>676</v>
      </c>
      <c r="G11" s="42">
        <f>+F11/E11</f>
        <v>2.8166666666666669</v>
      </c>
      <c r="H11" s="40">
        <f>SUM(H6:H10)</f>
        <v>9</v>
      </c>
      <c r="I11" s="43">
        <f>SUM(I6:I10)</f>
        <v>29</v>
      </c>
      <c r="J11" s="41">
        <f>SUM(J6:J10)</f>
        <v>417</v>
      </c>
      <c r="K11" s="43">
        <f>SUM(K6:K10)</f>
        <v>250</v>
      </c>
      <c r="L11" s="44">
        <f>SUM(L6:L10)</f>
        <v>248</v>
      </c>
      <c r="M11" s="30"/>
      <c r="N11" s="31"/>
    </row>
    <row r="12" spans="1:14" s="32" customFormat="1" ht="15">
      <c r="A12" s="119" t="s">
        <v>28</v>
      </c>
      <c r="B12" s="119"/>
      <c r="C12" s="119"/>
      <c r="D12" s="119"/>
      <c r="E12" s="119"/>
      <c r="F12" s="119"/>
      <c r="G12" s="119"/>
      <c r="H12" s="119"/>
      <c r="I12" s="120"/>
      <c r="J12" s="119"/>
      <c r="K12" s="119"/>
      <c r="L12" s="119"/>
      <c r="M12" s="30"/>
      <c r="N12" s="31"/>
    </row>
    <row r="13" spans="1:14">
      <c r="A13" s="14"/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30"/>
    </row>
    <row r="14" spans="1:14">
      <c r="M14" s="14"/>
    </row>
    <row r="16" spans="1:14" ht="15.75" customHeight="1"/>
  </sheetData>
  <mergeCells count="8">
    <mergeCell ref="A12:L12"/>
    <mergeCell ref="A1:L1"/>
    <mergeCell ref="A3:L3"/>
    <mergeCell ref="B4:D4"/>
    <mergeCell ref="E4:G4"/>
    <mergeCell ref="H4:L4"/>
    <mergeCell ref="A2:L2"/>
    <mergeCell ref="A4:A5"/>
  </mergeCells>
  <printOptions horizontalCentered="1" verticalCentered="1"/>
  <pageMargins left="0.5" right="0.5" top="0.5" bottom="0.5" header="0.12" footer="0.13"/>
  <pageSetup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19"/>
  <sheetViews>
    <sheetView zoomScale="90" zoomScaleNormal="90" workbookViewId="0">
      <selection activeCell="L8" sqref="L8"/>
    </sheetView>
  </sheetViews>
  <sheetFormatPr defaultRowHeight="12.75"/>
  <cols>
    <col min="1" max="1" width="26.7109375" style="45" customWidth="1"/>
    <col min="2" max="2" width="11" style="45" customWidth="1"/>
    <col min="3" max="3" width="7.42578125" style="86" customWidth="1"/>
    <col min="4" max="4" width="7.28515625" style="45" customWidth="1"/>
    <col min="5" max="5" width="8.5703125" style="87" bestFit="1" customWidth="1"/>
    <col min="6" max="6" width="7.5703125" style="88" customWidth="1"/>
    <col min="7" max="7" width="7.85546875" style="88" customWidth="1"/>
    <col min="8" max="8" width="8.5703125" style="45" bestFit="1" customWidth="1"/>
    <col min="9" max="9" width="10.7109375" style="45" customWidth="1"/>
    <col min="10" max="10" width="8.42578125" style="45" customWidth="1"/>
    <col min="11" max="11" width="9.28515625" style="45" customWidth="1"/>
    <col min="12" max="12" width="11.42578125" style="45" customWidth="1"/>
    <col min="13" max="13" width="11.7109375" style="89" customWidth="1"/>
    <col min="14" max="14" width="8.5703125" style="45" customWidth="1"/>
    <col min="15" max="15" width="9.7109375" style="81" customWidth="1"/>
    <col min="16" max="16384" width="9.140625" style="45"/>
  </cols>
  <sheetData>
    <row r="1" spans="1:15" ht="15.75">
      <c r="A1" s="135" t="str">
        <f>+'1PartandTrng'!A1</f>
        <v>TAB 8 - NATIONAL DISLOCATED WORKER GRANTS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7"/>
      <c r="O1" s="45"/>
    </row>
    <row r="2" spans="1:15" ht="15.75">
      <c r="A2" s="138" t="str">
        <f>'1PartandTrng'!$A$2</f>
        <v>FY22 QUARTER ENDING SEPTEMBER 30, 2021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40"/>
      <c r="O2" s="45"/>
    </row>
    <row r="3" spans="1:15" ht="24.75" customHeight="1" thickBot="1">
      <c r="A3" s="141" t="s">
        <v>29</v>
      </c>
      <c r="B3" s="142"/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3"/>
      <c r="O3" s="45"/>
    </row>
    <row r="4" spans="1:15" ht="45">
      <c r="A4" s="154" t="s">
        <v>9</v>
      </c>
      <c r="B4" s="156" t="s">
        <v>30</v>
      </c>
      <c r="C4" s="153" t="s">
        <v>31</v>
      </c>
      <c r="D4" s="153"/>
      <c r="E4" s="149"/>
      <c r="F4" s="150" t="s">
        <v>32</v>
      </c>
      <c r="G4" s="151"/>
      <c r="H4" s="152"/>
      <c r="I4" s="46" t="s">
        <v>33</v>
      </c>
      <c r="J4" s="148" t="s">
        <v>34</v>
      </c>
      <c r="K4" s="149"/>
      <c r="L4" s="47" t="s">
        <v>35</v>
      </c>
      <c r="M4" s="48" t="s">
        <v>36</v>
      </c>
      <c r="O4" s="45"/>
    </row>
    <row r="5" spans="1:15" ht="30">
      <c r="A5" s="155"/>
      <c r="B5" s="157"/>
      <c r="C5" s="49" t="s">
        <v>13</v>
      </c>
      <c r="D5" s="50" t="s">
        <v>14</v>
      </c>
      <c r="E5" s="51" t="s">
        <v>37</v>
      </c>
      <c r="F5" s="50" t="s">
        <v>13</v>
      </c>
      <c r="G5" s="49" t="s">
        <v>14</v>
      </c>
      <c r="H5" s="51" t="s">
        <v>37</v>
      </c>
      <c r="I5" s="52" t="s">
        <v>14</v>
      </c>
      <c r="J5" s="50" t="s">
        <v>13</v>
      </c>
      <c r="K5" s="52" t="s">
        <v>14</v>
      </c>
      <c r="L5" s="53" t="s">
        <v>14</v>
      </c>
      <c r="M5" s="54" t="s">
        <v>14</v>
      </c>
      <c r="O5" s="45"/>
    </row>
    <row r="6" spans="1:15" s="66" customFormat="1" ht="30" customHeight="1">
      <c r="A6" s="55" t="str">
        <f>+'1PartandTrng'!A6</f>
        <v>Hampden: COVID-19 Disaster
04/10/2020 - 03/31/2022</v>
      </c>
      <c r="B6" s="56">
        <f>+'1PartandTrng'!C6</f>
        <v>454</v>
      </c>
      <c r="C6" s="57">
        <f>+'1PartandTrng'!B6</f>
        <v>520</v>
      </c>
      <c r="D6" s="58">
        <v>288</v>
      </c>
      <c r="E6" s="59">
        <f t="shared" ref="E6:E9" si="0">IF(C6&gt;0,D6/C6,0)</f>
        <v>0.55384615384615388</v>
      </c>
      <c r="F6" s="60">
        <f>+C6*0.88</f>
        <v>457.6</v>
      </c>
      <c r="G6" s="61">
        <v>140</v>
      </c>
      <c r="H6" s="59">
        <f t="shared" ref="H6:H11" si="1">IF(F6&gt;0,G6/F6,0)</f>
        <v>0.30594405594405594</v>
      </c>
      <c r="I6" s="62">
        <v>0</v>
      </c>
      <c r="J6" s="63">
        <f t="shared" ref="J6:J11" si="2">IF(C6&gt;0,F6/C6,0)</f>
        <v>0.88</v>
      </c>
      <c r="K6" s="59">
        <f t="shared" ref="K6:K11" si="3">IF(G6&gt;0,G6/(D6-I6),0)</f>
        <v>0.4861111111111111</v>
      </c>
      <c r="L6" s="64">
        <v>22.914117956511571</v>
      </c>
      <c r="M6" s="65">
        <v>111.44730393043243</v>
      </c>
    </row>
    <row r="7" spans="1:15" s="66" customFormat="1" ht="30" customHeight="1">
      <c r="A7" s="55" t="str">
        <f>+'1PartandTrng'!A7</f>
        <v>South Coastal:  Entergy
08/01/2019 - 06/30/2022</v>
      </c>
      <c r="B7" s="56">
        <f>+'1PartandTrng'!C7</f>
        <v>78</v>
      </c>
      <c r="C7" s="57">
        <f>+'1PartandTrng'!B7</f>
        <v>125</v>
      </c>
      <c r="D7" s="58">
        <v>57</v>
      </c>
      <c r="E7" s="59">
        <f t="shared" si="0"/>
        <v>0.45600000000000002</v>
      </c>
      <c r="F7" s="60">
        <f>+C7*0.88</f>
        <v>110</v>
      </c>
      <c r="G7" s="61">
        <v>28</v>
      </c>
      <c r="H7" s="59">
        <f t="shared" si="1"/>
        <v>0.25454545454545452</v>
      </c>
      <c r="I7" s="62">
        <v>1</v>
      </c>
      <c r="J7" s="63">
        <f t="shared" si="2"/>
        <v>0.88</v>
      </c>
      <c r="K7" s="59">
        <f t="shared" si="3"/>
        <v>0.5</v>
      </c>
      <c r="L7" s="64">
        <v>48.775984432234445</v>
      </c>
      <c r="M7" s="65">
        <v>84.589642256805078</v>
      </c>
    </row>
    <row r="8" spans="1:15" s="66" customFormat="1" ht="30" customHeight="1">
      <c r="A8" s="55" t="str">
        <f>'1PartandTrng'!A8</f>
        <v>Hampden:  Opioid
09/30/2019 - 06/01/2022</v>
      </c>
      <c r="B8" s="56">
        <f>+'1PartandTrng'!C8</f>
        <v>188</v>
      </c>
      <c r="C8" s="68">
        <f>+'1PartandTrng'!B8</f>
        <v>200</v>
      </c>
      <c r="D8" s="58">
        <v>115</v>
      </c>
      <c r="E8" s="59">
        <f>IF(C8&gt;0,D8/C8,0)</f>
        <v>0.57499999999999996</v>
      </c>
      <c r="F8" s="69">
        <f>+C8*0.88</f>
        <v>176</v>
      </c>
      <c r="G8" s="70">
        <v>42</v>
      </c>
      <c r="H8" s="59">
        <f>IF(F8&gt;0,G8/F8,0)</f>
        <v>0.23863636363636365</v>
      </c>
      <c r="I8" s="71">
        <v>13</v>
      </c>
      <c r="J8" s="63">
        <f>IF(C8&gt;0,F8/C8,0)</f>
        <v>0.88</v>
      </c>
      <c r="K8" s="59">
        <f>IF(G8&gt;0,G8/(D8-I8),0)</f>
        <v>0.41176470588235292</v>
      </c>
      <c r="L8" s="64">
        <v>15.707317073170731</v>
      </c>
      <c r="M8" s="65">
        <v>108.84813656722727</v>
      </c>
      <c r="N8" s="67"/>
    </row>
    <row r="9" spans="1:15" s="66" customFormat="1" ht="30" customHeight="1">
      <c r="A9" s="55" t="str">
        <f>'1PartandTrng'!A9</f>
        <v>Greater Lowell:  Opioid
01/01/2019 - 12/31/2021</v>
      </c>
      <c r="B9" s="56">
        <f>+'1PartandTrng'!C9</f>
        <v>153</v>
      </c>
      <c r="C9" s="68">
        <f>+'1PartandTrng'!B9</f>
        <v>150</v>
      </c>
      <c r="D9" s="58">
        <v>111</v>
      </c>
      <c r="E9" s="59">
        <f t="shared" si="0"/>
        <v>0.74</v>
      </c>
      <c r="F9" s="69">
        <f>+C9*0.88</f>
        <v>132</v>
      </c>
      <c r="G9" s="70">
        <v>63</v>
      </c>
      <c r="H9" s="59">
        <f t="shared" si="1"/>
        <v>0.47727272727272729</v>
      </c>
      <c r="I9" s="71">
        <v>5</v>
      </c>
      <c r="J9" s="63">
        <f t="shared" si="2"/>
        <v>0.88</v>
      </c>
      <c r="K9" s="59">
        <f t="shared" si="3"/>
        <v>0.59433962264150941</v>
      </c>
      <c r="L9" s="64">
        <v>16.000462429986239</v>
      </c>
      <c r="M9" s="65">
        <v>108.35004421060324</v>
      </c>
    </row>
    <row r="10" spans="1:15" s="66" customFormat="1" ht="30" customHeight="1" thickBot="1">
      <c r="A10" s="55" t="str">
        <f>'1PartandTrng'!A10</f>
        <v>Merrimack Valley:  Southwick
04/01/2021 - 03/31/2023</v>
      </c>
      <c r="B10" s="56">
        <f>+'1PartandTrng'!C10</f>
        <v>57</v>
      </c>
      <c r="C10" s="68">
        <f>'1PartandTrng'!B10</f>
        <v>203</v>
      </c>
      <c r="D10" s="58">
        <v>10</v>
      </c>
      <c r="E10" s="59">
        <f t="shared" ref="E10" si="4">IF(C10&gt;0,D10/C10,0)</f>
        <v>4.9261083743842367E-2</v>
      </c>
      <c r="F10" s="69">
        <v>173</v>
      </c>
      <c r="G10" s="70">
        <v>2</v>
      </c>
      <c r="H10" s="59">
        <f t="shared" ref="H10" si="5">IF(F10&gt;0,G10/F10,0)</f>
        <v>1.1560693641618497E-2</v>
      </c>
      <c r="I10" s="71">
        <v>0</v>
      </c>
      <c r="J10" s="63">
        <f t="shared" ref="J10" si="6">IF(C10&gt;0,F10/C10,0)</f>
        <v>0.85221674876847286</v>
      </c>
      <c r="K10" s="59">
        <f t="shared" ref="K10" si="7">IF(G10&gt;0,G10/(D10-I10),0)</f>
        <v>0.2</v>
      </c>
      <c r="L10" s="64">
        <v>14.125</v>
      </c>
      <c r="M10" s="65">
        <v>94.9579831932773</v>
      </c>
    </row>
    <row r="11" spans="1:15" s="66" customFormat="1" ht="15.75" thickBot="1">
      <c r="A11" s="73" t="s">
        <v>27</v>
      </c>
      <c r="B11" s="74">
        <f>+'1PartandTrng'!C11</f>
        <v>930</v>
      </c>
      <c r="C11" s="75">
        <f>SUM(C6:C10)</f>
        <v>1198</v>
      </c>
      <c r="D11" s="75">
        <f>SUM(D6:D10)</f>
        <v>581</v>
      </c>
      <c r="E11" s="76">
        <f>D11/C11</f>
        <v>0.48497495826377296</v>
      </c>
      <c r="F11" s="75">
        <f>SUM(F6:F10)</f>
        <v>1048.5999999999999</v>
      </c>
      <c r="G11" s="75">
        <f>SUM(G6:G10)</f>
        <v>275</v>
      </c>
      <c r="H11" s="76">
        <f t="shared" si="1"/>
        <v>0.26225443448407404</v>
      </c>
      <c r="I11" s="77">
        <f>SUM(I6:I10)</f>
        <v>19</v>
      </c>
      <c r="J11" s="78">
        <f t="shared" si="2"/>
        <v>0.87529215358931545</v>
      </c>
      <c r="K11" s="76">
        <f t="shared" si="3"/>
        <v>0.48932384341637009</v>
      </c>
      <c r="L11" s="79">
        <v>22.825081196581195</v>
      </c>
      <c r="M11" s="80">
        <v>101.89342841833674</v>
      </c>
      <c r="N11" s="72"/>
      <c r="O11" s="67"/>
    </row>
    <row r="12" spans="1:15" s="66" customFormat="1" ht="28.5" customHeight="1">
      <c r="A12" s="146" t="s">
        <v>38</v>
      </c>
      <c r="B12" s="146"/>
      <c r="C12" s="147"/>
      <c r="D12" s="147"/>
      <c r="E12" s="147"/>
      <c r="F12" s="147"/>
      <c r="G12" s="147"/>
      <c r="H12" s="147"/>
      <c r="I12" s="147"/>
      <c r="J12" s="147"/>
      <c r="K12" s="147"/>
      <c r="L12" s="147"/>
      <c r="M12" s="147"/>
      <c r="N12" s="67"/>
      <c r="O12" s="67"/>
    </row>
    <row r="13" spans="1:15" s="66" customFormat="1" ht="15">
      <c r="A13" s="144"/>
      <c r="B13" s="144"/>
      <c r="C13" s="145"/>
      <c r="D13" s="145"/>
      <c r="E13" s="145"/>
      <c r="F13" s="145"/>
      <c r="G13" s="145"/>
      <c r="H13" s="145"/>
      <c r="I13" s="145"/>
      <c r="J13" s="145"/>
      <c r="K13" s="145"/>
      <c r="L13" s="145"/>
      <c r="M13" s="145"/>
    </row>
    <row r="14" spans="1:15" s="66" customFormat="1">
      <c r="A14" s="81"/>
      <c r="B14" s="81"/>
      <c r="C14" s="82"/>
      <c r="D14" s="81"/>
      <c r="E14" s="83"/>
      <c r="F14" s="84"/>
      <c r="G14" s="84"/>
      <c r="H14" s="81"/>
      <c r="I14" s="81"/>
      <c r="J14" s="81"/>
      <c r="K14" s="81"/>
      <c r="L14" s="81"/>
      <c r="M14" s="85"/>
    </row>
    <row r="15" spans="1:15" s="66" customFormat="1">
      <c r="A15" s="81"/>
      <c r="B15" s="81"/>
      <c r="C15" s="82"/>
      <c r="D15" s="81"/>
      <c r="E15" s="83"/>
      <c r="F15" s="84"/>
      <c r="G15" s="84"/>
      <c r="H15" s="81"/>
      <c r="I15" s="81"/>
      <c r="J15" s="81"/>
      <c r="K15" s="81"/>
      <c r="L15" s="81"/>
      <c r="M15" s="85"/>
      <c r="N15" s="67"/>
      <c r="O15" s="67"/>
    </row>
    <row r="16" spans="1:15" s="66" customFormat="1">
      <c r="A16" s="45"/>
      <c r="B16" s="45"/>
      <c r="C16" s="86"/>
      <c r="D16" s="45"/>
      <c r="E16" s="87"/>
      <c r="F16" s="88"/>
      <c r="G16" s="88"/>
      <c r="H16" s="45"/>
      <c r="I16" s="45"/>
      <c r="J16" s="45"/>
      <c r="K16" s="45"/>
      <c r="L16" s="45"/>
      <c r="M16" s="89"/>
    </row>
    <row r="17" spans="14:15" ht="24" customHeight="1">
      <c r="N17" s="90"/>
      <c r="O17" s="90"/>
    </row>
    <row r="18" spans="14:15" ht="18" customHeight="1">
      <c r="N18" s="90"/>
      <c r="O18" s="90"/>
    </row>
    <row r="19" spans="14:15" ht="15.75" customHeight="1">
      <c r="N19" s="91"/>
      <c r="O19" s="90"/>
    </row>
  </sheetData>
  <mergeCells count="10">
    <mergeCell ref="A1:M1"/>
    <mergeCell ref="A2:M2"/>
    <mergeCell ref="A3:M3"/>
    <mergeCell ref="A13:M13"/>
    <mergeCell ref="A12:M12"/>
    <mergeCell ref="J4:K4"/>
    <mergeCell ref="F4:H4"/>
    <mergeCell ref="C4:E4"/>
    <mergeCell ref="A4:A5"/>
    <mergeCell ref="B4:B5"/>
  </mergeCells>
  <phoneticPr fontId="2" type="noConversion"/>
  <printOptions horizontalCentered="1" verticalCentered="1"/>
  <pageMargins left="0.25" right="0.25" top="0.51" bottom="0.31" header="0.17" footer="0.13"/>
  <pageSetup fitToHeight="9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A15"/>
  <sheetViews>
    <sheetView tabSelected="1" zoomScale="90" zoomScaleNormal="90" workbookViewId="0">
      <selection activeCell="A11" sqref="A11"/>
    </sheetView>
  </sheetViews>
  <sheetFormatPr defaultRowHeight="12.75"/>
  <cols>
    <col min="1" max="1" width="27.7109375" style="1" customWidth="1"/>
    <col min="2" max="2" width="8.140625" style="1" customWidth="1"/>
    <col min="3" max="3" width="7.28515625" style="1" customWidth="1"/>
    <col min="4" max="4" width="8.140625" style="1" customWidth="1"/>
    <col min="5" max="5" width="9.140625" style="1"/>
    <col min="6" max="6" width="7" style="1" customWidth="1"/>
    <col min="7" max="7" width="7.7109375" style="1" customWidth="1"/>
    <col min="8" max="8" width="9" style="1" customWidth="1"/>
    <col min="9" max="9" width="7.140625" style="1" customWidth="1"/>
    <col min="10" max="10" width="7.42578125" style="1" customWidth="1"/>
    <col min="11" max="11" width="7.7109375" style="1" customWidth="1"/>
    <col min="12" max="13" width="8.5703125" style="1" customWidth="1"/>
    <col min="14" max="14" width="9.140625" style="107"/>
    <col min="15" max="16" width="9.140625" style="1"/>
    <col min="17" max="17" width="8.85546875" style="1" customWidth="1"/>
    <col min="18" max="16384" width="9.140625" style="1"/>
  </cols>
  <sheetData>
    <row r="1" spans="1:27" ht="21.75" customHeight="1">
      <c r="A1" s="163" t="str">
        <f>'1PartandTrng'!A1</f>
        <v>TAB 8 - NATIONAL DISLOCATED WORKER GRANTS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5"/>
    </row>
    <row r="2" spans="1:27" ht="21.75" customHeight="1">
      <c r="A2" s="160" t="str">
        <f>'1PartandTrng'!$A$2</f>
        <v>FY22 QUARTER ENDING SEPTEMBER 30, 2021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2"/>
    </row>
    <row r="3" spans="1:27" s="9" customFormat="1" ht="21.75" customHeight="1" thickBot="1">
      <c r="A3" s="160" t="s">
        <v>39</v>
      </c>
      <c r="B3" s="161"/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2"/>
    </row>
    <row r="4" spans="1:27">
      <c r="A4" s="167" t="s">
        <v>9</v>
      </c>
      <c r="B4" s="158" t="s">
        <v>40</v>
      </c>
      <c r="C4" s="158"/>
      <c r="D4" s="158"/>
      <c r="E4" s="158"/>
      <c r="F4" s="158"/>
      <c r="G4" s="158"/>
      <c r="H4" s="158"/>
      <c r="I4" s="158"/>
      <c r="J4" s="158"/>
      <c r="K4" s="158"/>
      <c r="L4" s="158"/>
      <c r="M4" s="158"/>
      <c r="N4" s="15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</row>
    <row r="5" spans="1:27" ht="39" thickBot="1">
      <c r="A5" s="168"/>
      <c r="B5" s="92" t="s">
        <v>41</v>
      </c>
      <c r="C5" s="93" t="s">
        <v>42</v>
      </c>
      <c r="D5" s="93" t="s">
        <v>43</v>
      </c>
      <c r="E5" s="93" t="s">
        <v>44</v>
      </c>
      <c r="F5" s="93" t="s">
        <v>45</v>
      </c>
      <c r="G5" s="93" t="s">
        <v>46</v>
      </c>
      <c r="H5" s="93" t="s">
        <v>47</v>
      </c>
      <c r="I5" s="93" t="s">
        <v>48</v>
      </c>
      <c r="J5" s="93" t="s">
        <v>49</v>
      </c>
      <c r="K5" s="93" t="s">
        <v>50</v>
      </c>
      <c r="L5" s="93" t="s">
        <v>51</v>
      </c>
      <c r="M5" s="93" t="s">
        <v>52</v>
      </c>
      <c r="N5" s="94" t="s">
        <v>53</v>
      </c>
      <c r="O5" s="9"/>
      <c r="P5" s="9"/>
      <c r="Q5" s="95"/>
      <c r="R5" s="95"/>
      <c r="S5" s="9"/>
      <c r="T5" s="9"/>
      <c r="U5" s="9"/>
      <c r="V5" s="9"/>
      <c r="W5" s="9"/>
      <c r="X5" s="9"/>
      <c r="Y5" s="9"/>
      <c r="Z5" s="9"/>
      <c r="AA5" s="9"/>
    </row>
    <row r="6" spans="1:27" s="100" customFormat="1" ht="29.25" customHeight="1">
      <c r="A6" s="96" t="str">
        <f>+'1PartandTrng'!A6</f>
        <v>Hampden: COVID-19 Disaster
04/10/2020 - 03/31/2022</v>
      </c>
      <c r="B6" s="97">
        <v>50.220264317180614</v>
      </c>
      <c r="C6" s="98">
        <v>49.118942731277528</v>
      </c>
      <c r="D6" s="98">
        <v>41.416309012875537</v>
      </c>
      <c r="E6" s="98">
        <v>25.330396475770925</v>
      </c>
      <c r="F6" s="98">
        <v>20.264317180616739</v>
      </c>
      <c r="G6" s="98">
        <v>5.0660792951541849</v>
      </c>
      <c r="H6" s="98">
        <v>5.9471365638766516</v>
      </c>
      <c r="I6" s="98">
        <v>4.1850220264317182</v>
      </c>
      <c r="J6" s="98">
        <v>37.004405286343612</v>
      </c>
      <c r="K6" s="98">
        <v>27.973568281938327</v>
      </c>
      <c r="L6" s="98">
        <v>85.242290748898682</v>
      </c>
      <c r="M6" s="98">
        <v>1.1013215859030836</v>
      </c>
      <c r="N6" s="99">
        <v>10.13215859030837</v>
      </c>
    </row>
    <row r="7" spans="1:27" s="100" customFormat="1" ht="29.25" customHeight="1">
      <c r="A7" s="96" t="str">
        <f>+'1PartandTrng'!A7</f>
        <v>South Coastal:  Entergy
08/01/2019 - 06/30/2022</v>
      </c>
      <c r="B7" s="97">
        <v>16.666666666666668</v>
      </c>
      <c r="C7" s="98">
        <v>12.820512820512819</v>
      </c>
      <c r="D7" s="98">
        <v>86.075949367088612</v>
      </c>
      <c r="E7" s="98">
        <v>0</v>
      </c>
      <c r="F7" s="98">
        <v>3.8461538461538463</v>
      </c>
      <c r="G7" s="98">
        <v>5.1282051282051277</v>
      </c>
      <c r="H7" s="98">
        <v>1.2820512820512819</v>
      </c>
      <c r="I7" s="98">
        <v>0</v>
      </c>
      <c r="J7" s="98">
        <v>12.820512820512819</v>
      </c>
      <c r="K7" s="98">
        <v>26.923076923076923</v>
      </c>
      <c r="L7" s="98">
        <v>94.871794871794862</v>
      </c>
      <c r="M7" s="98">
        <v>0</v>
      </c>
      <c r="N7" s="99">
        <v>10.256410256410255</v>
      </c>
    </row>
    <row r="8" spans="1:27" s="100" customFormat="1" ht="29.25" customHeight="1">
      <c r="A8" s="109" t="str">
        <f>'1PartandTrng'!A8</f>
        <v>Hampden:  Opioid
09/30/2019 - 06/01/2022</v>
      </c>
      <c r="B8" s="110">
        <v>35.638297872340424</v>
      </c>
      <c r="C8" s="111">
        <v>68.085106382978722</v>
      </c>
      <c r="D8" s="111">
        <v>25.789473684210524</v>
      </c>
      <c r="E8" s="111">
        <v>37.234042553191486</v>
      </c>
      <c r="F8" s="111">
        <v>22.340425531914892</v>
      </c>
      <c r="G8" s="111">
        <v>1.0638297872340425</v>
      </c>
      <c r="H8" s="111">
        <v>14.893617021276595</v>
      </c>
      <c r="I8" s="111">
        <v>11.702127659574469</v>
      </c>
      <c r="J8" s="111">
        <v>50.531914893617021</v>
      </c>
      <c r="K8" s="111">
        <v>26.595744680851062</v>
      </c>
      <c r="L8" s="111">
        <v>37.234042553191486</v>
      </c>
      <c r="M8" s="111">
        <v>0</v>
      </c>
      <c r="N8" s="112">
        <v>7.4468085106382977</v>
      </c>
    </row>
    <row r="9" spans="1:27" s="100" customFormat="1" ht="29.25" customHeight="1">
      <c r="A9" s="109" t="str">
        <f>'1PartandTrng'!A9</f>
        <v>Greater Lowell:  Opioid
01/01/2019 - 12/31/2021</v>
      </c>
      <c r="B9" s="110">
        <v>56.209150326797392</v>
      </c>
      <c r="C9" s="111">
        <v>63.398692810457511</v>
      </c>
      <c r="D9" s="111">
        <v>29.677419354838708</v>
      </c>
      <c r="E9" s="111">
        <v>13.725490196078431</v>
      </c>
      <c r="F9" s="111">
        <v>5.882352941176471</v>
      </c>
      <c r="G9" s="111">
        <v>2.6143790849673199</v>
      </c>
      <c r="H9" s="111">
        <v>20.915032679738559</v>
      </c>
      <c r="I9" s="111">
        <v>10.457516339869279</v>
      </c>
      <c r="J9" s="111">
        <v>47.058823529411768</v>
      </c>
      <c r="K9" s="111">
        <v>30.065359477124183</v>
      </c>
      <c r="L9" s="111">
        <v>56.862745098039213</v>
      </c>
      <c r="M9" s="111">
        <v>0</v>
      </c>
      <c r="N9" s="112">
        <v>15.032679738562091</v>
      </c>
    </row>
    <row r="10" spans="1:27" s="100" customFormat="1" ht="29.25" customHeight="1" thickBot="1">
      <c r="A10" s="103" t="str">
        <f>'1PartandTrng'!A10</f>
        <v>Merrimack Valley:  Southwick
04/01/2021 - 03/31/2023</v>
      </c>
      <c r="B10" s="104">
        <v>84.210526315789465</v>
      </c>
      <c r="C10" s="105">
        <v>26.315789473684212</v>
      </c>
      <c r="D10" s="105">
        <v>70.689655172413794</v>
      </c>
      <c r="E10" s="105">
        <v>82.456140350877192</v>
      </c>
      <c r="F10" s="105">
        <v>5.2631578947368416</v>
      </c>
      <c r="G10" s="105">
        <v>3.5087719298245617</v>
      </c>
      <c r="H10" s="105">
        <v>0</v>
      </c>
      <c r="I10" s="105">
        <v>26.315789473684212</v>
      </c>
      <c r="J10" s="105">
        <v>47.368421052631575</v>
      </c>
      <c r="K10" s="105">
        <v>14.035087719298247</v>
      </c>
      <c r="L10" s="105">
        <v>64.912280701754383</v>
      </c>
      <c r="M10" s="105">
        <v>29.824561403508774</v>
      </c>
      <c r="N10" s="106">
        <v>8.7719298245614041</v>
      </c>
    </row>
    <row r="11" spans="1:27" s="100" customFormat="1" ht="29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07"/>
      <c r="O11" s="101"/>
      <c r="P11" s="102"/>
      <c r="Q11" s="102"/>
      <c r="R11" s="102"/>
      <c r="S11" s="102"/>
      <c r="T11" s="102"/>
      <c r="U11" s="102"/>
      <c r="V11" s="102"/>
      <c r="W11" s="102"/>
      <c r="X11" s="102"/>
      <c r="Y11" s="102"/>
      <c r="Z11" s="102"/>
      <c r="AA11" s="102"/>
    </row>
    <row r="12" spans="1:27" s="100" customFormat="1" ht="29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07"/>
      <c r="O12" s="101"/>
      <c r="P12" s="102"/>
      <c r="Q12" s="102"/>
      <c r="R12" s="102"/>
      <c r="S12" s="102"/>
      <c r="T12" s="102"/>
      <c r="U12" s="102"/>
      <c r="V12" s="102"/>
      <c r="W12" s="102"/>
      <c r="X12" s="102"/>
      <c r="Y12" s="102"/>
      <c r="Z12" s="102"/>
      <c r="AA12" s="102"/>
    </row>
    <row r="13" spans="1:27" s="100" customFormat="1" ht="29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07"/>
      <c r="O13" s="101"/>
      <c r="P13" s="102"/>
      <c r="Q13" s="102"/>
      <c r="R13" s="102"/>
      <c r="S13" s="102"/>
      <c r="T13" s="102"/>
      <c r="U13" s="102"/>
      <c r="V13" s="102"/>
      <c r="W13" s="102"/>
      <c r="X13" s="102"/>
      <c r="Y13" s="102"/>
      <c r="Z13" s="102"/>
      <c r="AA13" s="102"/>
    </row>
    <row r="14" spans="1:27" s="100" customFormat="1" ht="29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07"/>
      <c r="O14" s="101"/>
      <c r="P14" s="102"/>
      <c r="Q14" s="102"/>
      <c r="R14" s="102"/>
      <c r="S14" s="102"/>
      <c r="T14" s="102"/>
      <c r="U14" s="102"/>
      <c r="V14" s="102"/>
      <c r="W14" s="102"/>
      <c r="X14" s="102"/>
      <c r="Y14" s="102"/>
      <c r="Z14" s="102"/>
      <c r="AA14" s="102"/>
    </row>
    <row r="15" spans="1:27" s="100" customFormat="1" ht="29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07"/>
      <c r="O15" s="101"/>
      <c r="P15" s="102"/>
      <c r="Q15" s="102"/>
      <c r="R15" s="102"/>
      <c r="S15" s="102"/>
      <c r="T15" s="102"/>
      <c r="U15" s="102"/>
      <c r="V15" s="102"/>
      <c r="W15" s="102"/>
      <c r="X15" s="102"/>
      <c r="Y15" s="102"/>
      <c r="Z15" s="102"/>
      <c r="AA15" s="102"/>
    </row>
  </sheetData>
  <mergeCells count="5">
    <mergeCell ref="B4:N4"/>
    <mergeCell ref="A3:N3"/>
    <mergeCell ref="A1:N1"/>
    <mergeCell ref="A2:N2"/>
    <mergeCell ref="A4:A5"/>
  </mergeCells>
  <phoneticPr fontId="2" type="noConversion"/>
  <printOptions horizontalCentered="1" verticalCentered="1"/>
  <pageMargins left="0.3" right="0.3" top="0.3" bottom="0.3" header="0.12" footer="0.13"/>
  <pageSetup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LongProperties xmlns="http://schemas.microsoft.com/office/2006/metadata/longProperties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739B83D9EC05746835EEFEAC1333386" ma:contentTypeVersion="9" ma:contentTypeDescription="Create a new document." ma:contentTypeScope="" ma:versionID="006ba3e599dabd0635471657cdb3bfc3">
  <xsd:schema xmlns:xsd="http://www.w3.org/2001/XMLSchema" xmlns:xs="http://www.w3.org/2001/XMLSchema" xmlns:p="http://schemas.microsoft.com/office/2006/metadata/properties" xmlns:ns2="a543ae4e-6060-48c8-a421-709023b87e3c" xmlns:ns3="b72976aa-e7d9-498e-b08a-d3d9e47e4056" targetNamespace="http://schemas.microsoft.com/office/2006/metadata/properties" ma:root="true" ma:fieldsID="4314587907e6f5a278d5334c3fd06d7f" ns2:_="" ns3:_="">
    <xsd:import namespace="a543ae4e-6060-48c8-a421-709023b87e3c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43ae4e-6060-48c8-a421-709023b87e3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5665E61-D6EB-4A4D-A6DB-CA511AB55DCA}"/>
</file>

<file path=customXml/itemProps2.xml><?xml version="1.0" encoding="utf-8"?>
<ds:datastoreItem xmlns:ds="http://schemas.openxmlformats.org/officeDocument/2006/customXml" ds:itemID="{7090F2B4-54CF-474B-A765-3EFB145E8704}"/>
</file>

<file path=customXml/itemProps3.xml><?xml version="1.0" encoding="utf-8"?>
<ds:datastoreItem xmlns:ds="http://schemas.openxmlformats.org/officeDocument/2006/customXml" ds:itemID="{D62370FE-65DB-4AE0-B5DC-F3EC2CC024A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DCS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NEG Summary by Area</dc:title>
  <dc:subject/>
  <dc:creator>Joan Boucher</dc:creator>
  <cp:keywords/>
  <dc:description/>
  <cp:lastModifiedBy>Boucher, Joan (DWD)</cp:lastModifiedBy>
  <cp:revision/>
  <dcterms:created xsi:type="dcterms:W3CDTF">1998-10-15T18:42:20Z</dcterms:created>
  <dcterms:modified xsi:type="dcterms:W3CDTF">2021-12-15T21:52:18Z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Boucher, Joan (DWD)</vt:lpwstr>
  </property>
  <property fmtid="{D5CDD505-2E9C-101B-9397-08002B2CF9AE}" pid="3" name="Order">
    <vt:lpwstr>18857800.0000000</vt:lpwstr>
  </property>
  <property fmtid="{D5CDD505-2E9C-101B-9397-08002B2CF9AE}" pid="4" name="display_urn:schemas-microsoft-com:office:office#Author">
    <vt:lpwstr>Boucher, Joan (DWD)</vt:lpwstr>
  </property>
  <property fmtid="{D5CDD505-2E9C-101B-9397-08002B2CF9AE}" pid="5" name="display_urn:schemas-microsoft-com:office:office#SharedWithUsers">
    <vt:lpwstr>Mazza, Carrie (EOL)</vt:lpwstr>
  </property>
  <property fmtid="{D5CDD505-2E9C-101B-9397-08002B2CF9AE}" pid="6" name="SharedWithUsers">
    <vt:lpwstr>74;#Mazza, Carrie (EOL)</vt:lpwstr>
  </property>
</Properties>
</file>