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Objects="placeholders" defaultThemeVersion="124226"/>
  <mc:AlternateContent xmlns:mc="http://schemas.openxmlformats.org/markup-compatibility/2006">
    <mc:Choice Requires="x15">
      <x15ac:absPath xmlns:x15ac="http://schemas.microsoft.com/office/spreadsheetml/2010/11/ac" url="C:\Users\Joan Boucher\Commonwealth of Massachusetts\EOL-DET-HURLEY-05 - ESShare\DCS Analysis and Reporting\FY22 Reports\FY22 Q1 09302021\"/>
    </mc:Choice>
  </mc:AlternateContent>
  <bookViews>
    <workbookView xWindow="0" yWindow="0" windowWidth="19170" windowHeight="6170" tabRatio="899"/>
  </bookViews>
  <sheets>
    <sheet name="Cover" sheetId="33" r:id="rId1"/>
    <sheet name="1- Populations in Cohort" sheetId="14" r:id="rId2"/>
    <sheet name="2 - Job Seeker" sheetId="18" r:id="rId3"/>
    <sheet name="3 - UI Claimant" sheetId="37" r:id="rId4"/>
    <sheet name="4 - Veteran" sheetId="29" r:id="rId5"/>
    <sheet name="5 - Disabled Veteran" sheetId="39" r:id="rId6"/>
    <sheet name="6 - DVOP Disabled Veteran" sheetId="40" r:id="rId7"/>
    <sheet name="7 - DVOP Veteran" sheetId="41" r:id="rId8"/>
    <sheet name="8 - RESEA" sheetId="42" r:id="rId9"/>
  </sheets>
  <definedNames>
    <definedName name="_xlnm.Print_Area" localSheetId="1">'1- Populations in Cohort'!#REF!</definedName>
    <definedName name="_xlnm.Print_Area" localSheetId="2">'2 - Job Seeker'!$A$1:$K$26</definedName>
    <definedName name="_xlnm.Print_Area" localSheetId="3">'3 - UI Claimant'!$A$1:$K$24</definedName>
    <definedName name="_xlnm.Print_Area" localSheetId="4">'4 - Veteran'!$A$1:$L$24</definedName>
    <definedName name="_xlnm.Print_Area" localSheetId="5">'5 - Disabled Veteran'!$A$1:$L$24</definedName>
    <definedName name="_xlnm.Print_Area" localSheetId="6">'6 - DVOP Disabled Veteran'!$A$1:$L$24</definedName>
    <definedName name="_xlnm.Print_Area" localSheetId="7">'7 - DVOP Veteran'!$A$1:$L$24</definedName>
    <definedName name="_xlnm.Print_Area" localSheetId="8">'8 - RESEA'!$A$1:$L$24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 i="41" l="1"/>
  <c r="K9" i="41"/>
  <c r="K10" i="41"/>
  <c r="K11" i="41"/>
  <c r="K12" i="41"/>
  <c r="K13" i="41"/>
  <c r="K14" i="41"/>
  <c r="K15" i="41"/>
  <c r="K16" i="41"/>
  <c r="K17" i="41"/>
  <c r="K18" i="41"/>
  <c r="K19" i="41"/>
  <c r="K20" i="41"/>
  <c r="K21" i="41"/>
  <c r="K22" i="41"/>
  <c r="K7" i="41"/>
  <c r="K6" i="41"/>
  <c r="I8" i="41"/>
  <c r="I9" i="41"/>
  <c r="I10" i="41"/>
  <c r="I11" i="41"/>
  <c r="I12" i="41"/>
  <c r="I13" i="41"/>
  <c r="I14" i="41"/>
  <c r="I15" i="41"/>
  <c r="I16" i="41"/>
  <c r="I17" i="41"/>
  <c r="I18" i="41"/>
  <c r="I19" i="41"/>
  <c r="I20" i="41"/>
  <c r="I21" i="41"/>
  <c r="I22" i="41"/>
  <c r="I7" i="41"/>
  <c r="I6" i="41"/>
  <c r="E8" i="41"/>
  <c r="E9" i="41"/>
  <c r="E10" i="41"/>
  <c r="E11" i="41"/>
  <c r="E12" i="41"/>
  <c r="E13" i="41"/>
  <c r="E14" i="41"/>
  <c r="E15" i="41"/>
  <c r="E16" i="41"/>
  <c r="E17" i="41"/>
  <c r="E18" i="41"/>
  <c r="E19" i="41"/>
  <c r="E20" i="41"/>
  <c r="E21" i="41"/>
  <c r="E22" i="41"/>
  <c r="E7" i="41"/>
  <c r="E6" i="41"/>
  <c r="K8" i="29"/>
  <c r="K9" i="29"/>
  <c r="K10" i="29"/>
  <c r="K11" i="29"/>
  <c r="K12" i="29"/>
  <c r="K13" i="29"/>
  <c r="K14" i="29"/>
  <c r="K15" i="29"/>
  <c r="K16" i="29"/>
  <c r="K17" i="29"/>
  <c r="K18" i="29"/>
  <c r="K19" i="29"/>
  <c r="K20" i="29"/>
  <c r="K21" i="29"/>
  <c r="K22" i="29"/>
  <c r="K7" i="29"/>
  <c r="K6" i="29"/>
  <c r="I8" i="29"/>
  <c r="I9" i="29"/>
  <c r="I10" i="29"/>
  <c r="I11" i="29"/>
  <c r="I12" i="29"/>
  <c r="I13" i="29"/>
  <c r="I14" i="29"/>
  <c r="I15" i="29"/>
  <c r="I16" i="29"/>
  <c r="I17" i="29"/>
  <c r="I18" i="29"/>
  <c r="I19" i="29"/>
  <c r="I20" i="29"/>
  <c r="I21" i="29"/>
  <c r="I22" i="29"/>
  <c r="I7" i="29"/>
  <c r="I6" i="29"/>
  <c r="E8" i="29"/>
  <c r="E9" i="29"/>
  <c r="E10" i="29"/>
  <c r="E11" i="29"/>
  <c r="E12" i="29"/>
  <c r="E13" i="29"/>
  <c r="E14" i="29"/>
  <c r="E15" i="29"/>
  <c r="E16" i="29"/>
  <c r="E17" i="29"/>
  <c r="E18" i="29"/>
  <c r="E19" i="29"/>
  <c r="E20" i="29"/>
  <c r="E21" i="29"/>
  <c r="E22" i="29"/>
  <c r="E7" i="29"/>
  <c r="E6" i="29"/>
  <c r="K8" i="42"/>
  <c r="K9" i="42"/>
  <c r="K10" i="42"/>
  <c r="K11" i="42"/>
  <c r="K12" i="42"/>
  <c r="K13" i="42"/>
  <c r="K14" i="42"/>
  <c r="K15" i="42"/>
  <c r="K16" i="42"/>
  <c r="K17" i="42"/>
  <c r="K18" i="42"/>
  <c r="K19" i="42"/>
  <c r="K20" i="42"/>
  <c r="K21" i="42"/>
  <c r="K22" i="42"/>
  <c r="K7" i="42"/>
  <c r="K6" i="42"/>
  <c r="K8" i="40"/>
  <c r="K9" i="40"/>
  <c r="K10" i="40"/>
  <c r="K11" i="40"/>
  <c r="K12" i="40"/>
  <c r="K13" i="40"/>
  <c r="K14" i="40"/>
  <c r="K15" i="40"/>
  <c r="K16" i="40"/>
  <c r="K17" i="40"/>
  <c r="K18" i="40"/>
  <c r="K19" i="40"/>
  <c r="K20" i="40"/>
  <c r="K21" i="40"/>
  <c r="K22" i="40"/>
  <c r="K7" i="40"/>
  <c r="K6" i="40"/>
  <c r="I22" i="40"/>
  <c r="K8" i="39"/>
  <c r="K9" i="39"/>
  <c r="K10" i="39"/>
  <c r="K11" i="39"/>
  <c r="K12" i="39"/>
  <c r="K13" i="39"/>
  <c r="K14" i="39"/>
  <c r="K15" i="39"/>
  <c r="K16" i="39"/>
  <c r="K17" i="39"/>
  <c r="K18" i="39"/>
  <c r="K19" i="39"/>
  <c r="K20" i="39"/>
  <c r="K21" i="39"/>
  <c r="K22" i="39"/>
  <c r="K7" i="39"/>
  <c r="K6" i="39"/>
  <c r="K8" i="37"/>
  <c r="K9" i="37"/>
  <c r="K10" i="37"/>
  <c r="K11" i="37"/>
  <c r="K12" i="37"/>
  <c r="K13" i="37"/>
  <c r="K14" i="37"/>
  <c r="K15" i="37"/>
  <c r="K16" i="37"/>
  <c r="K17" i="37"/>
  <c r="K18" i="37"/>
  <c r="K19" i="37"/>
  <c r="K20" i="37"/>
  <c r="K21" i="37"/>
  <c r="K22" i="37"/>
  <c r="K7" i="37"/>
  <c r="K6" i="37"/>
  <c r="I8" i="37"/>
  <c r="I9" i="37"/>
  <c r="I10" i="37"/>
  <c r="I11" i="37"/>
  <c r="I12" i="37"/>
  <c r="I13" i="37"/>
  <c r="I14" i="37"/>
  <c r="I15" i="37"/>
  <c r="I16" i="37"/>
  <c r="I17" i="37"/>
  <c r="I18" i="37"/>
  <c r="I19" i="37"/>
  <c r="I20" i="37"/>
  <c r="I21" i="37"/>
  <c r="I22" i="37"/>
  <c r="I7" i="37"/>
  <c r="I6" i="37"/>
  <c r="K9" i="18"/>
  <c r="K10" i="18"/>
  <c r="K11" i="18"/>
  <c r="K12" i="18"/>
  <c r="K13" i="18"/>
  <c r="K14" i="18"/>
  <c r="K15" i="18"/>
  <c r="K16" i="18"/>
  <c r="K17" i="18"/>
  <c r="K18" i="18"/>
  <c r="K19" i="18"/>
  <c r="K20" i="18"/>
  <c r="K21" i="18"/>
  <c r="K22" i="18"/>
  <c r="K23" i="18"/>
  <c r="K24" i="18"/>
  <c r="K8" i="18"/>
  <c r="I9" i="18"/>
  <c r="I10" i="18"/>
  <c r="I11" i="18"/>
  <c r="I12" i="18"/>
  <c r="I13" i="18"/>
  <c r="I14" i="18"/>
  <c r="I15" i="18"/>
  <c r="I16" i="18"/>
  <c r="I17" i="18"/>
  <c r="I18" i="18"/>
  <c r="I19" i="18"/>
  <c r="I20" i="18"/>
  <c r="I21" i="18"/>
  <c r="I22" i="18"/>
  <c r="I23" i="18"/>
  <c r="I24" i="18"/>
  <c r="I8" i="18"/>
  <c r="L9" i="14"/>
  <c r="H14" i="41" l="1"/>
  <c r="H14" i="40"/>
  <c r="I14" i="40" s="1"/>
  <c r="D14" i="41" l="1"/>
  <c r="D14" i="40"/>
  <c r="A24" i="42" l="1"/>
  <c r="A23" i="42"/>
  <c r="H22" i="42"/>
  <c r="I22" i="42" s="1"/>
  <c r="D22" i="42"/>
  <c r="E22" i="42" s="1"/>
  <c r="H21" i="42"/>
  <c r="I21" i="42" s="1"/>
  <c r="D21" i="42"/>
  <c r="E21" i="42" s="1"/>
  <c r="H20" i="42"/>
  <c r="I20" i="42" s="1"/>
  <c r="D20" i="42"/>
  <c r="E20" i="42" s="1"/>
  <c r="H19" i="42"/>
  <c r="I19" i="42" s="1"/>
  <c r="D19" i="42"/>
  <c r="E19" i="42" s="1"/>
  <c r="H18" i="42"/>
  <c r="I18" i="42" s="1"/>
  <c r="D18" i="42"/>
  <c r="E18" i="42" s="1"/>
  <c r="H17" i="42"/>
  <c r="I17" i="42" s="1"/>
  <c r="D17" i="42"/>
  <c r="E17" i="42" s="1"/>
  <c r="H16" i="42"/>
  <c r="I16" i="42" s="1"/>
  <c r="D16" i="42"/>
  <c r="E16" i="42" s="1"/>
  <c r="H15" i="42"/>
  <c r="I15" i="42" s="1"/>
  <c r="D15" i="42"/>
  <c r="E15" i="42" s="1"/>
  <c r="H14" i="42"/>
  <c r="I14" i="42" s="1"/>
  <c r="D14" i="42"/>
  <c r="E14" i="42" s="1"/>
  <c r="H13" i="42"/>
  <c r="I13" i="42" s="1"/>
  <c r="D13" i="42"/>
  <c r="E13" i="42" s="1"/>
  <c r="H12" i="42"/>
  <c r="I12" i="42" s="1"/>
  <c r="D12" i="42"/>
  <c r="E12" i="42" s="1"/>
  <c r="H11" i="42"/>
  <c r="I11" i="42" s="1"/>
  <c r="D11" i="42"/>
  <c r="E11" i="42" s="1"/>
  <c r="H10" i="42"/>
  <c r="I10" i="42" s="1"/>
  <c r="D10" i="42"/>
  <c r="E10" i="42" s="1"/>
  <c r="H9" i="42"/>
  <c r="I9" i="42" s="1"/>
  <c r="D9" i="42"/>
  <c r="E9" i="42" s="1"/>
  <c r="H8" i="42"/>
  <c r="I8" i="42" s="1"/>
  <c r="D8" i="42"/>
  <c r="E8" i="42" s="1"/>
  <c r="H7" i="42"/>
  <c r="I7" i="42" s="1"/>
  <c r="D7" i="42"/>
  <c r="E7" i="42" s="1"/>
  <c r="H6" i="42"/>
  <c r="I6" i="42" s="1"/>
  <c r="D6" i="42"/>
  <c r="E6" i="42" s="1"/>
  <c r="A2" i="42"/>
  <c r="A1" i="42"/>
  <c r="D6" i="37" l="1"/>
  <c r="E6" i="37" s="1"/>
  <c r="D7" i="37"/>
  <c r="E7" i="37" s="1"/>
  <c r="D8" i="37"/>
  <c r="E8" i="37" s="1"/>
  <c r="D9" i="37"/>
  <c r="E9" i="37" s="1"/>
  <c r="D10" i="37"/>
  <c r="E10" i="37" s="1"/>
  <c r="D11" i="37"/>
  <c r="E11" i="37"/>
  <c r="D12" i="37"/>
  <c r="E12" i="37" s="1"/>
  <c r="D13" i="37"/>
  <c r="E13" i="37"/>
  <c r="D14" i="37"/>
  <c r="E14" i="37" s="1"/>
  <c r="D15" i="37"/>
  <c r="E15" i="37" s="1"/>
  <c r="D16" i="37"/>
  <c r="E16" i="37" s="1"/>
  <c r="D17" i="37"/>
  <c r="E17" i="37" s="1"/>
  <c r="D18" i="37"/>
  <c r="E18" i="37" s="1"/>
  <c r="D19" i="37"/>
  <c r="E19" i="37" s="1"/>
  <c r="D20" i="37"/>
  <c r="E20" i="37"/>
  <c r="D21" i="37"/>
  <c r="E21" i="37" s="1"/>
  <c r="D22" i="37"/>
  <c r="E22" i="37" s="1"/>
  <c r="N17" i="14"/>
  <c r="H8" i="37"/>
  <c r="H9" i="37"/>
  <c r="H10" i="37"/>
  <c r="H11" i="37"/>
  <c r="H12" i="37"/>
  <c r="H13" i="37"/>
  <c r="H14" i="37"/>
  <c r="H15" i="37"/>
  <c r="H16" i="37"/>
  <c r="H17" i="37"/>
  <c r="H18" i="37"/>
  <c r="H19" i="37"/>
  <c r="H20" i="37"/>
  <c r="H21" i="37"/>
  <c r="H9" i="18"/>
  <c r="H10" i="18"/>
  <c r="H11" i="18"/>
  <c r="H12" i="18"/>
  <c r="H13" i="18"/>
  <c r="H14" i="18"/>
  <c r="H15" i="18"/>
  <c r="H16" i="18"/>
  <c r="H17" i="18"/>
  <c r="H18" i="18"/>
  <c r="H19" i="18"/>
  <c r="H20" i="18"/>
  <c r="H21" i="18"/>
  <c r="H22" i="18"/>
  <c r="H23" i="18"/>
  <c r="H24" i="18"/>
  <c r="D8" i="18"/>
  <c r="E8" i="18" s="1"/>
  <c r="D9" i="18"/>
  <c r="E9" i="18" s="1"/>
  <c r="D10" i="18"/>
  <c r="E10" i="18" s="1"/>
  <c r="D11" i="18"/>
  <c r="E11" i="18" s="1"/>
  <c r="D12" i="18"/>
  <c r="E12" i="18" s="1"/>
  <c r="D13" i="18"/>
  <c r="E13" i="18"/>
  <c r="D14" i="18"/>
  <c r="E14" i="18"/>
  <c r="D15" i="18"/>
  <c r="E15" i="18" s="1"/>
  <c r="D16" i="18"/>
  <c r="E16" i="18" s="1"/>
  <c r="D17" i="18"/>
  <c r="E17" i="18" s="1"/>
  <c r="D18" i="18"/>
  <c r="E18" i="18" s="1"/>
  <c r="D19" i="18"/>
  <c r="E19" i="18" s="1"/>
  <c r="D20" i="18"/>
  <c r="E20" i="18" s="1"/>
  <c r="D21" i="18"/>
  <c r="E21" i="18" s="1"/>
  <c r="D22" i="18"/>
  <c r="E22" i="18" s="1"/>
  <c r="D23" i="18"/>
  <c r="E23" i="18" s="1"/>
  <c r="D24" i="18"/>
  <c r="E24" i="18" s="1"/>
  <c r="D9" i="14"/>
  <c r="F9" i="14"/>
  <c r="H9" i="14"/>
  <c r="D10" i="14"/>
  <c r="F10" i="14"/>
  <c r="H10" i="14"/>
  <c r="D11" i="14"/>
  <c r="F11" i="14"/>
  <c r="H11" i="14"/>
  <c r="D12" i="14"/>
  <c r="F12" i="14"/>
  <c r="H12" i="14"/>
  <c r="D13" i="14"/>
  <c r="F13" i="14"/>
  <c r="H13" i="14"/>
  <c r="D14" i="14"/>
  <c r="F14" i="14"/>
  <c r="H14" i="14"/>
  <c r="D15" i="14"/>
  <c r="F15" i="14"/>
  <c r="H15" i="14"/>
  <c r="D16" i="14"/>
  <c r="F16" i="14"/>
  <c r="H16" i="14"/>
  <c r="D17" i="14"/>
  <c r="F17" i="14"/>
  <c r="H17" i="14"/>
  <c r="D18" i="14"/>
  <c r="F18" i="14"/>
  <c r="H18" i="14"/>
  <c r="D19" i="14"/>
  <c r="F19" i="14"/>
  <c r="H19" i="14"/>
  <c r="D20" i="14"/>
  <c r="F20" i="14"/>
  <c r="H20" i="14"/>
  <c r="D21" i="14"/>
  <c r="F21" i="14"/>
  <c r="H21" i="14"/>
  <c r="D22" i="14"/>
  <c r="F22" i="14"/>
  <c r="H22" i="14"/>
  <c r="D23" i="14"/>
  <c r="F23" i="14"/>
  <c r="H23" i="14"/>
  <c r="D24" i="14"/>
  <c r="F24" i="14"/>
  <c r="H24" i="14"/>
  <c r="D25" i="14"/>
  <c r="F25" i="14"/>
  <c r="H25" i="14"/>
  <c r="H7" i="37"/>
  <c r="H22" i="37"/>
  <c r="A23" i="40"/>
  <c r="H6" i="37"/>
  <c r="A23" i="37"/>
  <c r="N13" i="14"/>
  <c r="L25" i="14"/>
  <c r="L24" i="14"/>
  <c r="L23" i="14"/>
  <c r="L22" i="14"/>
  <c r="L21" i="14"/>
  <c r="L20" i="14"/>
  <c r="L19" i="14"/>
  <c r="L18" i="14"/>
  <c r="L17" i="14"/>
  <c r="L16" i="14"/>
  <c r="L15" i="14"/>
  <c r="L14" i="14"/>
  <c r="L13" i="14"/>
  <c r="L12" i="14"/>
  <c r="L11" i="14"/>
  <c r="L10" i="14"/>
  <c r="J11" i="14"/>
  <c r="J12" i="14"/>
  <c r="J13" i="14"/>
  <c r="J14" i="14"/>
  <c r="J15" i="14"/>
  <c r="J16" i="14"/>
  <c r="J17" i="14"/>
  <c r="J18" i="14"/>
  <c r="J19" i="14"/>
  <c r="J20" i="14"/>
  <c r="J21" i="14"/>
  <c r="J22" i="14"/>
  <c r="J23" i="14"/>
  <c r="J24" i="14"/>
  <c r="J25" i="14"/>
  <c r="J10" i="14"/>
  <c r="J9" i="14"/>
  <c r="H16" i="40"/>
  <c r="I16" i="40" s="1"/>
  <c r="H17" i="40"/>
  <c r="I17" i="40" s="1"/>
  <c r="D17" i="40"/>
  <c r="E17" i="40" s="1"/>
  <c r="H18" i="41"/>
  <c r="H10" i="41"/>
  <c r="H18" i="40"/>
  <c r="I18" i="40" s="1"/>
  <c r="H12" i="40"/>
  <c r="I12" i="40" s="1"/>
  <c r="H10" i="40"/>
  <c r="I10" i="40" s="1"/>
  <c r="A24" i="41"/>
  <c r="H22" i="41"/>
  <c r="D22" i="41"/>
  <c r="H21" i="41"/>
  <c r="D21" i="41"/>
  <c r="H20" i="41"/>
  <c r="D20" i="41"/>
  <c r="H19" i="41"/>
  <c r="D19" i="41"/>
  <c r="D18" i="41"/>
  <c r="H17" i="41"/>
  <c r="D17" i="41"/>
  <c r="H16" i="41"/>
  <c r="D16" i="41"/>
  <c r="H15" i="41"/>
  <c r="D15" i="41"/>
  <c r="H13" i="41"/>
  <c r="D13" i="41"/>
  <c r="H12" i="41"/>
  <c r="D12" i="41"/>
  <c r="H11" i="41"/>
  <c r="D11" i="41"/>
  <c r="D10" i="41"/>
  <c r="H9" i="41"/>
  <c r="D9" i="41"/>
  <c r="H8" i="41"/>
  <c r="D8" i="41"/>
  <c r="H7" i="41"/>
  <c r="D7" i="41"/>
  <c r="H6" i="41"/>
  <c r="D6" i="41"/>
  <c r="A2" i="41"/>
  <c r="A1" i="41"/>
  <c r="A24" i="40"/>
  <c r="H22" i="40"/>
  <c r="D22" i="40"/>
  <c r="E22" i="40" s="1"/>
  <c r="H21" i="40"/>
  <c r="I21" i="40" s="1"/>
  <c r="D21" i="40"/>
  <c r="E21" i="40" s="1"/>
  <c r="H20" i="40"/>
  <c r="I20" i="40" s="1"/>
  <c r="D20" i="40"/>
  <c r="E20" i="40" s="1"/>
  <c r="H19" i="40"/>
  <c r="I19" i="40" s="1"/>
  <c r="D19" i="40"/>
  <c r="E19" i="40" s="1"/>
  <c r="D18" i="40"/>
  <c r="E18" i="40" s="1"/>
  <c r="D16" i="40"/>
  <c r="E16" i="40" s="1"/>
  <c r="H15" i="40"/>
  <c r="I15" i="40" s="1"/>
  <c r="D15" i="40"/>
  <c r="E15" i="40" s="1"/>
  <c r="E14" i="40"/>
  <c r="H13" i="40"/>
  <c r="I13" i="40" s="1"/>
  <c r="D13" i="40"/>
  <c r="E13" i="40" s="1"/>
  <c r="D12" i="40"/>
  <c r="E12" i="40" s="1"/>
  <c r="H11" i="40"/>
  <c r="I11" i="40" s="1"/>
  <c r="D11" i="40"/>
  <c r="E11" i="40" s="1"/>
  <c r="D10" i="40"/>
  <c r="E10" i="40" s="1"/>
  <c r="H9" i="40"/>
  <c r="I9" i="40" s="1"/>
  <c r="D9" i="40"/>
  <c r="E9" i="40" s="1"/>
  <c r="H8" i="40"/>
  <c r="I8" i="40" s="1"/>
  <c r="D8" i="40"/>
  <c r="E8" i="40" s="1"/>
  <c r="H7" i="40"/>
  <c r="I7" i="40" s="1"/>
  <c r="D7" i="40"/>
  <c r="E7" i="40" s="1"/>
  <c r="H6" i="40"/>
  <c r="I6" i="40" s="1"/>
  <c r="D6" i="40"/>
  <c r="E6" i="40" s="1"/>
  <c r="A24" i="39"/>
  <c r="A23" i="39"/>
  <c r="H22" i="39"/>
  <c r="I22" i="39" s="1"/>
  <c r="D22" i="39"/>
  <c r="E22" i="39" s="1"/>
  <c r="H21" i="39"/>
  <c r="I21" i="39" s="1"/>
  <c r="D21" i="39"/>
  <c r="E21" i="39" s="1"/>
  <c r="H20" i="39"/>
  <c r="I20" i="39" s="1"/>
  <c r="D20" i="39"/>
  <c r="E20" i="39" s="1"/>
  <c r="H19" i="39"/>
  <c r="I19" i="39" s="1"/>
  <c r="D19" i="39"/>
  <c r="E19" i="39" s="1"/>
  <c r="H18" i="39"/>
  <c r="I18" i="39" s="1"/>
  <c r="D18" i="39"/>
  <c r="E18" i="39" s="1"/>
  <c r="H17" i="39"/>
  <c r="I17" i="39" s="1"/>
  <c r="D17" i="39"/>
  <c r="E17" i="39" s="1"/>
  <c r="H16" i="39"/>
  <c r="I16" i="39" s="1"/>
  <c r="D16" i="39"/>
  <c r="E16" i="39" s="1"/>
  <c r="H15" i="39"/>
  <c r="I15" i="39" s="1"/>
  <c r="D15" i="39"/>
  <c r="E15" i="39" s="1"/>
  <c r="H14" i="39"/>
  <c r="I14" i="39" s="1"/>
  <c r="D14" i="39"/>
  <c r="E14" i="39" s="1"/>
  <c r="H13" i="39"/>
  <c r="I13" i="39" s="1"/>
  <c r="D13" i="39"/>
  <c r="E13" i="39" s="1"/>
  <c r="H12" i="39"/>
  <c r="I12" i="39" s="1"/>
  <c r="D12" i="39"/>
  <c r="E12" i="39" s="1"/>
  <c r="H11" i="39"/>
  <c r="I11" i="39" s="1"/>
  <c r="D11" i="39"/>
  <c r="E11" i="39" s="1"/>
  <c r="H10" i="39"/>
  <c r="I10" i="39" s="1"/>
  <c r="D10" i="39"/>
  <c r="E10" i="39" s="1"/>
  <c r="H9" i="39"/>
  <c r="I9" i="39" s="1"/>
  <c r="D9" i="39"/>
  <c r="E9" i="39"/>
  <c r="H8" i="39"/>
  <c r="I8" i="39" s="1"/>
  <c r="D8" i="39"/>
  <c r="E8" i="39" s="1"/>
  <c r="H7" i="39"/>
  <c r="I7" i="39" s="1"/>
  <c r="D7" i="39"/>
  <c r="E7" i="39" s="1"/>
  <c r="H6" i="39"/>
  <c r="I6" i="39" s="1"/>
  <c r="D6" i="39"/>
  <c r="E6" i="39" s="1"/>
  <c r="D18" i="29"/>
  <c r="D10" i="29"/>
  <c r="H22" i="29"/>
  <c r="D22" i="29"/>
  <c r="H21" i="29"/>
  <c r="D21" i="29"/>
  <c r="H20" i="29"/>
  <c r="D20" i="29"/>
  <c r="H19" i="29"/>
  <c r="D19" i="29"/>
  <c r="H18" i="29"/>
  <c r="H17" i="29"/>
  <c r="D17" i="29"/>
  <c r="H16" i="29"/>
  <c r="D16" i="29"/>
  <c r="H15" i="29"/>
  <c r="D15" i="29"/>
  <c r="H14" i="29"/>
  <c r="D14" i="29"/>
  <c r="H13" i="29"/>
  <c r="D13" i="29"/>
  <c r="H12" i="29"/>
  <c r="D12" i="29"/>
  <c r="H11" i="29"/>
  <c r="D11" i="29"/>
  <c r="H10" i="29"/>
  <c r="H9" i="29"/>
  <c r="D9" i="29"/>
  <c r="H8" i="29"/>
  <c r="D8" i="29"/>
  <c r="H7" i="29"/>
  <c r="D7" i="29"/>
  <c r="H6" i="29"/>
  <c r="D6" i="29"/>
  <c r="A24" i="37"/>
  <c r="A2" i="40"/>
  <c r="A1" i="40"/>
  <c r="A2" i="39"/>
  <c r="A1" i="39"/>
  <c r="A2" i="29"/>
  <c r="A1" i="29"/>
  <c r="A2" i="37"/>
  <c r="A1" i="37"/>
  <c r="A2" i="18"/>
  <c r="A1" i="18"/>
  <c r="N25" i="14"/>
  <c r="N24" i="14"/>
  <c r="N23" i="14"/>
  <c r="N22" i="14"/>
  <c r="N21" i="14"/>
  <c r="N20" i="14"/>
  <c r="N19" i="14"/>
  <c r="N18" i="14"/>
  <c r="N16" i="14"/>
  <c r="N15" i="14"/>
  <c r="N14" i="14"/>
  <c r="N12" i="14"/>
  <c r="N11" i="14"/>
  <c r="N10" i="14"/>
  <c r="N9" i="14"/>
  <c r="H8" i="18"/>
  <c r="A24" i="29"/>
</calcChain>
</file>

<file path=xl/sharedStrings.xml><?xml version="1.0" encoding="utf-8"?>
<sst xmlns="http://schemas.openxmlformats.org/spreadsheetml/2006/main" count="370" uniqueCount="92">
  <si>
    <t xml:space="preserve">TAB 10 - LABOR EXCHANGE PERFORMANCE SUMMARY </t>
  </si>
  <si>
    <t>COHORT SUMMARY</t>
  </si>
  <si>
    <t>Chart 1 - Populations in the Performance Cohort</t>
  </si>
  <si>
    <t xml:space="preserve">PERFORMANCE SUMMARY </t>
  </si>
  <si>
    <t>Chart 2 - Job Seeker Outcome Summary</t>
  </si>
  <si>
    <t>Chart 3 - UI Claimant Outcome Summary</t>
  </si>
  <si>
    <t>Chart 4 - Veteran Outcome Summary</t>
  </si>
  <si>
    <t>Chart 5 - Disabled Veteran Outcome Summary</t>
  </si>
  <si>
    <t>Chart 6 - DVOP Disabled Veteran Outcome Summary</t>
  </si>
  <si>
    <t>Chart 7 - DVOP Veteran Outcome Summary</t>
  </si>
  <si>
    <t>Chart 8 - RESEA Outcome Summary</t>
  </si>
  <si>
    <t>Data Source:  Labor Exchange Quarterly Report Data (ETA 9172 PIRL)</t>
  </si>
  <si>
    <t>Compiled by MassHire Department of Career Services</t>
  </si>
  <si>
    <t>CHART  1 - POPULATIONS IN THE PERFORMANCE COHORT</t>
  </si>
  <si>
    <t>A</t>
  </si>
  <si>
    <t>B</t>
  </si>
  <si>
    <t>C</t>
  </si>
  <si>
    <t>D=C/B</t>
  </si>
  <si>
    <t>E</t>
  </si>
  <si>
    <t>F=E/B</t>
  </si>
  <si>
    <t>G</t>
  </si>
  <si>
    <t>H=G/E</t>
  </si>
  <si>
    <t>I</t>
  </si>
  <si>
    <t>J=I/E</t>
  </si>
  <si>
    <t>K</t>
  </si>
  <si>
    <t>L=K/G</t>
  </si>
  <si>
    <t>M</t>
  </si>
  <si>
    <t>N=M/I</t>
  </si>
  <si>
    <t>WORKFORCE
AREA</t>
  </si>
  <si>
    <t>Disabled</t>
  </si>
  <si>
    <t>DVOP</t>
  </si>
  <si>
    <t>Total</t>
  </si>
  <si>
    <t>As a % of</t>
  </si>
  <si>
    <t>Veterans</t>
  </si>
  <si>
    <t>Job</t>
  </si>
  <si>
    <t>UI</t>
  </si>
  <si>
    <t>Total Job</t>
  </si>
  <si>
    <t>Served by</t>
  </si>
  <si>
    <t>Intensive</t>
  </si>
  <si>
    <t>Seekers</t>
  </si>
  <si>
    <t>Claimants</t>
  </si>
  <si>
    <t>Services</t>
  </si>
  <si>
    <t>Berkshire</t>
  </si>
  <si>
    <t>Boston</t>
  </si>
  <si>
    <t>Bristol</t>
  </si>
  <si>
    <t>Brockton</t>
  </si>
  <si>
    <t xml:space="preserve">Cape Cod </t>
  </si>
  <si>
    <t>Central Mass</t>
  </si>
  <si>
    <t>Frankl/Hampsh</t>
  </si>
  <si>
    <t>Gtr Lowell</t>
  </si>
  <si>
    <t>Gtr NBedford</t>
  </si>
  <si>
    <t>Hampden</t>
  </si>
  <si>
    <t xml:space="preserve">Merrimack </t>
  </si>
  <si>
    <t>Metro North</t>
  </si>
  <si>
    <t>Metro SW</t>
  </si>
  <si>
    <t xml:space="preserve">North Central </t>
  </si>
  <si>
    <t>North Shore</t>
  </si>
  <si>
    <t>South Shore</t>
  </si>
  <si>
    <t>TOTAL</t>
  </si>
  <si>
    <t>CHART  2 -  JOB SEEKER OUTCOME SUMMARY</t>
  </si>
  <si>
    <t>F</t>
  </si>
  <si>
    <t>H=G/F</t>
  </si>
  <si>
    <t>J</t>
  </si>
  <si>
    <t>WORKFORCE 
AREA</t>
  </si>
  <si>
    <t>Q2 Entered
Employment
Denominator</t>
  </si>
  <si>
    <t>Q2 Entered
Employment
Numerator</t>
  </si>
  <si>
    <t>Q2 Entered
Employment
Rate</t>
  </si>
  <si>
    <t>% of State Goal*</t>
  </si>
  <si>
    <t>Q4 Entered
Employment
Denominator</t>
  </si>
  <si>
    <t>Q4 Entered
Employment
Numerator</t>
  </si>
  <si>
    <t>Q4 Entered
Employment
Rate</t>
  </si>
  <si>
    <t>Q2 Median
Earnings</t>
  </si>
  <si>
    <t>Cape Cod &amp; Islands</t>
  </si>
  <si>
    <t>Franklin/Hampshire</t>
  </si>
  <si>
    <t>Greater Lowell</t>
  </si>
  <si>
    <t>Greater New Bedford</t>
  </si>
  <si>
    <t>Merrimack Valley</t>
  </si>
  <si>
    <t>Metro South/West</t>
  </si>
  <si>
    <t>North Central Mass</t>
  </si>
  <si>
    <t>STATE TOTALS</t>
  </si>
  <si>
    <t>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t>
  </si>
  <si>
    <t>CHART  3 -  UI CLAIMANT OUTCOME SUMMARY</t>
  </si>
  <si>
    <t>CHART 4 - VETERAN OUTCOME SUMMARY</t>
  </si>
  <si>
    <t>% of State
Goal*</t>
  </si>
  <si>
    <t>CHART 5 - DISABLED VETERAN OUTCOME SUMMARY</t>
  </si>
  <si>
    <t>CHART 6 - DVOP DISABLED VETERAN OUTCOME SUMMARY</t>
  </si>
  <si>
    <t>CHART 7 - DVOP VETERAN OUTCOME SUMMARY</t>
  </si>
  <si>
    <t>CHART 8 - RESEA OUTCOME SUMMARY</t>
  </si>
  <si>
    <t>FY22 QUARTER ENDING SEPTEMBER 30, 2020</t>
  </si>
  <si>
    <t>*State Labor Exchange Goals:   Q2 EE Rate = 65%    Q4 EE Rate = 66%    Median Earnings = $6800</t>
  </si>
  <si>
    <t>*State Veteran Goals:   Q2 EE Rate = 60%    Q4 EE Rate = 60%    Median Earnings = $8600</t>
  </si>
  <si>
    <t>*State DVOP Goals:   Q2 EE Rate = 56%    Q4 EE Rate = 56%    Median Earnings = $8000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</si>
</sst>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
  </numFmts>
  <fonts count="23" x14ac:knownFonts="1">
    <font>
      <sz val="10"/>
      <name val="Arial"/>
    </font>
    <font>
      <sz val="10"/>
      <name val="Arial"/>
    </font>
    <font>
      <sz val="8"/>
      <name val="Arial"/>
      <family val="2"/>
    </font>
    <font>
      <sz val="10"/>
      <name val="Arial"/>
      <family val="2"/>
    </font>
    <font>
      <b/>
      <sz val="10"/>
      <name val="Arial"/>
      <family val="2"/>
    </font>
    <font>
      <sz val="10"/>
      <name val="Times New Roman"/>
      <family val="1"/>
    </font>
    <font>
      <b/>
      <sz val="14"/>
      <name val="Times New Roman"/>
      <family val="1"/>
    </font>
    <font>
      <b/>
      <sz val="16"/>
      <name val="Times New Roman"/>
      <family val="1"/>
    </font>
    <font>
      <b/>
      <sz val="12"/>
      <name val="Times New Roman"/>
      <family val="1"/>
    </font>
    <font>
      <b/>
      <sz val="12"/>
      <color indexed="12"/>
      <name val="Times New Roman"/>
      <family val="1"/>
    </font>
    <font>
      <b/>
      <sz val="10"/>
      <name val="Times New Roman"/>
      <family val="1"/>
    </font>
    <font>
      <sz val="10"/>
      <color indexed="12"/>
      <name val="Times New Roman"/>
      <family val="1"/>
    </font>
    <font>
      <sz val="8"/>
      <name val="Times New Roman"/>
      <family val="1"/>
    </font>
    <font>
      <b/>
      <sz val="8"/>
      <name val="Times New Roman"/>
      <family val="1"/>
    </font>
    <font>
      <sz val="10"/>
      <color indexed="8"/>
      <name val="Arial"/>
      <family val="2"/>
    </font>
    <font>
      <sz val="10"/>
      <color indexed="8"/>
      <name val="Arial"/>
      <family val="2"/>
    </font>
    <font>
      <sz val="10"/>
      <color indexed="8"/>
      <name val="Arial"/>
      <family val="2"/>
    </font>
    <font>
      <sz val="10"/>
      <color indexed="8"/>
      <name val="Arial"/>
      <family val="2"/>
    </font>
    <font>
      <b/>
      <sz val="11"/>
      <name val="Times New Roman"/>
      <family val="1"/>
    </font>
    <font>
      <sz val="11"/>
      <name val="Arial"/>
      <family val="2"/>
    </font>
    <font>
      <b/>
      <i/>
      <sz val="12"/>
      <name val="Times New Roman"/>
      <family val="1"/>
    </font>
    <font>
      <sz val="10"/>
      <color indexed="8"/>
      <name val="ARIAL"/>
      <charset val="1"/>
    </font>
    <font>
      <sz val="10"/>
      <color rgb="FF000000"/>
      <name val="ARIAL"/>
      <charset val="1"/>
    </font>
  </fonts>
  <fills count="2">
    <fill>
      <patternFill patternType="none"/>
    </fill>
    <fill>
      <patternFill patternType="gray125"/>
    </fill>
  </fills>
  <borders count="72">
    <border>
      <left/>
      <right/>
      <top/>
      <bottom/>
      <diagonal/>
    </border>
    <border>
      <left style="thick">
        <color indexed="12"/>
      </left>
      <right/>
      <top/>
      <bottom/>
      <diagonal/>
    </border>
    <border>
      <left style="thick">
        <color indexed="12"/>
      </left>
      <right/>
      <top style="thick">
        <color indexed="12"/>
      </top>
      <bottom/>
      <diagonal/>
    </border>
    <border>
      <left/>
      <right style="thick">
        <color indexed="12"/>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top style="thick">
        <color indexed="12"/>
      </top>
      <bottom/>
      <diagonal/>
    </border>
    <border>
      <left/>
      <right style="thick">
        <color indexed="12"/>
      </right>
      <top style="thick">
        <color indexed="12"/>
      </top>
      <bottom/>
      <diagonal/>
    </border>
    <border>
      <left style="thick">
        <color indexed="12"/>
      </left>
      <right/>
      <top/>
      <bottom style="thick">
        <color indexed="12"/>
      </bottom>
      <diagonal/>
    </border>
    <border>
      <left/>
      <right/>
      <top/>
      <bottom style="thick">
        <color indexed="12"/>
      </bottom>
      <diagonal/>
    </border>
    <border>
      <left/>
      <right style="thick">
        <color indexed="12"/>
      </right>
      <top/>
      <bottom style="thick">
        <color indexed="12"/>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double">
        <color indexed="64"/>
      </right>
      <top/>
      <bottom/>
      <diagonal/>
    </border>
    <border>
      <left style="double">
        <color indexed="64"/>
      </left>
      <right/>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double">
        <color indexed="64"/>
      </left>
      <right/>
      <top style="medium">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right style="double">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double">
        <color indexed="64"/>
      </right>
      <top style="medium">
        <color indexed="64"/>
      </top>
      <bottom style="thin">
        <color indexed="64"/>
      </bottom>
      <diagonal/>
    </border>
    <border>
      <left style="double">
        <color indexed="64"/>
      </left>
      <right/>
      <top/>
      <bottom style="medium">
        <color indexed="64"/>
      </bottom>
      <diagonal/>
    </border>
    <border>
      <left style="thin">
        <color indexed="64"/>
      </left>
      <right/>
      <top style="thin">
        <color indexed="64"/>
      </top>
      <bottom/>
      <diagonal/>
    </border>
    <border>
      <left/>
      <right/>
      <top style="medium">
        <color indexed="64"/>
      </top>
      <bottom/>
      <diagonal/>
    </border>
    <border>
      <left/>
      <right style="thin">
        <color indexed="64"/>
      </right>
      <top style="medium">
        <color indexed="64"/>
      </top>
      <bottom/>
      <diagonal/>
    </border>
    <border>
      <left style="double">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double">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ck">
        <color rgb="FF0000FF"/>
      </left>
      <right/>
      <top/>
      <bottom/>
      <diagonal/>
    </border>
  </borders>
  <cellStyleXfs count="9">
    <xf numFmtId="0" fontId="0" fillId="0" borderId="0"/>
    <xf numFmtId="44" fontId="1" fillId="0" borderId="0" applyFont="0" applyFill="0" applyBorder="0" applyAlignment="0" applyProtection="0"/>
    <xf numFmtId="0" fontId="14" fillId="0" borderId="0">
      <alignment vertical="top"/>
    </xf>
    <xf numFmtId="0" fontId="15" fillId="0" borderId="0">
      <alignment vertical="top"/>
    </xf>
    <xf numFmtId="0" fontId="16" fillId="0" borderId="0">
      <alignment vertical="top"/>
    </xf>
    <xf numFmtId="0" fontId="17" fillId="0" borderId="0">
      <alignment vertical="top"/>
    </xf>
    <xf numFmtId="0" fontId="21" fillId="0" borderId="0">
      <alignment vertical="top"/>
    </xf>
    <xf numFmtId="0" fontId="22" fillId="0" borderId="0"/>
    <xf numFmtId="9" fontId="1" fillId="0" borderId="0" applyFont="0" applyFill="0" applyBorder="0" applyAlignment="0" applyProtection="0"/>
  </cellStyleXfs>
  <cellXfs count="221">
    <xf numFmtId="0" fontId="0" fillId="0" borderId="0" xfId="0"/>
    <xf numFmtId="0" fontId="3" fillId="0" borderId="0" xfId="0" applyFont="1" applyAlignment="1">
      <alignment horizontal="center" vertical="center"/>
    </xf>
    <xf numFmtId="0" fontId="3" fillId="0" borderId="0" xfId="0" applyFont="1"/>
    <xf numFmtId="0" fontId="3" fillId="0" borderId="0" xfId="0" applyFont="1" applyAlignment="1">
      <alignment vertical="center"/>
    </xf>
    <xf numFmtId="3" fontId="3" fillId="0" borderId="0" xfId="0" applyNumberFormat="1" applyFont="1"/>
    <xf numFmtId="0" fontId="3" fillId="0" borderId="0" xfId="0" applyFont="1" applyBorder="1" applyAlignment="1">
      <alignment horizontal="left" wrapText="1"/>
    </xf>
    <xf numFmtId="0" fontId="3" fillId="0" borderId="0" xfId="0" applyFont="1" applyAlignment="1">
      <alignment horizontal="left" wrapText="1"/>
    </xf>
    <xf numFmtId="0" fontId="3" fillId="0" borderId="0"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0" fontId="6" fillId="0" borderId="0" xfId="0" applyFont="1" applyAlignment="1">
      <alignment horizontal="center"/>
    </xf>
    <xf numFmtId="0" fontId="8" fillId="0" borderId="0" xfId="0" applyFont="1" applyAlignment="1"/>
    <xf numFmtId="0" fontId="8" fillId="0" borderId="0" xfId="0" applyFont="1" applyBorder="1" applyAlignment="1"/>
    <xf numFmtId="0" fontId="6" fillId="0" borderId="1" xfId="0" applyFont="1" applyBorder="1"/>
    <xf numFmtId="0" fontId="8" fillId="0" borderId="1" xfId="0" applyFont="1" applyBorder="1" applyAlignment="1">
      <alignment horizontal="left" indent="15"/>
    </xf>
    <xf numFmtId="0" fontId="5" fillId="0" borderId="1" xfId="0" applyFont="1" applyBorder="1" applyAlignment="1">
      <alignment horizontal="left" indent="1"/>
    </xf>
    <xf numFmtId="0" fontId="6" fillId="0" borderId="2" xfId="0" applyFont="1" applyBorder="1" applyAlignment="1">
      <alignment horizontal="center"/>
    </xf>
    <xf numFmtId="0" fontId="9" fillId="0" borderId="3" xfId="0" applyFont="1" applyBorder="1" applyAlignment="1"/>
    <xf numFmtId="0" fontId="5" fillId="0" borderId="4" xfId="0" applyFont="1" applyBorder="1" applyAlignment="1">
      <alignment vertical="center"/>
    </xf>
    <xf numFmtId="3" fontId="5" fillId="0" borderId="5" xfId="0" applyNumberFormat="1" applyFont="1" applyFill="1" applyBorder="1" applyAlignment="1">
      <alignment horizontal="center" vertical="center"/>
    </xf>
    <xf numFmtId="9" fontId="5" fillId="0" borderId="6" xfId="8" applyFont="1" applyFill="1" applyBorder="1" applyAlignment="1">
      <alignment horizontal="center" vertical="center"/>
    </xf>
    <xf numFmtId="0" fontId="5" fillId="0" borderId="7" xfId="0" applyFont="1" applyBorder="1" applyAlignment="1">
      <alignment vertical="center"/>
    </xf>
    <xf numFmtId="0" fontId="5" fillId="0" borderId="8" xfId="0" applyFont="1" applyBorder="1" applyAlignment="1">
      <alignment vertical="center"/>
    </xf>
    <xf numFmtId="3" fontId="5" fillId="0" borderId="9" xfId="0" applyNumberFormat="1" applyFont="1" applyFill="1" applyBorder="1" applyAlignment="1">
      <alignment horizontal="center" vertical="center"/>
    </xf>
    <xf numFmtId="9" fontId="5" fillId="0" borderId="10" xfId="8" applyFont="1" applyFill="1" applyBorder="1" applyAlignment="1">
      <alignment horizontal="center" vertical="center"/>
    </xf>
    <xf numFmtId="0" fontId="10" fillId="0" borderId="11" xfId="0" applyFont="1" applyBorder="1" applyAlignment="1">
      <alignment vertical="center"/>
    </xf>
    <xf numFmtId="3" fontId="10" fillId="0" borderId="12" xfId="0" applyNumberFormat="1" applyFont="1" applyFill="1" applyBorder="1" applyAlignment="1">
      <alignment horizontal="center" vertical="center"/>
    </xf>
    <xf numFmtId="9" fontId="10" fillId="0" borderId="13" xfId="8" applyFont="1" applyFill="1" applyBorder="1" applyAlignment="1">
      <alignment horizontal="center" vertical="center"/>
    </xf>
    <xf numFmtId="0" fontId="5" fillId="0" borderId="0" xfId="0" applyFont="1"/>
    <xf numFmtId="0" fontId="5" fillId="0" borderId="14" xfId="0" applyFont="1" applyBorder="1"/>
    <xf numFmtId="0" fontId="5" fillId="0" borderId="15" xfId="0" applyFont="1" applyBorder="1"/>
    <xf numFmtId="0" fontId="11" fillId="0" borderId="3" xfId="0" applyFont="1" applyBorder="1"/>
    <xf numFmtId="0" fontId="5" fillId="0" borderId="1" xfId="0" applyFont="1" applyBorder="1"/>
    <xf numFmtId="0" fontId="5" fillId="0" borderId="0" xfId="0" applyFont="1" applyBorder="1"/>
    <xf numFmtId="0" fontId="5" fillId="0" borderId="16" xfId="0" applyFont="1" applyBorder="1"/>
    <xf numFmtId="0" fontId="5" fillId="0" borderId="17" xfId="0" applyFont="1" applyBorder="1"/>
    <xf numFmtId="0" fontId="11" fillId="0" borderId="18" xfId="0" applyFont="1" applyBorder="1"/>
    <xf numFmtId="3" fontId="5" fillId="0" borderId="19" xfId="0" applyNumberFormat="1" applyFont="1" applyFill="1" applyBorder="1" applyAlignment="1">
      <alignment horizontal="center" vertical="center"/>
    </xf>
    <xf numFmtId="9" fontId="5" fillId="0" borderId="20" xfId="8" applyNumberFormat="1" applyFont="1" applyFill="1" applyBorder="1" applyAlignment="1">
      <alignment horizontal="center" vertical="center"/>
    </xf>
    <xf numFmtId="9" fontId="5" fillId="0" borderId="20" xfId="8" applyFont="1" applyFill="1" applyBorder="1" applyAlignment="1">
      <alignment horizontal="center" vertical="center"/>
    </xf>
    <xf numFmtId="3" fontId="5" fillId="0" borderId="21" xfId="0" applyNumberFormat="1" applyFont="1" applyFill="1" applyBorder="1" applyAlignment="1">
      <alignment horizontal="center" vertical="center"/>
    </xf>
    <xf numFmtId="3" fontId="10" fillId="0" borderId="22" xfId="0" applyNumberFormat="1" applyFont="1" applyFill="1" applyBorder="1" applyAlignment="1">
      <alignment horizontal="center" vertical="center"/>
    </xf>
    <xf numFmtId="9" fontId="10" fillId="0" borderId="23" xfId="8" applyFont="1" applyFill="1" applyBorder="1" applyAlignment="1">
      <alignment horizontal="center" vertical="center"/>
    </xf>
    <xf numFmtId="0" fontId="5" fillId="0" borderId="26" xfId="0" applyFont="1" applyBorder="1" applyAlignment="1">
      <alignment horizontal="center" vertical="center" wrapText="1"/>
    </xf>
    <xf numFmtId="0" fontId="5" fillId="0" borderId="28" xfId="0" applyFont="1" applyBorder="1" applyAlignment="1">
      <alignment vertical="center"/>
    </xf>
    <xf numFmtId="0" fontId="8" fillId="0" borderId="0" xfId="0" applyFont="1" applyBorder="1" applyAlignment="1">
      <alignment horizontal="left"/>
    </xf>
    <xf numFmtId="0" fontId="8" fillId="0" borderId="0" xfId="0" applyFont="1" applyBorder="1" applyAlignment="1">
      <alignment horizontal="left" indent="15"/>
    </xf>
    <xf numFmtId="3" fontId="5" fillId="0" borderId="29" xfId="0" applyNumberFormat="1" applyFont="1" applyFill="1" applyBorder="1" applyAlignment="1">
      <alignment horizontal="center" vertical="center"/>
    </xf>
    <xf numFmtId="3" fontId="10" fillId="0" borderId="30" xfId="0" applyNumberFormat="1" applyFont="1" applyFill="1" applyBorder="1" applyAlignment="1">
      <alignment horizontal="center" vertical="center"/>
    </xf>
    <xf numFmtId="3" fontId="5" fillId="0" borderId="31" xfId="0" applyNumberFormat="1" applyFont="1" applyFill="1" applyBorder="1" applyAlignment="1">
      <alignment horizontal="center" vertical="center"/>
    </xf>
    <xf numFmtId="3" fontId="5" fillId="0" borderId="32" xfId="0" applyNumberFormat="1" applyFont="1" applyFill="1" applyBorder="1" applyAlignment="1">
      <alignment horizontal="center" vertical="center"/>
    </xf>
    <xf numFmtId="0" fontId="5" fillId="0" borderId="28"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4" xfId="0" applyFont="1" applyBorder="1" applyAlignment="1">
      <alignment horizontal="center" vertical="center"/>
    </xf>
    <xf numFmtId="0" fontId="5" fillId="0" borderId="33" xfId="0" applyFont="1" applyBorder="1" applyAlignment="1">
      <alignment horizontal="center" vertical="center"/>
    </xf>
    <xf numFmtId="0" fontId="5" fillId="0" borderId="37" xfId="0" applyFont="1" applyBorder="1" applyAlignment="1">
      <alignment horizontal="center" vertical="center"/>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6" fillId="0" borderId="0" xfId="0" applyFont="1" applyBorder="1" applyAlignment="1">
      <alignment horizontal="left"/>
    </xf>
    <xf numFmtId="9" fontId="5" fillId="0" borderId="38" xfId="8" applyNumberFormat="1" applyFont="1" applyFill="1" applyBorder="1" applyAlignment="1">
      <alignment horizontal="center" vertical="center"/>
    </xf>
    <xf numFmtId="9" fontId="5" fillId="0" borderId="0" xfId="8" applyNumberFormat="1" applyFont="1" applyFill="1" applyBorder="1" applyAlignment="1">
      <alignment horizontal="center" vertical="center"/>
    </xf>
    <xf numFmtId="9" fontId="5" fillId="0" borderId="39" xfId="8" applyFont="1" applyFill="1" applyBorder="1" applyAlignment="1">
      <alignment horizontal="center" vertical="center"/>
    </xf>
    <xf numFmtId="9" fontId="5" fillId="0" borderId="40" xfId="8" applyFont="1" applyFill="1" applyBorder="1" applyAlignment="1">
      <alignment horizontal="center" vertical="center"/>
    </xf>
    <xf numFmtId="0" fontId="3" fillId="0" borderId="24" xfId="0" applyFont="1" applyBorder="1" applyAlignment="1">
      <alignment vertical="center"/>
    </xf>
    <xf numFmtId="0" fontId="4" fillId="0" borderId="24" xfId="0" applyFont="1" applyBorder="1" applyAlignment="1">
      <alignment vertical="center"/>
    </xf>
    <xf numFmtId="0" fontId="5" fillId="0" borderId="35" xfId="0" applyFont="1" applyBorder="1" applyAlignment="1">
      <alignment horizontal="center" vertical="center" wrapText="1"/>
    </xf>
    <xf numFmtId="0" fontId="5" fillId="0" borderId="43" xfId="0" applyFont="1" applyBorder="1" applyAlignment="1">
      <alignment horizontal="center" vertical="center" wrapText="1"/>
    </xf>
    <xf numFmtId="164" fontId="5" fillId="0" borderId="39" xfId="1" applyNumberFormat="1" applyFont="1" applyFill="1" applyBorder="1" applyAlignment="1">
      <alignment horizontal="center" vertical="center"/>
    </xf>
    <xf numFmtId="164" fontId="5" fillId="0" borderId="44" xfId="1" applyNumberFormat="1" applyFont="1" applyFill="1" applyBorder="1" applyAlignment="1">
      <alignment horizontal="center" vertical="center"/>
    </xf>
    <xf numFmtId="3" fontId="5" fillId="0" borderId="4" xfId="0" applyNumberFormat="1" applyFont="1" applyFill="1" applyBorder="1" applyAlignment="1">
      <alignment horizontal="center" vertical="center"/>
    </xf>
    <xf numFmtId="3" fontId="5" fillId="0" borderId="7" xfId="0" applyNumberFormat="1" applyFont="1" applyFill="1" applyBorder="1" applyAlignment="1">
      <alignment horizontal="center" vertical="center"/>
    </xf>
    <xf numFmtId="3" fontId="5" fillId="0" borderId="45" xfId="0" applyNumberFormat="1" applyFont="1" applyFill="1" applyBorder="1" applyAlignment="1">
      <alignment horizontal="center" vertical="center"/>
    </xf>
    <xf numFmtId="3" fontId="5" fillId="0" borderId="8" xfId="0" applyNumberFormat="1" applyFont="1" applyFill="1" applyBorder="1" applyAlignment="1">
      <alignment horizontal="center" vertical="center"/>
    </xf>
    <xf numFmtId="3" fontId="10" fillId="0" borderId="11" xfId="0" applyNumberFormat="1" applyFont="1" applyFill="1" applyBorder="1" applyAlignment="1">
      <alignment horizontal="center"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3" fontId="5" fillId="0" borderId="48" xfId="0" applyNumberFormat="1" applyFont="1" applyFill="1" applyBorder="1" applyAlignment="1">
      <alignment horizontal="center" vertical="center"/>
    </xf>
    <xf numFmtId="3" fontId="5" fillId="0" borderId="49" xfId="0" applyNumberFormat="1" applyFont="1" applyFill="1" applyBorder="1" applyAlignment="1">
      <alignment horizontal="center" vertical="center"/>
    </xf>
    <xf numFmtId="9" fontId="5" fillId="0" borderId="31" xfId="8" applyFont="1" applyFill="1" applyBorder="1" applyAlignment="1">
      <alignment horizontal="center" vertical="center"/>
    </xf>
    <xf numFmtId="9" fontId="5" fillId="0" borderId="32" xfId="8" applyFont="1" applyFill="1" applyBorder="1" applyAlignment="1">
      <alignment horizontal="center" vertical="center"/>
    </xf>
    <xf numFmtId="9" fontId="5" fillId="0" borderId="49" xfId="8" applyFont="1" applyFill="1" applyBorder="1" applyAlignment="1">
      <alignment horizontal="center" vertical="center"/>
    </xf>
    <xf numFmtId="9" fontId="10" fillId="0" borderId="30" xfId="8" applyFont="1" applyFill="1" applyBorder="1" applyAlignment="1">
      <alignment horizontal="center" vertical="center"/>
    </xf>
    <xf numFmtId="0" fontId="12" fillId="0" borderId="50"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51" xfId="0" applyFont="1" applyBorder="1" applyAlignment="1">
      <alignment horizontal="center" vertical="center" wrapText="1"/>
    </xf>
    <xf numFmtId="0" fontId="12" fillId="0" borderId="52" xfId="0" applyFont="1" applyBorder="1" applyAlignment="1">
      <alignment horizontal="center" vertical="center" wrapText="1"/>
    </xf>
    <xf numFmtId="0" fontId="12" fillId="0" borderId="53"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54" xfId="0" applyFont="1" applyBorder="1" applyAlignment="1">
      <alignment horizontal="center" vertical="center" wrapText="1"/>
    </xf>
    <xf numFmtId="0" fontId="12" fillId="0" borderId="55" xfId="0" applyFont="1" applyBorder="1" applyAlignment="1">
      <alignment horizontal="center" vertical="center" wrapText="1"/>
    </xf>
    <xf numFmtId="0" fontId="5" fillId="0" borderId="31" xfId="0" applyFont="1" applyBorder="1" applyAlignment="1">
      <alignment horizontal="center" vertical="center"/>
    </xf>
    <xf numFmtId="0" fontId="5" fillId="0" borderId="56" xfId="0" applyFont="1" applyBorder="1" applyAlignment="1">
      <alignment horizontal="center" vertical="center"/>
    </xf>
    <xf numFmtId="0" fontId="12" fillId="0" borderId="26" xfId="0" applyFont="1" applyBorder="1" applyAlignment="1">
      <alignment horizontal="center" vertical="center" wrapText="1"/>
    </xf>
    <xf numFmtId="0" fontId="12" fillId="0" borderId="57" xfId="0" applyFont="1" applyBorder="1" applyAlignment="1">
      <alignment horizontal="center" vertical="center" wrapText="1"/>
    </xf>
    <xf numFmtId="3" fontId="12" fillId="0" borderId="40" xfId="0" applyNumberFormat="1" applyFont="1" applyBorder="1" applyAlignment="1">
      <alignment horizontal="center" vertical="center" wrapText="1"/>
    </xf>
    <xf numFmtId="3" fontId="12" fillId="0" borderId="58" xfId="0" applyNumberFormat="1" applyFont="1" applyBorder="1" applyAlignment="1">
      <alignment horizontal="center" vertical="center" wrapText="1"/>
    </xf>
    <xf numFmtId="0" fontId="12" fillId="0" borderId="42" xfId="0" applyFont="1" applyBorder="1" applyAlignment="1">
      <alignment horizontal="center" vertical="center" wrapText="1"/>
    </xf>
    <xf numFmtId="0" fontId="13" fillId="0" borderId="11" xfId="0" applyFont="1" applyBorder="1" applyAlignment="1">
      <alignment vertical="center"/>
    </xf>
    <xf numFmtId="164" fontId="5" fillId="0" borderId="58" xfId="1" applyNumberFormat="1" applyFont="1" applyFill="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horizontal="center" vertical="center"/>
    </xf>
    <xf numFmtId="0" fontId="5" fillId="0" borderId="0" xfId="0" applyFont="1" applyAlignment="1">
      <alignment vertical="center"/>
    </xf>
    <xf numFmtId="0" fontId="10" fillId="0" borderId="0" xfId="0" applyFont="1" applyBorder="1" applyAlignment="1">
      <alignment vertical="center"/>
    </xf>
    <xf numFmtId="0" fontId="10" fillId="0" borderId="0" xfId="0" applyFont="1" applyAlignment="1">
      <alignment vertical="center"/>
    </xf>
    <xf numFmtId="0" fontId="5" fillId="0" borderId="0" xfId="0" applyFont="1" applyAlignment="1">
      <alignment horizontal="left" wrapText="1"/>
    </xf>
    <xf numFmtId="9" fontId="10" fillId="0" borderId="30" xfId="8" applyNumberFormat="1" applyFont="1" applyFill="1" applyBorder="1" applyAlignment="1">
      <alignment horizontal="center" vertical="center"/>
    </xf>
    <xf numFmtId="0" fontId="8" fillId="0" borderId="17" xfId="0" applyFont="1" applyBorder="1"/>
    <xf numFmtId="0" fontId="8" fillId="0" borderId="0" xfId="0" applyFont="1" applyBorder="1"/>
    <xf numFmtId="0" fontId="5" fillId="0" borderId="60" xfId="0" applyFont="1" applyBorder="1" applyAlignment="1">
      <alignment vertical="center"/>
    </xf>
    <xf numFmtId="3" fontId="10" fillId="0" borderId="61" xfId="0" applyNumberFormat="1" applyFont="1" applyFill="1" applyBorder="1" applyAlignment="1">
      <alignment horizontal="center" vertical="center"/>
    </xf>
    <xf numFmtId="164" fontId="10" fillId="0" borderId="61" xfId="1" applyNumberFormat="1" applyFont="1" applyFill="1" applyBorder="1" applyAlignment="1">
      <alignment horizontal="center" vertical="center"/>
    </xf>
    <xf numFmtId="9" fontId="5" fillId="0" borderId="62" xfId="8" applyFont="1" applyFill="1" applyBorder="1" applyAlignment="1">
      <alignment horizontal="center" vertical="center"/>
    </xf>
    <xf numFmtId="0" fontId="5" fillId="0" borderId="0" xfId="0" applyFont="1" applyBorder="1" applyAlignment="1">
      <alignment horizontal="right"/>
    </xf>
    <xf numFmtId="9" fontId="5" fillId="0" borderId="63" xfId="8" applyNumberFormat="1" applyFont="1" applyFill="1" applyBorder="1" applyAlignment="1">
      <alignment horizontal="center" vertical="center"/>
    </xf>
    <xf numFmtId="9" fontId="10" fillId="0" borderId="23" xfId="8" applyNumberFormat="1" applyFont="1" applyFill="1" applyBorder="1" applyAlignment="1">
      <alignment horizontal="center" vertical="center"/>
    </xf>
    <xf numFmtId="3" fontId="5" fillId="0" borderId="65" xfId="0" applyNumberFormat="1" applyFont="1" applyFill="1" applyBorder="1" applyAlignment="1">
      <alignment horizontal="center" vertical="center"/>
    </xf>
    <xf numFmtId="3" fontId="5" fillId="0" borderId="46" xfId="0" applyNumberFormat="1" applyFont="1" applyFill="1" applyBorder="1" applyAlignment="1">
      <alignment horizontal="center" vertical="center"/>
    </xf>
    <xf numFmtId="9" fontId="5" fillId="0" borderId="47" xfId="8" applyFont="1" applyFill="1" applyBorder="1" applyAlignment="1">
      <alignment horizontal="center" vertical="center"/>
    </xf>
    <xf numFmtId="9" fontId="5" fillId="0" borderId="56" xfId="8" applyFont="1" applyFill="1" applyBorder="1" applyAlignment="1">
      <alignment horizontal="center" vertical="center"/>
    </xf>
    <xf numFmtId="9" fontId="5" fillId="0" borderId="33" xfId="8" applyNumberFormat="1" applyFont="1" applyFill="1" applyBorder="1" applyAlignment="1">
      <alignment horizontal="center" vertical="center"/>
    </xf>
    <xf numFmtId="164" fontId="5" fillId="0" borderId="47" xfId="1" applyNumberFormat="1" applyFont="1" applyFill="1" applyBorder="1" applyAlignment="1">
      <alignment horizontal="center" vertical="center"/>
    </xf>
    <xf numFmtId="9" fontId="5" fillId="0" borderId="62" xfId="8" applyNumberFormat="1" applyFont="1" applyFill="1" applyBorder="1" applyAlignment="1">
      <alignment horizontal="center" vertical="center"/>
    </xf>
    <xf numFmtId="0" fontId="8" fillId="0" borderId="1" xfId="0" applyFont="1" applyBorder="1" applyAlignment="1"/>
    <xf numFmtId="0" fontId="20" fillId="0" borderId="0" xfId="0" applyFont="1" applyBorder="1"/>
    <xf numFmtId="0" fontId="5" fillId="0" borderId="71" xfId="0" applyFont="1" applyBorder="1" applyAlignment="1">
      <alignment horizontal="left" indent="1"/>
    </xf>
    <xf numFmtId="9" fontId="5" fillId="0" borderId="48" xfId="8" applyFont="1" applyFill="1" applyBorder="1" applyAlignment="1">
      <alignment horizontal="center" vertical="center"/>
    </xf>
    <xf numFmtId="9" fontId="5" fillId="0" borderId="66" xfId="8" applyFont="1" applyFill="1" applyBorder="1" applyAlignment="1">
      <alignment horizontal="center" vertical="center"/>
    </xf>
    <xf numFmtId="0" fontId="5" fillId="0" borderId="26" xfId="0" applyFont="1" applyFill="1" applyBorder="1" applyAlignment="1">
      <alignment horizontal="center" vertical="center" wrapText="1"/>
    </xf>
    <xf numFmtId="0" fontId="10" fillId="0" borderId="0" xfId="0" applyFont="1" applyBorder="1"/>
    <xf numFmtId="0" fontId="5" fillId="0" borderId="42" xfId="0" applyFont="1" applyBorder="1" applyAlignment="1">
      <alignment horizontal="center" vertical="center" wrapText="1"/>
    </xf>
    <xf numFmtId="0" fontId="5" fillId="0" borderId="25" xfId="0" applyFont="1" applyBorder="1" applyAlignment="1">
      <alignment horizontal="center" vertical="center" wrapText="1"/>
    </xf>
    <xf numFmtId="0" fontId="10" fillId="0" borderId="27"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0" xfId="0" applyFont="1" applyBorder="1" applyAlignment="1">
      <alignment horizontal="center" vertical="center" wrapText="1"/>
    </xf>
    <xf numFmtId="0" fontId="5" fillId="0" borderId="64" xfId="0" applyFont="1" applyBorder="1" applyAlignment="1">
      <alignment horizontal="center" vertical="center" wrapText="1"/>
    </xf>
    <xf numFmtId="0" fontId="10" fillId="0" borderId="59" xfId="0" applyFont="1" applyBorder="1" applyAlignment="1">
      <alignment horizontal="center" vertical="center"/>
    </xf>
    <xf numFmtId="0" fontId="10" fillId="0" borderId="0" xfId="0" applyFont="1" applyBorder="1" applyAlignment="1">
      <alignment horizontal="center" vertical="center"/>
    </xf>
    <xf numFmtId="0" fontId="7" fillId="0" borderId="1" xfId="0" applyFont="1" applyBorder="1" applyAlignment="1">
      <alignment horizontal="center"/>
    </xf>
    <xf numFmtId="0" fontId="7" fillId="0" borderId="0" xfId="0" applyFont="1" applyBorder="1" applyAlignment="1">
      <alignment horizontal="center"/>
    </xf>
    <xf numFmtId="0" fontId="7" fillId="0" borderId="3" xfId="0" applyFont="1" applyBorder="1" applyAlignment="1">
      <alignment horizontal="center"/>
    </xf>
    <xf numFmtId="0" fontId="6" fillId="0" borderId="1" xfId="0" applyFont="1" applyBorder="1" applyAlignment="1">
      <alignment horizontal="center"/>
    </xf>
    <xf numFmtId="0" fontId="6" fillId="0" borderId="0" xfId="0" applyFont="1" applyBorder="1" applyAlignment="1">
      <alignment horizontal="center"/>
    </xf>
    <xf numFmtId="0" fontId="6" fillId="0" borderId="3" xfId="0" applyFont="1" applyBorder="1" applyAlignment="1">
      <alignment horizontal="center"/>
    </xf>
    <xf numFmtId="0" fontId="8" fillId="0" borderId="67" xfId="0" applyFont="1" applyBorder="1" applyAlignment="1">
      <alignment horizontal="center" vertical="center"/>
    </xf>
    <xf numFmtId="0" fontId="8" fillId="0" borderId="50" xfId="0" applyFont="1" applyBorder="1" applyAlignment="1">
      <alignment horizontal="center" vertical="center"/>
    </xf>
    <xf numFmtId="0" fontId="8" fillId="0" borderId="55" xfId="0" applyFont="1" applyBorder="1" applyAlignment="1">
      <alignment horizontal="center" vertical="center"/>
    </xf>
    <xf numFmtId="0" fontId="8" fillId="0" borderId="24" xfId="0" applyFont="1" applyBorder="1" applyAlignment="1">
      <alignment horizontal="center" vertical="center"/>
    </xf>
    <xf numFmtId="0" fontId="8" fillId="0" borderId="0" xfId="0" applyFont="1" applyBorder="1" applyAlignment="1">
      <alignment horizontal="center" vertical="center"/>
    </xf>
    <xf numFmtId="0" fontId="8" fillId="0" borderId="51" xfId="0" applyFont="1" applyBorder="1" applyAlignment="1">
      <alignment horizontal="center" vertical="center"/>
    </xf>
    <xf numFmtId="0" fontId="8" fillId="0" borderId="68" xfId="0" applyFont="1" applyBorder="1" applyAlignment="1">
      <alignment horizontal="center"/>
    </xf>
    <xf numFmtId="0" fontId="8" fillId="0" borderId="59" xfId="0" applyFont="1" applyBorder="1" applyAlignment="1">
      <alignment horizontal="center"/>
    </xf>
    <xf numFmtId="0" fontId="8" fillId="0" borderId="69" xfId="0" applyFont="1" applyBorder="1" applyAlignment="1">
      <alignment horizontal="center"/>
    </xf>
    <xf numFmtId="0" fontId="13" fillId="0" borderId="8"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52"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53" xfId="0" applyFont="1" applyBorder="1" applyAlignment="1">
      <alignment horizontal="center" vertical="center" wrapText="1"/>
    </xf>
    <xf numFmtId="0" fontId="8" fillId="0" borderId="68" xfId="0" applyFont="1" applyBorder="1" applyAlignment="1">
      <alignment horizontal="center" vertical="center"/>
    </xf>
    <xf numFmtId="0" fontId="0" fillId="0" borderId="59" xfId="0" applyBorder="1" applyAlignment="1">
      <alignment horizontal="center" vertical="center"/>
    </xf>
    <xf numFmtId="0" fontId="0" fillId="0" borderId="69" xfId="0" applyBorder="1" applyAlignment="1">
      <alignment horizontal="center" vertical="center"/>
    </xf>
    <xf numFmtId="0" fontId="0" fillId="0" borderId="0" xfId="0" applyBorder="1" applyAlignment="1">
      <alignment horizontal="center" vertical="center"/>
    </xf>
    <xf numFmtId="0" fontId="0" fillId="0" borderId="51" xfId="0" applyBorder="1" applyAlignment="1">
      <alignment horizontal="center" vertical="center"/>
    </xf>
    <xf numFmtId="0" fontId="18" fillId="0" borderId="24" xfId="0" applyFont="1" applyBorder="1" applyAlignment="1">
      <alignment horizontal="center" vertical="center"/>
    </xf>
    <xf numFmtId="0" fontId="19" fillId="0" borderId="0" xfId="0" applyFont="1" applyBorder="1" applyAlignment="1">
      <alignment horizontal="center" vertical="center"/>
    </xf>
    <xf numFmtId="0" fontId="19" fillId="0" borderId="51" xfId="0" applyFont="1" applyBorder="1" applyAlignment="1">
      <alignment horizontal="center" vertical="center"/>
    </xf>
    <xf numFmtId="0" fontId="5" fillId="0" borderId="67" xfId="0" applyFont="1" applyBorder="1" applyAlignment="1">
      <alignment horizontal="left" vertical="center" wrapText="1"/>
    </xf>
    <xf numFmtId="0" fontId="5" fillId="0" borderId="50" xfId="0" applyFont="1" applyBorder="1" applyAlignment="1">
      <alignment horizontal="left" vertical="center" wrapText="1"/>
    </xf>
    <xf numFmtId="0" fontId="5" fillId="0" borderId="55" xfId="0" applyFont="1" applyBorder="1" applyAlignment="1">
      <alignment horizontal="left" vertical="center" wrapText="1"/>
    </xf>
    <xf numFmtId="0" fontId="10" fillId="0" borderId="68" xfId="0" applyFont="1" applyBorder="1" applyAlignment="1">
      <alignment horizontal="left" vertical="center"/>
    </xf>
    <xf numFmtId="0" fontId="4" fillId="0" borderId="59" xfId="0" applyFont="1" applyBorder="1" applyAlignment="1">
      <alignment horizontal="left" vertical="center"/>
    </xf>
    <xf numFmtId="0" fontId="4" fillId="0" borderId="0" xfId="0" applyFont="1" applyBorder="1" applyAlignment="1">
      <alignment horizontal="left" vertical="center"/>
    </xf>
    <xf numFmtId="0" fontId="4" fillId="0" borderId="51" xfId="0" applyFont="1" applyBorder="1" applyAlignment="1">
      <alignment vertical="center"/>
    </xf>
    <xf numFmtId="0" fontId="10" fillId="0" borderId="8"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52"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67"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0"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64" xfId="0" applyFont="1" applyBorder="1" applyAlignment="1">
      <alignment horizontal="center" vertical="center" wrapText="1"/>
    </xf>
    <xf numFmtId="0" fontId="5" fillId="0" borderId="26" xfId="0" applyFont="1" applyBorder="1" applyAlignment="1">
      <alignment horizontal="center" vertical="center"/>
    </xf>
    <xf numFmtId="0" fontId="5" fillId="0" borderId="57" xfId="0" applyFont="1" applyBorder="1" applyAlignment="1">
      <alignment horizontal="center" vertical="center"/>
    </xf>
    <xf numFmtId="0" fontId="8" fillId="0" borderId="68" xfId="0" applyFont="1" applyFill="1" applyBorder="1" applyAlignment="1">
      <alignment horizontal="center" vertical="center"/>
    </xf>
    <xf numFmtId="0" fontId="0" fillId="0" borderId="59" xfId="0" applyFill="1" applyBorder="1" applyAlignment="1">
      <alignment horizontal="center" vertical="center"/>
    </xf>
    <xf numFmtId="0" fontId="0" fillId="0" borderId="69" xfId="0" applyFill="1" applyBorder="1" applyAlignment="1">
      <alignment horizontal="center" vertical="center"/>
    </xf>
    <xf numFmtId="0" fontId="8" fillId="0" borderId="24" xfId="0" applyFont="1" applyFill="1" applyBorder="1" applyAlignment="1">
      <alignment horizontal="center" vertical="center"/>
    </xf>
    <xf numFmtId="0" fontId="0" fillId="0" borderId="0" xfId="0" applyFill="1" applyBorder="1" applyAlignment="1">
      <alignment horizontal="center" vertical="center"/>
    </xf>
    <xf numFmtId="0" fontId="0" fillId="0" borderId="51" xfId="0" applyFill="1" applyBorder="1" applyAlignment="1">
      <alignment horizontal="center" vertical="center"/>
    </xf>
    <xf numFmtId="0" fontId="4" fillId="0" borderId="69" xfId="0" applyFont="1" applyBorder="1" applyAlignment="1">
      <alignment vertical="center"/>
    </xf>
    <xf numFmtId="0" fontId="10" fillId="0" borderId="68" xfId="0" applyFont="1" applyFill="1" applyBorder="1" applyAlignment="1">
      <alignment horizontal="center" vertical="center"/>
    </xf>
    <xf numFmtId="0" fontId="10" fillId="0" borderId="59" xfId="0" applyFont="1" applyFill="1" applyBorder="1" applyAlignment="1">
      <alignment horizontal="center" vertical="center"/>
    </xf>
    <xf numFmtId="0" fontId="10" fillId="0" borderId="69"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51" xfId="0" applyFont="1" applyFill="1" applyBorder="1" applyAlignment="1">
      <alignment horizontal="center" vertical="center"/>
    </xf>
    <xf numFmtId="0" fontId="10" fillId="0" borderId="67" xfId="0" applyFont="1" applyFill="1" applyBorder="1" applyAlignment="1">
      <alignment horizontal="center" vertical="center"/>
    </xf>
    <xf numFmtId="0" fontId="10" fillId="0" borderId="50" xfId="0" applyFont="1" applyFill="1" applyBorder="1" applyAlignment="1">
      <alignment horizontal="center" vertical="center"/>
    </xf>
    <xf numFmtId="0" fontId="10" fillId="0" borderId="55" xfId="0" applyFont="1" applyFill="1" applyBorder="1" applyAlignment="1">
      <alignment horizontal="center" vertical="center"/>
    </xf>
    <xf numFmtId="0" fontId="10" fillId="0" borderId="59" xfId="0" applyFont="1" applyBorder="1" applyAlignment="1">
      <alignment horizontal="left" vertical="center"/>
    </xf>
    <xf numFmtId="0" fontId="10" fillId="0" borderId="69" xfId="0" applyFont="1" applyBorder="1" applyAlignment="1">
      <alignment horizontal="left" vertical="center"/>
    </xf>
    <xf numFmtId="0" fontId="10" fillId="0" borderId="68" xfId="0" applyFont="1" applyBorder="1" applyAlignment="1">
      <alignment horizontal="center" vertical="center"/>
    </xf>
    <xf numFmtId="0" fontId="10" fillId="0" borderId="59" xfId="0" applyFont="1" applyBorder="1" applyAlignment="1">
      <alignment horizontal="center" vertical="center"/>
    </xf>
    <xf numFmtId="0" fontId="10" fillId="0" borderId="69" xfId="0" applyFont="1" applyBorder="1" applyAlignment="1">
      <alignment horizontal="center" vertical="center"/>
    </xf>
    <xf numFmtId="0" fontId="10" fillId="0" borderId="24" xfId="0" applyFont="1" applyBorder="1" applyAlignment="1">
      <alignment horizontal="center" vertical="center"/>
    </xf>
    <xf numFmtId="0" fontId="10" fillId="0" borderId="0" xfId="0" applyFont="1" applyBorder="1" applyAlignment="1">
      <alignment horizontal="center" vertical="center"/>
    </xf>
    <xf numFmtId="0" fontId="10" fillId="0" borderId="51" xfId="0" applyFont="1" applyBorder="1" applyAlignment="1">
      <alignment horizontal="center" vertical="center"/>
    </xf>
    <xf numFmtId="0" fontId="10" fillId="0" borderId="67" xfId="0" applyFont="1" applyBorder="1" applyAlignment="1">
      <alignment horizontal="center" vertical="center"/>
    </xf>
    <xf numFmtId="0" fontId="10" fillId="0" borderId="50" xfId="0" applyFont="1" applyBorder="1" applyAlignment="1">
      <alignment horizontal="center" vertical="center"/>
    </xf>
    <xf numFmtId="0" fontId="10" fillId="0" borderId="55" xfId="0" applyFont="1" applyBorder="1" applyAlignment="1">
      <alignment horizontal="center" vertical="center"/>
    </xf>
  </cellXfs>
  <cellStyles count="9">
    <cellStyle name="Currency" xfId="1" builtinId="4"/>
    <cellStyle name="Normal" xfId="0" builtinId="0"/>
    <cellStyle name="Normal 2" xfId="2"/>
    <cellStyle name="Normal 3" xfId="3"/>
    <cellStyle name="Normal 4" xfId="4"/>
    <cellStyle name="Normal 5" xfId="5"/>
    <cellStyle name="Normal 6" xfId="6"/>
    <cellStyle name="Normal 7" xfId="7"/>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tabSelected="1" workbookViewId="0">
      <selection activeCell="A33" sqref="A33"/>
    </sheetView>
  </sheetViews>
  <sheetFormatPr defaultRowHeight="12.5" x14ac:dyDescent="0.25"/>
  <cols>
    <col min="9" max="9" width="9.26953125" customWidth="1"/>
  </cols>
  <sheetData>
    <row r="1" spans="1:14" ht="18" thickBot="1" x14ac:dyDescent="0.4">
      <c r="A1" s="11"/>
      <c r="B1" s="29"/>
      <c r="C1" s="29"/>
      <c r="D1" s="29"/>
      <c r="E1" s="29"/>
      <c r="F1" s="29"/>
      <c r="G1" s="29"/>
      <c r="H1" s="29"/>
      <c r="I1" s="29"/>
      <c r="J1" s="29"/>
      <c r="K1" s="29"/>
      <c r="L1" s="29"/>
      <c r="M1" s="29"/>
    </row>
    <row r="2" spans="1:14" ht="18" thickTop="1" x14ac:dyDescent="0.35">
      <c r="A2" s="17"/>
      <c r="B2" s="30"/>
      <c r="C2" s="30"/>
      <c r="D2" s="30"/>
      <c r="E2" s="30"/>
      <c r="F2" s="30"/>
      <c r="G2" s="30"/>
      <c r="H2" s="30"/>
      <c r="I2" s="30"/>
      <c r="J2" s="30"/>
      <c r="K2" s="30"/>
      <c r="L2" s="30"/>
      <c r="M2" s="31"/>
    </row>
    <row r="3" spans="1:14" ht="20.25" customHeight="1" x14ac:dyDescent="0.4">
      <c r="A3" s="146"/>
      <c r="B3" s="147"/>
      <c r="C3" s="147"/>
      <c r="D3" s="147"/>
      <c r="E3" s="147"/>
      <c r="F3" s="147"/>
      <c r="G3" s="147"/>
      <c r="H3" s="147"/>
      <c r="I3" s="147"/>
      <c r="J3" s="147"/>
      <c r="K3" s="147"/>
      <c r="L3" s="147"/>
      <c r="M3" s="148"/>
    </row>
    <row r="4" spans="1:14" ht="17.5" x14ac:dyDescent="0.35">
      <c r="A4" s="149" t="s">
        <v>0</v>
      </c>
      <c r="B4" s="150"/>
      <c r="C4" s="150"/>
      <c r="D4" s="150"/>
      <c r="E4" s="150"/>
      <c r="F4" s="150"/>
      <c r="G4" s="150"/>
      <c r="H4" s="150"/>
      <c r="I4" s="150"/>
      <c r="J4" s="150"/>
      <c r="K4" s="150"/>
      <c r="L4" s="150"/>
      <c r="M4" s="151"/>
    </row>
    <row r="5" spans="1:14" ht="17.5" x14ac:dyDescent="0.35">
      <c r="A5" s="149" t="s">
        <v>88</v>
      </c>
      <c r="B5" s="150"/>
      <c r="C5" s="150"/>
      <c r="D5" s="150"/>
      <c r="E5" s="150"/>
      <c r="F5" s="150"/>
      <c r="G5" s="150"/>
      <c r="H5" s="150"/>
      <c r="I5" s="150"/>
      <c r="J5" s="150"/>
      <c r="K5" s="150"/>
      <c r="L5" s="150"/>
      <c r="M5" s="151"/>
    </row>
    <row r="6" spans="1:14" ht="17.5" x14ac:dyDescent="0.35">
      <c r="A6" s="14"/>
      <c r="B6" s="34"/>
      <c r="C6" s="34"/>
      <c r="D6" s="34"/>
      <c r="E6" s="34"/>
      <c r="F6" s="34"/>
      <c r="G6" s="34"/>
      <c r="H6" s="34"/>
      <c r="I6" s="34"/>
      <c r="J6" s="34"/>
      <c r="K6" s="34"/>
      <c r="L6" s="34"/>
      <c r="M6" s="32"/>
    </row>
    <row r="7" spans="1:14" ht="13" x14ac:dyDescent="0.3">
      <c r="A7" s="33"/>
      <c r="B7" s="34"/>
      <c r="C7" s="34"/>
      <c r="F7" s="34"/>
      <c r="G7" s="34"/>
      <c r="H7" s="34"/>
      <c r="I7" s="34"/>
      <c r="J7" s="34"/>
      <c r="K7" s="34"/>
      <c r="L7" s="34"/>
      <c r="M7" s="32"/>
    </row>
    <row r="8" spans="1:14" ht="17.5" x14ac:dyDescent="0.35">
      <c r="A8" s="15"/>
      <c r="B8" s="34"/>
      <c r="C8" s="34"/>
      <c r="D8" s="62" t="s">
        <v>1</v>
      </c>
      <c r="E8" s="34"/>
      <c r="F8" s="34"/>
      <c r="G8" s="34"/>
      <c r="H8" s="34"/>
      <c r="I8" s="34"/>
      <c r="J8" s="34"/>
      <c r="K8" s="34"/>
      <c r="L8" s="34"/>
      <c r="M8" s="32"/>
    </row>
    <row r="9" spans="1:14" ht="15" x14ac:dyDescent="0.3">
      <c r="A9" s="33"/>
      <c r="B9" s="34"/>
      <c r="C9" s="34"/>
      <c r="D9" s="34"/>
      <c r="E9" s="34"/>
      <c r="F9" s="13"/>
      <c r="G9" s="13"/>
      <c r="H9" s="13"/>
      <c r="I9" s="13"/>
      <c r="J9" s="13"/>
      <c r="K9" s="13"/>
      <c r="L9" s="13"/>
      <c r="M9" s="18"/>
    </row>
    <row r="10" spans="1:14" ht="15" x14ac:dyDescent="0.3">
      <c r="A10" s="15"/>
      <c r="B10" s="34"/>
      <c r="C10" s="34"/>
      <c r="D10" s="34"/>
      <c r="E10" s="13" t="s">
        <v>2</v>
      </c>
      <c r="F10" s="34"/>
      <c r="G10" s="34"/>
      <c r="H10" s="34"/>
      <c r="I10" s="34"/>
      <c r="J10" s="34"/>
      <c r="K10" s="34"/>
      <c r="L10" s="34"/>
      <c r="M10" s="32"/>
      <c r="N10" s="12"/>
    </row>
    <row r="11" spans="1:14" ht="13" x14ac:dyDescent="0.3">
      <c r="A11" s="33"/>
      <c r="B11" s="34"/>
      <c r="C11" s="34"/>
      <c r="D11" s="34"/>
      <c r="E11" s="34"/>
      <c r="F11" s="34"/>
      <c r="G11" s="34"/>
      <c r="H11" s="34"/>
      <c r="I11" s="34"/>
      <c r="J11" s="34"/>
      <c r="K11" s="34"/>
      <c r="L11" s="34"/>
      <c r="M11" s="32"/>
    </row>
    <row r="12" spans="1:14" ht="17.5" x14ac:dyDescent="0.35">
      <c r="A12" s="15"/>
      <c r="B12" s="34"/>
      <c r="C12" s="34"/>
      <c r="D12" s="62" t="s">
        <v>3</v>
      </c>
      <c r="E12" s="34"/>
      <c r="F12" s="34"/>
      <c r="G12" s="34"/>
      <c r="H12" s="34"/>
      <c r="I12" s="34"/>
      <c r="J12" s="34"/>
      <c r="K12" s="34"/>
      <c r="L12" s="34"/>
      <c r="M12" s="32"/>
    </row>
    <row r="13" spans="1:14" ht="15.75" customHeight="1" x14ac:dyDescent="0.35">
      <c r="A13" s="33"/>
      <c r="B13" s="46"/>
      <c r="C13" s="46"/>
      <c r="D13" s="131"/>
      <c r="E13" s="34"/>
      <c r="F13" s="46"/>
      <c r="G13" s="34"/>
      <c r="H13" s="34"/>
      <c r="I13" s="34"/>
      <c r="J13" s="34"/>
      <c r="K13" s="34"/>
      <c r="L13" s="34"/>
      <c r="M13" s="32"/>
    </row>
    <row r="14" spans="1:14" ht="12.75" customHeight="1" x14ac:dyDescent="0.35">
      <c r="A14" s="33"/>
      <c r="B14" s="46"/>
      <c r="C14" s="46"/>
      <c r="D14" s="131"/>
      <c r="E14" s="34"/>
      <c r="F14" s="46"/>
      <c r="G14" s="34"/>
      <c r="H14" s="34"/>
      <c r="I14" s="34"/>
      <c r="J14" s="34"/>
      <c r="K14" s="34"/>
      <c r="L14" s="34"/>
      <c r="M14" s="32"/>
    </row>
    <row r="15" spans="1:14" ht="15" x14ac:dyDescent="0.3">
      <c r="A15" s="33"/>
      <c r="B15" s="47"/>
      <c r="C15" s="34"/>
      <c r="D15" s="46"/>
      <c r="E15" s="46" t="s">
        <v>4</v>
      </c>
      <c r="F15" s="34"/>
      <c r="G15" s="34"/>
      <c r="H15" s="34"/>
      <c r="I15" s="34"/>
      <c r="J15" s="34"/>
      <c r="K15" s="34"/>
      <c r="L15" s="34"/>
      <c r="M15" s="32"/>
    </row>
    <row r="16" spans="1:14" ht="12.75" customHeight="1" x14ac:dyDescent="0.3">
      <c r="A16" s="33"/>
      <c r="B16" s="13"/>
      <c r="C16" s="13"/>
      <c r="D16" s="34"/>
      <c r="E16" s="34"/>
      <c r="F16" s="34"/>
      <c r="G16" s="34"/>
      <c r="H16" s="34"/>
      <c r="I16" s="34"/>
      <c r="J16" s="34"/>
      <c r="K16" s="34"/>
      <c r="L16" s="34"/>
      <c r="M16" s="32"/>
    </row>
    <row r="17" spans="1:13" ht="15" x14ac:dyDescent="0.3">
      <c r="A17" s="33"/>
      <c r="B17" s="47"/>
      <c r="C17" s="34"/>
      <c r="D17" s="13"/>
      <c r="E17" s="13" t="s">
        <v>5</v>
      </c>
      <c r="F17" s="34"/>
      <c r="G17" s="34"/>
      <c r="H17" s="34"/>
      <c r="I17" s="34"/>
      <c r="J17" s="34"/>
      <c r="K17" s="34"/>
      <c r="L17" s="34"/>
      <c r="M17" s="32"/>
    </row>
    <row r="18" spans="1:13" ht="12.75" customHeight="1" x14ac:dyDescent="0.3">
      <c r="A18" s="33"/>
      <c r="B18" s="13"/>
      <c r="C18" s="13"/>
      <c r="D18" s="34"/>
      <c r="E18" s="34"/>
      <c r="F18" s="34"/>
      <c r="G18" s="34"/>
      <c r="H18" s="34"/>
      <c r="I18" s="34"/>
      <c r="J18" s="34"/>
      <c r="K18" s="34"/>
      <c r="L18" s="34"/>
      <c r="M18" s="32"/>
    </row>
    <row r="19" spans="1:13" ht="15" x14ac:dyDescent="0.3">
      <c r="A19" s="33"/>
      <c r="B19" s="47"/>
      <c r="C19" s="34"/>
      <c r="D19" s="13"/>
      <c r="E19" s="13" t="s">
        <v>6</v>
      </c>
      <c r="F19" s="34"/>
      <c r="G19" s="34"/>
      <c r="H19" s="34"/>
      <c r="I19" s="34"/>
      <c r="J19" s="34"/>
      <c r="K19" s="34"/>
      <c r="L19" s="34"/>
      <c r="M19" s="32"/>
    </row>
    <row r="20" spans="1:13" ht="12.75" customHeight="1" x14ac:dyDescent="0.3">
      <c r="A20" s="33"/>
      <c r="B20" s="13"/>
      <c r="C20" s="13"/>
      <c r="D20" s="34"/>
      <c r="E20" s="34"/>
      <c r="F20" s="34"/>
      <c r="G20" s="34"/>
      <c r="H20" s="34"/>
      <c r="I20" s="34"/>
      <c r="J20" s="34"/>
      <c r="K20" s="34"/>
      <c r="L20" s="34"/>
      <c r="M20" s="32"/>
    </row>
    <row r="21" spans="1:13" ht="15" x14ac:dyDescent="0.3">
      <c r="A21" s="33"/>
      <c r="B21" s="47"/>
      <c r="C21" s="34"/>
      <c r="D21" s="13"/>
      <c r="E21" s="13" t="s">
        <v>7</v>
      </c>
      <c r="F21" s="34"/>
      <c r="G21" s="34"/>
      <c r="H21" s="34"/>
      <c r="I21" s="34"/>
      <c r="J21" s="34"/>
      <c r="K21" s="34"/>
      <c r="L21" s="34"/>
      <c r="M21" s="32"/>
    </row>
    <row r="22" spans="1:13" ht="12.75" customHeight="1" x14ac:dyDescent="0.3">
      <c r="A22" s="33"/>
      <c r="B22" s="13"/>
      <c r="C22" s="13"/>
      <c r="D22" s="34"/>
      <c r="E22" s="34"/>
      <c r="F22" s="34"/>
      <c r="G22" s="34"/>
      <c r="H22" s="34"/>
      <c r="I22" s="34"/>
      <c r="J22" s="34"/>
      <c r="K22" s="34"/>
      <c r="L22" s="34"/>
      <c r="M22" s="32"/>
    </row>
    <row r="23" spans="1:13" ht="15" x14ac:dyDescent="0.3">
      <c r="A23" s="33"/>
      <c r="B23" s="47"/>
      <c r="C23" s="34"/>
      <c r="D23" s="13"/>
      <c r="E23" s="13" t="s">
        <v>8</v>
      </c>
      <c r="F23" s="34"/>
      <c r="G23" s="34"/>
      <c r="H23" s="34"/>
      <c r="I23" s="34"/>
      <c r="J23" s="34"/>
      <c r="K23" s="34"/>
      <c r="L23" s="34"/>
      <c r="M23" s="32"/>
    </row>
    <row r="24" spans="1:13" ht="12.75" customHeight="1" x14ac:dyDescent="0.3">
      <c r="A24" s="33"/>
      <c r="B24" s="13"/>
      <c r="C24" s="13"/>
      <c r="D24" s="34"/>
      <c r="E24" s="34"/>
      <c r="F24" s="34"/>
      <c r="G24" s="34"/>
      <c r="H24" s="34"/>
      <c r="I24" s="34"/>
      <c r="J24" s="34"/>
      <c r="K24" s="34"/>
      <c r="L24" s="34"/>
      <c r="M24" s="32"/>
    </row>
    <row r="25" spans="1:13" ht="15" x14ac:dyDescent="0.3">
      <c r="A25" s="33"/>
      <c r="B25" s="47"/>
      <c r="C25" s="34"/>
      <c r="D25" s="13"/>
      <c r="E25" s="13" t="s">
        <v>9</v>
      </c>
      <c r="F25" s="34"/>
      <c r="G25" s="34"/>
      <c r="H25" s="34"/>
      <c r="I25" s="34"/>
      <c r="J25" s="34"/>
      <c r="K25" s="34"/>
      <c r="L25" s="34"/>
      <c r="M25" s="32"/>
    </row>
    <row r="26" spans="1:13" ht="15" x14ac:dyDescent="0.3">
      <c r="A26" s="15"/>
      <c r="B26" s="34"/>
      <c r="C26" s="34"/>
      <c r="D26" s="34"/>
      <c r="E26" s="34"/>
      <c r="F26" s="34"/>
      <c r="G26" s="34"/>
      <c r="H26" s="34"/>
      <c r="I26" s="34"/>
      <c r="J26" s="34"/>
      <c r="K26" s="34"/>
      <c r="L26" s="34"/>
      <c r="M26" s="32"/>
    </row>
    <row r="27" spans="1:13" ht="15" x14ac:dyDescent="0.3">
      <c r="A27" s="130"/>
      <c r="B27" s="34"/>
      <c r="C27" s="34"/>
      <c r="D27" s="34"/>
      <c r="E27" s="115" t="s">
        <v>10</v>
      </c>
      <c r="F27" s="136"/>
      <c r="G27" s="34"/>
      <c r="H27" s="34"/>
      <c r="I27" s="34"/>
      <c r="J27" s="34"/>
      <c r="K27" s="34"/>
      <c r="L27" s="34"/>
      <c r="M27" s="32"/>
    </row>
    <row r="28" spans="1:13" ht="13" x14ac:dyDescent="0.3">
      <c r="A28" s="16"/>
      <c r="B28" s="34"/>
      <c r="C28" s="34"/>
      <c r="D28" s="34"/>
      <c r="L28" s="34"/>
      <c r="M28" s="32"/>
    </row>
    <row r="29" spans="1:13" ht="13" x14ac:dyDescent="0.3">
      <c r="A29" s="16"/>
      <c r="B29" s="34"/>
      <c r="C29" s="34"/>
      <c r="D29" s="34"/>
      <c r="E29" s="34"/>
      <c r="F29" s="34"/>
      <c r="G29" s="34"/>
      <c r="H29" s="34"/>
      <c r="I29" s="34"/>
      <c r="J29" s="34"/>
      <c r="L29" s="34"/>
      <c r="M29" s="32"/>
    </row>
    <row r="30" spans="1:13" ht="13" x14ac:dyDescent="0.3">
      <c r="A30" s="132" t="s">
        <v>11</v>
      </c>
      <c r="B30" s="34"/>
      <c r="C30" s="34"/>
      <c r="D30" s="34"/>
      <c r="F30" s="34"/>
      <c r="G30" s="34"/>
      <c r="H30" s="34"/>
      <c r="I30" s="34"/>
      <c r="J30" s="34"/>
      <c r="L30" s="34"/>
      <c r="M30" s="32"/>
    </row>
    <row r="31" spans="1:13" ht="15" x14ac:dyDescent="0.3">
      <c r="A31" s="132" t="s">
        <v>12</v>
      </c>
      <c r="B31" s="34"/>
      <c r="C31" s="34"/>
      <c r="D31" s="34"/>
      <c r="E31" s="115"/>
      <c r="F31" s="34"/>
      <c r="G31" s="34"/>
      <c r="H31" s="34"/>
      <c r="I31" s="34"/>
      <c r="J31" s="34"/>
      <c r="L31" s="34"/>
      <c r="M31" s="32"/>
    </row>
    <row r="32" spans="1:13" ht="15.5" thickBot="1" x14ac:dyDescent="0.35">
      <c r="A32" s="35"/>
      <c r="B32" s="36"/>
      <c r="C32" s="36"/>
      <c r="D32" s="36"/>
      <c r="E32" s="114"/>
      <c r="F32" s="36"/>
      <c r="G32" s="36"/>
      <c r="H32" s="36"/>
      <c r="I32" s="36"/>
      <c r="J32" s="36"/>
      <c r="K32" s="36"/>
      <c r="L32" s="36"/>
      <c r="M32" s="37"/>
    </row>
    <row r="33" spans="13:13" ht="13" thickTop="1" x14ac:dyDescent="0.25"/>
    <row r="35" spans="13:13" ht="13" x14ac:dyDescent="0.3">
      <c r="M35" s="120"/>
    </row>
  </sheetData>
  <mergeCells count="3">
    <mergeCell ref="A3:M3"/>
    <mergeCell ref="A4:M4"/>
    <mergeCell ref="A5:M5"/>
  </mergeCells>
  <phoneticPr fontId="2" type="noConversion"/>
  <printOptions horizontalCentered="1" verticalCentered="1"/>
  <pageMargins left="0.5" right="0.5" top="0.44" bottom="0.47" header="0" footer="0"/>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5"/>
  <sheetViews>
    <sheetView topLeftCell="A4" zoomScale="80" zoomScaleNormal="80" workbookViewId="0">
      <selection activeCell="A26" sqref="A26"/>
    </sheetView>
  </sheetViews>
  <sheetFormatPr defaultColWidth="9.1796875" defaultRowHeight="12.5" x14ac:dyDescent="0.25"/>
  <cols>
    <col min="1" max="1" width="14" style="2" customWidth="1"/>
    <col min="2" max="2" width="9.1796875" style="2"/>
    <col min="3" max="3" width="8.1796875" style="2" customWidth="1"/>
    <col min="4" max="6" width="7.7265625" style="2" customWidth="1"/>
    <col min="7" max="7" width="7.7265625" style="4" customWidth="1"/>
    <col min="8" max="14" width="7.7265625" style="2" customWidth="1"/>
    <col min="15" max="15" width="0" style="2" hidden="1" customWidth="1"/>
    <col min="16" max="16384" width="9.1796875" style="2"/>
  </cols>
  <sheetData>
    <row r="1" spans="1:14" ht="15" x14ac:dyDescent="0.3">
      <c r="A1" s="158" t="s">
        <v>0</v>
      </c>
      <c r="B1" s="159"/>
      <c r="C1" s="159"/>
      <c r="D1" s="159"/>
      <c r="E1" s="159"/>
      <c r="F1" s="159"/>
      <c r="G1" s="159"/>
      <c r="H1" s="159"/>
      <c r="I1" s="159"/>
      <c r="J1" s="159"/>
      <c r="K1" s="159"/>
      <c r="L1" s="159"/>
      <c r="M1" s="159"/>
      <c r="N1" s="160"/>
    </row>
    <row r="2" spans="1:14" ht="15" x14ac:dyDescent="0.25">
      <c r="A2" s="155" t="s">
        <v>88</v>
      </c>
      <c r="B2" s="156"/>
      <c r="C2" s="156"/>
      <c r="D2" s="156"/>
      <c r="E2" s="156"/>
      <c r="F2" s="156"/>
      <c r="G2" s="156"/>
      <c r="H2" s="156"/>
      <c r="I2" s="156"/>
      <c r="J2" s="156"/>
      <c r="K2" s="156"/>
      <c r="L2" s="156"/>
      <c r="M2" s="156"/>
      <c r="N2" s="157"/>
    </row>
    <row r="3" spans="1:14" ht="15.5" thickBot="1" x14ac:dyDescent="0.3">
      <c r="A3" s="152" t="s">
        <v>13</v>
      </c>
      <c r="B3" s="153"/>
      <c r="C3" s="153"/>
      <c r="D3" s="153"/>
      <c r="E3" s="153"/>
      <c r="F3" s="153"/>
      <c r="G3" s="153"/>
      <c r="H3" s="153"/>
      <c r="I3" s="153"/>
      <c r="J3" s="153"/>
      <c r="K3" s="153"/>
      <c r="L3" s="153"/>
      <c r="M3" s="153"/>
      <c r="N3" s="154"/>
    </row>
    <row r="4" spans="1:14" ht="13" x14ac:dyDescent="0.25">
      <c r="A4" s="52" t="s">
        <v>14</v>
      </c>
      <c r="B4" s="55" t="s">
        <v>15</v>
      </c>
      <c r="C4" s="56" t="s">
        <v>16</v>
      </c>
      <c r="D4" s="57" t="s">
        <v>17</v>
      </c>
      <c r="E4" s="59" t="s">
        <v>18</v>
      </c>
      <c r="F4" s="78" t="s">
        <v>19</v>
      </c>
      <c r="G4" s="98" t="s">
        <v>20</v>
      </c>
      <c r="H4" s="99" t="s">
        <v>21</v>
      </c>
      <c r="I4" s="58" t="s">
        <v>22</v>
      </c>
      <c r="J4" s="78" t="s">
        <v>23</v>
      </c>
      <c r="K4" s="79" t="s">
        <v>24</v>
      </c>
      <c r="L4" s="57" t="s">
        <v>25</v>
      </c>
      <c r="M4" s="58" t="s">
        <v>26</v>
      </c>
      <c r="N4" s="55" t="s">
        <v>27</v>
      </c>
    </row>
    <row r="5" spans="1:14" x14ac:dyDescent="0.25">
      <c r="A5" s="161" t="s">
        <v>28</v>
      </c>
      <c r="B5" s="87"/>
      <c r="C5" s="88"/>
      <c r="D5" s="89"/>
      <c r="E5" s="100"/>
      <c r="F5" s="90"/>
      <c r="G5" s="103"/>
      <c r="H5" s="104"/>
      <c r="I5" s="88"/>
      <c r="J5" s="90"/>
      <c r="K5" s="91" t="s">
        <v>29</v>
      </c>
      <c r="L5" s="89"/>
      <c r="M5" s="88" t="s">
        <v>30</v>
      </c>
      <c r="N5" s="92"/>
    </row>
    <row r="6" spans="1:14" x14ac:dyDescent="0.25">
      <c r="A6" s="162"/>
      <c r="B6" s="87" t="s">
        <v>31</v>
      </c>
      <c r="C6" s="88"/>
      <c r="D6" s="89" t="s">
        <v>32</v>
      </c>
      <c r="E6" s="100"/>
      <c r="F6" s="90" t="s">
        <v>32</v>
      </c>
      <c r="G6" s="102"/>
      <c r="H6" s="89" t="s">
        <v>32</v>
      </c>
      <c r="I6" s="88" t="s">
        <v>33</v>
      </c>
      <c r="J6" s="90" t="s">
        <v>32</v>
      </c>
      <c r="K6" s="91" t="s">
        <v>33</v>
      </c>
      <c r="L6" s="89" t="s">
        <v>32</v>
      </c>
      <c r="M6" s="88" t="s">
        <v>33</v>
      </c>
      <c r="N6" s="92" t="s">
        <v>32</v>
      </c>
    </row>
    <row r="7" spans="1:14" x14ac:dyDescent="0.25">
      <c r="A7" s="162"/>
      <c r="B7" s="87" t="s">
        <v>34</v>
      </c>
      <c r="C7" s="88" t="s">
        <v>35</v>
      </c>
      <c r="D7" s="89" t="s">
        <v>36</v>
      </c>
      <c r="E7" s="100"/>
      <c r="F7" s="90" t="s">
        <v>36</v>
      </c>
      <c r="G7" s="102" t="s">
        <v>29</v>
      </c>
      <c r="H7" s="89" t="s">
        <v>31</v>
      </c>
      <c r="I7" s="88" t="s">
        <v>37</v>
      </c>
      <c r="J7" s="90" t="s">
        <v>31</v>
      </c>
      <c r="K7" s="91" t="s">
        <v>37</v>
      </c>
      <c r="L7" s="89" t="s">
        <v>29</v>
      </c>
      <c r="M7" s="88" t="s">
        <v>38</v>
      </c>
      <c r="N7" s="92" t="s">
        <v>30</v>
      </c>
    </row>
    <row r="8" spans="1:14" ht="13" thickBot="1" x14ac:dyDescent="0.3">
      <c r="A8" s="163"/>
      <c r="B8" s="93" t="s">
        <v>39</v>
      </c>
      <c r="C8" s="86" t="s">
        <v>40</v>
      </c>
      <c r="D8" s="94" t="s">
        <v>39</v>
      </c>
      <c r="E8" s="101" t="s">
        <v>33</v>
      </c>
      <c r="F8" s="95" t="s">
        <v>39</v>
      </c>
      <c r="G8" s="96" t="s">
        <v>33</v>
      </c>
      <c r="H8" s="94" t="s">
        <v>33</v>
      </c>
      <c r="I8" s="86" t="s">
        <v>30</v>
      </c>
      <c r="J8" s="95" t="s">
        <v>33</v>
      </c>
      <c r="K8" s="96" t="s">
        <v>30</v>
      </c>
      <c r="L8" s="94" t="s">
        <v>33</v>
      </c>
      <c r="M8" s="86" t="s">
        <v>41</v>
      </c>
      <c r="N8" s="97" t="s">
        <v>33</v>
      </c>
    </row>
    <row r="9" spans="1:14" ht="17.25" customHeight="1" x14ac:dyDescent="0.25">
      <c r="A9" s="19" t="s">
        <v>42</v>
      </c>
      <c r="B9" s="73">
        <v>2097</v>
      </c>
      <c r="C9" s="38">
        <v>1443</v>
      </c>
      <c r="D9" s="21">
        <f>+C9/B9</f>
        <v>0.68812589413447778</v>
      </c>
      <c r="E9" s="51">
        <v>147</v>
      </c>
      <c r="F9" s="83">
        <f t="shared" ref="F9:F25" si="0">+E9/B9</f>
        <v>7.0100143061516448E-2</v>
      </c>
      <c r="G9" s="51">
        <v>24</v>
      </c>
      <c r="H9" s="21">
        <f>+G9/E9</f>
        <v>0.16326530612244897</v>
      </c>
      <c r="I9" s="51">
        <v>67</v>
      </c>
      <c r="J9" s="82">
        <f>I9/E9</f>
        <v>0.45578231292517007</v>
      </c>
      <c r="K9" s="51">
        <v>15</v>
      </c>
      <c r="L9" s="21">
        <f>+K9/G9</f>
        <v>0.625</v>
      </c>
      <c r="M9" s="51">
        <v>64</v>
      </c>
      <c r="N9" s="119">
        <f>M9/I9</f>
        <v>0.95522388059701491</v>
      </c>
    </row>
    <row r="10" spans="1:14" ht="17.25" customHeight="1" x14ac:dyDescent="0.25">
      <c r="A10" s="22" t="s">
        <v>43</v>
      </c>
      <c r="B10" s="74">
        <v>6944</v>
      </c>
      <c r="C10" s="38">
        <v>3720</v>
      </c>
      <c r="D10" s="21">
        <f t="shared" ref="D10:D23" si="1">+C10/B10</f>
        <v>0.5357142857142857</v>
      </c>
      <c r="E10" s="51">
        <v>367</v>
      </c>
      <c r="F10" s="83">
        <f t="shared" si="0"/>
        <v>5.2851382488479259E-2</v>
      </c>
      <c r="G10" s="51">
        <v>215</v>
      </c>
      <c r="H10" s="21">
        <f t="shared" ref="H10:H25" si="2">+G10/E10</f>
        <v>0.58583106267029972</v>
      </c>
      <c r="I10" s="51">
        <v>200</v>
      </c>
      <c r="J10" s="83">
        <f>I10/E10</f>
        <v>0.54495912806539515</v>
      </c>
      <c r="K10" s="51">
        <v>190</v>
      </c>
      <c r="L10" s="21">
        <f t="shared" ref="L9:L25" si="3">+K10/G10</f>
        <v>0.88372093023255816</v>
      </c>
      <c r="M10" s="51">
        <v>187</v>
      </c>
      <c r="N10" s="40">
        <f>M10/I10</f>
        <v>0.93500000000000005</v>
      </c>
    </row>
    <row r="11" spans="1:14" ht="17.25" customHeight="1" x14ac:dyDescent="0.25">
      <c r="A11" s="22" t="s">
        <v>44</v>
      </c>
      <c r="B11" s="74">
        <v>4421</v>
      </c>
      <c r="C11" s="38">
        <v>2947</v>
      </c>
      <c r="D11" s="21">
        <f t="shared" si="1"/>
        <v>0.66659126894367793</v>
      </c>
      <c r="E11" s="51">
        <v>313</v>
      </c>
      <c r="F11" s="83">
        <f t="shared" si="0"/>
        <v>7.0798461886451031E-2</v>
      </c>
      <c r="G11" s="51">
        <v>61</v>
      </c>
      <c r="H11" s="21">
        <f t="shared" si="2"/>
        <v>0.19488817891373802</v>
      </c>
      <c r="I11" s="51">
        <v>129</v>
      </c>
      <c r="J11" s="133">
        <f t="shared" ref="J11:J25" si="4">I11/E11</f>
        <v>0.41214057507987223</v>
      </c>
      <c r="K11" s="51">
        <v>43</v>
      </c>
      <c r="L11" s="21">
        <f t="shared" si="3"/>
        <v>0.70491803278688525</v>
      </c>
      <c r="M11" s="51">
        <v>124</v>
      </c>
      <c r="N11" s="40">
        <f t="shared" ref="N11:N23" si="5">M11/I11</f>
        <v>0.96124031007751942</v>
      </c>
    </row>
    <row r="12" spans="1:14" ht="17.25" customHeight="1" x14ac:dyDescent="0.25">
      <c r="A12" s="22" t="s">
        <v>45</v>
      </c>
      <c r="B12" s="74">
        <v>3189</v>
      </c>
      <c r="C12" s="38">
        <v>2360</v>
      </c>
      <c r="D12" s="21">
        <f t="shared" si="1"/>
        <v>0.740043900909376</v>
      </c>
      <c r="E12" s="51">
        <v>167</v>
      </c>
      <c r="F12" s="83">
        <f t="shared" si="0"/>
        <v>5.2367513327061778E-2</v>
      </c>
      <c r="G12" s="51">
        <v>30</v>
      </c>
      <c r="H12" s="21">
        <f t="shared" si="2"/>
        <v>0.17964071856287425</v>
      </c>
      <c r="I12" s="51">
        <v>13</v>
      </c>
      <c r="J12" s="133">
        <f t="shared" si="4"/>
        <v>7.7844311377245512E-2</v>
      </c>
      <c r="K12" s="51">
        <v>10</v>
      </c>
      <c r="L12" s="21">
        <f t="shared" si="3"/>
        <v>0.33333333333333331</v>
      </c>
      <c r="M12" s="51">
        <v>13</v>
      </c>
      <c r="N12" s="40">
        <f t="shared" si="5"/>
        <v>1</v>
      </c>
    </row>
    <row r="13" spans="1:14" ht="17.25" customHeight="1" x14ac:dyDescent="0.25">
      <c r="A13" s="22" t="s">
        <v>46</v>
      </c>
      <c r="B13" s="74">
        <v>2117</v>
      </c>
      <c r="C13" s="38">
        <v>1341</v>
      </c>
      <c r="D13" s="21">
        <f t="shared" si="1"/>
        <v>0.6334435521965045</v>
      </c>
      <c r="E13" s="51">
        <v>128</v>
      </c>
      <c r="F13" s="83">
        <f t="shared" si="0"/>
        <v>6.0462919225318851E-2</v>
      </c>
      <c r="G13" s="51">
        <v>26</v>
      </c>
      <c r="H13" s="21">
        <f t="shared" si="2"/>
        <v>0.203125</v>
      </c>
      <c r="I13" s="51">
        <v>56</v>
      </c>
      <c r="J13" s="133">
        <f t="shared" si="4"/>
        <v>0.4375</v>
      </c>
      <c r="K13" s="51">
        <v>20</v>
      </c>
      <c r="L13" s="21">
        <f t="shared" si="3"/>
        <v>0.76923076923076927</v>
      </c>
      <c r="M13" s="51">
        <v>51</v>
      </c>
      <c r="N13" s="40">
        <f t="shared" si="5"/>
        <v>0.9107142857142857</v>
      </c>
    </row>
    <row r="14" spans="1:14" ht="17.25" customHeight="1" x14ac:dyDescent="0.25">
      <c r="A14" s="22" t="s">
        <v>47</v>
      </c>
      <c r="B14" s="74">
        <v>5567</v>
      </c>
      <c r="C14" s="75">
        <v>4408</v>
      </c>
      <c r="D14" s="21">
        <f t="shared" si="1"/>
        <v>0.79180887372013653</v>
      </c>
      <c r="E14" s="80">
        <v>247</v>
      </c>
      <c r="F14" s="83">
        <f t="shared" si="0"/>
        <v>4.4368600682593858E-2</v>
      </c>
      <c r="G14" s="80">
        <v>38</v>
      </c>
      <c r="H14" s="21">
        <f t="shared" si="2"/>
        <v>0.15384615384615385</v>
      </c>
      <c r="I14" s="80">
        <v>83</v>
      </c>
      <c r="J14" s="133">
        <f t="shared" si="4"/>
        <v>0.33603238866396762</v>
      </c>
      <c r="K14" s="80">
        <v>23</v>
      </c>
      <c r="L14" s="21">
        <f t="shared" si="3"/>
        <v>0.60526315789473684</v>
      </c>
      <c r="M14" s="80">
        <v>57</v>
      </c>
      <c r="N14" s="40">
        <f t="shared" si="5"/>
        <v>0.68674698795180722</v>
      </c>
    </row>
    <row r="15" spans="1:14" ht="17.25" customHeight="1" x14ac:dyDescent="0.25">
      <c r="A15" s="19" t="s">
        <v>48</v>
      </c>
      <c r="B15" s="73">
        <v>2972</v>
      </c>
      <c r="C15" s="38">
        <v>2059</v>
      </c>
      <c r="D15" s="21">
        <f t="shared" si="1"/>
        <v>0.69279946164199191</v>
      </c>
      <c r="E15" s="51">
        <v>143</v>
      </c>
      <c r="F15" s="83">
        <f t="shared" si="0"/>
        <v>4.8115746971736206E-2</v>
      </c>
      <c r="G15" s="51">
        <v>28</v>
      </c>
      <c r="H15" s="21">
        <f t="shared" si="2"/>
        <v>0.19580419580419581</v>
      </c>
      <c r="I15" s="51">
        <v>51</v>
      </c>
      <c r="J15" s="133">
        <f t="shared" si="4"/>
        <v>0.35664335664335667</v>
      </c>
      <c r="K15" s="51">
        <v>21</v>
      </c>
      <c r="L15" s="21">
        <f t="shared" si="3"/>
        <v>0.75</v>
      </c>
      <c r="M15" s="51">
        <v>45</v>
      </c>
      <c r="N15" s="40">
        <f t="shared" si="5"/>
        <v>0.88235294117647056</v>
      </c>
    </row>
    <row r="16" spans="1:14" ht="17.25" customHeight="1" x14ac:dyDescent="0.25">
      <c r="A16" s="22" t="s">
        <v>49</v>
      </c>
      <c r="B16" s="74">
        <v>4005</v>
      </c>
      <c r="C16" s="38">
        <v>2640</v>
      </c>
      <c r="D16" s="21">
        <f t="shared" si="1"/>
        <v>0.65917602996254676</v>
      </c>
      <c r="E16" s="51">
        <v>140</v>
      </c>
      <c r="F16" s="83">
        <f t="shared" si="0"/>
        <v>3.495630461922597E-2</v>
      </c>
      <c r="G16" s="51">
        <v>43</v>
      </c>
      <c r="H16" s="21">
        <f t="shared" si="2"/>
        <v>0.30714285714285716</v>
      </c>
      <c r="I16" s="51">
        <v>33</v>
      </c>
      <c r="J16" s="133">
        <f t="shared" si="4"/>
        <v>0.23571428571428571</v>
      </c>
      <c r="K16" s="51">
        <v>24</v>
      </c>
      <c r="L16" s="21">
        <f t="shared" si="3"/>
        <v>0.55813953488372092</v>
      </c>
      <c r="M16" s="51">
        <v>27</v>
      </c>
      <c r="N16" s="40">
        <f t="shared" si="5"/>
        <v>0.81818181818181823</v>
      </c>
    </row>
    <row r="17" spans="1:14" ht="17.25" customHeight="1" x14ac:dyDescent="0.25">
      <c r="A17" s="22" t="s">
        <v>50</v>
      </c>
      <c r="B17" s="74">
        <v>2078</v>
      </c>
      <c r="C17" s="38">
        <v>1094</v>
      </c>
      <c r="D17" s="21">
        <f t="shared" si="1"/>
        <v>0.52646775745909524</v>
      </c>
      <c r="E17" s="51">
        <v>127</v>
      </c>
      <c r="F17" s="83">
        <f t="shared" si="0"/>
        <v>6.1116458132820017E-2</v>
      </c>
      <c r="G17" s="51">
        <v>19</v>
      </c>
      <c r="H17" s="21">
        <f t="shared" si="2"/>
        <v>0.14960629921259844</v>
      </c>
      <c r="I17" s="51">
        <v>58</v>
      </c>
      <c r="J17" s="133">
        <f t="shared" si="4"/>
        <v>0.45669291338582679</v>
      </c>
      <c r="K17" s="51">
        <v>15</v>
      </c>
      <c r="L17" s="21">
        <f t="shared" si="3"/>
        <v>0.78947368421052633</v>
      </c>
      <c r="M17" s="51">
        <v>54</v>
      </c>
      <c r="N17" s="40">
        <f>IF(M17&gt;0,M17/I17,0)</f>
        <v>0.93103448275862066</v>
      </c>
    </row>
    <row r="18" spans="1:14" ht="17.25" customHeight="1" x14ac:dyDescent="0.25">
      <c r="A18" s="22" t="s">
        <v>51</v>
      </c>
      <c r="B18" s="74">
        <v>9590</v>
      </c>
      <c r="C18" s="38">
        <v>4800</v>
      </c>
      <c r="D18" s="21">
        <f t="shared" si="1"/>
        <v>0.50052137643378525</v>
      </c>
      <c r="E18" s="51">
        <v>337</v>
      </c>
      <c r="F18" s="83">
        <f t="shared" si="0"/>
        <v>3.5140771637122002E-2</v>
      </c>
      <c r="G18" s="51">
        <v>30</v>
      </c>
      <c r="H18" s="21">
        <f t="shared" si="2"/>
        <v>8.9020771513353122E-2</v>
      </c>
      <c r="I18" s="51">
        <v>34</v>
      </c>
      <c r="J18" s="133">
        <f t="shared" si="4"/>
        <v>0.10089020771513353</v>
      </c>
      <c r="K18" s="51">
        <v>11</v>
      </c>
      <c r="L18" s="21">
        <f t="shared" si="3"/>
        <v>0.36666666666666664</v>
      </c>
      <c r="M18" s="51">
        <v>27</v>
      </c>
      <c r="N18" s="40">
        <f t="shared" si="5"/>
        <v>0.79411764705882348</v>
      </c>
    </row>
    <row r="19" spans="1:14" ht="17.25" customHeight="1" x14ac:dyDescent="0.25">
      <c r="A19" s="22" t="s">
        <v>52</v>
      </c>
      <c r="B19" s="74">
        <v>4731</v>
      </c>
      <c r="C19" s="38">
        <v>3138</v>
      </c>
      <c r="D19" s="21">
        <f t="shared" si="1"/>
        <v>0.66328471781864295</v>
      </c>
      <c r="E19" s="51">
        <v>136</v>
      </c>
      <c r="F19" s="83">
        <f t="shared" si="0"/>
        <v>2.8746565208201225E-2</v>
      </c>
      <c r="G19" s="51">
        <v>23</v>
      </c>
      <c r="H19" s="21">
        <f t="shared" si="2"/>
        <v>0.16911764705882354</v>
      </c>
      <c r="I19" s="51">
        <v>19</v>
      </c>
      <c r="J19" s="133">
        <f t="shared" si="4"/>
        <v>0.13970588235294118</v>
      </c>
      <c r="K19" s="51">
        <v>11</v>
      </c>
      <c r="L19" s="21">
        <f t="shared" si="3"/>
        <v>0.47826086956521741</v>
      </c>
      <c r="M19" s="51">
        <v>18</v>
      </c>
      <c r="N19" s="40">
        <f t="shared" si="5"/>
        <v>0.94736842105263153</v>
      </c>
    </row>
    <row r="20" spans="1:14" ht="17.25" customHeight="1" x14ac:dyDescent="0.25">
      <c r="A20" s="22" t="s">
        <v>53</v>
      </c>
      <c r="B20" s="74">
        <v>6024</v>
      </c>
      <c r="C20" s="38">
        <v>4711</v>
      </c>
      <c r="D20" s="21">
        <f t="shared" si="1"/>
        <v>0.78203851261620183</v>
      </c>
      <c r="E20" s="51">
        <v>311</v>
      </c>
      <c r="F20" s="83">
        <f t="shared" si="0"/>
        <v>5.162682602921647E-2</v>
      </c>
      <c r="G20" s="51">
        <v>71</v>
      </c>
      <c r="H20" s="21">
        <f t="shared" si="2"/>
        <v>0.22829581993569131</v>
      </c>
      <c r="I20" s="51">
        <v>137</v>
      </c>
      <c r="J20" s="133">
        <f t="shared" si="4"/>
        <v>0.44051446945337619</v>
      </c>
      <c r="K20" s="51">
        <v>49</v>
      </c>
      <c r="L20" s="21">
        <f t="shared" si="3"/>
        <v>0.6901408450704225</v>
      </c>
      <c r="M20" s="51">
        <v>36</v>
      </c>
      <c r="N20" s="40">
        <f t="shared" si="5"/>
        <v>0.26277372262773724</v>
      </c>
    </row>
    <row r="21" spans="1:14" ht="17.25" customHeight="1" x14ac:dyDescent="0.25">
      <c r="A21" s="22" t="s">
        <v>54</v>
      </c>
      <c r="B21" s="74">
        <v>5890</v>
      </c>
      <c r="C21" s="38">
        <v>4630</v>
      </c>
      <c r="D21" s="21">
        <f t="shared" si="1"/>
        <v>0.7860780984719864</v>
      </c>
      <c r="E21" s="51">
        <v>264</v>
      </c>
      <c r="F21" s="83">
        <f t="shared" si="0"/>
        <v>4.4821731748726654E-2</v>
      </c>
      <c r="G21" s="51">
        <v>51</v>
      </c>
      <c r="H21" s="21">
        <f t="shared" si="2"/>
        <v>0.19318181818181818</v>
      </c>
      <c r="I21" s="51">
        <v>52</v>
      </c>
      <c r="J21" s="133">
        <f t="shared" si="4"/>
        <v>0.19696969696969696</v>
      </c>
      <c r="K21" s="51">
        <v>29</v>
      </c>
      <c r="L21" s="21">
        <f t="shared" si="3"/>
        <v>0.56862745098039214</v>
      </c>
      <c r="M21" s="51">
        <v>48</v>
      </c>
      <c r="N21" s="40">
        <f t="shared" si="5"/>
        <v>0.92307692307692313</v>
      </c>
    </row>
    <row r="22" spans="1:14" ht="17.25" customHeight="1" x14ac:dyDescent="0.25">
      <c r="A22" s="22" t="s">
        <v>55</v>
      </c>
      <c r="B22" s="74">
        <v>2388</v>
      </c>
      <c r="C22" s="38">
        <v>1766</v>
      </c>
      <c r="D22" s="21">
        <f t="shared" si="1"/>
        <v>0.73953098827470687</v>
      </c>
      <c r="E22" s="51">
        <v>129</v>
      </c>
      <c r="F22" s="83">
        <f t="shared" si="0"/>
        <v>5.4020100502512561E-2</v>
      </c>
      <c r="G22" s="51">
        <v>25</v>
      </c>
      <c r="H22" s="21">
        <f t="shared" si="2"/>
        <v>0.19379844961240311</v>
      </c>
      <c r="I22" s="51">
        <v>40</v>
      </c>
      <c r="J22" s="133">
        <f t="shared" si="4"/>
        <v>0.31007751937984496</v>
      </c>
      <c r="K22" s="51">
        <v>16</v>
      </c>
      <c r="L22" s="21">
        <f t="shared" si="3"/>
        <v>0.64</v>
      </c>
      <c r="M22" s="51">
        <v>34</v>
      </c>
      <c r="N22" s="40">
        <f t="shared" si="5"/>
        <v>0.85</v>
      </c>
    </row>
    <row r="23" spans="1:14" ht="17.25" customHeight="1" x14ac:dyDescent="0.25">
      <c r="A23" s="22" t="s">
        <v>56</v>
      </c>
      <c r="B23" s="74">
        <v>3473</v>
      </c>
      <c r="C23" s="38">
        <v>2541</v>
      </c>
      <c r="D23" s="21">
        <f t="shared" si="1"/>
        <v>0.73164411171897492</v>
      </c>
      <c r="E23" s="51">
        <v>274</v>
      </c>
      <c r="F23" s="83">
        <f t="shared" si="0"/>
        <v>7.8894327670601783E-2</v>
      </c>
      <c r="G23" s="51">
        <v>37</v>
      </c>
      <c r="H23" s="21">
        <f t="shared" si="2"/>
        <v>0.13503649635036497</v>
      </c>
      <c r="I23" s="51">
        <v>64</v>
      </c>
      <c r="J23" s="133">
        <f t="shared" si="4"/>
        <v>0.23357664233576642</v>
      </c>
      <c r="K23" s="51">
        <v>25</v>
      </c>
      <c r="L23" s="21">
        <f t="shared" si="3"/>
        <v>0.67567567567567566</v>
      </c>
      <c r="M23" s="51">
        <v>49</v>
      </c>
      <c r="N23" s="40">
        <f t="shared" si="5"/>
        <v>0.765625</v>
      </c>
    </row>
    <row r="24" spans="1:14" ht="17.25" customHeight="1" thickBot="1" x14ac:dyDescent="0.3">
      <c r="A24" s="22" t="s">
        <v>57</v>
      </c>
      <c r="B24" s="76">
        <v>4394</v>
      </c>
      <c r="C24" s="41">
        <v>3447</v>
      </c>
      <c r="D24" s="25">
        <f>+C24/B24</f>
        <v>0.78447883477469271</v>
      </c>
      <c r="E24" s="81">
        <v>189</v>
      </c>
      <c r="F24" s="84">
        <f t="shared" si="0"/>
        <v>4.3013199817933542E-2</v>
      </c>
      <c r="G24" s="81">
        <v>27</v>
      </c>
      <c r="H24" s="25">
        <f t="shared" si="2"/>
        <v>0.14285714285714285</v>
      </c>
      <c r="I24" s="81">
        <v>31</v>
      </c>
      <c r="J24" s="134">
        <f t="shared" si="4"/>
        <v>0.16402116402116401</v>
      </c>
      <c r="K24" s="81">
        <v>14</v>
      </c>
      <c r="L24" s="25">
        <f t="shared" si="3"/>
        <v>0.51851851851851849</v>
      </c>
      <c r="M24" s="81">
        <v>27</v>
      </c>
      <c r="N24" s="40">
        <f>M24/I24</f>
        <v>0.87096774193548387</v>
      </c>
    </row>
    <row r="25" spans="1:14" ht="17.25" customHeight="1" thickBot="1" x14ac:dyDescent="0.3">
      <c r="A25" s="105" t="s">
        <v>58</v>
      </c>
      <c r="B25" s="77">
        <v>69880</v>
      </c>
      <c r="C25" s="42">
        <v>47045</v>
      </c>
      <c r="D25" s="28">
        <f>+C25/B25</f>
        <v>0.67322552947910708</v>
      </c>
      <c r="E25" s="49">
        <v>3419</v>
      </c>
      <c r="F25" s="85">
        <f t="shared" si="0"/>
        <v>4.8926731539782484E-2</v>
      </c>
      <c r="G25" s="49">
        <v>748</v>
      </c>
      <c r="H25" s="28">
        <f t="shared" si="2"/>
        <v>0.21877742029833286</v>
      </c>
      <c r="I25" s="49">
        <v>1067</v>
      </c>
      <c r="J25" s="85">
        <f t="shared" si="4"/>
        <v>0.31207955542556304</v>
      </c>
      <c r="K25" s="49">
        <v>516</v>
      </c>
      <c r="L25" s="28">
        <f t="shared" si="3"/>
        <v>0.68983957219251335</v>
      </c>
      <c r="M25" s="49">
        <v>861</v>
      </c>
      <c r="N25" s="43">
        <f>+M25/I25</f>
        <v>0.80693533270852857</v>
      </c>
    </row>
  </sheetData>
  <mergeCells count="4">
    <mergeCell ref="A3:N3"/>
    <mergeCell ref="A2:N2"/>
    <mergeCell ref="A1:N1"/>
    <mergeCell ref="A5:A8"/>
  </mergeCells>
  <phoneticPr fontId="2" type="noConversion"/>
  <printOptions horizontalCentered="1" verticalCentered="1"/>
  <pageMargins left="0.51" right="0.5" top="0.75" bottom="0.75" header="0.12" footer="0.5"/>
  <pageSetup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zoomScaleNormal="75" workbookViewId="0">
      <pane ySplit="7" topLeftCell="A8" activePane="bottomLeft" state="frozen"/>
      <selection activeCell="C1" sqref="C1"/>
      <selection pane="bottomLeft" activeCell="A27" sqref="A27"/>
    </sheetView>
  </sheetViews>
  <sheetFormatPr defaultColWidth="9.1796875" defaultRowHeight="12.5" x14ac:dyDescent="0.25"/>
  <cols>
    <col min="1" max="1" width="21.1796875" style="2" customWidth="1"/>
    <col min="2" max="2" width="12.1796875" style="2" customWidth="1"/>
    <col min="3" max="4" width="11.26953125" style="2" bestFit="1" customWidth="1"/>
    <col min="5" max="5" width="9.453125" style="2" bestFit="1" customWidth="1"/>
    <col min="6" max="8" width="11.26953125" style="2" bestFit="1" customWidth="1"/>
    <col min="9" max="9" width="9.453125" style="2" bestFit="1" customWidth="1"/>
    <col min="10" max="10" width="10.453125" style="2" bestFit="1" customWidth="1"/>
    <col min="11" max="11" width="9.453125" style="2" bestFit="1" customWidth="1"/>
    <col min="12" max="12" width="11" style="2" customWidth="1"/>
    <col min="13" max="13" width="0" style="2" hidden="1" customWidth="1"/>
    <col min="14" max="16384" width="9.1796875" style="2"/>
  </cols>
  <sheetData>
    <row r="1" spans="1:14" s="1" customFormat="1" ht="18.75" customHeight="1" x14ac:dyDescent="0.25">
      <c r="A1" s="167" t="str">
        <f>'1- Populations in Cohort'!A1:N1</f>
        <v xml:space="preserve">TAB 10 - LABOR EXCHANGE PERFORMANCE SUMMARY </v>
      </c>
      <c r="B1" s="168"/>
      <c r="C1" s="168"/>
      <c r="D1" s="168"/>
      <c r="E1" s="168"/>
      <c r="F1" s="168"/>
      <c r="G1" s="168"/>
      <c r="H1" s="168"/>
      <c r="I1" s="168"/>
      <c r="J1" s="168"/>
      <c r="K1" s="169"/>
      <c r="L1" s="8"/>
      <c r="M1" s="8"/>
      <c r="N1" s="8"/>
    </row>
    <row r="2" spans="1:14" s="1" customFormat="1" ht="18.75" customHeight="1" x14ac:dyDescent="0.25">
      <c r="A2" s="155" t="str">
        <f>'1- Populations in Cohort'!A2:N2</f>
        <v>FY22 QUARTER ENDING SEPTEMBER 30, 2020</v>
      </c>
      <c r="B2" s="170"/>
      <c r="C2" s="170"/>
      <c r="D2" s="170"/>
      <c r="E2" s="170"/>
      <c r="F2" s="170"/>
      <c r="G2" s="170"/>
      <c r="H2" s="170"/>
      <c r="I2" s="170"/>
      <c r="J2" s="170"/>
      <c r="K2" s="171"/>
      <c r="L2" s="8"/>
      <c r="M2" s="8"/>
      <c r="N2" s="8"/>
    </row>
    <row r="3" spans="1:14" s="1" customFormat="1" ht="18.75" customHeight="1" thickBot="1" x14ac:dyDescent="0.3">
      <c r="A3" s="172" t="s">
        <v>59</v>
      </c>
      <c r="B3" s="173"/>
      <c r="C3" s="173"/>
      <c r="D3" s="173"/>
      <c r="E3" s="173"/>
      <c r="F3" s="173"/>
      <c r="G3" s="173"/>
      <c r="H3" s="173"/>
      <c r="I3" s="173"/>
      <c r="J3" s="173"/>
      <c r="K3" s="174"/>
      <c r="L3" s="8"/>
      <c r="M3" s="8"/>
      <c r="N3" s="8"/>
    </row>
    <row r="4" spans="1:14" s="1" customFormat="1" ht="13" x14ac:dyDescent="0.25">
      <c r="A4" s="52" t="s">
        <v>14</v>
      </c>
      <c r="B4" s="60" t="s">
        <v>15</v>
      </c>
      <c r="C4" s="53" t="s">
        <v>16</v>
      </c>
      <c r="D4" s="53" t="s">
        <v>17</v>
      </c>
      <c r="E4" s="54" t="s">
        <v>18</v>
      </c>
      <c r="F4" s="61" t="s">
        <v>60</v>
      </c>
      <c r="G4" s="53" t="s">
        <v>20</v>
      </c>
      <c r="H4" s="53" t="s">
        <v>61</v>
      </c>
      <c r="I4" s="54" t="s">
        <v>22</v>
      </c>
      <c r="J4" s="59" t="s">
        <v>62</v>
      </c>
      <c r="K4" s="69" t="s">
        <v>24</v>
      </c>
      <c r="L4" s="7"/>
      <c r="M4" s="7"/>
    </row>
    <row r="5" spans="1:14" s="3" customFormat="1" x14ac:dyDescent="0.25">
      <c r="A5" s="182" t="s">
        <v>63</v>
      </c>
      <c r="B5" s="185" t="s">
        <v>64</v>
      </c>
      <c r="C5" s="188" t="s">
        <v>65</v>
      </c>
      <c r="D5" s="188" t="s">
        <v>66</v>
      </c>
      <c r="E5" s="164" t="s">
        <v>67</v>
      </c>
      <c r="F5" s="185" t="s">
        <v>68</v>
      </c>
      <c r="G5" s="188" t="s">
        <v>69</v>
      </c>
      <c r="H5" s="188" t="s">
        <v>70</v>
      </c>
      <c r="I5" s="164" t="s">
        <v>67</v>
      </c>
      <c r="J5" s="191" t="s">
        <v>71</v>
      </c>
      <c r="K5" s="164" t="s">
        <v>67</v>
      </c>
    </row>
    <row r="6" spans="1:14" s="3" customFormat="1" x14ac:dyDescent="0.25">
      <c r="A6" s="183"/>
      <c r="B6" s="186"/>
      <c r="C6" s="189"/>
      <c r="D6" s="189"/>
      <c r="E6" s="165"/>
      <c r="F6" s="186"/>
      <c r="G6" s="189"/>
      <c r="H6" s="189"/>
      <c r="I6" s="165"/>
      <c r="J6" s="192"/>
      <c r="K6" s="165"/>
    </row>
    <row r="7" spans="1:14" s="3" customFormat="1" ht="13" thickBot="1" x14ac:dyDescent="0.3">
      <c r="A7" s="184"/>
      <c r="B7" s="187"/>
      <c r="C7" s="190"/>
      <c r="D7" s="190"/>
      <c r="E7" s="166"/>
      <c r="F7" s="187"/>
      <c r="G7" s="190"/>
      <c r="H7" s="190"/>
      <c r="I7" s="166"/>
      <c r="J7" s="193"/>
      <c r="K7" s="166"/>
    </row>
    <row r="8" spans="1:14" s="3" customFormat="1" ht="17.25" customHeight="1" x14ac:dyDescent="0.25">
      <c r="A8" s="19" t="s">
        <v>42</v>
      </c>
      <c r="B8" s="20">
        <v>3176</v>
      </c>
      <c r="C8" s="38">
        <v>1704</v>
      </c>
      <c r="D8" s="65">
        <f>+C8/B8</f>
        <v>0.53652392947103278</v>
      </c>
      <c r="E8" s="21">
        <f>D8/0.65</f>
        <v>0.82542142995543499</v>
      </c>
      <c r="F8" s="38">
        <v>4031</v>
      </c>
      <c r="G8" s="50">
        <v>2162</v>
      </c>
      <c r="H8" s="63">
        <f>+G8/F8</f>
        <v>0.53634333912180598</v>
      </c>
      <c r="I8" s="21">
        <f>H8/0.66</f>
        <v>0.81264142291182717</v>
      </c>
      <c r="J8" s="71">
        <v>6753.32</v>
      </c>
      <c r="K8" s="39">
        <f>(J8/6800)</f>
        <v>0.99313529411764701</v>
      </c>
    </row>
    <row r="9" spans="1:14" s="3" customFormat="1" ht="17.25" customHeight="1" x14ac:dyDescent="0.25">
      <c r="A9" s="22" t="s">
        <v>43</v>
      </c>
      <c r="B9" s="20">
        <v>8617</v>
      </c>
      <c r="C9" s="38">
        <v>4422</v>
      </c>
      <c r="D9" s="65">
        <f t="shared" ref="D9:D24" si="0">+C9/B9</f>
        <v>0.51317163746083327</v>
      </c>
      <c r="E9" s="21">
        <f t="shared" ref="E9:E24" si="1">D9/0.65</f>
        <v>0.78949482686282035</v>
      </c>
      <c r="F9" s="38">
        <v>13712</v>
      </c>
      <c r="G9" s="51">
        <v>7320</v>
      </c>
      <c r="H9" s="63">
        <f t="shared" ref="H9:H24" si="2">+G9/F9</f>
        <v>0.53383897316219375</v>
      </c>
      <c r="I9" s="21">
        <f t="shared" ref="I9:I24" si="3">H9/0.66</f>
        <v>0.80884692903362687</v>
      </c>
      <c r="J9" s="72">
        <v>8335.76</v>
      </c>
      <c r="K9" s="39">
        <f t="shared" ref="K9:K24" si="4">(J9/6800)</f>
        <v>1.2258470588235295</v>
      </c>
    </row>
    <row r="10" spans="1:14" s="3" customFormat="1" ht="17.25" customHeight="1" x14ac:dyDescent="0.25">
      <c r="A10" s="22" t="s">
        <v>44</v>
      </c>
      <c r="B10" s="20">
        <v>6492</v>
      </c>
      <c r="C10" s="38">
        <v>3652</v>
      </c>
      <c r="D10" s="65">
        <f t="shared" si="0"/>
        <v>0.56253850893407276</v>
      </c>
      <c r="E10" s="21">
        <f t="shared" si="1"/>
        <v>0.86544385989857342</v>
      </c>
      <c r="F10" s="38">
        <v>11239</v>
      </c>
      <c r="G10" s="51">
        <v>6726</v>
      </c>
      <c r="H10" s="63">
        <f t="shared" si="2"/>
        <v>0.59845181955690008</v>
      </c>
      <c r="I10" s="21">
        <f t="shared" si="3"/>
        <v>0.90674518114681824</v>
      </c>
      <c r="J10" s="72">
        <v>7320.8</v>
      </c>
      <c r="K10" s="39">
        <f t="shared" si="4"/>
        <v>1.0765882352941176</v>
      </c>
    </row>
    <row r="11" spans="1:14" s="3" customFormat="1" ht="17.25" customHeight="1" x14ac:dyDescent="0.25">
      <c r="A11" s="22" t="s">
        <v>45</v>
      </c>
      <c r="B11" s="20">
        <v>3667</v>
      </c>
      <c r="C11" s="38">
        <v>1949</v>
      </c>
      <c r="D11" s="65">
        <f t="shared" si="0"/>
        <v>0.53149713662394327</v>
      </c>
      <c r="E11" s="21">
        <f t="shared" si="1"/>
        <v>0.8176879024983742</v>
      </c>
      <c r="F11" s="38">
        <v>5573</v>
      </c>
      <c r="G11" s="51">
        <v>3213</v>
      </c>
      <c r="H11" s="63">
        <f t="shared" si="2"/>
        <v>0.57652969675219812</v>
      </c>
      <c r="I11" s="21">
        <f t="shared" si="3"/>
        <v>0.87352984356393648</v>
      </c>
      <c r="J11" s="72">
        <v>7950.18</v>
      </c>
      <c r="K11" s="39">
        <f t="shared" si="4"/>
        <v>1.1691441176470589</v>
      </c>
    </row>
    <row r="12" spans="1:14" s="3" customFormat="1" ht="17.25" customHeight="1" x14ac:dyDescent="0.25">
      <c r="A12" s="22" t="s">
        <v>72</v>
      </c>
      <c r="B12" s="20">
        <v>2160</v>
      </c>
      <c r="C12" s="38">
        <v>1170</v>
      </c>
      <c r="D12" s="65">
        <f t="shared" si="0"/>
        <v>0.54166666666666663</v>
      </c>
      <c r="E12" s="21">
        <f t="shared" si="1"/>
        <v>0.83333333333333326</v>
      </c>
      <c r="F12" s="38">
        <v>3055</v>
      </c>
      <c r="G12" s="51">
        <v>1668</v>
      </c>
      <c r="H12" s="63">
        <f t="shared" si="2"/>
        <v>0.54599018003273325</v>
      </c>
      <c r="I12" s="21">
        <f t="shared" si="3"/>
        <v>0.82725784853444428</v>
      </c>
      <c r="J12" s="72">
        <v>7706.7049999999999</v>
      </c>
      <c r="K12" s="39">
        <f t="shared" si="4"/>
        <v>1.1333389705882353</v>
      </c>
    </row>
    <row r="13" spans="1:14" s="3" customFormat="1" ht="17.25" customHeight="1" x14ac:dyDescent="0.25">
      <c r="A13" s="22" t="s">
        <v>47</v>
      </c>
      <c r="B13" s="20">
        <v>5784</v>
      </c>
      <c r="C13" s="38">
        <v>3042</v>
      </c>
      <c r="D13" s="65">
        <f t="shared" si="0"/>
        <v>0.52593360995850624</v>
      </c>
      <c r="E13" s="21">
        <f t="shared" si="1"/>
        <v>0.8091286307053942</v>
      </c>
      <c r="F13" s="38">
        <v>7509</v>
      </c>
      <c r="G13" s="51">
        <v>4316</v>
      </c>
      <c r="H13" s="63">
        <f t="shared" si="2"/>
        <v>0.57477693434545207</v>
      </c>
      <c r="I13" s="21">
        <f t="shared" si="3"/>
        <v>0.87087414294765464</v>
      </c>
      <c r="J13" s="72">
        <v>8648.3349999999991</v>
      </c>
      <c r="K13" s="39">
        <f t="shared" si="4"/>
        <v>1.2718139705882352</v>
      </c>
    </row>
    <row r="14" spans="1:14" s="3" customFormat="1" ht="17.25" customHeight="1" x14ac:dyDescent="0.25">
      <c r="A14" s="19" t="s">
        <v>73</v>
      </c>
      <c r="B14" s="20">
        <v>2945</v>
      </c>
      <c r="C14" s="38">
        <v>1812</v>
      </c>
      <c r="D14" s="65">
        <f t="shared" si="0"/>
        <v>0.61528013582342955</v>
      </c>
      <c r="E14" s="21">
        <f t="shared" si="1"/>
        <v>0.9465848243437377</v>
      </c>
      <c r="F14" s="38">
        <v>2764</v>
      </c>
      <c r="G14" s="51">
        <v>1508</v>
      </c>
      <c r="H14" s="63">
        <f t="shared" si="2"/>
        <v>0.54558610709117217</v>
      </c>
      <c r="I14" s="21">
        <f t="shared" si="3"/>
        <v>0.8266456168048063</v>
      </c>
      <c r="J14" s="72">
        <v>8479.0499999999993</v>
      </c>
      <c r="K14" s="39">
        <f t="shared" si="4"/>
        <v>1.2469191176470587</v>
      </c>
    </row>
    <row r="15" spans="1:14" s="3" customFormat="1" ht="17.25" customHeight="1" x14ac:dyDescent="0.25">
      <c r="A15" s="22" t="s">
        <v>74</v>
      </c>
      <c r="B15" s="20">
        <v>3189</v>
      </c>
      <c r="C15" s="38">
        <v>1786</v>
      </c>
      <c r="D15" s="65">
        <f t="shared" si="0"/>
        <v>0.56005017246785826</v>
      </c>
      <c r="E15" s="21">
        <f t="shared" si="1"/>
        <v>0.86161564995055118</v>
      </c>
      <c r="F15" s="38">
        <v>4661</v>
      </c>
      <c r="G15" s="51">
        <v>2776</v>
      </c>
      <c r="H15" s="63">
        <f t="shared" si="2"/>
        <v>0.59558034756490019</v>
      </c>
      <c r="I15" s="21">
        <f t="shared" si="3"/>
        <v>0.90239446600742446</v>
      </c>
      <c r="J15" s="72">
        <v>9315.3799999999992</v>
      </c>
      <c r="K15" s="39">
        <f t="shared" si="4"/>
        <v>1.3699088235294117</v>
      </c>
    </row>
    <row r="16" spans="1:14" s="3" customFormat="1" ht="17.25" customHeight="1" x14ac:dyDescent="0.25">
      <c r="A16" s="22" t="s">
        <v>75</v>
      </c>
      <c r="B16" s="20">
        <v>2813</v>
      </c>
      <c r="C16" s="38">
        <v>1523</v>
      </c>
      <c r="D16" s="65">
        <f t="shared" si="0"/>
        <v>0.54141485958051905</v>
      </c>
      <c r="E16" s="21">
        <f t="shared" si="1"/>
        <v>0.83294593781618309</v>
      </c>
      <c r="F16" s="38">
        <v>3815</v>
      </c>
      <c r="G16" s="51">
        <v>2141</v>
      </c>
      <c r="H16" s="63">
        <f t="shared" si="2"/>
        <v>0.56120576671035383</v>
      </c>
      <c r="I16" s="21">
        <f t="shared" si="3"/>
        <v>0.85031176774296036</v>
      </c>
      <c r="J16" s="72">
        <v>5162.01</v>
      </c>
      <c r="K16" s="39">
        <f t="shared" si="4"/>
        <v>0.75911911764705886</v>
      </c>
    </row>
    <row r="17" spans="1:12" s="3" customFormat="1" ht="17.25" customHeight="1" x14ac:dyDescent="0.25">
      <c r="A17" s="22" t="s">
        <v>51</v>
      </c>
      <c r="B17" s="20">
        <v>13083</v>
      </c>
      <c r="C17" s="38">
        <v>6550</v>
      </c>
      <c r="D17" s="65">
        <f t="shared" si="0"/>
        <v>0.50064969808147974</v>
      </c>
      <c r="E17" s="21">
        <f t="shared" si="1"/>
        <v>0.77023030474073806</v>
      </c>
      <c r="F17" s="38">
        <v>20834</v>
      </c>
      <c r="G17" s="51">
        <v>10684</v>
      </c>
      <c r="H17" s="63">
        <f t="shared" si="2"/>
        <v>0.51281558990112319</v>
      </c>
      <c r="I17" s="21">
        <f t="shared" si="3"/>
        <v>0.77699331803200478</v>
      </c>
      <c r="J17" s="72">
        <v>6120</v>
      </c>
      <c r="K17" s="39">
        <f t="shared" si="4"/>
        <v>0.9</v>
      </c>
    </row>
    <row r="18" spans="1:12" s="3" customFormat="1" ht="17.25" customHeight="1" x14ac:dyDescent="0.25">
      <c r="A18" s="22" t="s">
        <v>76</v>
      </c>
      <c r="B18" s="20">
        <v>5200</v>
      </c>
      <c r="C18" s="38">
        <v>2967</v>
      </c>
      <c r="D18" s="65">
        <f t="shared" si="0"/>
        <v>0.57057692307692309</v>
      </c>
      <c r="E18" s="21">
        <f t="shared" si="1"/>
        <v>0.87781065088757393</v>
      </c>
      <c r="F18" s="38">
        <v>6121</v>
      </c>
      <c r="G18" s="51">
        <v>3659</v>
      </c>
      <c r="H18" s="63">
        <f t="shared" si="2"/>
        <v>0.59777814082666236</v>
      </c>
      <c r="I18" s="21">
        <f t="shared" si="3"/>
        <v>0.90572445579797323</v>
      </c>
      <c r="J18" s="72">
        <v>8347.2800000000007</v>
      </c>
      <c r="K18" s="39">
        <f t="shared" si="4"/>
        <v>1.2275411764705884</v>
      </c>
    </row>
    <row r="19" spans="1:12" s="3" customFormat="1" ht="17.25" customHeight="1" x14ac:dyDescent="0.25">
      <c r="A19" s="22" t="s">
        <v>53</v>
      </c>
      <c r="B19" s="20">
        <v>7201</v>
      </c>
      <c r="C19" s="38">
        <v>3908</v>
      </c>
      <c r="D19" s="65">
        <f t="shared" si="0"/>
        <v>0.54270240244410495</v>
      </c>
      <c r="E19" s="21">
        <f t="shared" si="1"/>
        <v>0.83492677299093065</v>
      </c>
      <c r="F19" s="38">
        <v>8754</v>
      </c>
      <c r="G19" s="51">
        <v>5169</v>
      </c>
      <c r="H19" s="63">
        <f t="shared" si="2"/>
        <v>0.59047292666209727</v>
      </c>
      <c r="I19" s="21">
        <f t="shared" si="3"/>
        <v>0.89465594948802618</v>
      </c>
      <c r="J19" s="72">
        <v>11660.975</v>
      </c>
      <c r="K19" s="39">
        <f t="shared" si="4"/>
        <v>1.7148492647058824</v>
      </c>
    </row>
    <row r="20" spans="1:12" s="3" customFormat="1" ht="17.25" customHeight="1" x14ac:dyDescent="0.25">
      <c r="A20" s="22" t="s">
        <v>77</v>
      </c>
      <c r="B20" s="20">
        <v>5188</v>
      </c>
      <c r="C20" s="38">
        <v>2884</v>
      </c>
      <c r="D20" s="65">
        <f t="shared" si="0"/>
        <v>0.55589822667694677</v>
      </c>
      <c r="E20" s="21">
        <f t="shared" si="1"/>
        <v>0.85522804104145655</v>
      </c>
      <c r="F20" s="38">
        <v>8064</v>
      </c>
      <c r="G20" s="51">
        <v>5000</v>
      </c>
      <c r="H20" s="63">
        <f t="shared" si="2"/>
        <v>0.62003968253968256</v>
      </c>
      <c r="I20" s="21">
        <f t="shared" si="3"/>
        <v>0.93945406445406443</v>
      </c>
      <c r="J20" s="72">
        <v>13845.03</v>
      </c>
      <c r="K20" s="39">
        <f t="shared" si="4"/>
        <v>2.036033823529412</v>
      </c>
    </row>
    <row r="21" spans="1:12" s="3" customFormat="1" ht="17.25" customHeight="1" x14ac:dyDescent="0.25">
      <c r="A21" s="22" t="s">
        <v>78</v>
      </c>
      <c r="B21" s="20">
        <v>2812</v>
      </c>
      <c r="C21" s="38">
        <v>1543</v>
      </c>
      <c r="D21" s="65">
        <f t="shared" si="0"/>
        <v>0.54871977240398295</v>
      </c>
      <c r="E21" s="21">
        <f t="shared" si="1"/>
        <v>0.84418426523689682</v>
      </c>
      <c r="F21" s="38">
        <v>4129</v>
      </c>
      <c r="G21" s="51">
        <v>2539</v>
      </c>
      <c r="H21" s="63">
        <f t="shared" si="2"/>
        <v>0.61491886655364492</v>
      </c>
      <c r="I21" s="21">
        <f t="shared" si="3"/>
        <v>0.93169525235400741</v>
      </c>
      <c r="J21" s="72">
        <v>10472.56</v>
      </c>
      <c r="K21" s="39">
        <f t="shared" si="4"/>
        <v>1.5400823529411765</v>
      </c>
    </row>
    <row r="22" spans="1:12" s="3" customFormat="1" ht="17.25" customHeight="1" x14ac:dyDescent="0.25">
      <c r="A22" s="22" t="s">
        <v>56</v>
      </c>
      <c r="B22" s="20">
        <v>3833</v>
      </c>
      <c r="C22" s="38">
        <v>2015</v>
      </c>
      <c r="D22" s="65">
        <f t="shared" si="0"/>
        <v>0.52569788677276286</v>
      </c>
      <c r="E22" s="21">
        <f t="shared" si="1"/>
        <v>0.80876597965040442</v>
      </c>
      <c r="F22" s="38">
        <v>4825</v>
      </c>
      <c r="G22" s="51">
        <v>2631</v>
      </c>
      <c r="H22" s="63">
        <f t="shared" si="2"/>
        <v>0.54528497409326426</v>
      </c>
      <c r="I22" s="21">
        <f t="shared" si="3"/>
        <v>0.82618935468676402</v>
      </c>
      <c r="J22" s="72">
        <v>8325</v>
      </c>
      <c r="K22" s="39">
        <f t="shared" si="4"/>
        <v>1.224264705882353</v>
      </c>
    </row>
    <row r="23" spans="1:12" s="3" customFormat="1" ht="17.25" customHeight="1" thickBot="1" x14ac:dyDescent="0.3">
      <c r="A23" s="23" t="s">
        <v>57</v>
      </c>
      <c r="B23" s="24">
        <v>3308</v>
      </c>
      <c r="C23" s="41">
        <v>1626</v>
      </c>
      <c r="D23" s="66">
        <f t="shared" si="0"/>
        <v>0.49153567110036278</v>
      </c>
      <c r="E23" s="25">
        <f t="shared" si="1"/>
        <v>0.75620872476978884</v>
      </c>
      <c r="F23" s="41">
        <v>4883</v>
      </c>
      <c r="G23" s="81">
        <v>2625</v>
      </c>
      <c r="H23" s="64">
        <f t="shared" si="2"/>
        <v>0.53757935695269299</v>
      </c>
      <c r="I23" s="25">
        <f t="shared" si="3"/>
        <v>0.8145141772010499</v>
      </c>
      <c r="J23" s="106">
        <v>9155.4699999999993</v>
      </c>
      <c r="K23" s="121">
        <f t="shared" si="4"/>
        <v>1.3463926470588234</v>
      </c>
      <c r="L23" s="67"/>
    </row>
    <row r="24" spans="1:12" s="10" customFormat="1" ht="17.25" customHeight="1" thickBot="1" x14ac:dyDescent="0.3">
      <c r="A24" s="26" t="s">
        <v>79</v>
      </c>
      <c r="B24" s="27">
        <v>79468</v>
      </c>
      <c r="C24" s="49">
        <v>42553</v>
      </c>
      <c r="D24" s="85">
        <f t="shared" si="0"/>
        <v>0.5354733980973474</v>
      </c>
      <c r="E24" s="28">
        <f t="shared" si="1"/>
        <v>0.82380522784207288</v>
      </c>
      <c r="F24" s="42">
        <v>113969</v>
      </c>
      <c r="G24" s="49">
        <v>64137</v>
      </c>
      <c r="H24" s="113">
        <f t="shared" si="2"/>
        <v>0.56275829392203147</v>
      </c>
      <c r="I24" s="28">
        <f t="shared" si="3"/>
        <v>0.85266408170004759</v>
      </c>
      <c r="J24" s="118">
        <v>8212.27</v>
      </c>
      <c r="K24" s="122">
        <f t="shared" si="4"/>
        <v>1.2076867647058824</v>
      </c>
      <c r="L24" s="68"/>
    </row>
    <row r="25" spans="1:12" s="10" customFormat="1" ht="17.25" customHeight="1" x14ac:dyDescent="0.25">
      <c r="A25" s="178" t="s">
        <v>89</v>
      </c>
      <c r="B25" s="179"/>
      <c r="C25" s="179"/>
      <c r="D25" s="179"/>
      <c r="E25" s="179"/>
      <c r="F25" s="179"/>
      <c r="G25" s="179"/>
      <c r="H25" s="179"/>
      <c r="I25" s="180"/>
      <c r="J25" s="179"/>
      <c r="K25" s="181"/>
      <c r="L25" s="9"/>
    </row>
    <row r="26" spans="1:12" s="6" customFormat="1" ht="122.25" customHeight="1" thickBot="1" x14ac:dyDescent="0.3">
      <c r="A26" s="175" t="s">
        <v>80</v>
      </c>
      <c r="B26" s="176"/>
      <c r="C26" s="176"/>
      <c r="D26" s="176"/>
      <c r="E26" s="176"/>
      <c r="F26" s="176"/>
      <c r="G26" s="176"/>
      <c r="H26" s="176"/>
      <c r="I26" s="176"/>
      <c r="J26" s="176"/>
      <c r="K26" s="177"/>
      <c r="L26" s="5"/>
    </row>
  </sheetData>
  <mergeCells count="16">
    <mergeCell ref="K5:K7"/>
    <mergeCell ref="A1:K1"/>
    <mergeCell ref="A2:K2"/>
    <mergeCell ref="A3:K3"/>
    <mergeCell ref="A26:K26"/>
    <mergeCell ref="A25:K25"/>
    <mergeCell ref="A5:A7"/>
    <mergeCell ref="B5:B7"/>
    <mergeCell ref="C5:C7"/>
    <mergeCell ref="D5:D7"/>
    <mergeCell ref="F5:F7"/>
    <mergeCell ref="G5:G7"/>
    <mergeCell ref="H5:H7"/>
    <mergeCell ref="E5:E7"/>
    <mergeCell ref="J5:J7"/>
    <mergeCell ref="I5:I7"/>
  </mergeCells>
  <phoneticPr fontId="0" type="noConversion"/>
  <printOptions horizontalCentered="1" verticalCentered="1"/>
  <pageMargins left="0.3" right="0.3" top="0.3" bottom="0.3" header="0.12" footer="0.13"/>
  <pageSetup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topLeftCell="A10" zoomScaleNormal="75" workbookViewId="0">
      <selection activeCell="A23" sqref="A23:K23"/>
    </sheetView>
  </sheetViews>
  <sheetFormatPr defaultColWidth="9.1796875" defaultRowHeight="12.5" x14ac:dyDescent="0.25"/>
  <cols>
    <col min="1" max="1" width="21.1796875" style="2" customWidth="1"/>
    <col min="2" max="2" width="12.1796875" style="2" customWidth="1"/>
    <col min="3" max="4" width="11.26953125" style="2" bestFit="1" customWidth="1"/>
    <col min="5" max="5" width="9.453125" style="2" bestFit="1" customWidth="1"/>
    <col min="6" max="8" width="11.26953125" style="2" bestFit="1" customWidth="1"/>
    <col min="9" max="9" width="9.453125" style="2" bestFit="1" customWidth="1"/>
    <col min="10" max="10" width="10.453125" style="2" bestFit="1" customWidth="1"/>
    <col min="11" max="11" width="9.453125" style="2" bestFit="1" customWidth="1"/>
    <col min="12" max="12" width="11" style="2" customWidth="1"/>
    <col min="13" max="13" width="0" style="2" hidden="1" customWidth="1"/>
    <col min="14" max="16384" width="9.1796875" style="2"/>
  </cols>
  <sheetData>
    <row r="1" spans="1:14" s="1" customFormat="1" ht="18.75" customHeight="1" x14ac:dyDescent="0.25">
      <c r="A1" s="194" t="str">
        <f>'1- Populations in Cohort'!A1:N1</f>
        <v xml:space="preserve">TAB 10 - LABOR EXCHANGE PERFORMANCE SUMMARY </v>
      </c>
      <c r="B1" s="195"/>
      <c r="C1" s="195"/>
      <c r="D1" s="195"/>
      <c r="E1" s="195"/>
      <c r="F1" s="195"/>
      <c r="G1" s="195"/>
      <c r="H1" s="195"/>
      <c r="I1" s="195"/>
      <c r="J1" s="195"/>
      <c r="K1" s="196"/>
      <c r="L1" s="8"/>
      <c r="M1" s="8"/>
      <c r="N1" s="8"/>
    </row>
    <row r="2" spans="1:14" s="1" customFormat="1" ht="18.75" customHeight="1" x14ac:dyDescent="0.25">
      <c r="A2" s="197" t="str">
        <f>'1- Populations in Cohort'!A2:N2</f>
        <v>FY22 QUARTER ENDING SEPTEMBER 30, 2020</v>
      </c>
      <c r="B2" s="198"/>
      <c r="C2" s="198"/>
      <c r="D2" s="198"/>
      <c r="E2" s="198"/>
      <c r="F2" s="198"/>
      <c r="G2" s="198"/>
      <c r="H2" s="198"/>
      <c r="I2" s="198"/>
      <c r="J2" s="198"/>
      <c r="K2" s="199"/>
      <c r="L2" s="8"/>
      <c r="M2" s="8"/>
      <c r="N2" s="8"/>
    </row>
    <row r="3" spans="1:14" s="1" customFormat="1" ht="18.75" customHeight="1" thickBot="1" x14ac:dyDescent="0.3">
      <c r="A3" s="197" t="s">
        <v>81</v>
      </c>
      <c r="B3" s="198"/>
      <c r="C3" s="198"/>
      <c r="D3" s="198"/>
      <c r="E3" s="198"/>
      <c r="F3" s="198"/>
      <c r="G3" s="198"/>
      <c r="H3" s="198"/>
      <c r="I3" s="198"/>
      <c r="J3" s="198"/>
      <c r="K3" s="199"/>
      <c r="L3" s="8"/>
      <c r="M3" s="8"/>
      <c r="N3" s="8"/>
    </row>
    <row r="4" spans="1:14" s="1" customFormat="1" ht="13" x14ac:dyDescent="0.25">
      <c r="A4" s="52" t="s">
        <v>14</v>
      </c>
      <c r="B4" s="60" t="s">
        <v>15</v>
      </c>
      <c r="C4" s="53" t="s">
        <v>16</v>
      </c>
      <c r="D4" s="53" t="s">
        <v>17</v>
      </c>
      <c r="E4" s="54" t="s">
        <v>18</v>
      </c>
      <c r="F4" s="61" t="s">
        <v>60</v>
      </c>
      <c r="G4" s="53" t="s">
        <v>20</v>
      </c>
      <c r="H4" s="53" t="s">
        <v>61</v>
      </c>
      <c r="I4" s="54" t="s">
        <v>22</v>
      </c>
      <c r="J4" s="59" t="s">
        <v>62</v>
      </c>
      <c r="K4" s="69" t="s">
        <v>24</v>
      </c>
      <c r="L4" s="7"/>
      <c r="M4" s="7"/>
    </row>
    <row r="5" spans="1:14" s="3" customFormat="1" ht="39.5" thickBot="1" x14ac:dyDescent="0.3">
      <c r="A5" s="139" t="s">
        <v>63</v>
      </c>
      <c r="B5" s="140" t="s">
        <v>64</v>
      </c>
      <c r="C5" s="142" t="s">
        <v>65</v>
      </c>
      <c r="D5" s="141" t="s">
        <v>66</v>
      </c>
      <c r="E5" s="137" t="s">
        <v>67</v>
      </c>
      <c r="F5" s="44" t="s">
        <v>68</v>
      </c>
      <c r="G5" s="142" t="s">
        <v>69</v>
      </c>
      <c r="H5" s="141" t="s">
        <v>70</v>
      </c>
      <c r="I5" s="137" t="s">
        <v>67</v>
      </c>
      <c r="J5" s="143" t="s">
        <v>71</v>
      </c>
      <c r="K5" s="70" t="s">
        <v>67</v>
      </c>
    </row>
    <row r="6" spans="1:14" s="3" customFormat="1" ht="17.25" customHeight="1" x14ac:dyDescent="0.25">
      <c r="A6" s="45" t="s">
        <v>42</v>
      </c>
      <c r="B6" s="123">
        <v>2037</v>
      </c>
      <c r="C6" s="124">
        <v>1209</v>
      </c>
      <c r="D6" s="125">
        <f>+C6/B6</f>
        <v>0.59351988217967599</v>
      </c>
      <c r="E6" s="126">
        <f>D6/0.65</f>
        <v>0.91310751104565535</v>
      </c>
      <c r="F6" s="124">
        <v>2309</v>
      </c>
      <c r="G6" s="50">
        <v>1405</v>
      </c>
      <c r="H6" s="127">
        <f>+G6/F6</f>
        <v>0.60848852317020352</v>
      </c>
      <c r="I6" s="126">
        <f>H6/0.66</f>
        <v>0.92195230783364168</v>
      </c>
      <c r="J6" s="128">
        <v>7677.67</v>
      </c>
      <c r="K6" s="129">
        <f>(J6/6800)</f>
        <v>1.1290691176470589</v>
      </c>
    </row>
    <row r="7" spans="1:14" s="3" customFormat="1" ht="17.25" customHeight="1" x14ac:dyDescent="0.25">
      <c r="A7" s="22" t="s">
        <v>43</v>
      </c>
      <c r="B7" s="20">
        <v>4383</v>
      </c>
      <c r="C7" s="38">
        <v>2315</v>
      </c>
      <c r="D7" s="65">
        <f t="shared" ref="D7:D22" si="0">+C7/B7</f>
        <v>0.52817704768423457</v>
      </c>
      <c r="E7" s="21">
        <f>D7/0.65</f>
        <v>0.81258007336036087</v>
      </c>
      <c r="F7" s="38">
        <v>6661</v>
      </c>
      <c r="G7" s="51">
        <v>3967</v>
      </c>
      <c r="H7" s="63">
        <f t="shared" ref="H7:H22" si="1">+G7/F7</f>
        <v>0.59555622278937093</v>
      </c>
      <c r="I7" s="21">
        <f>H7/0.66</f>
        <v>0.90235791331722859</v>
      </c>
      <c r="J7" s="72">
        <v>10217.44</v>
      </c>
      <c r="K7" s="39">
        <f>(J7/6800)</f>
        <v>1.502564705882353</v>
      </c>
    </row>
    <row r="8" spans="1:14" s="3" customFormat="1" ht="17.25" customHeight="1" x14ac:dyDescent="0.25">
      <c r="A8" s="22" t="s">
        <v>44</v>
      </c>
      <c r="B8" s="20">
        <v>4023</v>
      </c>
      <c r="C8" s="38">
        <v>2221</v>
      </c>
      <c r="D8" s="65">
        <f t="shared" si="0"/>
        <v>0.55207556549838432</v>
      </c>
      <c r="E8" s="21">
        <f t="shared" ref="E8:E22" si="2">D8/0.65</f>
        <v>0.84934702384366811</v>
      </c>
      <c r="F8" s="38">
        <v>6577</v>
      </c>
      <c r="G8" s="51">
        <v>4017</v>
      </c>
      <c r="H8" s="63">
        <f t="shared" si="1"/>
        <v>0.61076478637676757</v>
      </c>
      <c r="I8" s="21">
        <f t="shared" ref="I8:I22" si="3">H8/0.66</f>
        <v>0.92540119147995081</v>
      </c>
      <c r="J8" s="72">
        <v>8837.6</v>
      </c>
      <c r="K8" s="39">
        <f t="shared" ref="K8:K22" si="4">(J8/6800)</f>
        <v>1.2996470588235294</v>
      </c>
    </row>
    <row r="9" spans="1:14" s="3" customFormat="1" ht="17.25" customHeight="1" x14ac:dyDescent="0.25">
      <c r="A9" s="22" t="s">
        <v>45</v>
      </c>
      <c r="B9" s="20">
        <v>2342</v>
      </c>
      <c r="C9" s="38">
        <v>1197</v>
      </c>
      <c r="D9" s="65">
        <f t="shared" si="0"/>
        <v>0.51110162254483349</v>
      </c>
      <c r="E9" s="21">
        <f t="shared" si="2"/>
        <v>0.78631018853051304</v>
      </c>
      <c r="F9" s="38">
        <v>3294</v>
      </c>
      <c r="G9" s="51">
        <v>1911</v>
      </c>
      <c r="H9" s="63">
        <f t="shared" si="1"/>
        <v>0.58014571948998184</v>
      </c>
      <c r="I9" s="21">
        <f t="shared" si="3"/>
        <v>0.8790086658939118</v>
      </c>
      <c r="J9" s="72">
        <v>8647.7900000000009</v>
      </c>
      <c r="K9" s="39">
        <f t="shared" si="4"/>
        <v>1.271733823529412</v>
      </c>
    </row>
    <row r="10" spans="1:14" s="3" customFormat="1" ht="17.25" customHeight="1" x14ac:dyDescent="0.25">
      <c r="A10" s="22" t="s">
        <v>72</v>
      </c>
      <c r="B10" s="20">
        <v>1440</v>
      </c>
      <c r="C10" s="38">
        <v>829</v>
      </c>
      <c r="D10" s="65">
        <f t="shared" si="0"/>
        <v>0.5756944444444444</v>
      </c>
      <c r="E10" s="21">
        <f t="shared" si="2"/>
        <v>0.88568376068376053</v>
      </c>
      <c r="F10" s="38">
        <v>2033</v>
      </c>
      <c r="G10" s="51">
        <v>1172</v>
      </c>
      <c r="H10" s="63">
        <f t="shared" si="1"/>
        <v>0.57648794884407284</v>
      </c>
      <c r="I10" s="21">
        <f t="shared" si="3"/>
        <v>0.87346658915768605</v>
      </c>
      <c r="J10" s="72">
        <v>8378.31</v>
      </c>
      <c r="K10" s="39">
        <f t="shared" si="4"/>
        <v>1.2321044117647058</v>
      </c>
    </row>
    <row r="11" spans="1:14" s="3" customFormat="1" ht="17.25" customHeight="1" x14ac:dyDescent="0.25">
      <c r="A11" s="22" t="s">
        <v>47</v>
      </c>
      <c r="B11" s="20">
        <v>4462</v>
      </c>
      <c r="C11" s="38">
        <v>2401</v>
      </c>
      <c r="D11" s="65">
        <f t="shared" si="0"/>
        <v>0.53809950694755715</v>
      </c>
      <c r="E11" s="21">
        <f t="shared" si="2"/>
        <v>0.82784539530393408</v>
      </c>
      <c r="F11" s="38">
        <v>5239</v>
      </c>
      <c r="G11" s="51">
        <v>3180</v>
      </c>
      <c r="H11" s="63">
        <f t="shared" si="1"/>
        <v>0.60698606604313798</v>
      </c>
      <c r="I11" s="21">
        <f t="shared" si="3"/>
        <v>0.91967585764111814</v>
      </c>
      <c r="J11" s="72">
        <v>9557.74</v>
      </c>
      <c r="K11" s="39">
        <f t="shared" si="4"/>
        <v>1.4055500000000001</v>
      </c>
    </row>
    <row r="12" spans="1:14" s="3" customFormat="1" ht="17.25" customHeight="1" x14ac:dyDescent="0.25">
      <c r="A12" s="19" t="s">
        <v>73</v>
      </c>
      <c r="B12" s="20">
        <v>2320</v>
      </c>
      <c r="C12" s="38">
        <v>1527</v>
      </c>
      <c r="D12" s="65">
        <f t="shared" si="0"/>
        <v>0.65818965517241379</v>
      </c>
      <c r="E12" s="21">
        <f t="shared" si="2"/>
        <v>1.0125994694960212</v>
      </c>
      <c r="F12" s="38">
        <v>1966</v>
      </c>
      <c r="G12" s="51">
        <v>1178</v>
      </c>
      <c r="H12" s="63">
        <f t="shared" si="1"/>
        <v>0.59918616480162767</v>
      </c>
      <c r="I12" s="21">
        <f t="shared" si="3"/>
        <v>0.90785782545701155</v>
      </c>
      <c r="J12" s="72">
        <v>8870.19</v>
      </c>
      <c r="K12" s="39">
        <f t="shared" si="4"/>
        <v>1.3044397058823529</v>
      </c>
    </row>
    <row r="13" spans="1:14" s="3" customFormat="1" ht="17.25" customHeight="1" x14ac:dyDescent="0.25">
      <c r="A13" s="22" t="s">
        <v>74</v>
      </c>
      <c r="B13" s="20">
        <v>2032</v>
      </c>
      <c r="C13" s="38">
        <v>1154</v>
      </c>
      <c r="D13" s="65">
        <f t="shared" si="0"/>
        <v>0.56791338582677164</v>
      </c>
      <c r="E13" s="21">
        <f t="shared" si="2"/>
        <v>0.87371290127195633</v>
      </c>
      <c r="F13" s="38">
        <v>3001</v>
      </c>
      <c r="G13" s="51">
        <v>1862</v>
      </c>
      <c r="H13" s="63">
        <f t="shared" si="1"/>
        <v>0.62045984671776078</v>
      </c>
      <c r="I13" s="21">
        <f t="shared" si="3"/>
        <v>0.94009067684509207</v>
      </c>
      <c r="J13" s="72">
        <v>11551.465</v>
      </c>
      <c r="K13" s="39">
        <f t="shared" si="4"/>
        <v>1.6987448529411764</v>
      </c>
    </row>
    <row r="14" spans="1:14" s="3" customFormat="1" ht="17.25" customHeight="1" x14ac:dyDescent="0.25">
      <c r="A14" s="22" t="s">
        <v>75</v>
      </c>
      <c r="B14" s="20">
        <v>1488</v>
      </c>
      <c r="C14" s="38">
        <v>833</v>
      </c>
      <c r="D14" s="65">
        <f t="shared" si="0"/>
        <v>0.55981182795698925</v>
      </c>
      <c r="E14" s="21">
        <f t="shared" si="2"/>
        <v>0.86124896608767576</v>
      </c>
      <c r="F14" s="38">
        <v>2005</v>
      </c>
      <c r="G14" s="51">
        <v>1204</v>
      </c>
      <c r="H14" s="63">
        <f t="shared" si="1"/>
        <v>0.60049875311720702</v>
      </c>
      <c r="I14" s="21">
        <f t="shared" si="3"/>
        <v>0.90984659563213177</v>
      </c>
      <c r="J14" s="72">
        <v>7191.48</v>
      </c>
      <c r="K14" s="39">
        <f t="shared" si="4"/>
        <v>1.0575705882352942</v>
      </c>
    </row>
    <row r="15" spans="1:14" s="3" customFormat="1" ht="17.25" customHeight="1" x14ac:dyDescent="0.25">
      <c r="A15" s="22" t="s">
        <v>51</v>
      </c>
      <c r="B15" s="20">
        <v>5848</v>
      </c>
      <c r="C15" s="38">
        <v>3318</v>
      </c>
      <c r="D15" s="65">
        <f t="shared" si="0"/>
        <v>0.5673734610123119</v>
      </c>
      <c r="E15" s="21">
        <f t="shared" si="2"/>
        <v>0.872882247711249</v>
      </c>
      <c r="F15" s="38">
        <v>8767</v>
      </c>
      <c r="G15" s="51">
        <v>5349</v>
      </c>
      <c r="H15" s="63">
        <f t="shared" si="1"/>
        <v>0.61012889243754986</v>
      </c>
      <c r="I15" s="21">
        <f t="shared" si="3"/>
        <v>0.92443771581446943</v>
      </c>
      <c r="J15" s="72">
        <v>6907.5349999999999</v>
      </c>
      <c r="K15" s="39">
        <f t="shared" si="4"/>
        <v>1.0158139705882352</v>
      </c>
    </row>
    <row r="16" spans="1:14" s="3" customFormat="1" ht="17.25" customHeight="1" x14ac:dyDescent="0.25">
      <c r="A16" s="22" t="s">
        <v>76</v>
      </c>
      <c r="B16" s="20">
        <v>3810</v>
      </c>
      <c r="C16" s="38">
        <v>2189</v>
      </c>
      <c r="D16" s="65">
        <f t="shared" si="0"/>
        <v>0.57454068241469813</v>
      </c>
      <c r="E16" s="21">
        <f t="shared" si="2"/>
        <v>0.88390874217645865</v>
      </c>
      <c r="F16" s="38">
        <v>4092</v>
      </c>
      <c r="G16" s="51">
        <v>2491</v>
      </c>
      <c r="H16" s="63">
        <f t="shared" si="1"/>
        <v>0.60874877810361683</v>
      </c>
      <c r="I16" s="21">
        <f t="shared" si="3"/>
        <v>0.92234663349032853</v>
      </c>
      <c r="J16" s="72">
        <v>8560.7900000000009</v>
      </c>
      <c r="K16" s="39">
        <f t="shared" si="4"/>
        <v>1.258939705882353</v>
      </c>
    </row>
    <row r="17" spans="1:12" s="3" customFormat="1" ht="17.25" customHeight="1" x14ac:dyDescent="0.25">
      <c r="A17" s="22" t="s">
        <v>53</v>
      </c>
      <c r="B17" s="20">
        <v>5927</v>
      </c>
      <c r="C17" s="38">
        <v>3222</v>
      </c>
      <c r="D17" s="65">
        <f t="shared" si="0"/>
        <v>0.54361396996794331</v>
      </c>
      <c r="E17" s="21">
        <f t="shared" si="2"/>
        <v>0.83632918456606664</v>
      </c>
      <c r="F17" s="38">
        <v>7000</v>
      </c>
      <c r="G17" s="51">
        <v>4269</v>
      </c>
      <c r="H17" s="63">
        <f t="shared" si="1"/>
        <v>0.60985714285714288</v>
      </c>
      <c r="I17" s="21">
        <f t="shared" si="3"/>
        <v>0.92402597402597397</v>
      </c>
      <c r="J17" s="72">
        <v>12915.53</v>
      </c>
      <c r="K17" s="39">
        <f t="shared" si="4"/>
        <v>1.8993426470588237</v>
      </c>
    </row>
    <row r="18" spans="1:12" s="3" customFormat="1" ht="17.25" customHeight="1" x14ac:dyDescent="0.25">
      <c r="A18" s="22" t="s">
        <v>77</v>
      </c>
      <c r="B18" s="20">
        <v>4541</v>
      </c>
      <c r="C18" s="38">
        <v>2552</v>
      </c>
      <c r="D18" s="65">
        <f t="shared" si="0"/>
        <v>0.56199075093591722</v>
      </c>
      <c r="E18" s="21">
        <f t="shared" si="2"/>
        <v>0.86460115528602643</v>
      </c>
      <c r="F18" s="38">
        <v>7192</v>
      </c>
      <c r="G18" s="51">
        <v>4501</v>
      </c>
      <c r="H18" s="63">
        <f t="shared" si="1"/>
        <v>0.62583426028921019</v>
      </c>
      <c r="I18" s="21">
        <f t="shared" si="3"/>
        <v>0.94823372771092451</v>
      </c>
      <c r="J18" s="72">
        <v>14928.97</v>
      </c>
      <c r="K18" s="39">
        <f t="shared" si="4"/>
        <v>2.1954367647058821</v>
      </c>
    </row>
    <row r="19" spans="1:12" s="3" customFormat="1" ht="17.25" customHeight="1" x14ac:dyDescent="0.25">
      <c r="A19" s="22" t="s">
        <v>78</v>
      </c>
      <c r="B19" s="20">
        <v>1955</v>
      </c>
      <c r="C19" s="38">
        <v>1049</v>
      </c>
      <c r="D19" s="65">
        <f t="shared" si="0"/>
        <v>0.5365728900255754</v>
      </c>
      <c r="E19" s="21">
        <f t="shared" si="2"/>
        <v>0.82549675388550059</v>
      </c>
      <c r="F19" s="38">
        <v>2801</v>
      </c>
      <c r="G19" s="51">
        <v>1738</v>
      </c>
      <c r="H19" s="63">
        <f t="shared" si="1"/>
        <v>0.620492681185291</v>
      </c>
      <c r="I19" s="21">
        <f t="shared" si="3"/>
        <v>0.9401404260383196</v>
      </c>
      <c r="J19" s="72">
        <v>10200</v>
      </c>
      <c r="K19" s="39">
        <f t="shared" si="4"/>
        <v>1.5</v>
      </c>
    </row>
    <row r="20" spans="1:12" s="3" customFormat="1" ht="17.25" customHeight="1" x14ac:dyDescent="0.25">
      <c r="A20" s="22" t="s">
        <v>56</v>
      </c>
      <c r="B20" s="20">
        <v>2491</v>
      </c>
      <c r="C20" s="38">
        <v>1356</v>
      </c>
      <c r="D20" s="65">
        <f t="shared" si="0"/>
        <v>0.54435969490164593</v>
      </c>
      <c r="E20" s="21">
        <f t="shared" si="2"/>
        <v>0.83747645369483992</v>
      </c>
      <c r="F20" s="38">
        <v>2744</v>
      </c>
      <c r="G20" s="51">
        <v>1502</v>
      </c>
      <c r="H20" s="63">
        <f t="shared" si="1"/>
        <v>0.54737609329446069</v>
      </c>
      <c r="I20" s="21">
        <f t="shared" si="3"/>
        <v>0.82935771711281914</v>
      </c>
      <c r="J20" s="72">
        <v>9311.0149999999994</v>
      </c>
      <c r="K20" s="39">
        <f t="shared" si="4"/>
        <v>1.3692669117647058</v>
      </c>
    </row>
    <row r="21" spans="1:12" s="3" customFormat="1" ht="17.25" customHeight="1" thickBot="1" x14ac:dyDescent="0.3">
      <c r="A21" s="23" t="s">
        <v>57</v>
      </c>
      <c r="B21" s="24">
        <v>2404</v>
      </c>
      <c r="C21" s="41">
        <v>1206</v>
      </c>
      <c r="D21" s="66">
        <f t="shared" si="0"/>
        <v>0.50166389351081531</v>
      </c>
      <c r="E21" s="25">
        <f t="shared" si="2"/>
        <v>0.77179060540125433</v>
      </c>
      <c r="F21" s="41">
        <v>3321</v>
      </c>
      <c r="G21" s="81">
        <v>1905</v>
      </c>
      <c r="H21" s="63">
        <f t="shared" si="1"/>
        <v>0.57362240289069555</v>
      </c>
      <c r="I21" s="25">
        <f t="shared" si="3"/>
        <v>0.86912485286469021</v>
      </c>
      <c r="J21" s="106">
        <v>10307.36</v>
      </c>
      <c r="K21" s="121">
        <f t="shared" si="4"/>
        <v>1.5157882352941177</v>
      </c>
      <c r="L21" s="67"/>
    </row>
    <row r="22" spans="1:12" s="10" customFormat="1" ht="17.25" customHeight="1" thickBot="1" x14ac:dyDescent="0.3">
      <c r="A22" s="26" t="s">
        <v>79</v>
      </c>
      <c r="B22" s="27">
        <v>51503</v>
      </c>
      <c r="C22" s="49">
        <v>28578</v>
      </c>
      <c r="D22" s="85">
        <f t="shared" si="0"/>
        <v>0.55488029823505425</v>
      </c>
      <c r="E22" s="28">
        <f t="shared" si="2"/>
        <v>0.85366199728469883</v>
      </c>
      <c r="F22" s="117">
        <v>69002</v>
      </c>
      <c r="G22" s="49">
        <v>41651</v>
      </c>
      <c r="H22" s="113">
        <f t="shared" si="1"/>
        <v>0.60362018492217617</v>
      </c>
      <c r="I22" s="28">
        <f t="shared" si="3"/>
        <v>0.91457603776087293</v>
      </c>
      <c r="J22" s="118">
        <v>9403.98</v>
      </c>
      <c r="K22" s="122">
        <f t="shared" si="4"/>
        <v>1.3829382352941175</v>
      </c>
      <c r="L22" s="68"/>
    </row>
    <row r="23" spans="1:12" s="10" customFormat="1" ht="17.25" customHeight="1" x14ac:dyDescent="0.25">
      <c r="A23" s="178" t="str">
        <f>'2 - Job Seeker'!A25:K25</f>
        <v>*State Labor Exchange Goals:   Q2 EE Rate = 65%    Q4 EE Rate = 66%    Median Earnings = $6800</v>
      </c>
      <c r="B23" s="179"/>
      <c r="C23" s="179"/>
      <c r="D23" s="179"/>
      <c r="E23" s="179"/>
      <c r="F23" s="179"/>
      <c r="G23" s="179"/>
      <c r="H23" s="179"/>
      <c r="I23" s="179"/>
      <c r="J23" s="179"/>
      <c r="K23" s="200"/>
      <c r="L23" s="9"/>
    </row>
    <row r="24" spans="1:12" s="6" customFormat="1" ht="122.25" customHeight="1" thickBot="1" x14ac:dyDescent="0.3">
      <c r="A24" s="175"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76"/>
      <c r="C24" s="176"/>
      <c r="D24" s="176"/>
      <c r="E24" s="176"/>
      <c r="F24" s="176"/>
      <c r="G24" s="176"/>
      <c r="H24" s="176"/>
      <c r="I24" s="176"/>
      <c r="J24" s="176"/>
      <c r="K24" s="177"/>
      <c r="L24" s="5"/>
    </row>
  </sheetData>
  <mergeCells count="5">
    <mergeCell ref="A1:K1"/>
    <mergeCell ref="A2:K2"/>
    <mergeCell ref="A3:K3"/>
    <mergeCell ref="A24:K24"/>
    <mergeCell ref="A23:K23"/>
  </mergeCells>
  <phoneticPr fontId="0" type="noConversion"/>
  <printOptions horizontalCentered="1" verticalCentered="1"/>
  <pageMargins left="0.3" right="0.3" top="0.3" bottom="0.3" header="0.12" footer="0.13"/>
  <pageSetup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topLeftCell="A18" zoomScaleNormal="100" workbookViewId="0">
      <selection activeCell="A25" sqref="A25"/>
    </sheetView>
  </sheetViews>
  <sheetFormatPr defaultColWidth="9.1796875" defaultRowHeight="13" x14ac:dyDescent="0.3"/>
  <cols>
    <col min="1" max="1" width="19.1796875" style="29" customWidth="1"/>
    <col min="2" max="4" width="11.7265625" style="29" customWidth="1"/>
    <col min="5" max="5" width="10.81640625" style="29" customWidth="1"/>
    <col min="6" max="8" width="11.7265625" style="29" customWidth="1"/>
    <col min="9" max="9" width="10.81640625" style="29" customWidth="1"/>
    <col min="10" max="10" width="11.54296875" style="29" customWidth="1"/>
    <col min="11" max="11" width="10.81640625" style="29" customWidth="1"/>
    <col min="12" max="12" width="0" style="29" hidden="1" customWidth="1"/>
    <col min="13" max="16384" width="9.1796875" style="29"/>
  </cols>
  <sheetData>
    <row r="1" spans="1:13" ht="20.149999999999999" customHeight="1" x14ac:dyDescent="0.3">
      <c r="A1" s="201" t="str">
        <f>'1- Populations in Cohort'!A1:N1</f>
        <v xml:space="preserve">TAB 10 - LABOR EXCHANGE PERFORMANCE SUMMARY </v>
      </c>
      <c r="B1" s="202"/>
      <c r="C1" s="202"/>
      <c r="D1" s="202"/>
      <c r="E1" s="202"/>
      <c r="F1" s="202"/>
      <c r="G1" s="202"/>
      <c r="H1" s="202"/>
      <c r="I1" s="202"/>
      <c r="J1" s="202"/>
      <c r="K1" s="203"/>
    </row>
    <row r="2" spans="1:13" ht="20.149999999999999" customHeight="1" thickBot="1" x14ac:dyDescent="0.35">
      <c r="A2" s="204" t="str">
        <f>'1- Populations in Cohort'!A2:N2</f>
        <v>FY22 QUARTER ENDING SEPTEMBER 30, 2020</v>
      </c>
      <c r="B2" s="205"/>
      <c r="C2" s="205"/>
      <c r="D2" s="205"/>
      <c r="E2" s="205"/>
      <c r="F2" s="205"/>
      <c r="G2" s="205"/>
      <c r="H2" s="205"/>
      <c r="I2" s="205"/>
      <c r="J2" s="205"/>
      <c r="K2" s="206"/>
    </row>
    <row r="3" spans="1:13" s="107" customFormat="1" ht="20.149999999999999" customHeight="1" thickBot="1" x14ac:dyDescent="0.3">
      <c r="A3" s="207" t="s">
        <v>82</v>
      </c>
      <c r="B3" s="208"/>
      <c r="C3" s="208"/>
      <c r="D3" s="208"/>
      <c r="E3" s="208"/>
      <c r="F3" s="208"/>
      <c r="G3" s="208"/>
      <c r="H3" s="208"/>
      <c r="I3" s="208"/>
      <c r="J3" s="208"/>
      <c r="K3" s="209"/>
      <c r="L3" s="144"/>
      <c r="M3" s="145"/>
    </row>
    <row r="4" spans="1:13" s="107" customFormat="1" x14ac:dyDescent="0.25">
      <c r="A4" s="52" t="s">
        <v>14</v>
      </c>
      <c r="B4" s="60" t="s">
        <v>15</v>
      </c>
      <c r="C4" s="53" t="s">
        <v>16</v>
      </c>
      <c r="D4" s="53" t="s">
        <v>17</v>
      </c>
      <c r="E4" s="54" t="s">
        <v>18</v>
      </c>
      <c r="F4" s="53" t="s">
        <v>60</v>
      </c>
      <c r="G4" s="53" t="s">
        <v>20</v>
      </c>
      <c r="H4" s="53" t="s">
        <v>61</v>
      </c>
      <c r="I4" s="53" t="s">
        <v>22</v>
      </c>
      <c r="J4" s="59" t="s">
        <v>62</v>
      </c>
      <c r="K4" s="55" t="s">
        <v>24</v>
      </c>
      <c r="L4" s="108"/>
      <c r="M4" s="108"/>
    </row>
    <row r="5" spans="1:13" s="109" customFormat="1" ht="39.5" thickBot="1" x14ac:dyDescent="0.3">
      <c r="A5" s="139" t="s">
        <v>63</v>
      </c>
      <c r="B5" s="140" t="s">
        <v>64</v>
      </c>
      <c r="C5" s="142" t="s">
        <v>65</v>
      </c>
      <c r="D5" s="142" t="s">
        <v>66</v>
      </c>
      <c r="E5" s="138" t="s">
        <v>67</v>
      </c>
      <c r="F5" s="142" t="s">
        <v>68</v>
      </c>
      <c r="G5" s="142" t="s">
        <v>69</v>
      </c>
      <c r="H5" s="142" t="s">
        <v>70</v>
      </c>
      <c r="I5" s="142" t="s">
        <v>67</v>
      </c>
      <c r="J5" s="44" t="s">
        <v>71</v>
      </c>
      <c r="K5" s="70" t="s">
        <v>83</v>
      </c>
    </row>
    <row r="6" spans="1:13" s="109" customFormat="1" ht="16.5" customHeight="1" x14ac:dyDescent="0.25">
      <c r="A6" s="45" t="s">
        <v>42</v>
      </c>
      <c r="B6" s="123">
        <v>142</v>
      </c>
      <c r="C6" s="124">
        <v>71</v>
      </c>
      <c r="D6" s="125">
        <f>+C6/B6</f>
        <v>0.5</v>
      </c>
      <c r="E6" s="126">
        <f>D6/0.6</f>
        <v>0.83333333333333337</v>
      </c>
      <c r="F6" s="124">
        <v>166</v>
      </c>
      <c r="G6" s="50">
        <v>82</v>
      </c>
      <c r="H6" s="127">
        <f>+G6/F6</f>
        <v>0.49397590361445781</v>
      </c>
      <c r="I6" s="126">
        <f>H6/0.6</f>
        <v>0.82329317269076308</v>
      </c>
      <c r="J6" s="128">
        <v>6472</v>
      </c>
      <c r="K6" s="129">
        <f>(J6/8600)</f>
        <v>0.75255813953488371</v>
      </c>
    </row>
    <row r="7" spans="1:13" s="109" customFormat="1" ht="16.5" customHeight="1" x14ac:dyDescent="0.25">
      <c r="A7" s="22" t="s">
        <v>43</v>
      </c>
      <c r="B7" s="20">
        <v>292</v>
      </c>
      <c r="C7" s="38">
        <v>141</v>
      </c>
      <c r="D7" s="65">
        <f t="shared" ref="D7:D22" si="0">+C7/B7</f>
        <v>0.48287671232876711</v>
      </c>
      <c r="E7" s="21">
        <f>D7/0.6</f>
        <v>0.8047945205479452</v>
      </c>
      <c r="F7" s="38">
        <v>415</v>
      </c>
      <c r="G7" s="51">
        <v>190</v>
      </c>
      <c r="H7" s="63">
        <f t="shared" ref="H7:H22" si="1">+G7/F7</f>
        <v>0.45783132530120479</v>
      </c>
      <c r="I7" s="21">
        <f>H7/0.6</f>
        <v>0.76305220883534131</v>
      </c>
      <c r="J7" s="72">
        <v>9515.15</v>
      </c>
      <c r="K7" s="39">
        <f>(J7/8600)</f>
        <v>1.1064127906976744</v>
      </c>
    </row>
    <row r="8" spans="1:13" s="109" customFormat="1" ht="16.5" customHeight="1" x14ac:dyDescent="0.25">
      <c r="A8" s="22" t="s">
        <v>44</v>
      </c>
      <c r="B8" s="20">
        <v>313</v>
      </c>
      <c r="C8" s="38">
        <v>176</v>
      </c>
      <c r="D8" s="65">
        <f t="shared" si="0"/>
        <v>0.56230031948881787</v>
      </c>
      <c r="E8" s="21">
        <f t="shared" ref="E8:E22" si="2">D8/0.6</f>
        <v>0.93716719914802982</v>
      </c>
      <c r="F8" s="38">
        <v>429</v>
      </c>
      <c r="G8" s="51">
        <v>242</v>
      </c>
      <c r="H8" s="63">
        <f t="shared" si="1"/>
        <v>0.5641025641025641</v>
      </c>
      <c r="I8" s="21">
        <f t="shared" ref="I8:I22" si="3">H8/0.6</f>
        <v>0.94017094017094016</v>
      </c>
      <c r="J8" s="72">
        <v>8661.1350000000002</v>
      </c>
      <c r="K8" s="39">
        <f t="shared" ref="K8:K22" si="4">(J8/8600)</f>
        <v>1.0071087209302325</v>
      </c>
    </row>
    <row r="9" spans="1:13" s="109" customFormat="1" ht="16.5" customHeight="1" x14ac:dyDescent="0.25">
      <c r="A9" s="22" t="s">
        <v>45</v>
      </c>
      <c r="B9" s="20">
        <v>186</v>
      </c>
      <c r="C9" s="38">
        <v>75</v>
      </c>
      <c r="D9" s="65">
        <f t="shared" si="0"/>
        <v>0.40322580645161288</v>
      </c>
      <c r="E9" s="21">
        <f t="shared" si="2"/>
        <v>0.67204301075268813</v>
      </c>
      <c r="F9" s="38">
        <v>323</v>
      </c>
      <c r="G9" s="51">
        <v>139</v>
      </c>
      <c r="H9" s="63">
        <f t="shared" si="1"/>
        <v>0.43034055727554177</v>
      </c>
      <c r="I9" s="21">
        <f t="shared" si="3"/>
        <v>0.71723426212590302</v>
      </c>
      <c r="J9" s="72">
        <v>9949.59</v>
      </c>
      <c r="K9" s="39">
        <f t="shared" si="4"/>
        <v>1.1569290697674419</v>
      </c>
    </row>
    <row r="10" spans="1:13" s="109" customFormat="1" ht="16.5" customHeight="1" x14ac:dyDescent="0.25">
      <c r="A10" s="22" t="s">
        <v>72</v>
      </c>
      <c r="B10" s="20">
        <v>155</v>
      </c>
      <c r="C10" s="38">
        <v>86</v>
      </c>
      <c r="D10" s="65">
        <f>IF(B10&gt;0,C10/B10,0)</f>
        <v>0.55483870967741933</v>
      </c>
      <c r="E10" s="21">
        <f t="shared" si="2"/>
        <v>0.92473118279569888</v>
      </c>
      <c r="F10" s="38">
        <v>194</v>
      </c>
      <c r="G10" s="51">
        <v>103</v>
      </c>
      <c r="H10" s="63">
        <f t="shared" si="1"/>
        <v>0.53092783505154639</v>
      </c>
      <c r="I10" s="21">
        <f t="shared" si="3"/>
        <v>0.88487972508591073</v>
      </c>
      <c r="J10" s="72">
        <v>5045.72</v>
      </c>
      <c r="K10" s="39">
        <f t="shared" si="4"/>
        <v>0.58671162790697673</v>
      </c>
    </row>
    <row r="11" spans="1:13" s="109" customFormat="1" ht="16.5" customHeight="1" x14ac:dyDescent="0.25">
      <c r="A11" s="22" t="s">
        <v>47</v>
      </c>
      <c r="B11" s="20">
        <v>285</v>
      </c>
      <c r="C11" s="38">
        <v>130</v>
      </c>
      <c r="D11" s="65">
        <f t="shared" si="0"/>
        <v>0.45614035087719296</v>
      </c>
      <c r="E11" s="21">
        <f t="shared" si="2"/>
        <v>0.76023391812865493</v>
      </c>
      <c r="F11" s="38">
        <v>367</v>
      </c>
      <c r="G11" s="51">
        <v>190</v>
      </c>
      <c r="H11" s="63">
        <f t="shared" si="1"/>
        <v>0.51771117166212532</v>
      </c>
      <c r="I11" s="21">
        <f t="shared" si="3"/>
        <v>0.86285195277020887</v>
      </c>
      <c r="J11" s="72">
        <v>11870.18</v>
      </c>
      <c r="K11" s="39">
        <f t="shared" si="4"/>
        <v>1.3802534883720932</v>
      </c>
    </row>
    <row r="12" spans="1:13" s="109" customFormat="1" ht="16.5" customHeight="1" x14ac:dyDescent="0.25">
      <c r="A12" s="19" t="s">
        <v>73</v>
      </c>
      <c r="B12" s="20">
        <v>122</v>
      </c>
      <c r="C12" s="38">
        <v>69</v>
      </c>
      <c r="D12" s="65">
        <f t="shared" si="0"/>
        <v>0.56557377049180324</v>
      </c>
      <c r="E12" s="21">
        <f t="shared" si="2"/>
        <v>0.94262295081967207</v>
      </c>
      <c r="F12" s="38">
        <v>151</v>
      </c>
      <c r="G12" s="51">
        <v>75</v>
      </c>
      <c r="H12" s="63">
        <f t="shared" si="1"/>
        <v>0.49668874172185429</v>
      </c>
      <c r="I12" s="21">
        <f t="shared" si="3"/>
        <v>0.82781456953642385</v>
      </c>
      <c r="J12" s="72">
        <v>8966.82</v>
      </c>
      <c r="K12" s="39">
        <f t="shared" si="4"/>
        <v>1.042653488372093</v>
      </c>
    </row>
    <row r="13" spans="1:13" s="109" customFormat="1" ht="16.5" customHeight="1" x14ac:dyDescent="0.25">
      <c r="A13" s="22" t="s">
        <v>74</v>
      </c>
      <c r="B13" s="20">
        <v>110</v>
      </c>
      <c r="C13" s="38">
        <v>63</v>
      </c>
      <c r="D13" s="65">
        <f t="shared" si="0"/>
        <v>0.57272727272727275</v>
      </c>
      <c r="E13" s="21">
        <f t="shared" si="2"/>
        <v>0.95454545454545459</v>
      </c>
      <c r="F13" s="38">
        <v>170</v>
      </c>
      <c r="G13" s="51">
        <v>94</v>
      </c>
      <c r="H13" s="63">
        <f t="shared" si="1"/>
        <v>0.55294117647058827</v>
      </c>
      <c r="I13" s="21">
        <f t="shared" si="3"/>
        <v>0.92156862745098045</v>
      </c>
      <c r="J13" s="72">
        <v>10251.18</v>
      </c>
      <c r="K13" s="39">
        <f t="shared" si="4"/>
        <v>1.1919976744186047</v>
      </c>
    </row>
    <row r="14" spans="1:13" s="109" customFormat="1" ht="16.5" customHeight="1" x14ac:dyDescent="0.25">
      <c r="A14" s="22" t="s">
        <v>75</v>
      </c>
      <c r="B14" s="20">
        <v>128</v>
      </c>
      <c r="C14" s="38">
        <v>71</v>
      </c>
      <c r="D14" s="65">
        <f t="shared" si="0"/>
        <v>0.5546875</v>
      </c>
      <c r="E14" s="21">
        <f t="shared" si="2"/>
        <v>0.92447916666666674</v>
      </c>
      <c r="F14" s="38">
        <v>113</v>
      </c>
      <c r="G14" s="51">
        <v>68</v>
      </c>
      <c r="H14" s="63">
        <f t="shared" si="1"/>
        <v>0.60176991150442483</v>
      </c>
      <c r="I14" s="21">
        <f t="shared" si="3"/>
        <v>1.0029498525073748</v>
      </c>
      <c r="J14" s="72">
        <v>8465.8799999999992</v>
      </c>
      <c r="K14" s="39">
        <f t="shared" si="4"/>
        <v>0.98440465116279063</v>
      </c>
    </row>
    <row r="15" spans="1:13" s="109" customFormat="1" ht="16.5" customHeight="1" x14ac:dyDescent="0.25">
      <c r="A15" s="22" t="s">
        <v>51</v>
      </c>
      <c r="B15" s="20">
        <v>384</v>
      </c>
      <c r="C15" s="38">
        <v>204</v>
      </c>
      <c r="D15" s="65">
        <f t="shared" si="0"/>
        <v>0.53125</v>
      </c>
      <c r="E15" s="21">
        <f t="shared" si="2"/>
        <v>0.88541666666666674</v>
      </c>
      <c r="F15" s="38">
        <v>555</v>
      </c>
      <c r="G15" s="51">
        <v>294</v>
      </c>
      <c r="H15" s="63">
        <f t="shared" si="1"/>
        <v>0.52972972972972976</v>
      </c>
      <c r="I15" s="21">
        <f t="shared" si="3"/>
        <v>0.88288288288288297</v>
      </c>
      <c r="J15" s="72">
        <v>7526.9449999999997</v>
      </c>
      <c r="K15" s="39">
        <f t="shared" si="4"/>
        <v>0.87522616279069765</v>
      </c>
    </row>
    <row r="16" spans="1:13" s="109" customFormat="1" ht="16.5" customHeight="1" x14ac:dyDescent="0.25">
      <c r="A16" s="22" t="s">
        <v>76</v>
      </c>
      <c r="B16" s="20">
        <v>184</v>
      </c>
      <c r="C16" s="38">
        <v>95</v>
      </c>
      <c r="D16" s="65">
        <f t="shared" si="0"/>
        <v>0.51630434782608692</v>
      </c>
      <c r="E16" s="21">
        <f t="shared" si="2"/>
        <v>0.86050724637681153</v>
      </c>
      <c r="F16" s="38">
        <v>250</v>
      </c>
      <c r="G16" s="51">
        <v>133</v>
      </c>
      <c r="H16" s="63">
        <f t="shared" si="1"/>
        <v>0.53200000000000003</v>
      </c>
      <c r="I16" s="21">
        <f t="shared" si="3"/>
        <v>0.88666666666666671</v>
      </c>
      <c r="J16" s="72">
        <v>10247.5</v>
      </c>
      <c r="K16" s="39">
        <f t="shared" si="4"/>
        <v>1.1915697674418604</v>
      </c>
    </row>
    <row r="17" spans="1:13" s="109" customFormat="1" ht="16.5" customHeight="1" x14ac:dyDescent="0.25">
      <c r="A17" s="22" t="s">
        <v>53</v>
      </c>
      <c r="B17" s="20">
        <v>310</v>
      </c>
      <c r="C17" s="38">
        <v>173</v>
      </c>
      <c r="D17" s="65">
        <f t="shared" si="0"/>
        <v>0.5580645161290323</v>
      </c>
      <c r="E17" s="21">
        <f t="shared" si="2"/>
        <v>0.93010752688172049</v>
      </c>
      <c r="F17" s="38">
        <v>376</v>
      </c>
      <c r="G17" s="51">
        <v>202</v>
      </c>
      <c r="H17" s="63">
        <f t="shared" si="1"/>
        <v>0.53723404255319152</v>
      </c>
      <c r="I17" s="21">
        <f t="shared" si="3"/>
        <v>0.89539007092198586</v>
      </c>
      <c r="J17" s="72">
        <v>10698.12</v>
      </c>
      <c r="K17" s="39">
        <f t="shared" si="4"/>
        <v>1.2439674418604652</v>
      </c>
    </row>
    <row r="18" spans="1:13" s="109" customFormat="1" ht="16.5" customHeight="1" x14ac:dyDescent="0.25">
      <c r="A18" s="22" t="s">
        <v>77</v>
      </c>
      <c r="B18" s="20">
        <v>213</v>
      </c>
      <c r="C18" s="38">
        <v>112</v>
      </c>
      <c r="D18" s="65">
        <f>IF(B18&gt;0,C18/B18,0)</f>
        <v>0.5258215962441315</v>
      </c>
      <c r="E18" s="21">
        <f t="shared" si="2"/>
        <v>0.87636932707355253</v>
      </c>
      <c r="F18" s="38">
        <v>290</v>
      </c>
      <c r="G18" s="51">
        <v>166</v>
      </c>
      <c r="H18" s="63">
        <f t="shared" si="1"/>
        <v>0.57241379310344831</v>
      </c>
      <c r="I18" s="21">
        <f t="shared" si="3"/>
        <v>0.95402298850574718</v>
      </c>
      <c r="J18" s="72">
        <v>11538</v>
      </c>
      <c r="K18" s="39">
        <f t="shared" si="4"/>
        <v>1.3416279069767443</v>
      </c>
    </row>
    <row r="19" spans="1:13" s="109" customFormat="1" ht="16.5" customHeight="1" x14ac:dyDescent="0.25">
      <c r="A19" s="22" t="s">
        <v>78</v>
      </c>
      <c r="B19" s="20">
        <v>184</v>
      </c>
      <c r="C19" s="38">
        <v>80</v>
      </c>
      <c r="D19" s="65">
        <f t="shared" si="0"/>
        <v>0.43478260869565216</v>
      </c>
      <c r="E19" s="21">
        <f t="shared" si="2"/>
        <v>0.72463768115942029</v>
      </c>
      <c r="F19" s="38">
        <v>240</v>
      </c>
      <c r="G19" s="51">
        <v>129</v>
      </c>
      <c r="H19" s="63">
        <f t="shared" si="1"/>
        <v>0.53749999999999998</v>
      </c>
      <c r="I19" s="21">
        <f t="shared" si="3"/>
        <v>0.89583333333333337</v>
      </c>
      <c r="J19" s="72">
        <v>10630.565000000001</v>
      </c>
      <c r="K19" s="39">
        <f t="shared" si="4"/>
        <v>1.2361122093023256</v>
      </c>
    </row>
    <row r="20" spans="1:13" s="109" customFormat="1" ht="16.5" customHeight="1" x14ac:dyDescent="0.25">
      <c r="A20" s="22" t="s">
        <v>56</v>
      </c>
      <c r="B20" s="20">
        <v>270</v>
      </c>
      <c r="C20" s="38">
        <v>137</v>
      </c>
      <c r="D20" s="65">
        <f t="shared" si="0"/>
        <v>0.50740740740740742</v>
      </c>
      <c r="E20" s="21">
        <f t="shared" si="2"/>
        <v>0.8456790123456791</v>
      </c>
      <c r="F20" s="38">
        <v>228</v>
      </c>
      <c r="G20" s="51">
        <v>103</v>
      </c>
      <c r="H20" s="63">
        <f t="shared" si="1"/>
        <v>0.4517543859649123</v>
      </c>
      <c r="I20" s="21">
        <f t="shared" si="3"/>
        <v>0.75292397660818722</v>
      </c>
      <c r="J20" s="72">
        <v>11096.96</v>
      </c>
      <c r="K20" s="39">
        <f t="shared" si="4"/>
        <v>1.2903441860465115</v>
      </c>
    </row>
    <row r="21" spans="1:13" s="109" customFormat="1" ht="16.5" customHeight="1" thickBot="1" x14ac:dyDescent="0.3">
      <c r="A21" s="23" t="s">
        <v>57</v>
      </c>
      <c r="B21" s="24">
        <v>195</v>
      </c>
      <c r="C21" s="48">
        <v>84</v>
      </c>
      <c r="D21" s="66">
        <f t="shared" si="0"/>
        <v>0.43076923076923079</v>
      </c>
      <c r="E21" s="25">
        <f t="shared" si="2"/>
        <v>0.71794871794871806</v>
      </c>
      <c r="F21" s="41">
        <v>283</v>
      </c>
      <c r="G21" s="81">
        <v>126</v>
      </c>
      <c r="H21" s="64">
        <f t="shared" si="1"/>
        <v>0.44522968197879859</v>
      </c>
      <c r="I21" s="25">
        <f t="shared" si="3"/>
        <v>0.74204946996466437</v>
      </c>
      <c r="J21" s="106">
        <v>11716.15</v>
      </c>
      <c r="K21" s="121">
        <f t="shared" si="4"/>
        <v>1.3623430232558138</v>
      </c>
    </row>
    <row r="22" spans="1:13" s="111" customFormat="1" ht="16.5" customHeight="1" thickBot="1" x14ac:dyDescent="0.3">
      <c r="A22" s="26" t="s">
        <v>79</v>
      </c>
      <c r="B22" s="27">
        <v>3473</v>
      </c>
      <c r="C22" s="49">
        <v>1767</v>
      </c>
      <c r="D22" s="85">
        <f t="shared" si="0"/>
        <v>0.50878203282464729</v>
      </c>
      <c r="E22" s="28">
        <f t="shared" si="2"/>
        <v>0.84797005470774556</v>
      </c>
      <c r="F22" s="117">
        <v>4550</v>
      </c>
      <c r="G22" s="49">
        <v>2336</v>
      </c>
      <c r="H22" s="113">
        <f t="shared" si="1"/>
        <v>0.51340659340659345</v>
      </c>
      <c r="I22" s="28">
        <f t="shared" si="3"/>
        <v>0.85567765567765575</v>
      </c>
      <c r="J22" s="118">
        <v>9271</v>
      </c>
      <c r="K22" s="122">
        <f t="shared" si="4"/>
        <v>1.0780232558139535</v>
      </c>
    </row>
    <row r="23" spans="1:13" s="111" customFormat="1" ht="16.5" customHeight="1" x14ac:dyDescent="0.25">
      <c r="A23" s="178" t="s">
        <v>90</v>
      </c>
      <c r="B23" s="210"/>
      <c r="C23" s="210"/>
      <c r="D23" s="210"/>
      <c r="E23" s="210"/>
      <c r="F23" s="210"/>
      <c r="G23" s="210"/>
      <c r="H23" s="210"/>
      <c r="I23" s="210"/>
      <c r="J23" s="210"/>
      <c r="K23" s="211"/>
      <c r="L23" s="116"/>
      <c r="M23" s="110"/>
    </row>
    <row r="24" spans="1:13" s="112" customFormat="1" ht="123" customHeight="1" thickBot="1" x14ac:dyDescent="0.35">
      <c r="A24" s="175"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76"/>
      <c r="C24" s="176"/>
      <c r="D24" s="176"/>
      <c r="E24" s="176"/>
      <c r="F24" s="176"/>
      <c r="G24" s="176"/>
      <c r="H24" s="176"/>
      <c r="I24" s="176"/>
      <c r="J24" s="176"/>
      <c r="K24" s="177"/>
    </row>
  </sheetData>
  <mergeCells count="5">
    <mergeCell ref="A1:K1"/>
    <mergeCell ref="A2:K2"/>
    <mergeCell ref="A3:K3"/>
    <mergeCell ref="A24:K24"/>
    <mergeCell ref="A23:K23"/>
  </mergeCells>
  <phoneticPr fontId="0" type="noConversion"/>
  <printOptions horizontalCentered="1" verticalCentered="1"/>
  <pageMargins left="0.3" right="0.3" top="0.3" bottom="0.3" header="0.12" footer="0.13"/>
  <pageSetup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zoomScaleNormal="100" workbookViewId="0">
      <selection activeCell="A25" sqref="A25"/>
    </sheetView>
  </sheetViews>
  <sheetFormatPr defaultColWidth="9.1796875" defaultRowHeight="13" x14ac:dyDescent="0.3"/>
  <cols>
    <col min="1" max="1" width="19.1796875" style="29" customWidth="1"/>
    <col min="2" max="4" width="11.7265625" style="29" customWidth="1"/>
    <col min="5" max="5" width="10.81640625" style="29" customWidth="1"/>
    <col min="6" max="8" width="11.7265625" style="29" customWidth="1"/>
    <col min="9" max="9" width="10.81640625" style="29" customWidth="1"/>
    <col min="10" max="10" width="11.54296875" style="29" customWidth="1"/>
    <col min="11" max="11" width="10.81640625" style="29" customWidth="1"/>
    <col min="12" max="12" width="0" style="29" hidden="1" customWidth="1"/>
    <col min="13" max="16384" width="9.1796875" style="29"/>
  </cols>
  <sheetData>
    <row r="1" spans="1:13" ht="20.149999999999999" customHeight="1" x14ac:dyDescent="0.3">
      <c r="A1" s="201" t="str">
        <f>'1- Populations in Cohort'!A1:N1</f>
        <v xml:space="preserve">TAB 10 - LABOR EXCHANGE PERFORMANCE SUMMARY </v>
      </c>
      <c r="B1" s="202"/>
      <c r="C1" s="202"/>
      <c r="D1" s="202"/>
      <c r="E1" s="202"/>
      <c r="F1" s="202"/>
      <c r="G1" s="202"/>
      <c r="H1" s="202"/>
      <c r="I1" s="202"/>
      <c r="J1" s="202"/>
      <c r="K1" s="203"/>
    </row>
    <row r="2" spans="1:13" ht="20.149999999999999" customHeight="1" thickBot="1" x14ac:dyDescent="0.35">
      <c r="A2" s="204" t="str">
        <f>'1- Populations in Cohort'!A2:N2</f>
        <v>FY22 QUARTER ENDING SEPTEMBER 30, 2020</v>
      </c>
      <c r="B2" s="205"/>
      <c r="C2" s="205"/>
      <c r="D2" s="205"/>
      <c r="E2" s="205"/>
      <c r="F2" s="205"/>
      <c r="G2" s="205"/>
      <c r="H2" s="205"/>
      <c r="I2" s="205"/>
      <c r="J2" s="205"/>
      <c r="K2" s="206"/>
    </row>
    <row r="3" spans="1:13" s="107" customFormat="1" ht="20.149999999999999" customHeight="1" thickBot="1" x14ac:dyDescent="0.3">
      <c r="A3" s="207" t="s">
        <v>84</v>
      </c>
      <c r="B3" s="208"/>
      <c r="C3" s="208"/>
      <c r="D3" s="208"/>
      <c r="E3" s="208"/>
      <c r="F3" s="208"/>
      <c r="G3" s="208"/>
      <c r="H3" s="208"/>
      <c r="I3" s="208"/>
      <c r="J3" s="208"/>
      <c r="K3" s="209"/>
      <c r="L3" s="144"/>
      <c r="M3" s="145"/>
    </row>
    <row r="4" spans="1:13" s="107" customFormat="1" x14ac:dyDescent="0.25">
      <c r="A4" s="52" t="s">
        <v>14</v>
      </c>
      <c r="B4" s="60" t="s">
        <v>15</v>
      </c>
      <c r="C4" s="53" t="s">
        <v>16</v>
      </c>
      <c r="D4" s="53" t="s">
        <v>17</v>
      </c>
      <c r="E4" s="54" t="s">
        <v>18</v>
      </c>
      <c r="F4" s="53" t="s">
        <v>60</v>
      </c>
      <c r="G4" s="53" t="s">
        <v>20</v>
      </c>
      <c r="H4" s="53" t="s">
        <v>61</v>
      </c>
      <c r="I4" s="53" t="s">
        <v>22</v>
      </c>
      <c r="J4" s="59" t="s">
        <v>62</v>
      </c>
      <c r="K4" s="55" t="s">
        <v>24</v>
      </c>
      <c r="L4" s="108"/>
      <c r="M4" s="108"/>
    </row>
    <row r="5" spans="1:13" s="109" customFormat="1" ht="39.5" thickBot="1" x14ac:dyDescent="0.3">
      <c r="A5" s="139" t="s">
        <v>63</v>
      </c>
      <c r="B5" s="140" t="s">
        <v>64</v>
      </c>
      <c r="C5" s="142" t="s">
        <v>65</v>
      </c>
      <c r="D5" s="142" t="s">
        <v>66</v>
      </c>
      <c r="E5" s="138" t="s">
        <v>67</v>
      </c>
      <c r="F5" s="142" t="s">
        <v>68</v>
      </c>
      <c r="G5" s="142" t="s">
        <v>69</v>
      </c>
      <c r="H5" s="142" t="s">
        <v>70</v>
      </c>
      <c r="I5" s="142" t="s">
        <v>67</v>
      </c>
      <c r="J5" s="44" t="s">
        <v>71</v>
      </c>
      <c r="K5" s="70" t="s">
        <v>83</v>
      </c>
    </row>
    <row r="6" spans="1:13" s="109" customFormat="1" ht="16.5" customHeight="1" x14ac:dyDescent="0.25">
      <c r="A6" s="45" t="s">
        <v>42</v>
      </c>
      <c r="B6" s="123">
        <v>29</v>
      </c>
      <c r="C6" s="124">
        <v>13</v>
      </c>
      <c r="D6" s="125">
        <f>+C6/B6</f>
        <v>0.44827586206896552</v>
      </c>
      <c r="E6" s="126">
        <f>D6/0.65</f>
        <v>0.68965517241379304</v>
      </c>
      <c r="F6" s="124">
        <v>25</v>
      </c>
      <c r="G6" s="50">
        <v>12</v>
      </c>
      <c r="H6" s="127">
        <f>+G6/F6</f>
        <v>0.48</v>
      </c>
      <c r="I6" s="126">
        <f>H6/0.66</f>
        <v>0.72727272727272718</v>
      </c>
      <c r="J6" s="128">
        <v>3684.46</v>
      </c>
      <c r="K6" s="129">
        <f>(J6/6800)</f>
        <v>0.54183235294117649</v>
      </c>
    </row>
    <row r="7" spans="1:13" s="109" customFormat="1" ht="16.5" customHeight="1" x14ac:dyDescent="0.25">
      <c r="A7" s="22" t="s">
        <v>43</v>
      </c>
      <c r="B7" s="20">
        <v>122</v>
      </c>
      <c r="C7" s="38">
        <v>66</v>
      </c>
      <c r="D7" s="65">
        <f t="shared" ref="D7:D22" si="0">+C7/B7</f>
        <v>0.54098360655737709</v>
      </c>
      <c r="E7" s="21">
        <f>D7/0.65</f>
        <v>0.83228247162673397</v>
      </c>
      <c r="F7" s="38">
        <v>122</v>
      </c>
      <c r="G7" s="51">
        <v>58</v>
      </c>
      <c r="H7" s="63">
        <f t="shared" ref="H7:H22" si="1">+G7/F7</f>
        <v>0.47540983606557374</v>
      </c>
      <c r="I7" s="21">
        <f>H7/0.66</f>
        <v>0.72031793343268746</v>
      </c>
      <c r="J7" s="72">
        <v>11357.865</v>
      </c>
      <c r="K7" s="39">
        <f>(J7/6800)</f>
        <v>1.6702742647058824</v>
      </c>
    </row>
    <row r="8" spans="1:13" s="109" customFormat="1" ht="16.5" customHeight="1" x14ac:dyDescent="0.25">
      <c r="A8" s="22" t="s">
        <v>44</v>
      </c>
      <c r="B8" s="20">
        <v>51</v>
      </c>
      <c r="C8" s="38">
        <v>27</v>
      </c>
      <c r="D8" s="65">
        <f t="shared" si="0"/>
        <v>0.52941176470588236</v>
      </c>
      <c r="E8" s="21">
        <f t="shared" ref="E8:E22" si="2">D8/0.65</f>
        <v>0.81447963800904977</v>
      </c>
      <c r="F8" s="38">
        <v>61</v>
      </c>
      <c r="G8" s="51">
        <v>28</v>
      </c>
      <c r="H8" s="63">
        <f t="shared" si="1"/>
        <v>0.45901639344262296</v>
      </c>
      <c r="I8" s="21">
        <f t="shared" ref="I8:I22" si="3">H8/0.66</f>
        <v>0.69547938400397413</v>
      </c>
      <c r="J8" s="72">
        <v>8353.24</v>
      </c>
      <c r="K8" s="39">
        <f t="shared" ref="K8:K22" si="4">(J8/6800)</f>
        <v>1.2284176470588235</v>
      </c>
    </row>
    <row r="9" spans="1:13" s="109" customFormat="1" ht="16.5" customHeight="1" x14ac:dyDescent="0.25">
      <c r="A9" s="22" t="s">
        <v>45</v>
      </c>
      <c r="B9" s="20">
        <v>43</v>
      </c>
      <c r="C9" s="38">
        <v>12</v>
      </c>
      <c r="D9" s="65">
        <f t="shared" si="0"/>
        <v>0.27906976744186046</v>
      </c>
      <c r="E9" s="21">
        <f t="shared" si="2"/>
        <v>0.42933810375670839</v>
      </c>
      <c r="F9" s="38">
        <v>84</v>
      </c>
      <c r="G9" s="51">
        <v>30</v>
      </c>
      <c r="H9" s="63">
        <f t="shared" si="1"/>
        <v>0.35714285714285715</v>
      </c>
      <c r="I9" s="21">
        <f t="shared" si="3"/>
        <v>0.54112554112554112</v>
      </c>
      <c r="J9" s="72">
        <v>12313.66</v>
      </c>
      <c r="K9" s="39">
        <f t="shared" si="4"/>
        <v>1.8108323529411765</v>
      </c>
    </row>
    <row r="10" spans="1:13" s="109" customFormat="1" ht="16.5" customHeight="1" x14ac:dyDescent="0.25">
      <c r="A10" s="22" t="s">
        <v>72</v>
      </c>
      <c r="B10" s="20">
        <v>43</v>
      </c>
      <c r="C10" s="38">
        <v>24</v>
      </c>
      <c r="D10" s="65">
        <f>IF(B10&gt;0,C10/B10,0)</f>
        <v>0.55813953488372092</v>
      </c>
      <c r="E10" s="21">
        <f t="shared" si="2"/>
        <v>0.85867620751341678</v>
      </c>
      <c r="F10" s="38">
        <v>40</v>
      </c>
      <c r="G10" s="51">
        <v>23</v>
      </c>
      <c r="H10" s="63">
        <f t="shared" si="1"/>
        <v>0.57499999999999996</v>
      </c>
      <c r="I10" s="21">
        <f t="shared" si="3"/>
        <v>0.8712121212121211</v>
      </c>
      <c r="J10" s="72">
        <v>5566.6750000000002</v>
      </c>
      <c r="K10" s="39">
        <f t="shared" si="4"/>
        <v>0.81862867647058823</v>
      </c>
    </row>
    <row r="11" spans="1:13" s="109" customFormat="1" ht="16.5" customHeight="1" x14ac:dyDescent="0.25">
      <c r="A11" s="22" t="s">
        <v>47</v>
      </c>
      <c r="B11" s="20">
        <v>40</v>
      </c>
      <c r="C11" s="38">
        <v>23</v>
      </c>
      <c r="D11" s="65">
        <f t="shared" si="0"/>
        <v>0.57499999999999996</v>
      </c>
      <c r="E11" s="21">
        <f t="shared" si="2"/>
        <v>0.88461538461538447</v>
      </c>
      <c r="F11" s="38">
        <v>58</v>
      </c>
      <c r="G11" s="51">
        <v>37</v>
      </c>
      <c r="H11" s="63">
        <f t="shared" si="1"/>
        <v>0.63793103448275867</v>
      </c>
      <c r="I11" s="21">
        <f t="shared" si="3"/>
        <v>0.96656217345872519</v>
      </c>
      <c r="J11" s="72">
        <v>11154.7</v>
      </c>
      <c r="K11" s="39">
        <f t="shared" si="4"/>
        <v>1.6403970588235295</v>
      </c>
    </row>
    <row r="12" spans="1:13" s="109" customFormat="1" ht="16.5" customHeight="1" x14ac:dyDescent="0.25">
      <c r="A12" s="19" t="s">
        <v>73</v>
      </c>
      <c r="B12" s="20">
        <v>28</v>
      </c>
      <c r="C12" s="38">
        <v>16</v>
      </c>
      <c r="D12" s="65">
        <f t="shared" si="0"/>
        <v>0.5714285714285714</v>
      </c>
      <c r="E12" s="21">
        <f t="shared" si="2"/>
        <v>0.879120879120879</v>
      </c>
      <c r="F12" s="38">
        <v>33</v>
      </c>
      <c r="G12" s="51">
        <v>18</v>
      </c>
      <c r="H12" s="63">
        <f t="shared" si="1"/>
        <v>0.54545454545454541</v>
      </c>
      <c r="I12" s="21">
        <f t="shared" si="3"/>
        <v>0.82644628099173545</v>
      </c>
      <c r="J12" s="72">
        <v>8016.7049999999999</v>
      </c>
      <c r="K12" s="39">
        <f t="shared" si="4"/>
        <v>1.178927205882353</v>
      </c>
    </row>
    <row r="13" spans="1:13" s="109" customFormat="1" ht="16.5" customHeight="1" x14ac:dyDescent="0.25">
      <c r="A13" s="22" t="s">
        <v>74</v>
      </c>
      <c r="B13" s="20">
        <v>24</v>
      </c>
      <c r="C13" s="38">
        <v>15</v>
      </c>
      <c r="D13" s="65">
        <f t="shared" si="0"/>
        <v>0.625</v>
      </c>
      <c r="E13" s="21">
        <f t="shared" si="2"/>
        <v>0.96153846153846145</v>
      </c>
      <c r="F13" s="38">
        <v>49</v>
      </c>
      <c r="G13" s="51">
        <v>31</v>
      </c>
      <c r="H13" s="63">
        <f t="shared" si="1"/>
        <v>0.63265306122448983</v>
      </c>
      <c r="I13" s="21">
        <f t="shared" si="3"/>
        <v>0.95856524427953005</v>
      </c>
      <c r="J13" s="72">
        <v>11506.93</v>
      </c>
      <c r="K13" s="39">
        <f t="shared" si="4"/>
        <v>1.6921955882352941</v>
      </c>
    </row>
    <row r="14" spans="1:13" s="109" customFormat="1" ht="16.5" customHeight="1" x14ac:dyDescent="0.25">
      <c r="A14" s="22" t="s">
        <v>75</v>
      </c>
      <c r="B14" s="20">
        <v>11</v>
      </c>
      <c r="C14" s="38">
        <v>6</v>
      </c>
      <c r="D14" s="65">
        <f t="shared" si="0"/>
        <v>0.54545454545454541</v>
      </c>
      <c r="E14" s="21">
        <f t="shared" si="2"/>
        <v>0.83916083916083906</v>
      </c>
      <c r="F14" s="38">
        <v>7</v>
      </c>
      <c r="G14" s="51">
        <v>3</v>
      </c>
      <c r="H14" s="63">
        <f t="shared" si="1"/>
        <v>0.42857142857142855</v>
      </c>
      <c r="I14" s="21">
        <f t="shared" si="3"/>
        <v>0.64935064935064923</v>
      </c>
      <c r="J14" s="72">
        <v>7699.4250000000002</v>
      </c>
      <c r="K14" s="39">
        <f t="shared" si="4"/>
        <v>1.1322683823529411</v>
      </c>
    </row>
    <row r="15" spans="1:13" s="109" customFormat="1" ht="16.5" customHeight="1" x14ac:dyDescent="0.25">
      <c r="A15" s="22" t="s">
        <v>51</v>
      </c>
      <c r="B15" s="20">
        <v>56</v>
      </c>
      <c r="C15" s="38">
        <v>23</v>
      </c>
      <c r="D15" s="65">
        <f t="shared" si="0"/>
        <v>0.4107142857142857</v>
      </c>
      <c r="E15" s="21">
        <f t="shared" si="2"/>
        <v>0.63186813186813184</v>
      </c>
      <c r="F15" s="38">
        <v>76</v>
      </c>
      <c r="G15" s="51">
        <v>38</v>
      </c>
      <c r="H15" s="63">
        <f t="shared" si="1"/>
        <v>0.5</v>
      </c>
      <c r="I15" s="21">
        <f t="shared" si="3"/>
        <v>0.75757575757575757</v>
      </c>
      <c r="J15" s="72">
        <v>5608</v>
      </c>
      <c r="K15" s="39">
        <f t="shared" si="4"/>
        <v>0.82470588235294118</v>
      </c>
    </row>
    <row r="16" spans="1:13" s="109" customFormat="1" ht="16.5" customHeight="1" x14ac:dyDescent="0.25">
      <c r="A16" s="22" t="s">
        <v>76</v>
      </c>
      <c r="B16" s="20">
        <v>42</v>
      </c>
      <c r="C16" s="38">
        <v>22</v>
      </c>
      <c r="D16" s="65">
        <f t="shared" si="0"/>
        <v>0.52380952380952384</v>
      </c>
      <c r="E16" s="21">
        <f t="shared" si="2"/>
        <v>0.80586080586080588</v>
      </c>
      <c r="F16" s="38">
        <v>52</v>
      </c>
      <c r="G16" s="51">
        <v>25</v>
      </c>
      <c r="H16" s="63">
        <f t="shared" si="1"/>
        <v>0.48076923076923078</v>
      </c>
      <c r="I16" s="21">
        <f t="shared" si="3"/>
        <v>0.72843822843822847</v>
      </c>
      <c r="J16" s="72">
        <v>14579.725</v>
      </c>
      <c r="K16" s="39">
        <f t="shared" si="4"/>
        <v>2.1440772058823532</v>
      </c>
    </row>
    <row r="17" spans="1:13" s="109" customFormat="1" ht="16.5" customHeight="1" x14ac:dyDescent="0.25">
      <c r="A17" s="22" t="s">
        <v>53</v>
      </c>
      <c r="B17" s="20">
        <v>69</v>
      </c>
      <c r="C17" s="38">
        <v>39</v>
      </c>
      <c r="D17" s="65">
        <f t="shared" si="0"/>
        <v>0.56521739130434778</v>
      </c>
      <c r="E17" s="21">
        <f t="shared" si="2"/>
        <v>0.86956521739130421</v>
      </c>
      <c r="F17" s="38">
        <v>81</v>
      </c>
      <c r="G17" s="51">
        <v>41</v>
      </c>
      <c r="H17" s="63">
        <f t="shared" si="1"/>
        <v>0.50617283950617287</v>
      </c>
      <c r="I17" s="21">
        <f t="shared" si="3"/>
        <v>0.76692854470632243</v>
      </c>
      <c r="J17" s="72">
        <v>11386.52</v>
      </c>
      <c r="K17" s="39">
        <f t="shared" si="4"/>
        <v>1.6744882352941177</v>
      </c>
    </row>
    <row r="18" spans="1:13" s="109" customFormat="1" ht="16.5" customHeight="1" x14ac:dyDescent="0.25">
      <c r="A18" s="22" t="s">
        <v>77</v>
      </c>
      <c r="B18" s="20">
        <v>46</v>
      </c>
      <c r="C18" s="38">
        <v>28</v>
      </c>
      <c r="D18" s="65">
        <f>IF(B18&gt;0,C18/B18,0)</f>
        <v>0.60869565217391308</v>
      </c>
      <c r="E18" s="21">
        <f t="shared" si="2"/>
        <v>0.9364548494983278</v>
      </c>
      <c r="F18" s="38">
        <v>47</v>
      </c>
      <c r="G18" s="51">
        <v>29</v>
      </c>
      <c r="H18" s="63">
        <f t="shared" si="1"/>
        <v>0.61702127659574468</v>
      </c>
      <c r="I18" s="21">
        <f t="shared" si="3"/>
        <v>0.93488072211476458</v>
      </c>
      <c r="J18" s="72">
        <v>10766.26</v>
      </c>
      <c r="K18" s="39">
        <f t="shared" si="4"/>
        <v>1.5832735294117648</v>
      </c>
    </row>
    <row r="19" spans="1:13" s="109" customFormat="1" ht="16.5" customHeight="1" x14ac:dyDescent="0.25">
      <c r="A19" s="22" t="s">
        <v>78</v>
      </c>
      <c r="B19" s="20">
        <v>30</v>
      </c>
      <c r="C19" s="38">
        <v>13</v>
      </c>
      <c r="D19" s="65">
        <f t="shared" si="0"/>
        <v>0.43333333333333335</v>
      </c>
      <c r="E19" s="21">
        <f t="shared" si="2"/>
        <v>0.66666666666666663</v>
      </c>
      <c r="F19" s="38">
        <v>42</v>
      </c>
      <c r="G19" s="51">
        <v>26</v>
      </c>
      <c r="H19" s="63">
        <f t="shared" si="1"/>
        <v>0.61904761904761907</v>
      </c>
      <c r="I19" s="21">
        <f t="shared" si="3"/>
        <v>0.93795093795093798</v>
      </c>
      <c r="J19" s="72">
        <v>10726.94</v>
      </c>
      <c r="K19" s="39">
        <f t="shared" si="4"/>
        <v>1.5774911764705883</v>
      </c>
    </row>
    <row r="20" spans="1:13" s="109" customFormat="1" ht="16.5" customHeight="1" x14ac:dyDescent="0.25">
      <c r="A20" s="22" t="s">
        <v>56</v>
      </c>
      <c r="B20" s="20">
        <v>33</v>
      </c>
      <c r="C20" s="38">
        <v>15</v>
      </c>
      <c r="D20" s="65">
        <f t="shared" si="0"/>
        <v>0.45454545454545453</v>
      </c>
      <c r="E20" s="21">
        <f t="shared" si="2"/>
        <v>0.69930069930069927</v>
      </c>
      <c r="F20" s="38">
        <v>36</v>
      </c>
      <c r="G20" s="51">
        <v>18</v>
      </c>
      <c r="H20" s="63">
        <f t="shared" si="1"/>
        <v>0.5</v>
      </c>
      <c r="I20" s="21">
        <f t="shared" si="3"/>
        <v>0.75757575757575757</v>
      </c>
      <c r="J20" s="72">
        <v>14207.03</v>
      </c>
      <c r="K20" s="39">
        <f t="shared" si="4"/>
        <v>2.089269117647059</v>
      </c>
    </row>
    <row r="21" spans="1:13" s="109" customFormat="1" ht="16.5" customHeight="1" thickBot="1" x14ac:dyDescent="0.3">
      <c r="A21" s="23" t="s">
        <v>57</v>
      </c>
      <c r="B21" s="24">
        <v>40</v>
      </c>
      <c r="C21" s="48">
        <v>15</v>
      </c>
      <c r="D21" s="66">
        <f t="shared" si="0"/>
        <v>0.375</v>
      </c>
      <c r="E21" s="25">
        <f t="shared" si="2"/>
        <v>0.57692307692307687</v>
      </c>
      <c r="F21" s="41">
        <v>64</v>
      </c>
      <c r="G21" s="81">
        <v>29</v>
      </c>
      <c r="H21" s="64">
        <f t="shared" si="1"/>
        <v>0.453125</v>
      </c>
      <c r="I21" s="25">
        <f t="shared" si="3"/>
        <v>0.68655303030303028</v>
      </c>
      <c r="J21" s="106">
        <v>14134.33</v>
      </c>
      <c r="K21" s="121">
        <f t="shared" si="4"/>
        <v>2.0785779411764707</v>
      </c>
    </row>
    <row r="22" spans="1:13" s="111" customFormat="1" ht="16.5" customHeight="1" thickBot="1" x14ac:dyDescent="0.3">
      <c r="A22" s="26" t="s">
        <v>79</v>
      </c>
      <c r="B22" s="27">
        <v>707</v>
      </c>
      <c r="C22" s="49">
        <v>357</v>
      </c>
      <c r="D22" s="85">
        <f t="shared" si="0"/>
        <v>0.50495049504950495</v>
      </c>
      <c r="E22" s="28">
        <f t="shared" si="2"/>
        <v>0.77684691546077678</v>
      </c>
      <c r="F22" s="117">
        <v>877</v>
      </c>
      <c r="G22" s="49">
        <v>446</v>
      </c>
      <c r="H22" s="113">
        <f t="shared" si="1"/>
        <v>0.50855188141391106</v>
      </c>
      <c r="I22" s="28">
        <f t="shared" si="3"/>
        <v>0.77053315365744091</v>
      </c>
      <c r="J22" s="118">
        <v>9949.59</v>
      </c>
      <c r="K22" s="122">
        <f t="shared" si="4"/>
        <v>1.4631750000000001</v>
      </c>
    </row>
    <row r="23" spans="1:13" s="111" customFormat="1" ht="16.5" customHeight="1" x14ac:dyDescent="0.25">
      <c r="A23" s="178" t="str">
        <f>'2 - Job Seeker'!A25:K25</f>
        <v>*State Labor Exchange Goals:   Q2 EE Rate = 65%    Q4 EE Rate = 66%    Median Earnings = $6800</v>
      </c>
      <c r="B23" s="210"/>
      <c r="C23" s="210"/>
      <c r="D23" s="210"/>
      <c r="E23" s="210"/>
      <c r="F23" s="210"/>
      <c r="G23" s="210"/>
      <c r="H23" s="210"/>
      <c r="I23" s="210"/>
      <c r="J23" s="210"/>
      <c r="K23" s="211"/>
      <c r="L23" s="116"/>
      <c r="M23" s="110"/>
    </row>
    <row r="24" spans="1:13" s="112" customFormat="1" ht="123" customHeight="1" thickBot="1" x14ac:dyDescent="0.35">
      <c r="A24" s="175"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76"/>
      <c r="C24" s="176"/>
      <c r="D24" s="176"/>
      <c r="E24" s="176"/>
      <c r="F24" s="176"/>
      <c r="G24" s="176"/>
      <c r="H24" s="176"/>
      <c r="I24" s="176"/>
      <c r="J24" s="176"/>
      <c r="K24" s="177"/>
    </row>
  </sheetData>
  <mergeCells count="5">
    <mergeCell ref="A1:K1"/>
    <mergeCell ref="A2:K2"/>
    <mergeCell ref="A3:K3"/>
    <mergeCell ref="A24:K24"/>
    <mergeCell ref="A23:K23"/>
  </mergeCells>
  <phoneticPr fontId="0" type="noConversion"/>
  <printOptions horizontalCentered="1" verticalCentered="1"/>
  <pageMargins left="0.3" right="0.3" top="0.3" bottom="0.3" header="0.12" footer="0.13"/>
  <pageSetup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topLeftCell="A13" zoomScaleNormal="100" workbookViewId="0">
      <selection activeCell="A23" sqref="A23:K23"/>
    </sheetView>
  </sheetViews>
  <sheetFormatPr defaultColWidth="9.1796875" defaultRowHeight="13" x14ac:dyDescent="0.3"/>
  <cols>
    <col min="1" max="1" width="19.1796875" style="29" customWidth="1"/>
    <col min="2" max="4" width="11.7265625" style="29" customWidth="1"/>
    <col min="5" max="5" width="10.81640625" style="29" customWidth="1"/>
    <col min="6" max="8" width="11.7265625" style="29" customWidth="1"/>
    <col min="9" max="9" width="10.81640625" style="29" customWidth="1"/>
    <col min="10" max="10" width="11.54296875" style="29" customWidth="1"/>
    <col min="11" max="11" width="10.81640625" style="29" customWidth="1"/>
    <col min="12" max="12" width="0" style="29" hidden="1" customWidth="1"/>
    <col min="13" max="16384" width="9.1796875" style="29"/>
  </cols>
  <sheetData>
    <row r="1" spans="1:13" ht="20.149999999999999" customHeight="1" x14ac:dyDescent="0.3">
      <c r="A1" s="201" t="str">
        <f>'1- Populations in Cohort'!A1:N1</f>
        <v xml:space="preserve">TAB 10 - LABOR EXCHANGE PERFORMANCE SUMMARY </v>
      </c>
      <c r="B1" s="202"/>
      <c r="C1" s="202"/>
      <c r="D1" s="202"/>
      <c r="E1" s="202"/>
      <c r="F1" s="202"/>
      <c r="G1" s="202"/>
      <c r="H1" s="202"/>
      <c r="I1" s="202"/>
      <c r="J1" s="202"/>
      <c r="K1" s="203"/>
    </row>
    <row r="2" spans="1:13" ht="20.149999999999999" customHeight="1" thickBot="1" x14ac:dyDescent="0.35">
      <c r="A2" s="204" t="str">
        <f>'1- Populations in Cohort'!A2:N2</f>
        <v>FY22 QUARTER ENDING SEPTEMBER 30, 2020</v>
      </c>
      <c r="B2" s="205"/>
      <c r="C2" s="205"/>
      <c r="D2" s="205"/>
      <c r="E2" s="205"/>
      <c r="F2" s="205"/>
      <c r="G2" s="205"/>
      <c r="H2" s="205"/>
      <c r="I2" s="205"/>
      <c r="J2" s="205"/>
      <c r="K2" s="206"/>
    </row>
    <row r="3" spans="1:13" s="107" customFormat="1" ht="20.149999999999999" customHeight="1" thickBot="1" x14ac:dyDescent="0.3">
      <c r="A3" s="207" t="s">
        <v>85</v>
      </c>
      <c r="B3" s="208"/>
      <c r="C3" s="208"/>
      <c r="D3" s="208"/>
      <c r="E3" s="208"/>
      <c r="F3" s="208"/>
      <c r="G3" s="208"/>
      <c r="H3" s="208"/>
      <c r="I3" s="208"/>
      <c r="J3" s="208"/>
      <c r="K3" s="209"/>
      <c r="L3" s="144"/>
      <c r="M3" s="145"/>
    </row>
    <row r="4" spans="1:13" s="107" customFormat="1" x14ac:dyDescent="0.25">
      <c r="A4" s="52" t="s">
        <v>14</v>
      </c>
      <c r="B4" s="60" t="s">
        <v>15</v>
      </c>
      <c r="C4" s="53" t="s">
        <v>16</v>
      </c>
      <c r="D4" s="53" t="s">
        <v>17</v>
      </c>
      <c r="E4" s="54" t="s">
        <v>18</v>
      </c>
      <c r="F4" s="53" t="s">
        <v>60</v>
      </c>
      <c r="G4" s="53" t="s">
        <v>20</v>
      </c>
      <c r="H4" s="53" t="s">
        <v>61</v>
      </c>
      <c r="I4" s="53" t="s">
        <v>22</v>
      </c>
      <c r="J4" s="59" t="s">
        <v>62</v>
      </c>
      <c r="K4" s="55" t="s">
        <v>24</v>
      </c>
      <c r="L4" s="108"/>
      <c r="M4" s="108"/>
    </row>
    <row r="5" spans="1:13" s="109" customFormat="1" ht="39.5" thickBot="1" x14ac:dyDescent="0.3">
      <c r="A5" s="139" t="s">
        <v>63</v>
      </c>
      <c r="B5" s="140" t="s">
        <v>64</v>
      </c>
      <c r="C5" s="142" t="s">
        <v>65</v>
      </c>
      <c r="D5" s="142" t="s">
        <v>66</v>
      </c>
      <c r="E5" s="138" t="s">
        <v>67</v>
      </c>
      <c r="F5" s="142" t="s">
        <v>68</v>
      </c>
      <c r="G5" s="142" t="s">
        <v>69</v>
      </c>
      <c r="H5" s="142" t="s">
        <v>70</v>
      </c>
      <c r="I5" s="142" t="s">
        <v>67</v>
      </c>
      <c r="J5" s="44" t="s">
        <v>71</v>
      </c>
      <c r="K5" s="70" t="s">
        <v>83</v>
      </c>
    </row>
    <row r="6" spans="1:13" s="109" customFormat="1" ht="16.5" customHeight="1" x14ac:dyDescent="0.25">
      <c r="A6" s="45" t="s">
        <v>42</v>
      </c>
      <c r="B6" s="123">
        <v>13</v>
      </c>
      <c r="C6" s="124">
        <v>8</v>
      </c>
      <c r="D6" s="125">
        <f>+C6/B6</f>
        <v>0.61538461538461542</v>
      </c>
      <c r="E6" s="126">
        <f>D6/0.65</f>
        <v>0.94674556213017758</v>
      </c>
      <c r="F6" s="124">
        <v>9</v>
      </c>
      <c r="G6" s="50">
        <v>6</v>
      </c>
      <c r="H6" s="127">
        <f>+G6/F6</f>
        <v>0.66666666666666663</v>
      </c>
      <c r="I6" s="126">
        <f>H6/0.66</f>
        <v>1.0101010101010099</v>
      </c>
      <c r="J6" s="128">
        <v>7803.75</v>
      </c>
      <c r="K6" s="129">
        <f>(J6/6800)</f>
        <v>1.1476102941176471</v>
      </c>
    </row>
    <row r="7" spans="1:13" s="109" customFormat="1" ht="16.5" customHeight="1" x14ac:dyDescent="0.25">
      <c r="A7" s="22" t="s">
        <v>43</v>
      </c>
      <c r="B7" s="20">
        <v>75</v>
      </c>
      <c r="C7" s="38">
        <v>42</v>
      </c>
      <c r="D7" s="65">
        <f t="shared" ref="D7:D22" si="0">+C7/B7</f>
        <v>0.56000000000000005</v>
      </c>
      <c r="E7" s="21">
        <f>D7/0.65</f>
        <v>0.86153846153846159</v>
      </c>
      <c r="F7" s="38">
        <v>59</v>
      </c>
      <c r="G7" s="51">
        <v>30</v>
      </c>
      <c r="H7" s="63">
        <f t="shared" ref="H7:H22" si="1">+G7/F7</f>
        <v>0.50847457627118642</v>
      </c>
      <c r="I7" s="21">
        <f>H7/0.66</f>
        <v>0.77041602465331271</v>
      </c>
      <c r="J7" s="72">
        <v>11958.16</v>
      </c>
      <c r="K7" s="39">
        <f>(J7/6800)</f>
        <v>1.7585529411764707</v>
      </c>
    </row>
    <row r="8" spans="1:13" s="109" customFormat="1" ht="16.5" customHeight="1" x14ac:dyDescent="0.25">
      <c r="A8" s="22" t="s">
        <v>44</v>
      </c>
      <c r="B8" s="20">
        <v>18</v>
      </c>
      <c r="C8" s="38">
        <v>11</v>
      </c>
      <c r="D8" s="65">
        <f t="shared" si="0"/>
        <v>0.61111111111111116</v>
      </c>
      <c r="E8" s="21">
        <f t="shared" ref="E8:E22" si="2">D8/0.65</f>
        <v>0.94017094017094016</v>
      </c>
      <c r="F8" s="38">
        <v>24</v>
      </c>
      <c r="G8" s="51">
        <v>13</v>
      </c>
      <c r="H8" s="63">
        <f t="shared" si="1"/>
        <v>0.54166666666666663</v>
      </c>
      <c r="I8" s="21">
        <f t="shared" ref="I8:I22" si="3">H8/0.66</f>
        <v>0.82070707070707061</v>
      </c>
      <c r="J8" s="72">
        <v>8890.86</v>
      </c>
      <c r="K8" s="39">
        <f t="shared" ref="K8:K22" si="4">(J8/6800)</f>
        <v>1.3074794117647059</v>
      </c>
    </row>
    <row r="9" spans="1:13" s="109" customFormat="1" ht="16.5" customHeight="1" x14ac:dyDescent="0.25">
      <c r="A9" s="22" t="s">
        <v>45</v>
      </c>
      <c r="B9" s="20">
        <v>11</v>
      </c>
      <c r="C9" s="38">
        <v>7</v>
      </c>
      <c r="D9" s="65">
        <f t="shared" si="0"/>
        <v>0.63636363636363635</v>
      </c>
      <c r="E9" s="21">
        <f t="shared" si="2"/>
        <v>0.97902097902097895</v>
      </c>
      <c r="F9" s="38">
        <v>12</v>
      </c>
      <c r="G9" s="51">
        <v>8</v>
      </c>
      <c r="H9" s="63">
        <f t="shared" si="1"/>
        <v>0.66666666666666663</v>
      </c>
      <c r="I9" s="21">
        <f t="shared" si="3"/>
        <v>1.0101010101010099</v>
      </c>
      <c r="J9" s="72">
        <v>18420</v>
      </c>
      <c r="K9" s="39">
        <f t="shared" si="4"/>
        <v>2.7088235294117649</v>
      </c>
    </row>
    <row r="10" spans="1:13" s="109" customFormat="1" ht="16.5" customHeight="1" x14ac:dyDescent="0.25">
      <c r="A10" s="22" t="s">
        <v>72</v>
      </c>
      <c r="B10" s="20">
        <v>30</v>
      </c>
      <c r="C10" s="38">
        <v>15</v>
      </c>
      <c r="D10" s="65">
        <f>IF(B10&gt;0,C10/B10,0)</f>
        <v>0.5</v>
      </c>
      <c r="E10" s="21">
        <f t="shared" si="2"/>
        <v>0.76923076923076916</v>
      </c>
      <c r="F10" s="38">
        <v>17</v>
      </c>
      <c r="G10" s="51">
        <v>10</v>
      </c>
      <c r="H10" s="63">
        <f>IF(F10&gt;0,G10/F10,0)</f>
        <v>0.58823529411764708</v>
      </c>
      <c r="I10" s="21">
        <f t="shared" si="3"/>
        <v>0.89126559714795006</v>
      </c>
      <c r="J10" s="72">
        <v>5611.75</v>
      </c>
      <c r="K10" s="39">
        <f t="shared" si="4"/>
        <v>0.82525735294117653</v>
      </c>
    </row>
    <row r="11" spans="1:13" s="109" customFormat="1" ht="16.5" customHeight="1" x14ac:dyDescent="0.25">
      <c r="A11" s="22" t="s">
        <v>47</v>
      </c>
      <c r="B11" s="20">
        <v>19</v>
      </c>
      <c r="C11" s="38">
        <v>14</v>
      </c>
      <c r="D11" s="65">
        <f t="shared" si="0"/>
        <v>0.73684210526315785</v>
      </c>
      <c r="E11" s="21">
        <f t="shared" si="2"/>
        <v>1.1336032388663966</v>
      </c>
      <c r="F11" s="38">
        <v>24</v>
      </c>
      <c r="G11" s="51">
        <v>16</v>
      </c>
      <c r="H11" s="63">
        <f t="shared" si="1"/>
        <v>0.66666666666666663</v>
      </c>
      <c r="I11" s="21">
        <f t="shared" si="3"/>
        <v>1.0101010101010099</v>
      </c>
      <c r="J11" s="72">
        <v>12843.305</v>
      </c>
      <c r="K11" s="39">
        <f t="shared" si="4"/>
        <v>1.8887213235294118</v>
      </c>
    </row>
    <row r="12" spans="1:13" s="109" customFormat="1" ht="16.5" customHeight="1" x14ac:dyDescent="0.25">
      <c r="A12" s="19" t="s">
        <v>73</v>
      </c>
      <c r="B12" s="20">
        <v>16</v>
      </c>
      <c r="C12" s="38">
        <v>9</v>
      </c>
      <c r="D12" s="65">
        <f t="shared" si="0"/>
        <v>0.5625</v>
      </c>
      <c r="E12" s="21">
        <f t="shared" si="2"/>
        <v>0.86538461538461531</v>
      </c>
      <c r="F12" s="38">
        <v>23</v>
      </c>
      <c r="G12" s="51">
        <v>12</v>
      </c>
      <c r="H12" s="63">
        <f>IF(F12&gt;0,G12/F12,0)</f>
        <v>0.52173913043478259</v>
      </c>
      <c r="I12" s="21">
        <f t="shared" si="3"/>
        <v>0.79051383399209485</v>
      </c>
      <c r="J12" s="72">
        <v>7932.05</v>
      </c>
      <c r="K12" s="39">
        <f t="shared" si="4"/>
        <v>1.1664779411764705</v>
      </c>
    </row>
    <row r="13" spans="1:13" s="109" customFormat="1" ht="16.5" customHeight="1" x14ac:dyDescent="0.25">
      <c r="A13" s="22" t="s">
        <v>74</v>
      </c>
      <c r="B13" s="20">
        <v>6</v>
      </c>
      <c r="C13" s="38">
        <v>3</v>
      </c>
      <c r="D13" s="65">
        <f t="shared" si="0"/>
        <v>0.5</v>
      </c>
      <c r="E13" s="21">
        <f t="shared" si="2"/>
        <v>0.76923076923076916</v>
      </c>
      <c r="F13" s="38">
        <v>23</v>
      </c>
      <c r="G13" s="51">
        <v>16</v>
      </c>
      <c r="H13" s="63">
        <f t="shared" si="1"/>
        <v>0.69565217391304346</v>
      </c>
      <c r="I13" s="21">
        <f t="shared" si="3"/>
        <v>1.054018445322793</v>
      </c>
      <c r="J13" s="72">
        <v>28796.22</v>
      </c>
      <c r="K13" s="39">
        <f t="shared" si="4"/>
        <v>4.2347382352941176</v>
      </c>
    </row>
    <row r="14" spans="1:13" s="109" customFormat="1" ht="16.5" customHeight="1" x14ac:dyDescent="0.25">
      <c r="A14" s="22" t="s">
        <v>75</v>
      </c>
      <c r="B14" s="20">
        <v>3</v>
      </c>
      <c r="C14" s="38">
        <v>1</v>
      </c>
      <c r="D14" s="65">
        <f>IF(B14&gt;0,C14/B14,0)</f>
        <v>0.33333333333333331</v>
      </c>
      <c r="E14" s="21">
        <f t="shared" si="2"/>
        <v>0.51282051282051277</v>
      </c>
      <c r="F14" s="38">
        <v>38</v>
      </c>
      <c r="G14" s="51">
        <v>23</v>
      </c>
      <c r="H14" s="63">
        <f>IF(F14&gt;0,G14/F14,0)</f>
        <v>0.60526315789473684</v>
      </c>
      <c r="I14" s="21">
        <f t="shared" si="3"/>
        <v>0.91706539074960125</v>
      </c>
      <c r="J14" s="72">
        <v>10410.82</v>
      </c>
      <c r="K14" s="39">
        <f t="shared" si="4"/>
        <v>1.5310029411764705</v>
      </c>
    </row>
    <row r="15" spans="1:13" s="109" customFormat="1" ht="16.5" customHeight="1" x14ac:dyDescent="0.25">
      <c r="A15" s="22" t="s">
        <v>51</v>
      </c>
      <c r="B15" s="20">
        <v>27</v>
      </c>
      <c r="C15" s="38">
        <v>13</v>
      </c>
      <c r="D15" s="65">
        <f t="shared" si="0"/>
        <v>0.48148148148148145</v>
      </c>
      <c r="E15" s="21">
        <f t="shared" si="2"/>
        <v>0.7407407407407407</v>
      </c>
      <c r="F15" s="38">
        <v>18</v>
      </c>
      <c r="G15" s="51">
        <v>9</v>
      </c>
      <c r="H15" s="63">
        <f t="shared" si="1"/>
        <v>0.5</v>
      </c>
      <c r="I15" s="21">
        <f t="shared" si="3"/>
        <v>0.75757575757575757</v>
      </c>
      <c r="J15" s="72">
        <v>10101.549999999999</v>
      </c>
      <c r="K15" s="39">
        <f t="shared" si="4"/>
        <v>1.4855220588235294</v>
      </c>
    </row>
    <row r="16" spans="1:13" s="109" customFormat="1" ht="16.5" customHeight="1" x14ac:dyDescent="0.25">
      <c r="A16" s="22" t="s">
        <v>76</v>
      </c>
      <c r="B16" s="20">
        <v>12</v>
      </c>
      <c r="C16" s="38">
        <v>6</v>
      </c>
      <c r="D16" s="65">
        <f t="shared" si="0"/>
        <v>0.5</v>
      </c>
      <c r="E16" s="21">
        <f t="shared" si="2"/>
        <v>0.76923076923076916</v>
      </c>
      <c r="F16" s="38">
        <v>55</v>
      </c>
      <c r="G16" s="51">
        <v>28</v>
      </c>
      <c r="H16" s="63">
        <f>IF(F16&gt;0,G16/F16,0)</f>
        <v>0.50909090909090904</v>
      </c>
      <c r="I16" s="21">
        <f t="shared" si="3"/>
        <v>0.77134986225895308</v>
      </c>
      <c r="J16" s="72">
        <v>12374.475</v>
      </c>
      <c r="K16" s="39">
        <f t="shared" si="4"/>
        <v>1.8197757352941177</v>
      </c>
    </row>
    <row r="17" spans="1:13" s="109" customFormat="1" ht="16.5" customHeight="1" x14ac:dyDescent="0.25">
      <c r="A17" s="22" t="s">
        <v>53</v>
      </c>
      <c r="B17" s="20">
        <v>39</v>
      </c>
      <c r="C17" s="38">
        <v>23</v>
      </c>
      <c r="D17" s="65">
        <f>IF(B17&gt;0,C17/B17,0)</f>
        <v>0.58974358974358976</v>
      </c>
      <c r="E17" s="21">
        <f t="shared" si="2"/>
        <v>0.90729783037475342</v>
      </c>
      <c r="F17" s="38">
        <v>30</v>
      </c>
      <c r="G17" s="51">
        <v>17</v>
      </c>
      <c r="H17" s="63">
        <f>IF(F17&gt;0,G17/F17,0)</f>
        <v>0.56666666666666665</v>
      </c>
      <c r="I17" s="21">
        <f t="shared" si="3"/>
        <v>0.85858585858585856</v>
      </c>
      <c r="J17" s="72">
        <v>12110.37</v>
      </c>
      <c r="K17" s="39">
        <f t="shared" si="4"/>
        <v>1.7809367647058825</v>
      </c>
    </row>
    <row r="18" spans="1:13" s="109" customFormat="1" ht="16.5" customHeight="1" x14ac:dyDescent="0.25">
      <c r="A18" s="22" t="s">
        <v>77</v>
      </c>
      <c r="B18" s="20">
        <v>31</v>
      </c>
      <c r="C18" s="38">
        <v>21</v>
      </c>
      <c r="D18" s="65">
        <f>IF(B18&gt;0,C18/B18,0)</f>
        <v>0.67741935483870963</v>
      </c>
      <c r="E18" s="21">
        <f t="shared" si="2"/>
        <v>1.042183622828784</v>
      </c>
      <c r="F18" s="38">
        <v>31</v>
      </c>
      <c r="G18" s="51">
        <v>22</v>
      </c>
      <c r="H18" s="63">
        <f>IF(F18&gt;0,G18/F18,0)</f>
        <v>0.70967741935483875</v>
      </c>
      <c r="I18" s="21">
        <f t="shared" si="3"/>
        <v>1.075268817204301</v>
      </c>
      <c r="J18" s="72">
        <v>14908.33</v>
      </c>
      <c r="K18" s="39">
        <f t="shared" si="4"/>
        <v>2.1924014705882353</v>
      </c>
    </row>
    <row r="19" spans="1:13" s="109" customFormat="1" ht="16.5" customHeight="1" x14ac:dyDescent="0.25">
      <c r="A19" s="22" t="s">
        <v>78</v>
      </c>
      <c r="B19" s="20">
        <v>21</v>
      </c>
      <c r="C19" s="38">
        <v>9</v>
      </c>
      <c r="D19" s="65">
        <f t="shared" si="0"/>
        <v>0.42857142857142855</v>
      </c>
      <c r="E19" s="21">
        <f t="shared" si="2"/>
        <v>0.65934065934065933</v>
      </c>
      <c r="F19" s="38">
        <v>18</v>
      </c>
      <c r="G19" s="51">
        <v>9</v>
      </c>
      <c r="H19" s="63">
        <f t="shared" si="1"/>
        <v>0.5</v>
      </c>
      <c r="I19" s="21">
        <f t="shared" si="3"/>
        <v>0.75757575757575757</v>
      </c>
      <c r="J19" s="72">
        <v>10726.94</v>
      </c>
      <c r="K19" s="39">
        <f t="shared" si="4"/>
        <v>1.5774911764705883</v>
      </c>
    </row>
    <row r="20" spans="1:13" s="109" customFormat="1" ht="16.5" customHeight="1" x14ac:dyDescent="0.25">
      <c r="A20" s="22" t="s">
        <v>56</v>
      </c>
      <c r="B20" s="20">
        <v>19</v>
      </c>
      <c r="C20" s="38">
        <v>9</v>
      </c>
      <c r="D20" s="65">
        <f t="shared" si="0"/>
        <v>0.47368421052631576</v>
      </c>
      <c r="E20" s="21">
        <f t="shared" si="2"/>
        <v>0.72874493927125494</v>
      </c>
      <c r="F20" s="38">
        <v>43</v>
      </c>
      <c r="G20" s="51">
        <v>17</v>
      </c>
      <c r="H20" s="63">
        <f t="shared" si="1"/>
        <v>0.39534883720930231</v>
      </c>
      <c r="I20" s="21">
        <f t="shared" si="3"/>
        <v>0.5990133897110641</v>
      </c>
      <c r="J20" s="72">
        <v>16712.66</v>
      </c>
      <c r="K20" s="39">
        <f t="shared" si="4"/>
        <v>2.4577441176470587</v>
      </c>
    </row>
    <row r="21" spans="1:13" s="109" customFormat="1" ht="16.5" customHeight="1" thickBot="1" x14ac:dyDescent="0.3">
      <c r="A21" s="23" t="s">
        <v>57</v>
      </c>
      <c r="B21" s="24">
        <v>29</v>
      </c>
      <c r="C21" s="48">
        <v>12</v>
      </c>
      <c r="D21" s="66">
        <f t="shared" si="0"/>
        <v>0.41379310344827586</v>
      </c>
      <c r="E21" s="25">
        <f t="shared" si="2"/>
        <v>0.63660477453580899</v>
      </c>
      <c r="F21" s="41">
        <v>424</v>
      </c>
      <c r="G21" s="81">
        <v>236</v>
      </c>
      <c r="H21" s="64">
        <f t="shared" si="1"/>
        <v>0.55660377358490565</v>
      </c>
      <c r="I21" s="25">
        <f t="shared" si="3"/>
        <v>0.84333905088622063</v>
      </c>
      <c r="J21" s="106">
        <v>14541.155000000001</v>
      </c>
      <c r="K21" s="121">
        <f t="shared" si="4"/>
        <v>2.1384051470588235</v>
      </c>
    </row>
    <row r="22" spans="1:13" s="111" customFormat="1" ht="16.5" customHeight="1" thickBot="1" x14ac:dyDescent="0.3">
      <c r="A22" s="26" t="s">
        <v>79</v>
      </c>
      <c r="B22" s="27">
        <v>369</v>
      </c>
      <c r="C22" s="49">
        <v>203</v>
      </c>
      <c r="D22" s="85">
        <f t="shared" si="0"/>
        <v>0.55013550135501355</v>
      </c>
      <c r="E22" s="28">
        <f t="shared" si="2"/>
        <v>0.84636230977694393</v>
      </c>
      <c r="F22" s="117">
        <v>436</v>
      </c>
      <c r="G22" s="49">
        <v>241</v>
      </c>
      <c r="H22" s="113">
        <f t="shared" si="1"/>
        <v>0.55275229357798161</v>
      </c>
      <c r="I22" s="28">
        <f t="shared" si="3"/>
        <v>0.83750347511815393</v>
      </c>
      <c r="J22" s="118">
        <v>11429.31</v>
      </c>
      <c r="K22" s="122">
        <f t="shared" si="4"/>
        <v>1.6807808823529411</v>
      </c>
    </row>
    <row r="23" spans="1:13" s="111" customFormat="1" ht="16.5" customHeight="1" x14ac:dyDescent="0.25">
      <c r="A23" s="178" t="str">
        <f>'2 - Job Seeker'!A25:K25</f>
        <v>*State Labor Exchange Goals:   Q2 EE Rate = 65%    Q4 EE Rate = 66%    Median Earnings = $6800</v>
      </c>
      <c r="B23" s="210"/>
      <c r="C23" s="210"/>
      <c r="D23" s="210"/>
      <c r="E23" s="210"/>
      <c r="F23" s="210"/>
      <c r="G23" s="210"/>
      <c r="H23" s="210"/>
      <c r="I23" s="210"/>
      <c r="J23" s="210"/>
      <c r="K23" s="211"/>
      <c r="L23" s="116"/>
      <c r="M23" s="110"/>
    </row>
    <row r="24" spans="1:13" s="112" customFormat="1" ht="123" customHeight="1" thickBot="1" x14ac:dyDescent="0.35">
      <c r="A24" s="175"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76"/>
      <c r="C24" s="176"/>
      <c r="D24" s="176"/>
      <c r="E24" s="176"/>
      <c r="F24" s="176"/>
      <c r="G24" s="176"/>
      <c r="H24" s="176"/>
      <c r="I24" s="176"/>
      <c r="J24" s="176"/>
      <c r="K24" s="177"/>
    </row>
  </sheetData>
  <mergeCells count="5">
    <mergeCell ref="A1:K1"/>
    <mergeCell ref="A2:K2"/>
    <mergeCell ref="A3:K3"/>
    <mergeCell ref="A24:K24"/>
    <mergeCell ref="A23:K23"/>
  </mergeCells>
  <phoneticPr fontId="0" type="noConversion"/>
  <printOptions horizontalCentered="1" verticalCentered="1"/>
  <pageMargins left="0.3" right="0.3" top="0.3" bottom="0.3" header="0.12" footer="0.13"/>
  <pageSetup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topLeftCell="A19" zoomScaleNormal="100" workbookViewId="0">
      <selection activeCell="A25" sqref="A25"/>
    </sheetView>
  </sheetViews>
  <sheetFormatPr defaultColWidth="9.1796875" defaultRowHeight="13" x14ac:dyDescent="0.3"/>
  <cols>
    <col min="1" max="1" width="19.1796875" style="29" customWidth="1"/>
    <col min="2" max="4" width="11.7265625" style="29" customWidth="1"/>
    <col min="5" max="5" width="10.81640625" style="29" customWidth="1"/>
    <col min="6" max="8" width="11.7265625" style="29" customWidth="1"/>
    <col min="9" max="9" width="10.81640625" style="29" customWidth="1"/>
    <col min="10" max="10" width="11.54296875" style="29" customWidth="1"/>
    <col min="11" max="11" width="10.81640625" style="29" customWidth="1"/>
    <col min="12" max="12" width="0" style="29" hidden="1" customWidth="1"/>
    <col min="13" max="16384" width="9.1796875" style="29"/>
  </cols>
  <sheetData>
    <row r="1" spans="1:13" ht="20.149999999999999" customHeight="1" x14ac:dyDescent="0.3">
      <c r="A1" s="212" t="str">
        <f>'1- Populations in Cohort'!A1:N1</f>
        <v xml:space="preserve">TAB 10 - LABOR EXCHANGE PERFORMANCE SUMMARY </v>
      </c>
      <c r="B1" s="213"/>
      <c r="C1" s="213"/>
      <c r="D1" s="213"/>
      <c r="E1" s="213"/>
      <c r="F1" s="213"/>
      <c r="G1" s="213"/>
      <c r="H1" s="213"/>
      <c r="I1" s="213"/>
      <c r="J1" s="213"/>
      <c r="K1" s="214"/>
    </row>
    <row r="2" spans="1:13" ht="20.149999999999999" customHeight="1" thickBot="1" x14ac:dyDescent="0.35">
      <c r="A2" s="215" t="str">
        <f>'1- Populations in Cohort'!A2:N2</f>
        <v>FY22 QUARTER ENDING SEPTEMBER 30, 2020</v>
      </c>
      <c r="B2" s="216"/>
      <c r="C2" s="216"/>
      <c r="D2" s="216"/>
      <c r="E2" s="216"/>
      <c r="F2" s="216"/>
      <c r="G2" s="216"/>
      <c r="H2" s="216"/>
      <c r="I2" s="216"/>
      <c r="J2" s="216"/>
      <c r="K2" s="217"/>
    </row>
    <row r="3" spans="1:13" s="107" customFormat="1" ht="20.149999999999999" customHeight="1" thickBot="1" x14ac:dyDescent="0.3">
      <c r="A3" s="218" t="s">
        <v>86</v>
      </c>
      <c r="B3" s="219"/>
      <c r="C3" s="219"/>
      <c r="D3" s="219"/>
      <c r="E3" s="219"/>
      <c r="F3" s="219"/>
      <c r="G3" s="219"/>
      <c r="H3" s="219"/>
      <c r="I3" s="219"/>
      <c r="J3" s="219"/>
      <c r="K3" s="220"/>
      <c r="L3" s="144"/>
      <c r="M3" s="145"/>
    </row>
    <row r="4" spans="1:13" s="107" customFormat="1" x14ac:dyDescent="0.25">
      <c r="A4" s="52" t="s">
        <v>14</v>
      </c>
      <c r="B4" s="60" t="s">
        <v>15</v>
      </c>
      <c r="C4" s="53" t="s">
        <v>16</v>
      </c>
      <c r="D4" s="53" t="s">
        <v>17</v>
      </c>
      <c r="E4" s="54" t="s">
        <v>18</v>
      </c>
      <c r="F4" s="53" t="s">
        <v>60</v>
      </c>
      <c r="G4" s="53" t="s">
        <v>20</v>
      </c>
      <c r="H4" s="53" t="s">
        <v>61</v>
      </c>
      <c r="I4" s="53" t="s">
        <v>22</v>
      </c>
      <c r="J4" s="59" t="s">
        <v>62</v>
      </c>
      <c r="K4" s="55" t="s">
        <v>24</v>
      </c>
      <c r="L4" s="108"/>
      <c r="M4" s="108"/>
    </row>
    <row r="5" spans="1:13" s="109" customFormat="1" ht="39.5" thickBot="1" x14ac:dyDescent="0.3">
      <c r="A5" s="139" t="s">
        <v>63</v>
      </c>
      <c r="B5" s="140" t="s">
        <v>64</v>
      </c>
      <c r="C5" s="142" t="s">
        <v>65</v>
      </c>
      <c r="D5" s="142" t="s">
        <v>66</v>
      </c>
      <c r="E5" s="138" t="s">
        <v>67</v>
      </c>
      <c r="F5" s="142" t="s">
        <v>68</v>
      </c>
      <c r="G5" s="142" t="s">
        <v>69</v>
      </c>
      <c r="H5" s="142" t="s">
        <v>70</v>
      </c>
      <c r="I5" s="142" t="s">
        <v>67</v>
      </c>
      <c r="J5" s="135" t="s">
        <v>71</v>
      </c>
      <c r="K5" s="70" t="s">
        <v>83</v>
      </c>
    </row>
    <row r="6" spans="1:13" s="109" customFormat="1" ht="16.5" customHeight="1" x14ac:dyDescent="0.25">
      <c r="A6" s="45" t="s">
        <v>42</v>
      </c>
      <c r="B6" s="123">
        <v>40</v>
      </c>
      <c r="C6" s="124">
        <v>18</v>
      </c>
      <c r="D6" s="125">
        <f>+C6/B6</f>
        <v>0.45</v>
      </c>
      <c r="E6" s="126">
        <f>D6/0.56</f>
        <v>0.80357142857142849</v>
      </c>
      <c r="F6" s="124">
        <v>46</v>
      </c>
      <c r="G6" s="50">
        <v>23</v>
      </c>
      <c r="H6" s="127">
        <f>+G6/F6</f>
        <v>0.5</v>
      </c>
      <c r="I6" s="126">
        <f>H6/0.56</f>
        <v>0.89285714285714279</v>
      </c>
      <c r="J6" s="128">
        <v>9994.6350000000002</v>
      </c>
      <c r="K6" s="129">
        <f>(J6/8000)</f>
        <v>1.2493293750000001</v>
      </c>
    </row>
    <row r="7" spans="1:13" s="109" customFormat="1" ht="16.5" customHeight="1" x14ac:dyDescent="0.25">
      <c r="A7" s="22" t="s">
        <v>43</v>
      </c>
      <c r="B7" s="20">
        <v>108</v>
      </c>
      <c r="C7" s="38">
        <v>59</v>
      </c>
      <c r="D7" s="65">
        <f t="shared" ref="D7:D22" si="0">+C7/B7</f>
        <v>0.54629629629629628</v>
      </c>
      <c r="E7" s="21">
        <f>D7/0.56</f>
        <v>0.97552910052910036</v>
      </c>
      <c r="F7" s="38">
        <v>103</v>
      </c>
      <c r="G7" s="51">
        <v>52</v>
      </c>
      <c r="H7" s="63">
        <f t="shared" ref="H7:H22" si="1">+G7/F7</f>
        <v>0.50485436893203883</v>
      </c>
      <c r="I7" s="21">
        <f>H7/0.56</f>
        <v>0.90152565880721214</v>
      </c>
      <c r="J7" s="72">
        <v>11286.42</v>
      </c>
      <c r="K7" s="39">
        <f>(J7/8000)</f>
        <v>1.4108025</v>
      </c>
    </row>
    <row r="8" spans="1:13" s="109" customFormat="1" ht="16.5" customHeight="1" x14ac:dyDescent="0.25">
      <c r="A8" s="22" t="s">
        <v>44</v>
      </c>
      <c r="B8" s="20">
        <v>68</v>
      </c>
      <c r="C8" s="38">
        <v>39</v>
      </c>
      <c r="D8" s="65">
        <f t="shared" si="0"/>
        <v>0.57352941176470584</v>
      </c>
      <c r="E8" s="21">
        <f t="shared" ref="E8:E22" si="2">D8/0.56</f>
        <v>1.0241596638655461</v>
      </c>
      <c r="F8" s="38">
        <v>61</v>
      </c>
      <c r="G8" s="51">
        <v>28</v>
      </c>
      <c r="H8" s="63">
        <f t="shared" si="1"/>
        <v>0.45901639344262296</v>
      </c>
      <c r="I8" s="21">
        <f t="shared" ref="I8:I22" si="3">H8/0.56</f>
        <v>0.81967213114754089</v>
      </c>
      <c r="J8" s="72">
        <v>7566.19</v>
      </c>
      <c r="K8" s="39">
        <f t="shared" ref="K8:K22" si="4">(J8/8000)</f>
        <v>0.94577374999999997</v>
      </c>
    </row>
    <row r="9" spans="1:13" s="109" customFormat="1" ht="16.5" customHeight="1" x14ac:dyDescent="0.25">
      <c r="A9" s="22" t="s">
        <v>45</v>
      </c>
      <c r="B9" s="20">
        <v>14</v>
      </c>
      <c r="C9" s="38">
        <v>10</v>
      </c>
      <c r="D9" s="65">
        <f t="shared" si="0"/>
        <v>0.7142857142857143</v>
      </c>
      <c r="E9" s="21">
        <f t="shared" si="2"/>
        <v>1.2755102040816326</v>
      </c>
      <c r="F9" s="38">
        <v>17</v>
      </c>
      <c r="G9" s="51">
        <v>10</v>
      </c>
      <c r="H9" s="63">
        <f t="shared" si="1"/>
        <v>0.58823529411764708</v>
      </c>
      <c r="I9" s="21">
        <f t="shared" si="3"/>
        <v>1.0504201680672269</v>
      </c>
      <c r="J9" s="72">
        <v>14538.46</v>
      </c>
      <c r="K9" s="39">
        <f t="shared" si="4"/>
        <v>1.8173074999999999</v>
      </c>
    </row>
    <row r="10" spans="1:13" s="109" customFormat="1" ht="16.5" customHeight="1" x14ac:dyDescent="0.25">
      <c r="A10" s="22" t="s">
        <v>72</v>
      </c>
      <c r="B10" s="20">
        <v>58</v>
      </c>
      <c r="C10" s="38">
        <v>30</v>
      </c>
      <c r="D10" s="65">
        <f>IF(B10&gt;0,C10/B10,0)</f>
        <v>0.51724137931034486</v>
      </c>
      <c r="E10" s="21">
        <f t="shared" si="2"/>
        <v>0.92364532019704426</v>
      </c>
      <c r="F10" s="38">
        <v>41</v>
      </c>
      <c r="G10" s="51">
        <v>20</v>
      </c>
      <c r="H10" s="63">
        <f>IF(F10&gt;0,G10/F10,0)</f>
        <v>0.48780487804878048</v>
      </c>
      <c r="I10" s="21">
        <f t="shared" si="3"/>
        <v>0.87108013937282225</v>
      </c>
      <c r="J10" s="72">
        <v>5099.0950000000003</v>
      </c>
      <c r="K10" s="39">
        <f t="shared" si="4"/>
        <v>0.63738687500000002</v>
      </c>
    </row>
    <row r="11" spans="1:13" s="109" customFormat="1" ht="16.5" customHeight="1" x14ac:dyDescent="0.25">
      <c r="A11" s="22" t="s">
        <v>47</v>
      </c>
      <c r="B11" s="20">
        <v>53</v>
      </c>
      <c r="C11" s="38">
        <v>26</v>
      </c>
      <c r="D11" s="65">
        <f t="shared" si="0"/>
        <v>0.49056603773584906</v>
      </c>
      <c r="E11" s="21">
        <f t="shared" si="2"/>
        <v>0.87601078167115898</v>
      </c>
      <c r="F11" s="38">
        <v>90</v>
      </c>
      <c r="G11" s="51">
        <v>43</v>
      </c>
      <c r="H11" s="63">
        <f t="shared" si="1"/>
        <v>0.4777777777777778</v>
      </c>
      <c r="I11" s="21">
        <f t="shared" si="3"/>
        <v>0.85317460317460314</v>
      </c>
      <c r="J11" s="72">
        <v>11625.31</v>
      </c>
      <c r="K11" s="39">
        <f t="shared" si="4"/>
        <v>1.4531637499999999</v>
      </c>
    </row>
    <row r="12" spans="1:13" s="109" customFormat="1" ht="16.5" customHeight="1" x14ac:dyDescent="0.25">
      <c r="A12" s="19" t="s">
        <v>73</v>
      </c>
      <c r="B12" s="20">
        <v>41</v>
      </c>
      <c r="C12" s="38">
        <v>19</v>
      </c>
      <c r="D12" s="65">
        <f t="shared" si="0"/>
        <v>0.46341463414634149</v>
      </c>
      <c r="E12" s="21">
        <f t="shared" si="2"/>
        <v>0.82752613240418116</v>
      </c>
      <c r="F12" s="38">
        <v>64</v>
      </c>
      <c r="G12" s="51">
        <v>30</v>
      </c>
      <c r="H12" s="63">
        <f t="shared" si="1"/>
        <v>0.46875</v>
      </c>
      <c r="I12" s="21">
        <f t="shared" si="3"/>
        <v>0.8370535714285714</v>
      </c>
      <c r="J12" s="72">
        <v>8101.36</v>
      </c>
      <c r="K12" s="39">
        <f t="shared" si="4"/>
        <v>1.01267</v>
      </c>
    </row>
    <row r="13" spans="1:13" s="109" customFormat="1" ht="16.5" customHeight="1" x14ac:dyDescent="0.25">
      <c r="A13" s="22" t="s">
        <v>74</v>
      </c>
      <c r="B13" s="20">
        <v>15</v>
      </c>
      <c r="C13" s="38">
        <v>6</v>
      </c>
      <c r="D13" s="65">
        <f t="shared" si="0"/>
        <v>0.4</v>
      </c>
      <c r="E13" s="21">
        <f t="shared" si="2"/>
        <v>0.7142857142857143</v>
      </c>
      <c r="F13" s="38">
        <v>36</v>
      </c>
      <c r="G13" s="51">
        <v>20</v>
      </c>
      <c r="H13" s="63">
        <f t="shared" si="1"/>
        <v>0.55555555555555558</v>
      </c>
      <c r="I13" s="21">
        <f t="shared" si="3"/>
        <v>0.99206349206349198</v>
      </c>
      <c r="J13" s="72">
        <v>12845.555</v>
      </c>
      <c r="K13" s="39">
        <f t="shared" si="4"/>
        <v>1.6056943750000001</v>
      </c>
    </row>
    <row r="14" spans="1:13" s="109" customFormat="1" ht="16.5" customHeight="1" x14ac:dyDescent="0.25">
      <c r="A14" s="22" t="s">
        <v>75</v>
      </c>
      <c r="B14" s="20">
        <v>24</v>
      </c>
      <c r="C14" s="38">
        <v>18</v>
      </c>
      <c r="D14" s="65">
        <f>IF(B14&gt;0,C14/B14,0)</f>
        <v>0.75</v>
      </c>
      <c r="E14" s="21">
        <f t="shared" si="2"/>
        <v>1.3392857142857142</v>
      </c>
      <c r="F14" s="38">
        <v>3</v>
      </c>
      <c r="G14" s="51">
        <v>2</v>
      </c>
      <c r="H14" s="63">
        <f>IF(F14&gt;0,G14/F14,0)</f>
        <v>0.66666666666666663</v>
      </c>
      <c r="I14" s="21">
        <f t="shared" si="3"/>
        <v>1.1904761904761902</v>
      </c>
      <c r="J14" s="72">
        <v>8680.1450000000004</v>
      </c>
      <c r="K14" s="39">
        <f t="shared" si="4"/>
        <v>1.0850181249999999</v>
      </c>
    </row>
    <row r="15" spans="1:13" s="109" customFormat="1" ht="16.5" customHeight="1" x14ac:dyDescent="0.25">
      <c r="A15" s="22" t="s">
        <v>51</v>
      </c>
      <c r="B15" s="20">
        <v>71</v>
      </c>
      <c r="C15" s="38">
        <v>38</v>
      </c>
      <c r="D15" s="65">
        <f t="shared" si="0"/>
        <v>0.53521126760563376</v>
      </c>
      <c r="E15" s="21">
        <f t="shared" si="2"/>
        <v>0.95573440643863161</v>
      </c>
      <c r="F15" s="38">
        <v>103</v>
      </c>
      <c r="G15" s="51">
        <v>48</v>
      </c>
      <c r="H15" s="63">
        <f t="shared" si="1"/>
        <v>0.46601941747572817</v>
      </c>
      <c r="I15" s="21">
        <f t="shared" si="3"/>
        <v>0.83217753120665738</v>
      </c>
      <c r="J15" s="72">
        <v>7791.2550000000001</v>
      </c>
      <c r="K15" s="39">
        <f t="shared" si="4"/>
        <v>0.97390687500000006</v>
      </c>
    </row>
    <row r="16" spans="1:13" s="109" customFormat="1" ht="16.5" customHeight="1" x14ac:dyDescent="0.25">
      <c r="A16" s="22" t="s">
        <v>76</v>
      </c>
      <c r="B16" s="20">
        <v>31</v>
      </c>
      <c r="C16" s="38">
        <v>12</v>
      </c>
      <c r="D16" s="65">
        <f t="shared" si="0"/>
        <v>0.38709677419354838</v>
      </c>
      <c r="E16" s="21">
        <f t="shared" si="2"/>
        <v>0.6912442396313363</v>
      </c>
      <c r="F16" s="38">
        <v>40</v>
      </c>
      <c r="G16" s="51">
        <v>18</v>
      </c>
      <c r="H16" s="63">
        <f t="shared" si="1"/>
        <v>0.45</v>
      </c>
      <c r="I16" s="21">
        <f t="shared" si="3"/>
        <v>0.80357142857142849</v>
      </c>
      <c r="J16" s="72">
        <v>6091.45</v>
      </c>
      <c r="K16" s="39">
        <f t="shared" si="4"/>
        <v>0.76143125</v>
      </c>
    </row>
    <row r="17" spans="1:13" s="109" customFormat="1" ht="16.5" customHeight="1" x14ac:dyDescent="0.25">
      <c r="A17" s="22" t="s">
        <v>53</v>
      </c>
      <c r="B17" s="20">
        <v>127</v>
      </c>
      <c r="C17" s="38">
        <v>74</v>
      </c>
      <c r="D17" s="65">
        <f t="shared" si="0"/>
        <v>0.58267716535433067</v>
      </c>
      <c r="E17" s="21">
        <f t="shared" si="2"/>
        <v>1.0404949381327333</v>
      </c>
      <c r="F17" s="38">
        <v>158</v>
      </c>
      <c r="G17" s="51">
        <v>89</v>
      </c>
      <c r="H17" s="63">
        <f t="shared" si="1"/>
        <v>0.56329113924050633</v>
      </c>
      <c r="I17" s="21">
        <f t="shared" si="3"/>
        <v>1.005877034358047</v>
      </c>
      <c r="J17" s="72">
        <v>10030.93</v>
      </c>
      <c r="K17" s="39">
        <f t="shared" si="4"/>
        <v>1.25386625</v>
      </c>
    </row>
    <row r="18" spans="1:13" s="109" customFormat="1" ht="16.5" customHeight="1" x14ac:dyDescent="0.25">
      <c r="A18" s="22" t="s">
        <v>77</v>
      </c>
      <c r="B18" s="20">
        <v>45</v>
      </c>
      <c r="C18" s="38">
        <v>28</v>
      </c>
      <c r="D18" s="65">
        <f>IF(B18&gt;0,C18/B18,0)</f>
        <v>0.62222222222222223</v>
      </c>
      <c r="E18" s="21">
        <f t="shared" si="2"/>
        <v>1.1111111111111109</v>
      </c>
      <c r="F18" s="38">
        <v>52</v>
      </c>
      <c r="G18" s="51">
        <v>27</v>
      </c>
      <c r="H18" s="63">
        <f>IF(F18&gt;0,G18/F18,0)</f>
        <v>0.51923076923076927</v>
      </c>
      <c r="I18" s="21">
        <f t="shared" si="3"/>
        <v>0.92719780219780223</v>
      </c>
      <c r="J18" s="72">
        <v>14049.844999999999</v>
      </c>
      <c r="K18" s="39">
        <f t="shared" si="4"/>
        <v>1.7562306249999999</v>
      </c>
    </row>
    <row r="19" spans="1:13" s="109" customFormat="1" ht="16.5" customHeight="1" x14ac:dyDescent="0.25">
      <c r="A19" s="22" t="s">
        <v>78</v>
      </c>
      <c r="B19" s="20">
        <v>51</v>
      </c>
      <c r="C19" s="38">
        <v>21</v>
      </c>
      <c r="D19" s="65">
        <f t="shared" si="0"/>
        <v>0.41176470588235292</v>
      </c>
      <c r="E19" s="21">
        <f t="shared" si="2"/>
        <v>0.73529411764705876</v>
      </c>
      <c r="F19" s="38">
        <v>67</v>
      </c>
      <c r="G19" s="51">
        <v>37</v>
      </c>
      <c r="H19" s="63">
        <f t="shared" si="1"/>
        <v>0.55223880597014929</v>
      </c>
      <c r="I19" s="21">
        <f t="shared" si="3"/>
        <v>0.98614072494669502</v>
      </c>
      <c r="J19" s="72">
        <v>8640</v>
      </c>
      <c r="K19" s="39">
        <f t="shared" si="4"/>
        <v>1.08</v>
      </c>
    </row>
    <row r="20" spans="1:13" s="109" customFormat="1" ht="16.5" customHeight="1" x14ac:dyDescent="0.25">
      <c r="A20" s="22" t="s">
        <v>56</v>
      </c>
      <c r="B20" s="20">
        <v>61</v>
      </c>
      <c r="C20" s="38">
        <v>26</v>
      </c>
      <c r="D20" s="65">
        <f t="shared" si="0"/>
        <v>0.42622950819672129</v>
      </c>
      <c r="E20" s="21">
        <f t="shared" si="2"/>
        <v>0.76112412177985933</v>
      </c>
      <c r="F20" s="38">
        <v>53</v>
      </c>
      <c r="G20" s="51">
        <v>21</v>
      </c>
      <c r="H20" s="63">
        <f t="shared" si="1"/>
        <v>0.39622641509433965</v>
      </c>
      <c r="I20" s="21">
        <f t="shared" si="3"/>
        <v>0.70754716981132071</v>
      </c>
      <c r="J20" s="72">
        <v>15588.525</v>
      </c>
      <c r="K20" s="39">
        <f t="shared" si="4"/>
        <v>1.9485656249999999</v>
      </c>
    </row>
    <row r="21" spans="1:13" s="109" customFormat="1" ht="16.5" customHeight="1" thickBot="1" x14ac:dyDescent="0.3">
      <c r="A21" s="23" t="s">
        <v>57</v>
      </c>
      <c r="B21" s="24">
        <v>74</v>
      </c>
      <c r="C21" s="48">
        <v>31</v>
      </c>
      <c r="D21" s="66">
        <f t="shared" si="0"/>
        <v>0.41891891891891891</v>
      </c>
      <c r="E21" s="25">
        <f t="shared" si="2"/>
        <v>0.74806949806949796</v>
      </c>
      <c r="F21" s="41">
        <v>104</v>
      </c>
      <c r="G21" s="81">
        <v>38</v>
      </c>
      <c r="H21" s="64">
        <f t="shared" si="1"/>
        <v>0.36538461538461536</v>
      </c>
      <c r="I21" s="25">
        <f t="shared" si="3"/>
        <v>0.65247252747252737</v>
      </c>
      <c r="J21" s="106">
        <v>10795.45</v>
      </c>
      <c r="K21" s="121">
        <f t="shared" si="4"/>
        <v>1.3494312500000001</v>
      </c>
    </row>
    <row r="22" spans="1:13" s="111" customFormat="1" ht="16.5" customHeight="1" thickBot="1" x14ac:dyDescent="0.3">
      <c r="A22" s="26" t="s">
        <v>79</v>
      </c>
      <c r="B22" s="27">
        <v>881</v>
      </c>
      <c r="C22" s="49">
        <v>455</v>
      </c>
      <c r="D22" s="85">
        <f t="shared" si="0"/>
        <v>0.51645856980703742</v>
      </c>
      <c r="E22" s="28">
        <f t="shared" si="2"/>
        <v>0.92224744608399534</v>
      </c>
      <c r="F22" s="117">
        <v>1038</v>
      </c>
      <c r="G22" s="49">
        <v>506</v>
      </c>
      <c r="H22" s="113">
        <f t="shared" si="1"/>
        <v>0.48747591522157996</v>
      </c>
      <c r="I22" s="28">
        <f t="shared" si="3"/>
        <v>0.87049270575282123</v>
      </c>
      <c r="J22" s="118">
        <v>9253.75</v>
      </c>
      <c r="K22" s="122">
        <f t="shared" si="4"/>
        <v>1.15671875</v>
      </c>
    </row>
    <row r="23" spans="1:13" s="111" customFormat="1" ht="16.5" customHeight="1" x14ac:dyDescent="0.25">
      <c r="A23" s="178" t="s">
        <v>91</v>
      </c>
      <c r="B23" s="210"/>
      <c r="C23" s="210"/>
      <c r="D23" s="210"/>
      <c r="E23" s="210"/>
      <c r="F23" s="210"/>
      <c r="G23" s="210"/>
      <c r="H23" s="210"/>
      <c r="I23" s="210"/>
      <c r="J23" s="210"/>
      <c r="K23" s="211"/>
      <c r="L23" s="116"/>
      <c r="M23" s="110"/>
    </row>
    <row r="24" spans="1:13" s="112" customFormat="1" ht="123" customHeight="1" thickBot="1" x14ac:dyDescent="0.35">
      <c r="A24" s="175"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76"/>
      <c r="C24" s="176"/>
      <c r="D24" s="176"/>
      <c r="E24" s="176"/>
      <c r="F24" s="176"/>
      <c r="G24" s="176"/>
      <c r="H24" s="176"/>
      <c r="I24" s="176"/>
      <c r="J24" s="176"/>
      <c r="K24" s="177"/>
    </row>
  </sheetData>
  <mergeCells count="5">
    <mergeCell ref="A1:K1"/>
    <mergeCell ref="A2:K2"/>
    <mergeCell ref="A3:K3"/>
    <mergeCell ref="A23:K23"/>
    <mergeCell ref="A24:K24"/>
  </mergeCells>
  <printOptions horizontalCentered="1" verticalCentered="1"/>
  <pageMargins left="0.3" right="0.3" top="0.3" bottom="0.3" header="0.12" footer="0.13"/>
  <pageSetup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zoomScaleNormal="100" workbookViewId="0">
      <selection activeCell="A25" sqref="A25"/>
    </sheetView>
  </sheetViews>
  <sheetFormatPr defaultColWidth="9.1796875" defaultRowHeight="13" x14ac:dyDescent="0.3"/>
  <cols>
    <col min="1" max="1" width="19.1796875" style="29" customWidth="1"/>
    <col min="2" max="4" width="11.7265625" style="29" customWidth="1"/>
    <col min="5" max="5" width="10.81640625" style="29" customWidth="1"/>
    <col min="6" max="8" width="11.7265625" style="29" customWidth="1"/>
    <col min="9" max="9" width="10.81640625" style="29" customWidth="1"/>
    <col min="10" max="10" width="11.54296875" style="29" customWidth="1"/>
    <col min="11" max="11" width="10.81640625" style="29" customWidth="1"/>
    <col min="12" max="12" width="0" style="29" hidden="1" customWidth="1"/>
    <col min="13" max="16384" width="9.1796875" style="29"/>
  </cols>
  <sheetData>
    <row r="1" spans="1:13" ht="20.149999999999999" customHeight="1" x14ac:dyDescent="0.3">
      <c r="A1" s="212" t="str">
        <f>'1- Populations in Cohort'!A1:N1</f>
        <v xml:space="preserve">TAB 10 - LABOR EXCHANGE PERFORMANCE SUMMARY </v>
      </c>
      <c r="B1" s="213"/>
      <c r="C1" s="213"/>
      <c r="D1" s="213"/>
      <c r="E1" s="213"/>
      <c r="F1" s="213"/>
      <c r="G1" s="213"/>
      <c r="H1" s="213"/>
      <c r="I1" s="213"/>
      <c r="J1" s="213"/>
      <c r="K1" s="214"/>
    </row>
    <row r="2" spans="1:13" ht="20.149999999999999" customHeight="1" thickBot="1" x14ac:dyDescent="0.35">
      <c r="A2" s="215" t="str">
        <f>'1- Populations in Cohort'!A2:N2</f>
        <v>FY22 QUARTER ENDING SEPTEMBER 30, 2020</v>
      </c>
      <c r="B2" s="216"/>
      <c r="C2" s="216"/>
      <c r="D2" s="216"/>
      <c r="E2" s="216"/>
      <c r="F2" s="216"/>
      <c r="G2" s="216"/>
      <c r="H2" s="216"/>
      <c r="I2" s="216"/>
      <c r="J2" s="216"/>
      <c r="K2" s="217"/>
    </row>
    <row r="3" spans="1:13" s="107" customFormat="1" ht="20.149999999999999" customHeight="1" thickBot="1" x14ac:dyDescent="0.3">
      <c r="A3" s="218" t="s">
        <v>87</v>
      </c>
      <c r="B3" s="219"/>
      <c r="C3" s="219"/>
      <c r="D3" s="219"/>
      <c r="E3" s="219"/>
      <c r="F3" s="219"/>
      <c r="G3" s="219"/>
      <c r="H3" s="219"/>
      <c r="I3" s="219"/>
      <c r="J3" s="219"/>
      <c r="K3" s="220"/>
      <c r="L3" s="144"/>
      <c r="M3" s="145"/>
    </row>
    <row r="4" spans="1:13" s="107" customFormat="1" x14ac:dyDescent="0.25">
      <c r="A4" s="52" t="s">
        <v>14</v>
      </c>
      <c r="B4" s="60" t="s">
        <v>15</v>
      </c>
      <c r="C4" s="53" t="s">
        <v>16</v>
      </c>
      <c r="D4" s="53" t="s">
        <v>17</v>
      </c>
      <c r="E4" s="54" t="s">
        <v>18</v>
      </c>
      <c r="F4" s="53" t="s">
        <v>60</v>
      </c>
      <c r="G4" s="53" t="s">
        <v>20</v>
      </c>
      <c r="H4" s="53" t="s">
        <v>61</v>
      </c>
      <c r="I4" s="53" t="s">
        <v>22</v>
      </c>
      <c r="J4" s="59" t="s">
        <v>62</v>
      </c>
      <c r="K4" s="55" t="s">
        <v>24</v>
      </c>
      <c r="L4" s="108"/>
      <c r="M4" s="108"/>
    </row>
    <row r="5" spans="1:13" s="109" customFormat="1" ht="39.5" thickBot="1" x14ac:dyDescent="0.3">
      <c r="A5" s="139" t="s">
        <v>63</v>
      </c>
      <c r="B5" s="140" t="s">
        <v>64</v>
      </c>
      <c r="C5" s="142" t="s">
        <v>65</v>
      </c>
      <c r="D5" s="142" t="s">
        <v>66</v>
      </c>
      <c r="E5" s="138" t="s">
        <v>67</v>
      </c>
      <c r="F5" s="142" t="s">
        <v>68</v>
      </c>
      <c r="G5" s="142" t="s">
        <v>69</v>
      </c>
      <c r="H5" s="142" t="s">
        <v>70</v>
      </c>
      <c r="I5" s="142" t="s">
        <v>67</v>
      </c>
      <c r="J5" s="135" t="s">
        <v>71</v>
      </c>
      <c r="K5" s="70" t="s">
        <v>83</v>
      </c>
    </row>
    <row r="6" spans="1:13" s="109" customFormat="1" ht="16.5" customHeight="1" x14ac:dyDescent="0.25">
      <c r="A6" s="45" t="s">
        <v>42</v>
      </c>
      <c r="B6" s="123">
        <v>578</v>
      </c>
      <c r="C6" s="124">
        <v>275</v>
      </c>
      <c r="D6" s="125">
        <f>+C6/B6</f>
        <v>0.47577854671280279</v>
      </c>
      <c r="E6" s="126">
        <f>D6/0.65</f>
        <v>0.73196699494277351</v>
      </c>
      <c r="F6" s="124">
        <v>777</v>
      </c>
      <c r="G6" s="50">
        <v>428</v>
      </c>
      <c r="H6" s="127">
        <f>+G6/F6</f>
        <v>0.55083655083655081</v>
      </c>
      <c r="I6" s="126">
        <f>H6/0.66</f>
        <v>0.83460083460083456</v>
      </c>
      <c r="J6" s="128">
        <v>7515.01</v>
      </c>
      <c r="K6" s="129">
        <f>(J6/6800)</f>
        <v>1.1051485294117647</v>
      </c>
    </row>
    <row r="7" spans="1:13" s="109" customFormat="1" ht="16.5" customHeight="1" x14ac:dyDescent="0.25">
      <c r="A7" s="22" t="s">
        <v>43</v>
      </c>
      <c r="B7" s="20">
        <v>2702</v>
      </c>
      <c r="C7" s="38">
        <v>1320</v>
      </c>
      <c r="D7" s="65">
        <f t="shared" ref="D7:D22" si="0">+C7/B7</f>
        <v>0.48852701702442636</v>
      </c>
      <c r="E7" s="21">
        <f>D7/0.65</f>
        <v>0.75158002619142517</v>
      </c>
      <c r="F7" s="38">
        <v>5194</v>
      </c>
      <c r="G7" s="51">
        <v>3097</v>
      </c>
      <c r="H7" s="63">
        <f t="shared" ref="H7:H22" si="1">+G7/F7</f>
        <v>0.59626492106276474</v>
      </c>
      <c r="I7" s="21">
        <f>H7/0.66</f>
        <v>0.90343169857994654</v>
      </c>
      <c r="J7" s="72">
        <v>12922.275</v>
      </c>
      <c r="K7" s="39">
        <f>(J7/6800)</f>
        <v>1.9003345588235294</v>
      </c>
    </row>
    <row r="8" spans="1:13" s="109" customFormat="1" ht="16.5" customHeight="1" x14ac:dyDescent="0.25">
      <c r="A8" s="22" t="s">
        <v>44</v>
      </c>
      <c r="B8" s="20">
        <v>2551</v>
      </c>
      <c r="C8" s="38">
        <v>1291</v>
      </c>
      <c r="D8" s="65">
        <f t="shared" si="0"/>
        <v>0.50607604860838884</v>
      </c>
      <c r="E8" s="21">
        <f t="shared" ref="E8:E22" si="2">D8/0.65</f>
        <v>0.77857853632059815</v>
      </c>
      <c r="F8" s="38">
        <v>4568</v>
      </c>
      <c r="G8" s="51">
        <v>2709</v>
      </c>
      <c r="H8" s="63">
        <f t="shared" si="1"/>
        <v>0.59303852889667252</v>
      </c>
      <c r="I8" s="21">
        <f t="shared" ref="I8:I22" si="3">H8/0.66</f>
        <v>0.89854322560101896</v>
      </c>
      <c r="J8" s="72">
        <v>9687.4500000000007</v>
      </c>
      <c r="K8" s="39">
        <f t="shared" ref="K8:K22" si="4">(J8/6800)</f>
        <v>1.424625</v>
      </c>
    </row>
    <row r="9" spans="1:13" s="109" customFormat="1" ht="16.5" customHeight="1" x14ac:dyDescent="0.25">
      <c r="A9" s="22" t="s">
        <v>45</v>
      </c>
      <c r="B9" s="20">
        <v>1558</v>
      </c>
      <c r="C9" s="38">
        <v>750</v>
      </c>
      <c r="D9" s="65">
        <f t="shared" si="0"/>
        <v>0.48138639281129653</v>
      </c>
      <c r="E9" s="21">
        <f t="shared" si="2"/>
        <v>0.7405944504789177</v>
      </c>
      <c r="F9" s="38">
        <v>2533</v>
      </c>
      <c r="G9" s="51">
        <v>1434</v>
      </c>
      <c r="H9" s="63">
        <f t="shared" si="1"/>
        <v>0.56612712198973547</v>
      </c>
      <c r="I9" s="21">
        <f t="shared" si="3"/>
        <v>0.85776836665111433</v>
      </c>
      <c r="J9" s="72">
        <v>9523.6049999999996</v>
      </c>
      <c r="K9" s="39">
        <f t="shared" si="4"/>
        <v>1.4005301470588234</v>
      </c>
    </row>
    <row r="10" spans="1:13" s="109" customFormat="1" ht="16.5" customHeight="1" x14ac:dyDescent="0.25">
      <c r="A10" s="22" t="s">
        <v>72</v>
      </c>
      <c r="B10" s="20">
        <v>790</v>
      </c>
      <c r="C10" s="38">
        <v>435</v>
      </c>
      <c r="D10" s="65">
        <f>IF(B10&gt;0,C10/B10,0)</f>
        <v>0.55063291139240511</v>
      </c>
      <c r="E10" s="21">
        <f t="shared" si="2"/>
        <v>0.84712755598831557</v>
      </c>
      <c r="F10" s="38">
        <v>1423</v>
      </c>
      <c r="G10" s="51">
        <v>811</v>
      </c>
      <c r="H10" s="63">
        <f>IF(F10&gt;0,G10/F10,0)</f>
        <v>0.5699226985242446</v>
      </c>
      <c r="I10" s="21">
        <f t="shared" si="3"/>
        <v>0.86351924018824933</v>
      </c>
      <c r="J10" s="72">
        <v>10046.56</v>
      </c>
      <c r="K10" s="39">
        <f t="shared" si="4"/>
        <v>1.477435294117647</v>
      </c>
    </row>
    <row r="11" spans="1:13" s="109" customFormat="1" ht="16.5" customHeight="1" x14ac:dyDescent="0.25">
      <c r="A11" s="22" t="s">
        <v>47</v>
      </c>
      <c r="B11" s="20">
        <v>2683</v>
      </c>
      <c r="C11" s="38">
        <v>1334</v>
      </c>
      <c r="D11" s="65">
        <f t="shared" si="0"/>
        <v>0.4972046216921357</v>
      </c>
      <c r="E11" s="21">
        <f t="shared" si="2"/>
        <v>0.76493018721867023</v>
      </c>
      <c r="F11" s="38">
        <v>4094</v>
      </c>
      <c r="G11" s="51">
        <v>2431</v>
      </c>
      <c r="H11" s="63">
        <f t="shared" si="1"/>
        <v>0.59379579872984856</v>
      </c>
      <c r="I11" s="21">
        <f t="shared" si="3"/>
        <v>0.89969060413613411</v>
      </c>
      <c r="J11" s="72">
        <v>10072.975</v>
      </c>
      <c r="K11" s="39">
        <f t="shared" si="4"/>
        <v>1.4813198529411766</v>
      </c>
    </row>
    <row r="12" spans="1:13" s="109" customFormat="1" ht="16.5" customHeight="1" x14ac:dyDescent="0.25">
      <c r="A12" s="19" t="s">
        <v>73</v>
      </c>
      <c r="B12" s="20">
        <v>620</v>
      </c>
      <c r="C12" s="38">
        <v>310</v>
      </c>
      <c r="D12" s="65">
        <f t="shared" si="0"/>
        <v>0.5</v>
      </c>
      <c r="E12" s="21">
        <f t="shared" si="2"/>
        <v>0.76923076923076916</v>
      </c>
      <c r="F12" s="38">
        <v>1044</v>
      </c>
      <c r="G12" s="51">
        <v>582</v>
      </c>
      <c r="H12" s="63">
        <f t="shared" si="1"/>
        <v>0.55747126436781613</v>
      </c>
      <c r="I12" s="21">
        <f t="shared" si="3"/>
        <v>0.8446534308603274</v>
      </c>
      <c r="J12" s="72">
        <v>8609.1350000000002</v>
      </c>
      <c r="K12" s="39">
        <f t="shared" si="4"/>
        <v>1.2660492647058823</v>
      </c>
    </row>
    <row r="13" spans="1:13" s="109" customFormat="1" ht="16.5" customHeight="1" x14ac:dyDescent="0.25">
      <c r="A13" s="22" t="s">
        <v>74</v>
      </c>
      <c r="B13" s="20">
        <v>1403</v>
      </c>
      <c r="C13" s="38">
        <v>769</v>
      </c>
      <c r="D13" s="65">
        <f t="shared" si="0"/>
        <v>0.54811119030648614</v>
      </c>
      <c r="E13" s="21">
        <f t="shared" si="2"/>
        <v>0.84324798508690169</v>
      </c>
      <c r="F13" s="38">
        <v>2391</v>
      </c>
      <c r="G13" s="51">
        <v>1484</v>
      </c>
      <c r="H13" s="63">
        <f t="shared" si="1"/>
        <v>0.62066081137599327</v>
      </c>
      <c r="I13" s="21">
        <f t="shared" si="3"/>
        <v>0.94039516875150486</v>
      </c>
      <c r="J13" s="72">
        <v>12640</v>
      </c>
      <c r="K13" s="39">
        <f t="shared" si="4"/>
        <v>1.8588235294117648</v>
      </c>
    </row>
    <row r="14" spans="1:13" s="109" customFormat="1" ht="16.5" customHeight="1" x14ac:dyDescent="0.25">
      <c r="A14" s="22" t="s">
        <v>75</v>
      </c>
      <c r="B14" s="20">
        <v>885</v>
      </c>
      <c r="C14" s="38">
        <v>466</v>
      </c>
      <c r="D14" s="65">
        <f t="shared" si="0"/>
        <v>0.52655367231638417</v>
      </c>
      <c r="E14" s="21">
        <f t="shared" si="2"/>
        <v>0.81008257279443718</v>
      </c>
      <c r="F14" s="38">
        <v>1498</v>
      </c>
      <c r="G14" s="51">
        <v>868</v>
      </c>
      <c r="H14" s="63">
        <f t="shared" si="1"/>
        <v>0.57943925233644855</v>
      </c>
      <c r="I14" s="21">
        <f t="shared" si="3"/>
        <v>0.87793826111583106</v>
      </c>
      <c r="J14" s="72">
        <v>7784.375</v>
      </c>
      <c r="K14" s="39">
        <f t="shared" si="4"/>
        <v>1.1447610294117647</v>
      </c>
    </row>
    <row r="15" spans="1:13" s="109" customFormat="1" ht="16.5" customHeight="1" x14ac:dyDescent="0.25">
      <c r="A15" s="22" t="s">
        <v>51</v>
      </c>
      <c r="B15" s="20">
        <v>2225</v>
      </c>
      <c r="C15" s="38">
        <v>1090</v>
      </c>
      <c r="D15" s="65">
        <f t="shared" si="0"/>
        <v>0.48988764044943822</v>
      </c>
      <c r="E15" s="21">
        <f t="shared" si="2"/>
        <v>0.75367329299913566</v>
      </c>
      <c r="F15" s="38">
        <v>4022</v>
      </c>
      <c r="G15" s="51">
        <v>2344</v>
      </c>
      <c r="H15" s="63">
        <f t="shared" si="1"/>
        <v>0.58279462953754346</v>
      </c>
      <c r="I15" s="21">
        <f t="shared" si="3"/>
        <v>0.88302216596597494</v>
      </c>
      <c r="J15" s="72">
        <v>7527.36</v>
      </c>
      <c r="K15" s="39">
        <f t="shared" si="4"/>
        <v>1.1069647058823529</v>
      </c>
    </row>
    <row r="16" spans="1:13" s="109" customFormat="1" ht="16.5" customHeight="1" x14ac:dyDescent="0.25">
      <c r="A16" s="22" t="s">
        <v>76</v>
      </c>
      <c r="B16" s="20">
        <v>1814</v>
      </c>
      <c r="C16" s="38">
        <v>938</v>
      </c>
      <c r="D16" s="65">
        <f t="shared" si="0"/>
        <v>0.51708930540242559</v>
      </c>
      <c r="E16" s="21">
        <f t="shared" si="2"/>
        <v>0.79552200831142394</v>
      </c>
      <c r="F16" s="38">
        <v>3156</v>
      </c>
      <c r="G16" s="51">
        <v>1911</v>
      </c>
      <c r="H16" s="63">
        <f t="shared" si="1"/>
        <v>0.60551330798479086</v>
      </c>
      <c r="I16" s="21">
        <f t="shared" si="3"/>
        <v>0.91744440603756183</v>
      </c>
      <c r="J16" s="72">
        <v>11190.684999999999</v>
      </c>
      <c r="K16" s="39">
        <f t="shared" si="4"/>
        <v>1.6456889705882352</v>
      </c>
    </row>
    <row r="17" spans="1:13" s="109" customFormat="1" ht="16.5" customHeight="1" x14ac:dyDescent="0.25">
      <c r="A17" s="22" t="s">
        <v>53</v>
      </c>
      <c r="B17" s="20">
        <v>3567</v>
      </c>
      <c r="C17" s="38">
        <v>1806</v>
      </c>
      <c r="D17" s="65">
        <f t="shared" si="0"/>
        <v>0.50630782169890665</v>
      </c>
      <c r="E17" s="21">
        <f t="shared" si="2"/>
        <v>0.77893511030601015</v>
      </c>
      <c r="F17" s="38">
        <v>5798</v>
      </c>
      <c r="G17" s="51">
        <v>3516</v>
      </c>
      <c r="H17" s="63">
        <f t="shared" si="1"/>
        <v>0.60641600551914454</v>
      </c>
      <c r="I17" s="21">
        <f t="shared" si="3"/>
        <v>0.91881212957446134</v>
      </c>
      <c r="J17" s="72">
        <v>15100</v>
      </c>
      <c r="K17" s="39">
        <f t="shared" si="4"/>
        <v>2.2205882352941178</v>
      </c>
    </row>
    <row r="18" spans="1:13" s="109" customFormat="1" ht="16.5" customHeight="1" x14ac:dyDescent="0.25">
      <c r="A18" s="22" t="s">
        <v>77</v>
      </c>
      <c r="B18" s="20">
        <v>3373</v>
      </c>
      <c r="C18" s="38">
        <v>1864</v>
      </c>
      <c r="D18" s="65">
        <f>IF(B18&gt;0,C18/B18,0)</f>
        <v>0.55262377705306853</v>
      </c>
      <c r="E18" s="21">
        <f t="shared" si="2"/>
        <v>0.85019042623549002</v>
      </c>
      <c r="F18" s="38">
        <v>6057</v>
      </c>
      <c r="G18" s="51">
        <v>3767</v>
      </c>
      <c r="H18" s="63">
        <f>IF(F18&gt;0,G18/F18,0)</f>
        <v>0.62192504540201421</v>
      </c>
      <c r="I18" s="21">
        <f t="shared" si="3"/>
        <v>0.94231067485153663</v>
      </c>
      <c r="J18" s="72">
        <v>16263.4</v>
      </c>
      <c r="K18" s="39">
        <f t="shared" si="4"/>
        <v>2.3916764705882354</v>
      </c>
    </row>
    <row r="19" spans="1:13" s="109" customFormat="1" ht="16.5" customHeight="1" x14ac:dyDescent="0.25">
      <c r="A19" s="22" t="s">
        <v>78</v>
      </c>
      <c r="B19" s="20">
        <v>1205</v>
      </c>
      <c r="C19" s="38">
        <v>609</v>
      </c>
      <c r="D19" s="65">
        <f t="shared" si="0"/>
        <v>0.50539419087136928</v>
      </c>
      <c r="E19" s="21">
        <f t="shared" si="2"/>
        <v>0.77752952441749112</v>
      </c>
      <c r="F19" s="38">
        <v>2096</v>
      </c>
      <c r="G19" s="51">
        <v>1284</v>
      </c>
      <c r="H19" s="63">
        <f t="shared" si="1"/>
        <v>0.61259541984732824</v>
      </c>
      <c r="I19" s="21">
        <f t="shared" si="3"/>
        <v>0.92817487855655789</v>
      </c>
      <c r="J19" s="72">
        <v>10953.54</v>
      </c>
      <c r="K19" s="39">
        <f t="shared" si="4"/>
        <v>1.610814705882353</v>
      </c>
    </row>
    <row r="20" spans="1:13" s="109" customFormat="1" ht="16.5" customHeight="1" x14ac:dyDescent="0.25">
      <c r="A20" s="22" t="s">
        <v>56</v>
      </c>
      <c r="B20" s="20">
        <v>1180</v>
      </c>
      <c r="C20" s="38">
        <v>560</v>
      </c>
      <c r="D20" s="65">
        <f t="shared" si="0"/>
        <v>0.47457627118644069</v>
      </c>
      <c r="E20" s="21">
        <f t="shared" si="2"/>
        <v>0.73011734028683184</v>
      </c>
      <c r="F20" s="38">
        <v>1979</v>
      </c>
      <c r="G20" s="51">
        <v>1054</v>
      </c>
      <c r="H20" s="63">
        <f t="shared" si="1"/>
        <v>0.53259221829206671</v>
      </c>
      <c r="I20" s="21">
        <f t="shared" si="3"/>
        <v>0.80695790650313137</v>
      </c>
      <c r="J20" s="72">
        <v>10204.35</v>
      </c>
      <c r="K20" s="39">
        <f t="shared" si="4"/>
        <v>1.5006397058823531</v>
      </c>
    </row>
    <row r="21" spans="1:13" s="109" customFormat="1" ht="16.5" customHeight="1" thickBot="1" x14ac:dyDescent="0.3">
      <c r="A21" s="23" t="s">
        <v>57</v>
      </c>
      <c r="B21" s="24">
        <v>1723</v>
      </c>
      <c r="C21" s="48">
        <v>820</v>
      </c>
      <c r="D21" s="66">
        <f t="shared" si="0"/>
        <v>0.4759141033081834</v>
      </c>
      <c r="E21" s="25">
        <f t="shared" si="2"/>
        <v>0.73217554355105141</v>
      </c>
      <c r="F21" s="41">
        <v>2483</v>
      </c>
      <c r="G21" s="81">
        <v>1410</v>
      </c>
      <c r="H21" s="64">
        <f t="shared" si="1"/>
        <v>0.56786145791381393</v>
      </c>
      <c r="I21" s="25">
        <f t="shared" si="3"/>
        <v>0.86039614835426348</v>
      </c>
      <c r="J21" s="106">
        <v>11427.844999999999</v>
      </c>
      <c r="K21" s="121">
        <f t="shared" si="4"/>
        <v>1.6805654411764706</v>
      </c>
    </row>
    <row r="22" spans="1:13" s="111" customFormat="1" ht="16.5" customHeight="1" thickBot="1" x14ac:dyDescent="0.3">
      <c r="A22" s="26" t="s">
        <v>79</v>
      </c>
      <c r="B22" s="27">
        <v>28857</v>
      </c>
      <c r="C22" s="49">
        <v>14637</v>
      </c>
      <c r="D22" s="85">
        <f t="shared" si="0"/>
        <v>0.5072252832934816</v>
      </c>
      <c r="E22" s="28">
        <f t="shared" si="2"/>
        <v>0.78034658968227932</v>
      </c>
      <c r="F22" s="117">
        <v>49113</v>
      </c>
      <c r="G22" s="49">
        <v>29130</v>
      </c>
      <c r="H22" s="113">
        <f t="shared" si="1"/>
        <v>0.59312198399609062</v>
      </c>
      <c r="I22" s="28">
        <f t="shared" si="3"/>
        <v>0.89866967272134934</v>
      </c>
      <c r="J22" s="118">
        <v>11043.2</v>
      </c>
      <c r="K22" s="122">
        <f t="shared" si="4"/>
        <v>1.6240000000000001</v>
      </c>
    </row>
    <row r="23" spans="1:13" s="111" customFormat="1" ht="16.5" customHeight="1" x14ac:dyDescent="0.25">
      <c r="A23" s="178" t="str">
        <f>'2 - Job Seeker'!A25:K25</f>
        <v>*State Labor Exchange Goals:   Q2 EE Rate = 65%    Q4 EE Rate = 66%    Median Earnings = $6800</v>
      </c>
      <c r="B23" s="210"/>
      <c r="C23" s="210"/>
      <c r="D23" s="210"/>
      <c r="E23" s="210"/>
      <c r="F23" s="210"/>
      <c r="G23" s="210"/>
      <c r="H23" s="210"/>
      <c r="I23" s="210"/>
      <c r="J23" s="210"/>
      <c r="K23" s="211"/>
      <c r="L23" s="116"/>
      <c r="M23" s="110"/>
    </row>
    <row r="24" spans="1:13" s="112" customFormat="1" ht="123" customHeight="1" thickBot="1" x14ac:dyDescent="0.35">
      <c r="A24" s="175"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76"/>
      <c r="C24" s="176"/>
      <c r="D24" s="176"/>
      <c r="E24" s="176"/>
      <c r="F24" s="176"/>
      <c r="G24" s="176"/>
      <c r="H24" s="176"/>
      <c r="I24" s="176"/>
      <c r="J24" s="176"/>
      <c r="K24" s="177"/>
    </row>
  </sheetData>
  <mergeCells count="5">
    <mergeCell ref="A1:K1"/>
    <mergeCell ref="A2:K2"/>
    <mergeCell ref="A3:K3"/>
    <mergeCell ref="A23:K23"/>
    <mergeCell ref="A24:K24"/>
  </mergeCells>
  <printOptions horizontalCentered="1" verticalCentered="1"/>
  <pageMargins left="0.3" right="0.3" top="0.3" bottom="0.3" header="0.12" footer="0.13"/>
  <pageSetup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5739B83D9EC05746835EEFEAC1333386" ma:contentTypeVersion="9" ma:contentTypeDescription="Create a new document." ma:contentTypeScope="" ma:versionID="006ba3e599dabd0635471657cdb3bfc3">
  <xsd:schema xmlns:xsd="http://www.w3.org/2001/XMLSchema" xmlns:xs="http://www.w3.org/2001/XMLSchema" xmlns:p="http://schemas.microsoft.com/office/2006/metadata/properties" xmlns:ns2="a543ae4e-6060-48c8-a421-709023b87e3c" xmlns:ns3="b72976aa-e7d9-498e-b08a-d3d9e47e4056" targetNamespace="http://schemas.microsoft.com/office/2006/metadata/properties" ma:root="true" ma:fieldsID="4314587907e6f5a278d5334c3fd06d7f" ns2:_="" ns3:_="">
    <xsd:import namespace="a543ae4e-6060-48c8-a421-709023b87e3c"/>
    <xsd:import namespace="b72976aa-e7d9-498e-b08a-d3d9e47e405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43ae4e-6060-48c8-a421-709023b87e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2976aa-e7d9-498e-b08a-d3d9e47e4056"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388747-ADF0-4514-929B-D05696B94FC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DF2DB92-CCA1-4144-81AB-C018EBF2FD0E}">
  <ds:schemaRefs>
    <ds:schemaRef ds:uri="http://schemas.microsoft.com/sharepoint/v3/contenttype/forms"/>
  </ds:schemaRefs>
</ds:datastoreItem>
</file>

<file path=customXml/itemProps3.xml><?xml version="1.0" encoding="utf-8"?>
<ds:datastoreItem xmlns:ds="http://schemas.openxmlformats.org/officeDocument/2006/customXml" ds:itemID="{5970324A-6472-4C98-B66D-322CB3D6BA22}">
  <ds:schemaRefs>
    <ds:schemaRef ds:uri="http://schemas.microsoft.com/office/2006/metadata/longProperties"/>
  </ds:schemaRefs>
</ds:datastoreItem>
</file>

<file path=customXml/itemProps4.xml><?xml version="1.0" encoding="utf-8"?>
<ds:datastoreItem xmlns:ds="http://schemas.openxmlformats.org/officeDocument/2006/customXml" ds:itemID="{81F2A91D-FC84-4293-82DB-FF68CD9722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43ae4e-6060-48c8-a421-709023b87e3c"/>
    <ds:schemaRef ds:uri="b72976aa-e7d9-498e-b08a-d3d9e47e40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Cover</vt:lpstr>
      <vt:lpstr>1- Populations in Cohort</vt:lpstr>
      <vt:lpstr>2 - Job Seeker</vt:lpstr>
      <vt:lpstr>3 - UI Claimant</vt:lpstr>
      <vt:lpstr>4 - Veteran</vt:lpstr>
      <vt:lpstr>5 - Disabled Veteran</vt:lpstr>
      <vt:lpstr>6 - DVOP Disabled Veteran</vt:lpstr>
      <vt:lpstr>7 - DVOP Veteran</vt:lpstr>
      <vt:lpstr>8 - RESEA</vt:lpstr>
      <vt:lpstr>'2 - Job Seeker'!Print_Area</vt:lpstr>
      <vt:lpstr>'3 - UI Claimant'!Print_Area</vt:lpstr>
      <vt:lpstr>'4 - Veteran'!Print_Area</vt:lpstr>
      <vt:lpstr>'5 - Disabled Veteran'!Print_Area</vt:lpstr>
      <vt:lpstr>'6 - DVOP Disabled Veteran'!Print_Area</vt:lpstr>
      <vt:lpstr>'7 - DVOP Veteran'!Print_Area</vt:lpstr>
      <vt:lpstr>'8 - RESEA'!Print_Area</vt:lpstr>
    </vt:vector>
  </TitlesOfParts>
  <Manager/>
  <Company>DCS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 10  LX Performance Summary by Area</dc:title>
  <dc:subject/>
  <dc:creator>Joan Boucher</dc:creator>
  <cp:keywords/>
  <dc:description/>
  <cp:lastModifiedBy>Joan Boucher</cp:lastModifiedBy>
  <cp:revision/>
  <dcterms:created xsi:type="dcterms:W3CDTF">2002-02-12T20:34:33Z</dcterms:created>
  <dcterms:modified xsi:type="dcterms:W3CDTF">2021-12-17T19:28:39Z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8" name="display_urn:schemas-microsoft-com:office:office#Editor">
    <vt:lpwstr>Boucher, Joan (DWD)</vt:lpwstr>
  </property>
  <property fmtid="{D5CDD505-2E9C-101B-9397-08002B2CF9AE}" pid="9" name="Order">
    <vt:lpwstr>18853000.0000000</vt:lpwstr>
  </property>
  <property fmtid="{D5CDD505-2E9C-101B-9397-08002B2CF9AE}" pid="10" name="display_urn:schemas-microsoft-com:office:office#Author">
    <vt:lpwstr>Boucher, Joan (DWD)</vt:lpwstr>
  </property>
</Properties>
</file>