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2 12312021/"/>
    </mc:Choice>
  </mc:AlternateContent>
  <bookViews>
    <workbookView xWindow="0" yWindow="0" windowWidth="9540" windowHeight="3255" tabRatio="883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 s="1"/>
  <c r="F23" i="1"/>
  <c r="I23" i="1"/>
  <c r="J23" i="1" s="1"/>
  <c r="L23" i="1"/>
  <c r="M23" i="1" s="1"/>
  <c r="N23" i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<sst xmlns="http://schemas.openxmlformats.org/spreadsheetml/2006/main" count="212" uniqueCount="86">
  <si>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</si>
  <si>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</si>
  <si>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</si>
  <si>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</si>
  <si>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</si>
  <si>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</si>
  <si>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</si>
  <si>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</si>
  <si>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</si>
  <si>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</si>
  <si>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</si>
  <si>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</si>
  <si>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</si>
  <si>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</si>
  <si>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</si>
  <si>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</si>
  <si>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</si>
  <si>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</si>
  <si>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</si>
  <si>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</si>
  <si>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</si>
  <si>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</si>
  <si>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</si>
  <si>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</si>
  <si>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</si>
  <si>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</si>
  <si>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</si>
  <si>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</si>
  <si>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</si>
  <si>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</si>
  <si>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</si>
  <si>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</si>
  <si>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</si>
  <si>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</si>
  <si>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</si>
  <si>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</si>
  <si>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</si>
  <si>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</si>
  <si>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</si>
  <si>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</si>
  <si>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</si>
  <si>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</si>
  <si>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</si>
  <si>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</si>
  <si>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</si>
  <si>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</si>
  <si>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</si>
  <si>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</si>
  <si>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</si>
  <si>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</si>
  <si>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</si>
  <si>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</si>
  <si>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</si>
  <si>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</si>
  <si>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</si>
  <si>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</si>
  <si>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</si>
  <si>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</si>
  <si>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</si>
  <si>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</si>
  <si>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</si>
  <si>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</si>
  <si>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</si>
  <si>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</si>
  <si>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</si>
  <si>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</si>
  <si>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</si>
  <si>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</si>
  <si>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</si>
  <si>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</si>
  <si>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</si>
  <si>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</si>
  <si>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</si>
  <si>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</si>
  <si>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</si>
  <si>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</si>
  <si>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</si>
  <si>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</si>
  <si>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</si>
  <si>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</si>
  <si>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</si>
  <si>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</si>
  <si>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</si>
  <si>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</si>
  <si>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</si>
  <si>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FY22 QUARTER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</si>
</sst>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48"/>
      <c r="D2" s="249"/>
      <c r="E2" s="249"/>
      <c r="F2" s="250"/>
      <c r="G2" s="2"/>
    </row>
    <row r="3" spans="2:8" ht="18.75" customHeight="1" thickTop="1" thickBot="1" x14ac:dyDescent="0.3">
      <c r="B3" s="1"/>
      <c r="C3" s="239"/>
      <c r="D3" s="240"/>
      <c r="E3" s="240"/>
      <c r="F3" s="241"/>
      <c r="G3" s="2"/>
    </row>
    <row r="4" spans="2:8" ht="18.75" customHeight="1" thickTop="1" thickBot="1" x14ac:dyDescent="0.35">
      <c r="B4" s="1"/>
      <c r="C4" s="251"/>
      <c r="D4" s="252"/>
      <c r="E4" s="252"/>
      <c r="F4" s="253"/>
      <c r="G4" s="2"/>
    </row>
    <row r="5" spans="2:8" ht="18.75" customHeight="1" thickTop="1" thickBot="1" x14ac:dyDescent="0.3">
      <c r="B5" s="1"/>
      <c r="C5" s="254"/>
      <c r="D5" s="255"/>
      <c r="E5" s="255"/>
      <c r="F5" s="256"/>
      <c r="G5" s="2"/>
    </row>
    <row r="6" spans="2:8" ht="18.75" customHeight="1" thickTop="1" thickBot="1" x14ac:dyDescent="0.35">
      <c r="B6" s="1"/>
      <c r="C6" s="251" t="s">
        <v>0</v>
      </c>
      <c r="D6" s="252"/>
      <c r="E6" s="252"/>
      <c r="F6" s="253"/>
      <c r="G6" s="2"/>
    </row>
    <row r="7" spans="2:8" ht="19.5" customHeight="1" thickTop="1" thickBot="1" x14ac:dyDescent="0.35">
      <c r="B7" s="1"/>
      <c r="C7" s="251" t="s">
        <v>85</v>
      </c>
      <c r="D7" s="252"/>
      <c r="E7" s="252"/>
      <c r="F7" s="253"/>
      <c r="G7" s="2"/>
    </row>
    <row r="8" spans="2:8" ht="17.25" thickTop="1" thickBot="1" x14ac:dyDescent="0.3">
      <c r="B8" s="1"/>
      <c r="C8" s="254"/>
      <c r="D8" s="255"/>
      <c r="E8" s="255"/>
      <c r="F8" s="256"/>
      <c r="G8" s="2"/>
    </row>
    <row r="9" spans="2:8" s="7" customFormat="1" ht="17.25" thickTop="1" thickBot="1" x14ac:dyDescent="0.3">
      <c r="B9" s="4"/>
      <c r="C9" s="239"/>
      <c r="D9" s="240"/>
      <c r="E9" s="5"/>
      <c r="F9" s="241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39"/>
      <c r="D11" s="240"/>
      <c r="E11" s="12"/>
      <c r="F11" s="241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D13" s="17"/>
      <c r="E13" s="18"/>
      <c r="F13" s="19"/>
      <c r="G13" s="6"/>
    </row>
    <row r="14" spans="2:8" s="7" customFormat="1" ht="17.25" customHeight="1" thickTop="1" thickBot="1" x14ac:dyDescent="0.35">
      <c r="B14" s="20"/>
      <c r="C14" s="21"/>
      <c r="E14" s="15" t="s">
        <v>3</v>
      </c>
      <c r="F14" s="14"/>
      <c r="G14" s="22"/>
      <c r="H14" s="23"/>
    </row>
    <row r="15" spans="2:8" s="7" customFormat="1" ht="20.25" thickTop="1" thickBot="1" x14ac:dyDescent="0.35">
      <c r="B15" s="4"/>
      <c r="C15" s="8"/>
      <c r="D15" s="17"/>
      <c r="E15" s="18"/>
      <c r="F15" s="19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1:9" ht="17.25" thickTop="1" thickBot="1" x14ac:dyDescent="0.3">
      <c r="B17" s="1"/>
      <c r="C17" s="239"/>
      <c r="D17" s="17"/>
      <c r="E17" s="12"/>
      <c r="F17" s="19"/>
      <c r="G17" s="2"/>
    </row>
    <row r="18" spans="1:9" s="7" customFormat="1" ht="17.25" thickTop="1" thickBot="1" x14ac:dyDescent="0.3">
      <c r="B18" s="4"/>
      <c r="C18" s="24"/>
      <c r="D18" s="17"/>
      <c r="E18" s="12"/>
      <c r="F18" s="19"/>
      <c r="G18" s="6"/>
    </row>
    <row r="19" spans="1:9" s="7" customFormat="1" ht="17.25" customHeight="1" thickTop="1" thickBot="1" x14ac:dyDescent="0.4">
      <c r="B19" s="4"/>
      <c r="C19" s="8"/>
      <c r="D19" s="9"/>
      <c r="E19" s="25" t="s">
        <v>5</v>
      </c>
      <c r="F19" s="11"/>
      <c r="G19" s="6"/>
    </row>
    <row r="20" spans="1:9" s="7" customFormat="1" ht="17.25" thickTop="1" thickBot="1" x14ac:dyDescent="0.3">
      <c r="B20" s="4"/>
      <c r="C20" s="239"/>
      <c r="D20" s="240"/>
      <c r="E20" s="12"/>
      <c r="F20" s="241"/>
      <c r="G20" s="6"/>
    </row>
    <row r="21" spans="1:9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1:9" s="7" customFormat="1" ht="20.25" thickTop="1" thickBot="1" x14ac:dyDescent="0.35">
      <c r="B22" s="4"/>
      <c r="C22" s="8"/>
      <c r="D22" s="17"/>
      <c r="E22" s="18"/>
      <c r="F22" s="19"/>
      <c r="G22" s="6"/>
    </row>
    <row r="23" spans="1:9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1:9" s="7" customFormat="1" ht="20.25" thickTop="1" thickBot="1" x14ac:dyDescent="0.35">
      <c r="B24" s="4"/>
      <c r="C24" s="8"/>
      <c r="D24" s="17"/>
      <c r="E24" s="18"/>
      <c r="F24" s="19"/>
      <c r="G24" s="6"/>
    </row>
    <row r="25" spans="1:9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1:9" ht="17.25" thickTop="1" thickBot="1" x14ac:dyDescent="0.3">
      <c r="B26" s="1"/>
      <c r="C26" s="254"/>
      <c r="D26" s="255"/>
      <c r="E26" s="255"/>
      <c r="F26" s="256"/>
      <c r="G26" s="2"/>
    </row>
    <row r="27" spans="1:9" ht="14.25" thickTop="1" thickBot="1" x14ac:dyDescent="0.25">
      <c r="B27" s="1"/>
      <c r="C27" s="260"/>
      <c r="D27" s="261"/>
      <c r="E27" s="261"/>
      <c r="F27" s="262"/>
      <c r="G27" s="2"/>
    </row>
    <row r="28" spans="1:9" ht="14.25" thickTop="1" thickBot="1" x14ac:dyDescent="0.25">
      <c r="B28" s="1"/>
      <c r="C28" s="257"/>
      <c r="D28" s="258"/>
      <c r="E28" s="258"/>
      <c r="F28" s="259"/>
      <c r="G28" s="2"/>
    </row>
    <row r="29" spans="1:9" ht="4.5" customHeight="1" thickTop="1" x14ac:dyDescent="0.2">
      <c r="B29" s="1"/>
      <c r="C29" s="2"/>
      <c r="D29" s="2"/>
      <c r="E29" s="2"/>
      <c r="F29" s="2"/>
      <c r="G29" s="2"/>
    </row>
    <row r="30" spans="1:9" s="26" customFormat="1" ht="12.75" customHeight="1" x14ac:dyDescent="0.2">
      <c r="C30" s="27"/>
    </row>
    <row r="31" spans="1:9" x14ac:dyDescent="0.2">
      <c r="A31" s="26"/>
      <c r="B31" s="26"/>
      <c r="C31" s="3" t="s">
        <v>9</v>
      </c>
      <c r="D31" s="26"/>
      <c r="E31" s="26"/>
      <c r="F31" s="28"/>
      <c r="G31" s="26"/>
      <c r="H31" s="26"/>
      <c r="I31" s="26"/>
    </row>
    <row r="32" spans="1:9" x14ac:dyDescent="0.2">
      <c r="A32" s="26"/>
      <c r="B32" s="26"/>
      <c r="C32" s="26" t="s">
        <v>10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 x14ac:dyDescent="0.2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 x14ac:dyDescent="0.2">
      <c r="A2" s="271" t="s">
        <v>85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 x14ac:dyDescent="0.25">
      <c r="A3" s="274" t="s">
        <v>11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">
      <c r="A4" s="283" t="s">
        <v>12</v>
      </c>
      <c r="B4" s="277" t="s">
        <v>13</v>
      </c>
      <c r="C4" s="278"/>
      <c r="D4" s="279"/>
      <c r="E4" s="277" t="s">
        <v>14</v>
      </c>
      <c r="F4" s="278"/>
      <c r="G4" s="279"/>
      <c r="H4" s="277" t="s">
        <v>15</v>
      </c>
      <c r="I4" s="278"/>
      <c r="J4" s="278"/>
      <c r="K4" s="278"/>
      <c r="L4" s="278"/>
      <c r="M4" s="279"/>
      <c r="N4" s="277" t="s">
        <v>16</v>
      </c>
      <c r="O4" s="278"/>
      <c r="P4" s="278"/>
      <c r="Q4" s="278"/>
      <c r="R4" s="279"/>
      <c r="S4" s="244"/>
    </row>
    <row r="5" spans="1:19" ht="12.75" customHeight="1" x14ac:dyDescent="0.2">
      <c r="A5" s="284"/>
      <c r="B5" s="280" t="s">
        <v>17</v>
      </c>
      <c r="C5" s="281"/>
      <c r="D5" s="282"/>
      <c r="E5" s="280" t="s">
        <v>18</v>
      </c>
      <c r="F5" s="281"/>
      <c r="G5" s="282"/>
      <c r="H5" s="280" t="s">
        <v>18</v>
      </c>
      <c r="I5" s="281"/>
      <c r="J5" s="281"/>
      <c r="K5" s="281"/>
      <c r="L5" s="281"/>
      <c r="M5" s="282"/>
      <c r="N5" s="280" t="s">
        <v>19</v>
      </c>
      <c r="O5" s="281"/>
      <c r="P5" s="281"/>
      <c r="Q5" s="281"/>
      <c r="R5" s="282"/>
    </row>
    <row r="6" spans="1:19" ht="50.25" customHeight="1" thickBot="1" x14ac:dyDescent="0.25">
      <c r="A6" s="285"/>
      <c r="B6" s="31" t="s">
        <v>20</v>
      </c>
      <c r="C6" s="32" t="s">
        <v>21</v>
      </c>
      <c r="D6" s="33" t="s">
        <v>22</v>
      </c>
      <c r="E6" s="34" t="s">
        <v>20</v>
      </c>
      <c r="F6" s="35" t="s">
        <v>21</v>
      </c>
      <c r="G6" s="33" t="s">
        <v>22</v>
      </c>
      <c r="H6" s="34" t="s">
        <v>23</v>
      </c>
      <c r="I6" s="35" t="s">
        <v>24</v>
      </c>
      <c r="J6" s="35" t="s">
        <v>22</v>
      </c>
      <c r="K6" s="35" t="s">
        <v>25</v>
      </c>
      <c r="L6" s="35" t="s">
        <v>26</v>
      </c>
      <c r="M6" s="33" t="s">
        <v>22</v>
      </c>
      <c r="N6" s="32" t="s">
        <v>27</v>
      </c>
      <c r="O6" s="35" t="s">
        <v>28</v>
      </c>
      <c r="P6" s="32" t="s">
        <v>29</v>
      </c>
      <c r="Q6" s="32" t="s">
        <v>30</v>
      </c>
      <c r="R6" s="33" t="s">
        <v>31</v>
      </c>
      <c r="S6" s="36"/>
    </row>
    <row r="7" spans="1:19" s="52" customFormat="1" ht="20.100000000000001" customHeight="1" x14ac:dyDescent="0.2">
      <c r="A7" s="37" t="s">
        <v>32</v>
      </c>
      <c r="B7" s="38">
        <v>38</v>
      </c>
      <c r="C7" s="39">
        <v>13</v>
      </c>
      <c r="D7" s="40">
        <f t="shared" ref="D7:D23" si="0">(C7/B7)</f>
        <v>0.34210526315789475</v>
      </c>
      <c r="E7" s="41">
        <v>35</v>
      </c>
      <c r="F7" s="42">
        <v>10</v>
      </c>
      <c r="G7" s="40">
        <f t="shared" ref="G7:G23" si="1">(F7/E7)</f>
        <v>0.2857142857142857</v>
      </c>
      <c r="H7" s="43">
        <v>30</v>
      </c>
      <c r="I7" s="39">
        <v>4</v>
      </c>
      <c r="J7" s="44">
        <f t="shared" ref="J7:J23" si="2">(I7/H7)</f>
        <v>0.13333333333333333</v>
      </c>
      <c r="K7" s="42">
        <v>33</v>
      </c>
      <c r="L7" s="45">
        <v>6</v>
      </c>
      <c r="M7" s="46">
        <f>+L7/K7</f>
        <v>0.18181818181818182</v>
      </c>
      <c r="N7" s="47">
        <v>0</v>
      </c>
      <c r="O7" s="48">
        <v>0</v>
      </c>
      <c r="P7" s="45">
        <v>6</v>
      </c>
      <c r="Q7" s="49">
        <v>0</v>
      </c>
      <c r="R7" s="50">
        <v>0</v>
      </c>
      <c r="S7" s="51"/>
    </row>
    <row r="8" spans="1:19" s="52" customFormat="1" ht="20.100000000000001" customHeight="1" x14ac:dyDescent="0.2">
      <c r="A8" s="53" t="s">
        <v>33</v>
      </c>
      <c r="B8" s="54">
        <v>163</v>
      </c>
      <c r="C8" s="55">
        <v>69</v>
      </c>
      <c r="D8" s="56">
        <f t="shared" si="0"/>
        <v>0.42331288343558282</v>
      </c>
      <c r="E8" s="57">
        <v>120</v>
      </c>
      <c r="F8" s="58">
        <v>27</v>
      </c>
      <c r="G8" s="56">
        <f t="shared" si="1"/>
        <v>0.22500000000000001</v>
      </c>
      <c r="H8" s="43">
        <v>45</v>
      </c>
      <c r="I8" s="55">
        <v>15</v>
      </c>
      <c r="J8" s="59">
        <f t="shared" si="2"/>
        <v>0.33333333333333331</v>
      </c>
      <c r="K8" s="58">
        <v>79</v>
      </c>
      <c r="L8" s="60">
        <v>52</v>
      </c>
      <c r="M8" s="61">
        <f>+L8/K8</f>
        <v>0.65822784810126578</v>
      </c>
      <c r="N8" s="62">
        <v>0</v>
      </c>
      <c r="O8" s="63">
        <v>0</v>
      </c>
      <c r="P8" s="60">
        <v>52</v>
      </c>
      <c r="Q8" s="64">
        <v>0</v>
      </c>
      <c r="R8" s="65">
        <v>0</v>
      </c>
      <c r="S8" s="51"/>
    </row>
    <row r="9" spans="1:19" s="52" customFormat="1" ht="20.100000000000001" customHeight="1" x14ac:dyDescent="0.2">
      <c r="A9" s="37" t="s">
        <v>34</v>
      </c>
      <c r="B9" s="54">
        <v>117</v>
      </c>
      <c r="C9" s="66">
        <v>34</v>
      </c>
      <c r="D9" s="67">
        <f t="shared" si="0"/>
        <v>0.29059829059829062</v>
      </c>
      <c r="E9" s="57">
        <v>71</v>
      </c>
      <c r="F9" s="58">
        <v>14</v>
      </c>
      <c r="G9" s="56">
        <f t="shared" si="1"/>
        <v>0.19718309859154928</v>
      </c>
      <c r="H9" s="43">
        <v>36</v>
      </c>
      <c r="I9" s="66">
        <v>12</v>
      </c>
      <c r="J9" s="59">
        <f t="shared" si="2"/>
        <v>0.33333333333333331</v>
      </c>
      <c r="K9" s="58">
        <v>47</v>
      </c>
      <c r="L9" s="60">
        <v>28</v>
      </c>
      <c r="M9" s="61">
        <f t="shared" ref="M9:M22" si="3">+L9/K9</f>
        <v>0.5957446808510638</v>
      </c>
      <c r="N9" s="68">
        <v>2</v>
      </c>
      <c r="O9" s="69">
        <v>0</v>
      </c>
      <c r="P9" s="70">
        <v>26</v>
      </c>
      <c r="Q9" s="71">
        <v>0</v>
      </c>
      <c r="R9" s="72">
        <v>1</v>
      </c>
      <c r="S9" s="51"/>
    </row>
    <row r="10" spans="1:19" s="52" customFormat="1" ht="20.100000000000001" customHeight="1" x14ac:dyDescent="0.2">
      <c r="A10" s="37" t="s">
        <v>35</v>
      </c>
      <c r="B10" s="73">
        <v>116</v>
      </c>
      <c r="C10" s="66">
        <v>101</v>
      </c>
      <c r="D10" s="67">
        <f t="shared" si="0"/>
        <v>0.87068965517241381</v>
      </c>
      <c r="E10" s="74">
        <v>45</v>
      </c>
      <c r="F10" s="58">
        <v>28</v>
      </c>
      <c r="G10" s="56">
        <f t="shared" si="1"/>
        <v>0.62222222222222223</v>
      </c>
      <c r="H10" s="75">
        <v>15</v>
      </c>
      <c r="I10" s="66">
        <v>12</v>
      </c>
      <c r="J10" s="59">
        <f>IF(H10&gt;0,I10/H10,0)</f>
        <v>0.8</v>
      </c>
      <c r="K10" s="58">
        <v>20</v>
      </c>
      <c r="L10" s="60">
        <v>35</v>
      </c>
      <c r="M10" s="61">
        <f t="shared" si="3"/>
        <v>1.75</v>
      </c>
      <c r="N10" s="68">
        <v>0</v>
      </c>
      <c r="O10" s="69">
        <v>0</v>
      </c>
      <c r="P10" s="70">
        <v>35</v>
      </c>
      <c r="Q10" s="71">
        <v>0</v>
      </c>
      <c r="R10" s="72">
        <v>1</v>
      </c>
      <c r="S10" s="51"/>
    </row>
    <row r="11" spans="1:19" s="52" customFormat="1" ht="20.100000000000001" customHeight="1" x14ac:dyDescent="0.2">
      <c r="A11" s="37" t="s">
        <v>36</v>
      </c>
      <c r="B11" s="54">
        <v>32</v>
      </c>
      <c r="C11" s="66">
        <v>18</v>
      </c>
      <c r="D11" s="67">
        <f t="shared" si="0"/>
        <v>0.5625</v>
      </c>
      <c r="E11" s="76">
        <v>18</v>
      </c>
      <c r="F11" s="58">
        <v>7</v>
      </c>
      <c r="G11" s="56">
        <f t="shared" si="1"/>
        <v>0.3888888888888889</v>
      </c>
      <c r="H11" s="43">
        <v>12</v>
      </c>
      <c r="I11" s="66">
        <v>4</v>
      </c>
      <c r="J11" s="59">
        <f>IF(H11&gt;0,I11/H11,0)</f>
        <v>0.33333333333333331</v>
      </c>
      <c r="K11" s="58">
        <v>22</v>
      </c>
      <c r="L11" s="60">
        <v>10</v>
      </c>
      <c r="M11" s="61">
        <f>IF(K11&gt;0,L11/K11,0)</f>
        <v>0.45454545454545453</v>
      </c>
      <c r="N11" s="68">
        <v>0</v>
      </c>
      <c r="O11" s="69">
        <v>0</v>
      </c>
      <c r="P11" s="70">
        <v>10</v>
      </c>
      <c r="Q11" s="71">
        <v>0</v>
      </c>
      <c r="R11" s="72">
        <v>0</v>
      </c>
      <c r="S11" s="51"/>
    </row>
    <row r="12" spans="1:19" s="52" customFormat="1" ht="20.100000000000001" customHeight="1" x14ac:dyDescent="0.2">
      <c r="A12" s="37" t="s">
        <v>37</v>
      </c>
      <c r="B12" s="77">
        <v>71</v>
      </c>
      <c r="C12" s="66">
        <v>31</v>
      </c>
      <c r="D12" s="67">
        <f t="shared" si="0"/>
        <v>0.43661971830985913</v>
      </c>
      <c r="E12" s="78">
        <v>56</v>
      </c>
      <c r="F12" s="58">
        <v>20</v>
      </c>
      <c r="G12" s="56">
        <f t="shared" si="1"/>
        <v>0.35714285714285715</v>
      </c>
      <c r="H12" s="43">
        <v>51</v>
      </c>
      <c r="I12" s="66">
        <v>13</v>
      </c>
      <c r="J12" s="59">
        <f t="shared" si="2"/>
        <v>0.25490196078431371</v>
      </c>
      <c r="K12" s="58">
        <v>66</v>
      </c>
      <c r="L12" s="60">
        <v>24</v>
      </c>
      <c r="M12" s="61">
        <f t="shared" si="3"/>
        <v>0.36363636363636365</v>
      </c>
      <c r="N12" s="68">
        <v>0</v>
      </c>
      <c r="O12" s="69">
        <v>0</v>
      </c>
      <c r="P12" s="70">
        <v>24</v>
      </c>
      <c r="Q12" s="71">
        <v>0</v>
      </c>
      <c r="R12" s="72">
        <v>0</v>
      </c>
      <c r="S12" s="51"/>
    </row>
    <row r="13" spans="1:19" s="52" customFormat="1" ht="20.100000000000001" customHeight="1" x14ac:dyDescent="0.2">
      <c r="A13" s="37" t="s">
        <v>38</v>
      </c>
      <c r="B13" s="54">
        <v>42</v>
      </c>
      <c r="C13" s="66">
        <v>32</v>
      </c>
      <c r="D13" s="67">
        <f t="shared" si="0"/>
        <v>0.76190476190476186</v>
      </c>
      <c r="E13" s="57">
        <v>28</v>
      </c>
      <c r="F13" s="58">
        <v>18</v>
      </c>
      <c r="G13" s="56">
        <f t="shared" si="1"/>
        <v>0.6428571428571429</v>
      </c>
      <c r="H13" s="43">
        <v>20</v>
      </c>
      <c r="I13" s="66">
        <v>13</v>
      </c>
      <c r="J13" s="59">
        <f t="shared" si="2"/>
        <v>0.65</v>
      </c>
      <c r="K13" s="58">
        <v>25</v>
      </c>
      <c r="L13" s="60">
        <v>24</v>
      </c>
      <c r="M13" s="61">
        <f t="shared" si="3"/>
        <v>0.96</v>
      </c>
      <c r="N13" s="68">
        <v>0</v>
      </c>
      <c r="O13" s="69">
        <v>0</v>
      </c>
      <c r="P13" s="70">
        <v>24</v>
      </c>
      <c r="Q13" s="71">
        <v>0</v>
      </c>
      <c r="R13" s="72">
        <v>1</v>
      </c>
      <c r="S13" s="51"/>
    </row>
    <row r="14" spans="1:19" s="52" customFormat="1" ht="20.100000000000001" customHeight="1" x14ac:dyDescent="0.2">
      <c r="A14" s="37" t="s">
        <v>39</v>
      </c>
      <c r="B14" s="54">
        <v>38</v>
      </c>
      <c r="C14" s="66">
        <v>29</v>
      </c>
      <c r="D14" s="67">
        <f t="shared" si="0"/>
        <v>0.76315789473684215</v>
      </c>
      <c r="E14" s="57">
        <v>22</v>
      </c>
      <c r="F14" s="58">
        <v>15</v>
      </c>
      <c r="G14" s="56">
        <f t="shared" si="1"/>
        <v>0.68181818181818177</v>
      </c>
      <c r="H14" s="43">
        <v>17</v>
      </c>
      <c r="I14" s="66">
        <v>11</v>
      </c>
      <c r="J14" s="59">
        <f t="shared" si="2"/>
        <v>0.6470588235294118</v>
      </c>
      <c r="K14" s="58">
        <v>25</v>
      </c>
      <c r="L14" s="60">
        <v>23</v>
      </c>
      <c r="M14" s="61">
        <f t="shared" si="3"/>
        <v>0.92</v>
      </c>
      <c r="N14" s="68">
        <v>0</v>
      </c>
      <c r="O14" s="69">
        <v>0</v>
      </c>
      <c r="P14" s="70">
        <v>23</v>
      </c>
      <c r="Q14" s="71">
        <v>0</v>
      </c>
      <c r="R14" s="72">
        <v>0</v>
      </c>
      <c r="S14" s="51"/>
    </row>
    <row r="15" spans="1:19" s="52" customFormat="1" ht="20.100000000000001" customHeight="1" x14ac:dyDescent="0.2">
      <c r="A15" s="37" t="s">
        <v>40</v>
      </c>
      <c r="B15" s="54">
        <v>86</v>
      </c>
      <c r="C15" s="66">
        <v>67</v>
      </c>
      <c r="D15" s="67">
        <f t="shared" si="0"/>
        <v>0.77906976744186052</v>
      </c>
      <c r="E15" s="57">
        <v>37</v>
      </c>
      <c r="F15" s="58">
        <v>23</v>
      </c>
      <c r="G15" s="56">
        <f t="shared" si="1"/>
        <v>0.6216216216216216</v>
      </c>
      <c r="H15" s="43">
        <v>33</v>
      </c>
      <c r="I15" s="66">
        <v>16</v>
      </c>
      <c r="J15" s="59">
        <f t="shared" si="2"/>
        <v>0.48484848484848486</v>
      </c>
      <c r="K15" s="58">
        <v>45</v>
      </c>
      <c r="L15" s="60">
        <v>43</v>
      </c>
      <c r="M15" s="61">
        <f t="shared" si="3"/>
        <v>0.9555555555555556</v>
      </c>
      <c r="N15" s="68">
        <v>1</v>
      </c>
      <c r="O15" s="69">
        <v>1</v>
      </c>
      <c r="P15" s="70">
        <v>41</v>
      </c>
      <c r="Q15" s="71">
        <v>1</v>
      </c>
      <c r="R15" s="72">
        <v>2</v>
      </c>
      <c r="S15" s="51"/>
    </row>
    <row r="16" spans="1:19" s="52" customFormat="1" ht="20.100000000000001" customHeight="1" x14ac:dyDescent="0.2">
      <c r="A16" s="37" t="s">
        <v>41</v>
      </c>
      <c r="B16" s="54">
        <v>250</v>
      </c>
      <c r="C16" s="66">
        <v>195</v>
      </c>
      <c r="D16" s="67">
        <f t="shared" si="0"/>
        <v>0.78</v>
      </c>
      <c r="E16" s="57">
        <v>133</v>
      </c>
      <c r="F16" s="58">
        <v>103</v>
      </c>
      <c r="G16" s="56">
        <f t="shared" si="1"/>
        <v>0.77443609022556392</v>
      </c>
      <c r="H16" s="43">
        <v>173</v>
      </c>
      <c r="I16" s="66">
        <v>49</v>
      </c>
      <c r="J16" s="59">
        <f t="shared" si="2"/>
        <v>0.2832369942196532</v>
      </c>
      <c r="K16" s="58">
        <v>185</v>
      </c>
      <c r="L16" s="60">
        <v>100</v>
      </c>
      <c r="M16" s="61">
        <f t="shared" si="3"/>
        <v>0.54054054054054057</v>
      </c>
      <c r="N16" s="68">
        <v>0</v>
      </c>
      <c r="O16" s="69">
        <v>0</v>
      </c>
      <c r="P16" s="70">
        <v>98</v>
      </c>
      <c r="Q16" s="71">
        <v>2</v>
      </c>
      <c r="R16" s="72">
        <v>2</v>
      </c>
      <c r="S16" s="51"/>
    </row>
    <row r="17" spans="1:19" s="52" customFormat="1" ht="20.100000000000001" customHeight="1" x14ac:dyDescent="0.2">
      <c r="A17" s="37" t="s">
        <v>42</v>
      </c>
      <c r="B17" s="54">
        <v>94</v>
      </c>
      <c r="C17" s="66">
        <v>30</v>
      </c>
      <c r="D17" s="67">
        <f t="shared" si="0"/>
        <v>0.31914893617021278</v>
      </c>
      <c r="E17" s="78">
        <v>74</v>
      </c>
      <c r="F17" s="58">
        <v>10</v>
      </c>
      <c r="G17" s="56">
        <f t="shared" si="1"/>
        <v>0.13513513513513514</v>
      </c>
      <c r="H17" s="75">
        <v>74</v>
      </c>
      <c r="I17" s="66">
        <v>10</v>
      </c>
      <c r="J17" s="59">
        <f>IF(H17&gt;0,I17/H17,0)</f>
        <v>0.13513513513513514</v>
      </c>
      <c r="K17" s="236">
        <v>85</v>
      </c>
      <c r="L17" s="60">
        <v>30</v>
      </c>
      <c r="M17" s="59">
        <f>IF(K17&gt;0,L17/K17,0)</f>
        <v>0.35294117647058826</v>
      </c>
      <c r="N17" s="68">
        <v>0</v>
      </c>
      <c r="O17" s="69">
        <v>0</v>
      </c>
      <c r="P17" s="70">
        <v>30</v>
      </c>
      <c r="Q17" s="71">
        <v>0</v>
      </c>
      <c r="R17" s="72">
        <v>0</v>
      </c>
      <c r="S17" s="51"/>
    </row>
    <row r="18" spans="1:19" s="52" customFormat="1" ht="20.100000000000001" customHeight="1" x14ac:dyDescent="0.2">
      <c r="A18" s="37" t="s">
        <v>43</v>
      </c>
      <c r="B18" s="54">
        <v>130</v>
      </c>
      <c r="C18" s="66">
        <v>72</v>
      </c>
      <c r="D18" s="67">
        <f t="shared" si="0"/>
        <v>0.55384615384615388</v>
      </c>
      <c r="E18" s="57">
        <v>84</v>
      </c>
      <c r="F18" s="58">
        <v>26</v>
      </c>
      <c r="G18" s="56">
        <f t="shared" si="1"/>
        <v>0.30952380952380953</v>
      </c>
      <c r="H18" s="43">
        <v>22</v>
      </c>
      <c r="I18" s="66">
        <v>22</v>
      </c>
      <c r="J18" s="59">
        <f t="shared" si="2"/>
        <v>1</v>
      </c>
      <c r="K18" s="58">
        <v>63</v>
      </c>
      <c r="L18" s="60">
        <v>59</v>
      </c>
      <c r="M18" s="61">
        <f t="shared" si="3"/>
        <v>0.93650793650793651</v>
      </c>
      <c r="N18" s="68">
        <v>0</v>
      </c>
      <c r="O18" s="69">
        <v>1</v>
      </c>
      <c r="P18" s="70">
        <v>54</v>
      </c>
      <c r="Q18" s="71">
        <v>3</v>
      </c>
      <c r="R18" s="72">
        <v>1</v>
      </c>
      <c r="S18" s="51"/>
    </row>
    <row r="19" spans="1:19" s="52" customFormat="1" ht="20.100000000000001" customHeight="1" x14ac:dyDescent="0.2">
      <c r="A19" s="37" t="s">
        <v>44</v>
      </c>
      <c r="B19" s="54">
        <v>80</v>
      </c>
      <c r="C19" s="66">
        <v>34</v>
      </c>
      <c r="D19" s="67">
        <f t="shared" si="0"/>
        <v>0.42499999999999999</v>
      </c>
      <c r="E19" s="57">
        <v>58</v>
      </c>
      <c r="F19" s="58">
        <v>13</v>
      </c>
      <c r="G19" s="56">
        <f t="shared" si="1"/>
        <v>0.22413793103448276</v>
      </c>
      <c r="H19" s="43">
        <v>38</v>
      </c>
      <c r="I19" s="66">
        <v>5</v>
      </c>
      <c r="J19" s="59">
        <f t="shared" si="2"/>
        <v>0.13157894736842105</v>
      </c>
      <c r="K19" s="58">
        <v>59</v>
      </c>
      <c r="L19" s="60">
        <v>23</v>
      </c>
      <c r="M19" s="61">
        <f t="shared" si="3"/>
        <v>0.38983050847457629</v>
      </c>
      <c r="N19" s="68">
        <v>4</v>
      </c>
      <c r="O19" s="69">
        <v>0</v>
      </c>
      <c r="P19" s="70">
        <v>21</v>
      </c>
      <c r="Q19" s="71">
        <v>1</v>
      </c>
      <c r="R19" s="72">
        <v>6</v>
      </c>
      <c r="S19" s="51"/>
    </row>
    <row r="20" spans="1:19" s="52" customFormat="1" ht="20.100000000000001" customHeight="1" x14ac:dyDescent="0.2">
      <c r="A20" s="37" t="s">
        <v>45</v>
      </c>
      <c r="B20" s="54">
        <v>21</v>
      </c>
      <c r="C20" s="66">
        <v>1</v>
      </c>
      <c r="D20" s="67">
        <f t="shared" si="0"/>
        <v>4.7619047619047616E-2</v>
      </c>
      <c r="E20" s="57">
        <v>20</v>
      </c>
      <c r="F20" s="58">
        <v>1</v>
      </c>
      <c r="G20" s="56">
        <f t="shared" si="1"/>
        <v>0.05</v>
      </c>
      <c r="H20" s="43">
        <v>16</v>
      </c>
      <c r="I20" s="66">
        <v>1</v>
      </c>
      <c r="J20" s="59">
        <f t="shared" si="2"/>
        <v>6.25E-2</v>
      </c>
      <c r="K20" s="58">
        <v>17</v>
      </c>
      <c r="L20" s="60">
        <v>1</v>
      </c>
      <c r="M20" s="61">
        <f t="shared" si="3"/>
        <v>5.8823529411764705E-2</v>
      </c>
      <c r="N20" s="68">
        <v>0</v>
      </c>
      <c r="O20" s="69">
        <v>0</v>
      </c>
      <c r="P20" s="70">
        <v>1</v>
      </c>
      <c r="Q20" s="71">
        <v>0</v>
      </c>
      <c r="R20" s="72">
        <v>0</v>
      </c>
      <c r="S20" s="51"/>
    </row>
    <row r="21" spans="1:19" s="52" customFormat="1" ht="20.100000000000001" customHeight="1" x14ac:dyDescent="0.2">
      <c r="A21" s="37" t="s">
        <v>46</v>
      </c>
      <c r="B21" s="54">
        <v>69</v>
      </c>
      <c r="C21" s="66">
        <v>33</v>
      </c>
      <c r="D21" s="67">
        <f t="shared" si="0"/>
        <v>0.47826086956521741</v>
      </c>
      <c r="E21" s="57">
        <v>47</v>
      </c>
      <c r="F21" s="58">
        <v>11</v>
      </c>
      <c r="G21" s="56">
        <f t="shared" si="1"/>
        <v>0.23404255319148937</v>
      </c>
      <c r="H21" s="75">
        <v>47</v>
      </c>
      <c r="I21" s="66">
        <v>9</v>
      </c>
      <c r="J21" s="59">
        <f>IF(H21&gt;0,I21/H21,0)</f>
        <v>0.19148936170212766</v>
      </c>
      <c r="K21" s="236">
        <v>69</v>
      </c>
      <c r="L21" s="60">
        <v>31</v>
      </c>
      <c r="M21" s="59">
        <f>IF(K21&gt;0,L21/K21,0)</f>
        <v>0.44927536231884058</v>
      </c>
      <c r="N21" s="68">
        <v>0</v>
      </c>
      <c r="O21" s="69">
        <v>0</v>
      </c>
      <c r="P21" s="70">
        <v>31</v>
      </c>
      <c r="Q21" s="71">
        <v>0</v>
      </c>
      <c r="R21" s="72">
        <v>0</v>
      </c>
      <c r="S21" s="51"/>
    </row>
    <row r="22" spans="1:19" s="52" customFormat="1" ht="20.100000000000001" customHeight="1" thickBot="1" x14ac:dyDescent="0.25">
      <c r="A22" s="79" t="s">
        <v>47</v>
      </c>
      <c r="B22" s="54">
        <v>61</v>
      </c>
      <c r="C22" s="80">
        <v>70</v>
      </c>
      <c r="D22" s="81">
        <f t="shared" si="0"/>
        <v>1.1475409836065573</v>
      </c>
      <c r="E22" s="57">
        <v>40</v>
      </c>
      <c r="F22" s="82">
        <v>33</v>
      </c>
      <c r="G22" s="81">
        <f t="shared" si="1"/>
        <v>0.82499999999999996</v>
      </c>
      <c r="H22" s="75">
        <v>16</v>
      </c>
      <c r="I22" s="80">
        <v>14</v>
      </c>
      <c r="J22" s="83">
        <f t="shared" si="2"/>
        <v>0.875</v>
      </c>
      <c r="K22" s="237">
        <v>26</v>
      </c>
      <c r="L22" s="84">
        <v>34</v>
      </c>
      <c r="M22" s="61">
        <f t="shared" si="3"/>
        <v>1.3076923076923077</v>
      </c>
      <c r="N22" s="85">
        <v>0</v>
      </c>
      <c r="O22" s="86">
        <v>1</v>
      </c>
      <c r="P22" s="84">
        <v>32</v>
      </c>
      <c r="Q22" s="87">
        <v>2</v>
      </c>
      <c r="R22" s="88">
        <v>0</v>
      </c>
      <c r="S22" s="51"/>
    </row>
    <row r="23" spans="1:19" s="52" customFormat="1" ht="20.100000000000001" customHeight="1" thickBot="1" x14ac:dyDescent="0.25">
      <c r="A23" s="89" t="s">
        <v>48</v>
      </c>
      <c r="B23" s="90">
        <f>SUM(B7:B22)</f>
        <v>1408</v>
      </c>
      <c r="C23" s="91">
        <f>SUM(C7:C22)</f>
        <v>829</v>
      </c>
      <c r="D23" s="92">
        <f t="shared" si="0"/>
        <v>0.58877840909090906</v>
      </c>
      <c r="E23" s="93">
        <f>SUM(E7:E22)</f>
        <v>888</v>
      </c>
      <c r="F23" s="91">
        <f>SUM(F7:F22)</f>
        <v>359</v>
      </c>
      <c r="G23" s="92">
        <f t="shared" si="1"/>
        <v>0.40427927927927926</v>
      </c>
      <c r="H23" s="94">
        <v>602</v>
      </c>
      <c r="I23" s="91">
        <f>SUM(I7:I22)</f>
        <v>210</v>
      </c>
      <c r="J23" s="95">
        <f t="shared" si="2"/>
        <v>0.34883720930232559</v>
      </c>
      <c r="K23" s="91">
        <v>849</v>
      </c>
      <c r="L23" s="96">
        <f>SUM(L7:L22)</f>
        <v>523</v>
      </c>
      <c r="M23" s="97">
        <f>+L23/K23</f>
        <v>0.61601884570082455</v>
      </c>
      <c r="N23" s="98">
        <f>SUM(N7:N22)</f>
        <v>7</v>
      </c>
      <c r="O23" s="99">
        <f>SUM(O7:O22)</f>
        <v>3</v>
      </c>
      <c r="P23" s="100">
        <f>SUM(P7:P22)</f>
        <v>508</v>
      </c>
      <c r="Q23" s="100">
        <f>SUM(Q7:Q22)</f>
        <v>9</v>
      </c>
      <c r="R23" s="101">
        <f>SUM(R7:R22)</f>
        <v>14</v>
      </c>
      <c r="S23" s="51"/>
    </row>
    <row r="24" spans="1:19" ht="15" x14ac:dyDescent="0.2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 x14ac:dyDescent="0.25">
      <c r="A25" s="267" t="s">
        <v>49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5" x14ac:dyDescent="0.25">
      <c r="A26" s="263" t="s">
        <v>50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 x14ac:dyDescent="0.2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56" customWidth="1"/>
    <col min="3" max="3" width="7.42578125" style="157" customWidth="1"/>
    <col min="4" max="4" width="7.28515625" style="158" customWidth="1"/>
    <col min="5" max="5" width="8.5703125" style="157" customWidth="1"/>
    <col min="6" max="6" width="8.5703125" style="159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58" customWidth="1"/>
    <col min="13" max="13" width="8" style="157" customWidth="1"/>
    <col min="14" max="14" width="8" style="159" customWidth="1"/>
    <col min="15" max="15" width="9.7109375" style="26" customWidth="1"/>
    <col min="16" max="16384" width="9.140625" style="3"/>
  </cols>
  <sheetData>
    <row r="1" spans="1:15" s="29" customFormat="1" ht="20.100000000000001" customHeight="1" x14ac:dyDescent="0.2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00000000000001" customHeight="1" x14ac:dyDescent="0.2">
      <c r="A2" s="286" t="str">
        <f>'1 Adult Part'!$A$2</f>
        <v>FY22 QUARTER ENDING DECEMBER 31,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00000000000001" customHeight="1" thickBot="1" x14ac:dyDescent="0.25">
      <c r="A3" s="296" t="s">
        <v>51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5" x14ac:dyDescent="0.25">
      <c r="A4" s="299" t="s">
        <v>12</v>
      </c>
      <c r="B4" s="294" t="s">
        <v>52</v>
      </c>
      <c r="C4" s="294"/>
      <c r="D4" s="295"/>
      <c r="E4" s="293" t="s">
        <v>53</v>
      </c>
      <c r="F4" s="294"/>
      <c r="G4" s="295"/>
      <c r="H4" s="243" t="s">
        <v>54</v>
      </c>
      <c r="I4" s="291" t="s">
        <v>55</v>
      </c>
      <c r="J4" s="292"/>
      <c r="K4" s="291" t="s">
        <v>56</v>
      </c>
      <c r="L4" s="292"/>
      <c r="M4" s="293" t="s">
        <v>57</v>
      </c>
      <c r="N4" s="295"/>
    </row>
    <row r="5" spans="1:15" ht="34.5" customHeight="1" thickBot="1" x14ac:dyDescent="0.3">
      <c r="A5" s="300"/>
      <c r="B5" s="104" t="s">
        <v>20</v>
      </c>
      <c r="C5" s="104" t="s">
        <v>21</v>
      </c>
      <c r="D5" s="105" t="s">
        <v>58</v>
      </c>
      <c r="E5" s="104" t="s">
        <v>20</v>
      </c>
      <c r="F5" s="106" t="s">
        <v>21</v>
      </c>
      <c r="G5" s="105" t="s">
        <v>58</v>
      </c>
      <c r="H5" s="107" t="s">
        <v>21</v>
      </c>
      <c r="I5" s="108" t="s">
        <v>20</v>
      </c>
      <c r="J5" s="107" t="s">
        <v>21</v>
      </c>
      <c r="K5" s="108" t="s">
        <v>20</v>
      </c>
      <c r="L5" s="107" t="s">
        <v>21</v>
      </c>
      <c r="M5" s="104" t="s">
        <v>20</v>
      </c>
      <c r="N5" s="109" t="s">
        <v>21</v>
      </c>
    </row>
    <row r="6" spans="1:15" s="118" customFormat="1" ht="21.95" customHeight="1" x14ac:dyDescent="0.2">
      <c r="A6" s="53" t="s">
        <v>32</v>
      </c>
      <c r="B6" s="43">
        <v>28</v>
      </c>
      <c r="C6" s="110">
        <v>2</v>
      </c>
      <c r="D6" s="56">
        <f t="shared" ref="D6:D22" si="0">C6/B6</f>
        <v>7.1428571428571425E-2</v>
      </c>
      <c r="E6" s="41">
        <v>21</v>
      </c>
      <c r="F6" s="111">
        <v>1</v>
      </c>
      <c r="G6" s="56">
        <f t="shared" ref="G6:G22" si="1">F6/E6</f>
        <v>4.7619047619047616E-2</v>
      </c>
      <c r="H6" s="111">
        <v>0</v>
      </c>
      <c r="I6" s="112">
        <f t="shared" ref="I6:I22" si="2">+E6/B6</f>
        <v>0.75</v>
      </c>
      <c r="J6" s="56">
        <f>IF(F6=0,0, F6/(C6-H6))</f>
        <v>0.5</v>
      </c>
      <c r="K6" s="113">
        <v>16</v>
      </c>
      <c r="L6" s="114">
        <v>22</v>
      </c>
      <c r="M6" s="115">
        <v>31</v>
      </c>
      <c r="N6" s="116">
        <v>2</v>
      </c>
      <c r="O6" s="117"/>
    </row>
    <row r="7" spans="1:15" s="118" customFormat="1" ht="21.95" customHeight="1" x14ac:dyDescent="0.2">
      <c r="A7" s="53" t="s">
        <v>33</v>
      </c>
      <c r="B7" s="43">
        <v>150</v>
      </c>
      <c r="C7" s="110">
        <v>18</v>
      </c>
      <c r="D7" s="119">
        <f t="shared" si="0"/>
        <v>0.12</v>
      </c>
      <c r="E7" s="57">
        <v>97</v>
      </c>
      <c r="F7" s="111">
        <v>8</v>
      </c>
      <c r="G7" s="56">
        <f t="shared" si="1"/>
        <v>8.247422680412371E-2</v>
      </c>
      <c r="H7" s="111">
        <v>0</v>
      </c>
      <c r="I7" s="112">
        <f t="shared" si="2"/>
        <v>0.64666666666666661</v>
      </c>
      <c r="J7" s="56">
        <f t="shared" ref="J7:J22" si="3">(F7/(C7-H7))</f>
        <v>0.44444444444444442</v>
      </c>
      <c r="K7" s="113">
        <v>14</v>
      </c>
      <c r="L7" s="114">
        <v>16.995000000000001</v>
      </c>
      <c r="M7" s="120">
        <v>80</v>
      </c>
      <c r="N7" s="116">
        <v>29</v>
      </c>
      <c r="O7" s="117"/>
    </row>
    <row r="8" spans="1:15" s="118" customFormat="1" ht="21.95" customHeight="1" x14ac:dyDescent="0.2">
      <c r="A8" s="37" t="s">
        <v>34</v>
      </c>
      <c r="B8" s="43">
        <v>76</v>
      </c>
      <c r="C8" s="121">
        <v>8</v>
      </c>
      <c r="D8" s="67">
        <f t="shared" si="0"/>
        <v>0.10526315789473684</v>
      </c>
      <c r="E8" s="57">
        <v>63</v>
      </c>
      <c r="F8" s="122">
        <v>5</v>
      </c>
      <c r="G8" s="119">
        <f t="shared" si="1"/>
        <v>7.9365079365079361E-2</v>
      </c>
      <c r="H8" s="123">
        <v>1</v>
      </c>
      <c r="I8" s="124">
        <f t="shared" si="2"/>
        <v>0.82894736842105265</v>
      </c>
      <c r="J8" s="67">
        <f t="shared" si="3"/>
        <v>0.7142857142857143</v>
      </c>
      <c r="K8" s="113">
        <v>15.5</v>
      </c>
      <c r="L8" s="125">
        <v>32.125999999999998</v>
      </c>
      <c r="M8" s="120">
        <v>18</v>
      </c>
      <c r="N8" s="126">
        <v>16</v>
      </c>
      <c r="O8" s="117"/>
    </row>
    <row r="9" spans="1:15" s="118" customFormat="1" ht="21.95" customHeight="1" x14ac:dyDescent="0.2">
      <c r="A9" s="37" t="s">
        <v>35</v>
      </c>
      <c r="B9" s="75">
        <v>52</v>
      </c>
      <c r="C9" s="121">
        <v>25</v>
      </c>
      <c r="D9" s="67">
        <f t="shared" si="0"/>
        <v>0.48076923076923078</v>
      </c>
      <c r="E9" s="74">
        <v>45</v>
      </c>
      <c r="F9" s="122">
        <v>13</v>
      </c>
      <c r="G9" s="67">
        <f t="shared" si="1"/>
        <v>0.28888888888888886</v>
      </c>
      <c r="H9" s="122">
        <v>0</v>
      </c>
      <c r="I9" s="124">
        <f t="shared" si="2"/>
        <v>0.86538461538461542</v>
      </c>
      <c r="J9" s="67">
        <f t="shared" si="3"/>
        <v>0.52</v>
      </c>
      <c r="K9" s="127">
        <v>15.5</v>
      </c>
      <c r="L9" s="125">
        <v>16.76923076923077</v>
      </c>
      <c r="M9" s="128">
        <v>15</v>
      </c>
      <c r="N9" s="126">
        <v>19</v>
      </c>
      <c r="O9" s="117"/>
    </row>
    <row r="10" spans="1:15" s="118" customFormat="1" ht="21.95" customHeight="1" x14ac:dyDescent="0.2">
      <c r="A10" s="37" t="s">
        <v>36</v>
      </c>
      <c r="B10" s="43">
        <v>14</v>
      </c>
      <c r="C10" s="121">
        <v>6</v>
      </c>
      <c r="D10" s="67">
        <f t="shared" si="0"/>
        <v>0.42857142857142855</v>
      </c>
      <c r="E10" s="57">
        <v>12</v>
      </c>
      <c r="F10" s="122">
        <v>4</v>
      </c>
      <c r="G10" s="67">
        <f t="shared" si="1"/>
        <v>0.33333333333333331</v>
      </c>
      <c r="H10" s="122">
        <v>1</v>
      </c>
      <c r="I10" s="124">
        <f t="shared" si="2"/>
        <v>0.8571428571428571</v>
      </c>
      <c r="J10" s="67">
        <f t="shared" si="3"/>
        <v>0.8</v>
      </c>
      <c r="K10" s="113">
        <v>13.5</v>
      </c>
      <c r="L10" s="125">
        <v>22.85</v>
      </c>
      <c r="M10" s="120">
        <v>20</v>
      </c>
      <c r="N10" s="126">
        <v>7</v>
      </c>
      <c r="O10" s="117"/>
    </row>
    <row r="11" spans="1:15" s="118" customFormat="1" ht="21.95" customHeight="1" x14ac:dyDescent="0.2">
      <c r="A11" s="37" t="s">
        <v>37</v>
      </c>
      <c r="B11" s="43">
        <v>59</v>
      </c>
      <c r="C11" s="121">
        <v>7</v>
      </c>
      <c r="D11" s="67">
        <f t="shared" si="0"/>
        <v>0.11864406779661017</v>
      </c>
      <c r="E11" s="57">
        <v>44</v>
      </c>
      <c r="F11" s="122">
        <v>6</v>
      </c>
      <c r="G11" s="129">
        <f t="shared" si="1"/>
        <v>0.13636363636363635</v>
      </c>
      <c r="H11" s="130">
        <v>0</v>
      </c>
      <c r="I11" s="124">
        <f t="shared" si="2"/>
        <v>0.74576271186440679</v>
      </c>
      <c r="J11" s="67">
        <f t="shared" si="3"/>
        <v>0.8571428571428571</v>
      </c>
      <c r="K11" s="113">
        <v>16.5</v>
      </c>
      <c r="L11" s="125">
        <v>19.579999999999998</v>
      </c>
      <c r="M11" s="120">
        <v>45</v>
      </c>
      <c r="N11" s="126">
        <v>12</v>
      </c>
      <c r="O11" s="117"/>
    </row>
    <row r="12" spans="1:15" s="118" customFormat="1" ht="21.95" customHeight="1" x14ac:dyDescent="0.2">
      <c r="A12" s="37" t="s">
        <v>38</v>
      </c>
      <c r="B12" s="43">
        <v>25</v>
      </c>
      <c r="C12" s="121">
        <v>9</v>
      </c>
      <c r="D12" s="67">
        <f t="shared" si="0"/>
        <v>0.36</v>
      </c>
      <c r="E12" s="57">
        <v>22</v>
      </c>
      <c r="F12" s="122">
        <v>3</v>
      </c>
      <c r="G12" s="67">
        <f t="shared" si="1"/>
        <v>0.13636363636363635</v>
      </c>
      <c r="H12" s="122">
        <v>2</v>
      </c>
      <c r="I12" s="124">
        <f t="shared" si="2"/>
        <v>0.88</v>
      </c>
      <c r="J12" s="67">
        <f t="shared" si="3"/>
        <v>0.42857142857142855</v>
      </c>
      <c r="K12" s="113">
        <v>16</v>
      </c>
      <c r="L12" s="125">
        <v>16.61904761904762</v>
      </c>
      <c r="M12" s="120">
        <v>14</v>
      </c>
      <c r="N12" s="126">
        <v>15</v>
      </c>
      <c r="O12" s="117"/>
    </row>
    <row r="13" spans="1:15" s="118" customFormat="1" ht="21.95" customHeight="1" x14ac:dyDescent="0.2">
      <c r="A13" s="37" t="s">
        <v>39</v>
      </c>
      <c r="B13" s="43">
        <v>28</v>
      </c>
      <c r="C13" s="121">
        <v>5</v>
      </c>
      <c r="D13" s="67">
        <f t="shared" si="0"/>
        <v>0.17857142857142858</v>
      </c>
      <c r="E13" s="57">
        <v>24</v>
      </c>
      <c r="F13" s="122">
        <v>4</v>
      </c>
      <c r="G13" s="119">
        <f t="shared" si="1"/>
        <v>0.16666666666666666</v>
      </c>
      <c r="H13" s="123">
        <v>0</v>
      </c>
      <c r="I13" s="124">
        <f t="shared" si="2"/>
        <v>0.8571428571428571</v>
      </c>
      <c r="J13" s="67">
        <f t="shared" si="3"/>
        <v>0.8</v>
      </c>
      <c r="K13" s="113">
        <v>14.75</v>
      </c>
      <c r="L13" s="125">
        <v>16.5</v>
      </c>
      <c r="M13" s="120">
        <v>18</v>
      </c>
      <c r="N13" s="126">
        <v>8</v>
      </c>
      <c r="O13" s="117"/>
    </row>
    <row r="14" spans="1:15" s="118" customFormat="1" ht="21.95" customHeight="1" x14ac:dyDescent="0.2">
      <c r="A14" s="37" t="s">
        <v>40</v>
      </c>
      <c r="B14" s="43">
        <v>56</v>
      </c>
      <c r="C14" s="121">
        <v>12</v>
      </c>
      <c r="D14" s="67">
        <f t="shared" si="0"/>
        <v>0.21428571428571427</v>
      </c>
      <c r="E14" s="57">
        <v>45</v>
      </c>
      <c r="F14" s="122">
        <v>8</v>
      </c>
      <c r="G14" s="67">
        <f t="shared" si="1"/>
        <v>0.17777777777777778</v>
      </c>
      <c r="H14" s="122">
        <v>0</v>
      </c>
      <c r="I14" s="124">
        <f t="shared" si="2"/>
        <v>0.8035714285714286</v>
      </c>
      <c r="J14" s="67">
        <f t="shared" si="3"/>
        <v>0.66666666666666663</v>
      </c>
      <c r="K14" s="113">
        <v>16.63</v>
      </c>
      <c r="L14" s="125">
        <v>19.475000000000001</v>
      </c>
      <c r="M14" s="120">
        <v>35</v>
      </c>
      <c r="N14" s="126">
        <v>23</v>
      </c>
      <c r="O14" s="117"/>
    </row>
    <row r="15" spans="1:15" s="118" customFormat="1" ht="21.95" customHeight="1" x14ac:dyDescent="0.2">
      <c r="A15" s="37" t="s">
        <v>41</v>
      </c>
      <c r="B15" s="43">
        <v>150</v>
      </c>
      <c r="C15" s="121">
        <v>47</v>
      </c>
      <c r="D15" s="67">
        <f t="shared" si="0"/>
        <v>0.31333333333333335</v>
      </c>
      <c r="E15" s="57">
        <v>128</v>
      </c>
      <c r="F15" s="122">
        <v>20</v>
      </c>
      <c r="G15" s="67">
        <f>IF(E15=0,0,F15/E15)</f>
        <v>0.15625</v>
      </c>
      <c r="H15" s="122">
        <v>0</v>
      </c>
      <c r="I15" s="124">
        <f t="shared" si="2"/>
        <v>0.85333333333333339</v>
      </c>
      <c r="J15" s="67">
        <f t="shared" si="3"/>
        <v>0.42553191489361702</v>
      </c>
      <c r="K15" s="113">
        <v>14.55</v>
      </c>
      <c r="L15" s="125">
        <v>18.323684210526316</v>
      </c>
      <c r="M15" s="120">
        <v>138</v>
      </c>
      <c r="N15" s="126">
        <v>49</v>
      </c>
      <c r="O15" s="117"/>
    </row>
    <row r="16" spans="1:15" s="118" customFormat="1" ht="21.95" customHeight="1" x14ac:dyDescent="0.2">
      <c r="A16" s="37" t="s">
        <v>42</v>
      </c>
      <c r="B16" s="43">
        <v>47</v>
      </c>
      <c r="C16" s="121">
        <v>8</v>
      </c>
      <c r="D16" s="67">
        <f t="shared" si="0"/>
        <v>0.1702127659574468</v>
      </c>
      <c r="E16" s="57">
        <v>36</v>
      </c>
      <c r="F16" s="122">
        <v>5</v>
      </c>
      <c r="G16" s="67">
        <f t="shared" si="1"/>
        <v>0.1388888888888889</v>
      </c>
      <c r="H16" s="122">
        <v>0</v>
      </c>
      <c r="I16" s="124">
        <f t="shared" si="2"/>
        <v>0.76595744680851063</v>
      </c>
      <c r="J16" s="67">
        <f t="shared" si="3"/>
        <v>0.625</v>
      </c>
      <c r="K16" s="113">
        <v>16</v>
      </c>
      <c r="L16" s="125">
        <v>19.3</v>
      </c>
      <c r="M16" s="128">
        <v>59</v>
      </c>
      <c r="N16" s="126">
        <v>16</v>
      </c>
      <c r="O16" s="117"/>
    </row>
    <row r="17" spans="1:17" s="118" customFormat="1" ht="21.95" customHeight="1" x14ac:dyDescent="0.2">
      <c r="A17" s="37" t="s">
        <v>43</v>
      </c>
      <c r="B17" s="43">
        <v>98</v>
      </c>
      <c r="C17" s="121">
        <v>15</v>
      </c>
      <c r="D17" s="67">
        <f t="shared" si="0"/>
        <v>0.15306122448979592</v>
      </c>
      <c r="E17" s="57">
        <v>84</v>
      </c>
      <c r="F17" s="122">
        <v>9</v>
      </c>
      <c r="G17" s="67">
        <f t="shared" si="1"/>
        <v>0.10714285714285714</v>
      </c>
      <c r="H17" s="122">
        <v>1</v>
      </c>
      <c r="I17" s="124">
        <f t="shared" si="2"/>
        <v>0.8571428571428571</v>
      </c>
      <c r="J17" s="67">
        <f t="shared" si="3"/>
        <v>0.6428571428571429</v>
      </c>
      <c r="K17" s="113">
        <v>18</v>
      </c>
      <c r="L17" s="125">
        <v>22.51</v>
      </c>
      <c r="M17" s="120">
        <v>46</v>
      </c>
      <c r="N17" s="126">
        <v>20</v>
      </c>
      <c r="O17" s="117"/>
    </row>
    <row r="18" spans="1:17" s="118" customFormat="1" ht="21.95" customHeight="1" x14ac:dyDescent="0.2">
      <c r="A18" s="37" t="s">
        <v>44</v>
      </c>
      <c r="B18" s="43">
        <v>50</v>
      </c>
      <c r="C18" s="121">
        <v>10</v>
      </c>
      <c r="D18" s="67">
        <f t="shared" si="0"/>
        <v>0.2</v>
      </c>
      <c r="E18" s="57">
        <v>33</v>
      </c>
      <c r="F18" s="122">
        <v>6</v>
      </c>
      <c r="G18" s="67">
        <f t="shared" si="1"/>
        <v>0.18181818181818182</v>
      </c>
      <c r="H18" s="122">
        <v>0</v>
      </c>
      <c r="I18" s="124">
        <f t="shared" si="2"/>
        <v>0.66</v>
      </c>
      <c r="J18" s="67">
        <f t="shared" si="3"/>
        <v>0.6</v>
      </c>
      <c r="K18" s="113">
        <v>19</v>
      </c>
      <c r="L18" s="125">
        <v>25.944871794871798</v>
      </c>
      <c r="M18" s="120">
        <v>28</v>
      </c>
      <c r="N18" s="126">
        <v>7</v>
      </c>
      <c r="O18" s="117"/>
    </row>
    <row r="19" spans="1:17" s="118" customFormat="1" ht="21.95" customHeight="1" x14ac:dyDescent="0.2">
      <c r="A19" s="37" t="s">
        <v>45</v>
      </c>
      <c r="B19" s="43">
        <v>17</v>
      </c>
      <c r="C19" s="121">
        <v>0</v>
      </c>
      <c r="D19" s="67">
        <f t="shared" si="0"/>
        <v>0</v>
      </c>
      <c r="E19" s="57">
        <v>15</v>
      </c>
      <c r="F19" s="122">
        <v>0</v>
      </c>
      <c r="G19" s="56">
        <f t="shared" si="1"/>
        <v>0</v>
      </c>
      <c r="H19" s="111">
        <v>0</v>
      </c>
      <c r="I19" s="124">
        <f t="shared" si="2"/>
        <v>0.88235294117647056</v>
      </c>
      <c r="J19" s="67">
        <f>IF(F19=0,0,F19/(C19-H19))</f>
        <v>0</v>
      </c>
      <c r="K19" s="113">
        <v>15</v>
      </c>
      <c r="L19" s="125">
        <v>0</v>
      </c>
      <c r="M19" s="120">
        <v>16</v>
      </c>
      <c r="N19" s="126">
        <v>0</v>
      </c>
      <c r="O19" s="117"/>
    </row>
    <row r="20" spans="1:17" s="118" customFormat="1" ht="21.95" customHeight="1" x14ac:dyDescent="0.2">
      <c r="A20" s="37" t="s">
        <v>46</v>
      </c>
      <c r="B20" s="75">
        <v>43</v>
      </c>
      <c r="C20" s="121">
        <v>3</v>
      </c>
      <c r="D20" s="67">
        <f t="shared" si="0"/>
        <v>6.9767441860465115E-2</v>
      </c>
      <c r="E20" s="57">
        <v>38</v>
      </c>
      <c r="F20" s="122">
        <v>2</v>
      </c>
      <c r="G20" s="56">
        <f t="shared" si="1"/>
        <v>5.2631578947368418E-2</v>
      </c>
      <c r="H20" s="111">
        <v>1</v>
      </c>
      <c r="I20" s="124">
        <f t="shared" si="2"/>
        <v>0.88372093023255816</v>
      </c>
      <c r="J20" s="67">
        <f t="shared" si="3"/>
        <v>1</v>
      </c>
      <c r="K20" s="113">
        <v>13.5</v>
      </c>
      <c r="L20" s="125">
        <v>15.589176923076923</v>
      </c>
      <c r="M20" s="128">
        <v>69</v>
      </c>
      <c r="N20" s="126">
        <v>15</v>
      </c>
      <c r="O20" s="117"/>
    </row>
    <row r="21" spans="1:17" s="118" customFormat="1" ht="21.95" customHeight="1" thickBot="1" x14ac:dyDescent="0.25">
      <c r="A21" s="79" t="s">
        <v>47</v>
      </c>
      <c r="B21" s="131">
        <v>23</v>
      </c>
      <c r="C21" s="132">
        <v>18</v>
      </c>
      <c r="D21" s="81">
        <f t="shared" si="0"/>
        <v>0.78260869565217395</v>
      </c>
      <c r="E21" s="76">
        <v>20</v>
      </c>
      <c r="F21" s="130">
        <v>8</v>
      </c>
      <c r="G21" s="119">
        <f t="shared" si="1"/>
        <v>0.4</v>
      </c>
      <c r="H21" s="133">
        <v>0</v>
      </c>
      <c r="I21" s="124">
        <f t="shared" si="2"/>
        <v>0.86956521739130432</v>
      </c>
      <c r="J21" s="129">
        <f t="shared" si="3"/>
        <v>0.44444444444444442</v>
      </c>
      <c r="K21" s="113">
        <v>15.5</v>
      </c>
      <c r="L21" s="134">
        <v>24.013579545454544</v>
      </c>
      <c r="M21" s="235">
        <v>0</v>
      </c>
      <c r="N21" s="135">
        <v>11</v>
      </c>
      <c r="O21" s="117"/>
    </row>
    <row r="22" spans="1:17" s="118" customFormat="1" ht="21.95" customHeight="1" thickBot="1" x14ac:dyDescent="0.25">
      <c r="A22" s="89" t="s">
        <v>48</v>
      </c>
      <c r="B22" s="136">
        <f>SUM(B6:B21)</f>
        <v>916</v>
      </c>
      <c r="C22" s="137">
        <f>SUM(C6:C21)</f>
        <v>193</v>
      </c>
      <c r="D22" s="138">
        <f t="shared" si="0"/>
        <v>0.21069868995633187</v>
      </c>
      <c r="E22" s="93">
        <f>SUM(E6:E21)</f>
        <v>727</v>
      </c>
      <c r="F22" s="139">
        <f>SUM(F6:F21)</f>
        <v>102</v>
      </c>
      <c r="G22" s="138">
        <f t="shared" si="1"/>
        <v>0.14030261348005502</v>
      </c>
      <c r="H22" s="139">
        <f>SUM(H6:H21)</f>
        <v>6</v>
      </c>
      <c r="I22" s="140">
        <f t="shared" si="2"/>
        <v>0.79366812227074235</v>
      </c>
      <c r="J22" s="138">
        <f t="shared" si="3"/>
        <v>0.54545454545454541</v>
      </c>
      <c r="K22" s="141">
        <v>15.762317666126419</v>
      </c>
      <c r="L22" s="142">
        <v>20.230924394417464</v>
      </c>
      <c r="M22" s="143">
        <f>SUM(M6:M21)</f>
        <v>632</v>
      </c>
      <c r="N22" s="144">
        <f>SUM(N6:N21)</f>
        <v>249</v>
      </c>
      <c r="O22" s="117"/>
    </row>
    <row r="23" spans="1:17" s="150" customFormat="1" ht="15" x14ac:dyDescent="0.25">
      <c r="A23" s="145" t="s">
        <v>59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5" x14ac:dyDescent="0.25">
      <c r="A24" s="245" t="s">
        <v>60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2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opLeftCell="A13"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95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30" s="29" customFormat="1" ht="20.100000000000001" customHeight="1" x14ac:dyDescent="0.2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00000000000001" customHeight="1" x14ac:dyDescent="0.2">
      <c r="A2" s="271" t="str">
        <f>'1 Adult Part'!$A$2</f>
        <v>FY22 QUARTER ENDING DECEMBER 31, 2021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00000000000001" customHeight="1" thickBot="1" x14ac:dyDescent="0.25">
      <c r="A3" s="274" t="s">
        <v>61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 x14ac:dyDescent="0.25">
      <c r="A4" s="299" t="s">
        <v>62</v>
      </c>
      <c r="B4" s="291" t="s">
        <v>63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 x14ac:dyDescent="0.25">
      <c r="A5" s="300"/>
      <c r="B5" s="160" t="s">
        <v>64</v>
      </c>
      <c r="C5" s="161" t="s">
        <v>65</v>
      </c>
      <c r="D5" s="161" t="s">
        <v>66</v>
      </c>
      <c r="E5" s="161" t="s">
        <v>67</v>
      </c>
      <c r="F5" s="161" t="s">
        <v>68</v>
      </c>
      <c r="G5" s="161" t="s">
        <v>69</v>
      </c>
      <c r="H5" s="162" t="s">
        <v>70</v>
      </c>
      <c r="I5" s="161" t="s">
        <v>71</v>
      </c>
      <c r="J5" s="161" t="s">
        <v>72</v>
      </c>
      <c r="K5" s="161" t="s">
        <v>73</v>
      </c>
      <c r="L5" s="161" t="s">
        <v>74</v>
      </c>
      <c r="M5" s="162" t="s">
        <v>75</v>
      </c>
      <c r="N5" s="161" t="s">
        <v>76</v>
      </c>
      <c r="O5" s="163" t="s">
        <v>77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1.95" customHeight="1" x14ac:dyDescent="0.2">
      <c r="A6" s="37" t="s">
        <v>32</v>
      </c>
      <c r="B6" s="165">
        <v>100</v>
      </c>
      <c r="C6" s="166">
        <v>0</v>
      </c>
      <c r="D6" s="167">
        <v>23.076923076923077</v>
      </c>
      <c r="E6" s="166">
        <v>23.076923076923077</v>
      </c>
      <c r="F6" s="166">
        <v>0</v>
      </c>
      <c r="G6" s="167">
        <v>7.6923076923076925</v>
      </c>
      <c r="H6" s="166">
        <v>0</v>
      </c>
      <c r="I6" s="167">
        <v>100</v>
      </c>
      <c r="J6" s="166">
        <v>0</v>
      </c>
      <c r="K6" s="167">
        <v>30.76923076923077</v>
      </c>
      <c r="L6" s="167">
        <v>7.6923076923076925</v>
      </c>
      <c r="M6" s="168">
        <v>7.6923076923076925</v>
      </c>
      <c r="N6" s="167">
        <v>69.230769230769226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1.95" customHeight="1" x14ac:dyDescent="0.2">
      <c r="A7" s="53" t="s">
        <v>33</v>
      </c>
      <c r="B7" s="172">
        <v>71.014492753623188</v>
      </c>
      <c r="C7" s="173">
        <v>11.594202898550725</v>
      </c>
      <c r="D7" s="174">
        <v>28.985507246376809</v>
      </c>
      <c r="E7" s="173">
        <v>53.623188405797102</v>
      </c>
      <c r="F7" s="173">
        <v>8.695652173913043</v>
      </c>
      <c r="G7" s="174">
        <v>8.695652173913043</v>
      </c>
      <c r="H7" s="173">
        <v>2.8985507246376812</v>
      </c>
      <c r="I7" s="174">
        <v>60.869565217391298</v>
      </c>
      <c r="J7" s="173">
        <v>0</v>
      </c>
      <c r="K7" s="174">
        <v>18.840579710144926</v>
      </c>
      <c r="L7" s="174">
        <v>8.695652173913043</v>
      </c>
      <c r="M7" s="175">
        <v>1.4492753623188406</v>
      </c>
      <c r="N7" s="174">
        <v>27.536231884057969</v>
      </c>
      <c r="O7" s="176">
        <v>63.768115942028992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1.95" customHeight="1" x14ac:dyDescent="0.2">
      <c r="A8" s="37" t="s">
        <v>34</v>
      </c>
      <c r="B8" s="177">
        <v>82.352941176470594</v>
      </c>
      <c r="C8" s="178">
        <v>0</v>
      </c>
      <c r="D8" s="179">
        <v>20.588235294117649</v>
      </c>
      <c r="E8" s="178">
        <v>14.705882352941176</v>
      </c>
      <c r="F8" s="178">
        <v>0</v>
      </c>
      <c r="G8" s="179">
        <v>8.8235294117647065</v>
      </c>
      <c r="H8" s="178">
        <v>8.8235294117647065</v>
      </c>
      <c r="I8" s="179">
        <v>97.058823529411768</v>
      </c>
      <c r="J8" s="178">
        <v>0</v>
      </c>
      <c r="K8" s="179">
        <v>38.235294117647058</v>
      </c>
      <c r="L8" s="179">
        <v>0</v>
      </c>
      <c r="M8" s="180">
        <v>0</v>
      </c>
      <c r="N8" s="179">
        <v>73.529411764705884</v>
      </c>
      <c r="O8" s="181">
        <v>97.058823529411768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1.95" customHeight="1" x14ac:dyDescent="0.2">
      <c r="A9" s="37" t="s">
        <v>35</v>
      </c>
      <c r="B9" s="177">
        <v>80.198019801980195</v>
      </c>
      <c r="C9" s="178">
        <v>6.9306930693069306</v>
      </c>
      <c r="D9" s="179">
        <v>14.85148514851485</v>
      </c>
      <c r="E9" s="178">
        <v>56.435643564356432</v>
      </c>
      <c r="F9" s="178">
        <v>0.99009900990099009</v>
      </c>
      <c r="G9" s="179">
        <v>5.9405940594059405</v>
      </c>
      <c r="H9" s="178">
        <v>7.9207920792079207</v>
      </c>
      <c r="I9" s="179">
        <v>87.128712871287135</v>
      </c>
      <c r="J9" s="178">
        <v>0</v>
      </c>
      <c r="K9" s="179">
        <v>22.772277227722771</v>
      </c>
      <c r="L9" s="179">
        <v>0</v>
      </c>
      <c r="M9" s="180">
        <v>0.99009900990099009</v>
      </c>
      <c r="N9" s="179">
        <v>69.306930693069305</v>
      </c>
      <c r="O9" s="181">
        <v>91.089108910891085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1.95" customHeight="1" x14ac:dyDescent="0.2">
      <c r="A10" s="37" t="s">
        <v>36</v>
      </c>
      <c r="B10" s="177">
        <v>83.333333333333343</v>
      </c>
      <c r="C10" s="178">
        <v>16.666666666666668</v>
      </c>
      <c r="D10" s="179">
        <v>5.5555555555555554</v>
      </c>
      <c r="E10" s="178">
        <v>16.666666666666668</v>
      </c>
      <c r="F10" s="178">
        <v>5.5555555555555554</v>
      </c>
      <c r="G10" s="179">
        <v>16.666666666666668</v>
      </c>
      <c r="H10" s="178">
        <v>33.333333333333336</v>
      </c>
      <c r="I10" s="179">
        <v>61.111111111111114</v>
      </c>
      <c r="J10" s="178">
        <v>0</v>
      </c>
      <c r="K10" s="179">
        <v>0</v>
      </c>
      <c r="L10" s="179">
        <v>0</v>
      </c>
      <c r="M10" s="180">
        <v>5.5555555555555554</v>
      </c>
      <c r="N10" s="179">
        <v>44.444444444444443</v>
      </c>
      <c r="O10" s="181">
        <v>83.333333333333343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1.95" customHeight="1" x14ac:dyDescent="0.2">
      <c r="A11" s="37" t="s">
        <v>37</v>
      </c>
      <c r="B11" s="177">
        <v>90.322580645161281</v>
      </c>
      <c r="C11" s="178">
        <v>0</v>
      </c>
      <c r="D11" s="179">
        <v>29.032258064516128</v>
      </c>
      <c r="E11" s="178">
        <v>32.258064516129032</v>
      </c>
      <c r="F11" s="178">
        <v>6.4516129032258061</v>
      </c>
      <c r="G11" s="179">
        <v>6.4516129032258061</v>
      </c>
      <c r="H11" s="178">
        <v>0</v>
      </c>
      <c r="I11" s="179">
        <v>70.967741935483872</v>
      </c>
      <c r="J11" s="178">
        <v>6.4516129032258061</v>
      </c>
      <c r="K11" s="179">
        <v>9.67741935483871</v>
      </c>
      <c r="L11" s="179">
        <v>3.225806451612903</v>
      </c>
      <c r="M11" s="180">
        <v>0</v>
      </c>
      <c r="N11" s="179">
        <v>51.612903225806448</v>
      </c>
      <c r="O11" s="181">
        <v>90.322580645161281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1.95" customHeight="1" x14ac:dyDescent="0.2">
      <c r="A12" s="37" t="s">
        <v>38</v>
      </c>
      <c r="B12" s="177">
        <v>59.375</v>
      </c>
      <c r="C12" s="178">
        <v>12.5</v>
      </c>
      <c r="D12" s="179">
        <v>28.125</v>
      </c>
      <c r="E12" s="178">
        <v>9.375</v>
      </c>
      <c r="F12" s="178">
        <v>0</v>
      </c>
      <c r="G12" s="179">
        <v>28.125</v>
      </c>
      <c r="H12" s="178">
        <v>6.25</v>
      </c>
      <c r="I12" s="179">
        <v>78.125</v>
      </c>
      <c r="J12" s="178">
        <v>3.125</v>
      </c>
      <c r="K12" s="179">
        <v>6.25</v>
      </c>
      <c r="L12" s="179">
        <v>3.125</v>
      </c>
      <c r="M12" s="180">
        <v>0</v>
      </c>
      <c r="N12" s="179">
        <v>43.75</v>
      </c>
      <c r="O12" s="181">
        <v>87.5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1.95" customHeight="1" x14ac:dyDescent="0.2">
      <c r="A13" s="37" t="s">
        <v>39</v>
      </c>
      <c r="B13" s="177">
        <v>96.551724137931032</v>
      </c>
      <c r="C13" s="178">
        <v>0</v>
      </c>
      <c r="D13" s="179">
        <v>37.931034482758619</v>
      </c>
      <c r="E13" s="178">
        <v>44.827586206896548</v>
      </c>
      <c r="F13" s="178">
        <v>6.8965517241379315</v>
      </c>
      <c r="G13" s="179">
        <v>0</v>
      </c>
      <c r="H13" s="178">
        <v>6.8965517241379315</v>
      </c>
      <c r="I13" s="179">
        <v>75.862068965517238</v>
      </c>
      <c r="J13" s="178">
        <v>0</v>
      </c>
      <c r="K13" s="179">
        <v>68.965517241379317</v>
      </c>
      <c r="L13" s="179">
        <v>0</v>
      </c>
      <c r="M13" s="180">
        <v>3.4482758620689657</v>
      </c>
      <c r="N13" s="179">
        <v>79.310344827586206</v>
      </c>
      <c r="O13" s="181">
        <v>89.655172413793096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1.95" customHeight="1" x14ac:dyDescent="0.2">
      <c r="A14" s="37" t="s">
        <v>40</v>
      </c>
      <c r="B14" s="177">
        <v>76.119402985074629</v>
      </c>
      <c r="C14" s="178">
        <v>2.9850746268656718</v>
      </c>
      <c r="D14" s="179">
        <v>20.895522388059703</v>
      </c>
      <c r="E14" s="178">
        <v>26.865671641791046</v>
      </c>
      <c r="F14" s="178">
        <v>0</v>
      </c>
      <c r="G14" s="179">
        <v>10.447761194029852</v>
      </c>
      <c r="H14" s="178">
        <v>2.9850746268656718</v>
      </c>
      <c r="I14" s="179">
        <v>91.044776119402982</v>
      </c>
      <c r="J14" s="178">
        <v>0</v>
      </c>
      <c r="K14" s="179">
        <v>43.28358208955224</v>
      </c>
      <c r="L14" s="179">
        <v>1.4925373134328359</v>
      </c>
      <c r="M14" s="180">
        <v>2.9850746268656718</v>
      </c>
      <c r="N14" s="179">
        <v>49.253731343283583</v>
      </c>
      <c r="O14" s="181">
        <v>92.537313432835816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1.95" customHeight="1" x14ac:dyDescent="0.2">
      <c r="A15" s="37" t="s">
        <v>41</v>
      </c>
      <c r="B15" s="177">
        <v>69.230769230769226</v>
      </c>
      <c r="C15" s="178">
        <v>4.1025641025641031</v>
      </c>
      <c r="D15" s="179">
        <v>58.46153846153846</v>
      </c>
      <c r="E15" s="178">
        <v>16.410256410256412</v>
      </c>
      <c r="F15" s="178">
        <v>1.0256410256410258</v>
      </c>
      <c r="G15" s="179">
        <v>11.794871794871794</v>
      </c>
      <c r="H15" s="178">
        <v>6.1538461538461533</v>
      </c>
      <c r="I15" s="179">
        <v>79.487179487179489</v>
      </c>
      <c r="J15" s="178">
        <v>1.0256410256410258</v>
      </c>
      <c r="K15" s="179">
        <v>23.076923076923077</v>
      </c>
      <c r="L15" s="179">
        <v>4.6153846153846159</v>
      </c>
      <c r="M15" s="180">
        <v>4.1025641025641031</v>
      </c>
      <c r="N15" s="179">
        <v>33.333333333333336</v>
      </c>
      <c r="O15" s="181">
        <v>92.307692307692307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1.95" customHeight="1" x14ac:dyDescent="0.2">
      <c r="A16" s="37" t="s">
        <v>42</v>
      </c>
      <c r="B16" s="177">
        <v>70</v>
      </c>
      <c r="C16" s="178">
        <v>20</v>
      </c>
      <c r="D16" s="179">
        <v>56.666666666666671</v>
      </c>
      <c r="E16" s="178">
        <v>10</v>
      </c>
      <c r="F16" s="178">
        <v>0</v>
      </c>
      <c r="G16" s="179">
        <v>3.333333333333333</v>
      </c>
      <c r="H16" s="178">
        <v>3.333333333333333</v>
      </c>
      <c r="I16" s="179">
        <v>40</v>
      </c>
      <c r="J16" s="178">
        <v>0</v>
      </c>
      <c r="K16" s="179">
        <v>3.333333333333333</v>
      </c>
      <c r="L16" s="179">
        <v>0</v>
      </c>
      <c r="M16" s="180">
        <v>3.333333333333333</v>
      </c>
      <c r="N16" s="179">
        <v>43.333333333333329</v>
      </c>
      <c r="O16" s="181">
        <v>46.666666666666671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1.95" customHeight="1" x14ac:dyDescent="0.2">
      <c r="A17" s="37" t="s">
        <v>43</v>
      </c>
      <c r="B17" s="177">
        <v>77.777777777777771</v>
      </c>
      <c r="C17" s="178">
        <v>9.7222222222222214</v>
      </c>
      <c r="D17" s="179">
        <v>26.388888888888886</v>
      </c>
      <c r="E17" s="178">
        <v>27.777777777777779</v>
      </c>
      <c r="F17" s="178">
        <v>4.166666666666667</v>
      </c>
      <c r="G17" s="179">
        <v>8.3333333333333339</v>
      </c>
      <c r="H17" s="178">
        <v>1.3888888888888888</v>
      </c>
      <c r="I17" s="179">
        <v>88.888888888888886</v>
      </c>
      <c r="J17" s="178">
        <v>1.3888888888888888</v>
      </c>
      <c r="K17" s="179">
        <v>15.277777777777779</v>
      </c>
      <c r="L17" s="179">
        <v>0</v>
      </c>
      <c r="M17" s="180">
        <v>1.3888888888888888</v>
      </c>
      <c r="N17" s="179">
        <v>29.166666666666664</v>
      </c>
      <c r="O17" s="181">
        <v>91.666666666666657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1.95" customHeight="1" x14ac:dyDescent="0.2">
      <c r="A18" s="37" t="s">
        <v>44</v>
      </c>
      <c r="B18" s="177">
        <v>76.470588235294116</v>
      </c>
      <c r="C18" s="178">
        <v>11.764705882352942</v>
      </c>
      <c r="D18" s="179">
        <v>26.470588235294116</v>
      </c>
      <c r="E18" s="178">
        <v>26.470588235294116</v>
      </c>
      <c r="F18" s="178">
        <v>2.9411764705882355</v>
      </c>
      <c r="G18" s="179">
        <v>8.8235294117647065</v>
      </c>
      <c r="H18" s="178">
        <v>2.9411764705882355</v>
      </c>
      <c r="I18" s="179">
        <v>79.411764705882348</v>
      </c>
      <c r="J18" s="178">
        <v>2.9411764705882355</v>
      </c>
      <c r="K18" s="179">
        <v>5.882352941176471</v>
      </c>
      <c r="L18" s="179">
        <v>0</v>
      </c>
      <c r="M18" s="180">
        <v>0</v>
      </c>
      <c r="N18" s="179">
        <v>52.941176470588232</v>
      </c>
      <c r="O18" s="181">
        <v>94.117647058823536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1.95" customHeight="1" x14ac:dyDescent="0.2">
      <c r="A19" s="37" t="s">
        <v>45</v>
      </c>
      <c r="B19" s="177">
        <v>100</v>
      </c>
      <c r="C19" s="178">
        <v>0</v>
      </c>
      <c r="D19" s="179">
        <v>0</v>
      </c>
      <c r="E19" s="178">
        <v>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100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1.95" customHeight="1" x14ac:dyDescent="0.2">
      <c r="A20" s="37" t="s">
        <v>46</v>
      </c>
      <c r="B20" s="177">
        <v>78.787878787878796</v>
      </c>
      <c r="C20" s="178">
        <v>18.181818181818183</v>
      </c>
      <c r="D20" s="179">
        <v>30.303030303030305</v>
      </c>
      <c r="E20" s="178">
        <v>15.151515151515152</v>
      </c>
      <c r="F20" s="178">
        <v>6.0606060606060597</v>
      </c>
      <c r="G20" s="179">
        <v>15.151515151515152</v>
      </c>
      <c r="H20" s="178">
        <v>0</v>
      </c>
      <c r="I20" s="179">
        <v>87.878787878787875</v>
      </c>
      <c r="J20" s="178">
        <v>0</v>
      </c>
      <c r="K20" s="179">
        <v>42.424242424242422</v>
      </c>
      <c r="L20" s="179">
        <v>3.0303030303030298</v>
      </c>
      <c r="M20" s="180">
        <v>0</v>
      </c>
      <c r="N20" s="179">
        <v>33.333333333333336</v>
      </c>
      <c r="O20" s="181">
        <v>90.909090909090907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1.95" customHeight="1" thickBot="1" x14ac:dyDescent="0.25">
      <c r="A21" s="79" t="s">
        <v>47</v>
      </c>
      <c r="B21" s="182">
        <v>72.857142857142847</v>
      </c>
      <c r="C21" s="183">
        <v>25.714285714285715</v>
      </c>
      <c r="D21" s="184">
        <v>12.857142857142858</v>
      </c>
      <c r="E21" s="183">
        <v>27.142857142857142</v>
      </c>
      <c r="F21" s="183">
        <v>5.7142857142857144</v>
      </c>
      <c r="G21" s="184">
        <v>18.571428571428569</v>
      </c>
      <c r="H21" s="183">
        <v>1.4285714285714286</v>
      </c>
      <c r="I21" s="184">
        <v>72.857142857142847</v>
      </c>
      <c r="J21" s="183">
        <v>1.4285714285714286</v>
      </c>
      <c r="K21" s="184">
        <v>28.571428571428573</v>
      </c>
      <c r="L21" s="184">
        <v>2.8571428571428572</v>
      </c>
      <c r="M21" s="185">
        <v>1.4285714285714286</v>
      </c>
      <c r="N21" s="184">
        <v>45.714285714285715</v>
      </c>
      <c r="O21" s="186">
        <v>94.285714285714292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1.95" customHeight="1" thickBot="1" x14ac:dyDescent="0.25">
      <c r="A22" s="89" t="s">
        <v>48</v>
      </c>
      <c r="B22" s="187">
        <v>75.753920386007238</v>
      </c>
      <c r="C22" s="188">
        <v>8.8057901085645351</v>
      </c>
      <c r="D22" s="189">
        <v>32.20747889022919</v>
      </c>
      <c r="E22" s="188">
        <v>28.588661037394449</v>
      </c>
      <c r="F22" s="190">
        <v>2.8950542822677927</v>
      </c>
      <c r="G22" s="188">
        <v>10.615199034981906</v>
      </c>
      <c r="H22" s="190">
        <v>4.9457177322074788</v>
      </c>
      <c r="I22" s="188">
        <v>79.131483715319661</v>
      </c>
      <c r="J22" s="191">
        <v>0.9650180940892642</v>
      </c>
      <c r="K22" s="188">
        <v>24.125452352231605</v>
      </c>
      <c r="L22" s="191">
        <v>2.6537997587454765</v>
      </c>
      <c r="M22" s="188">
        <v>2.1712907117008444</v>
      </c>
      <c r="N22" s="190">
        <v>45.597104945717732</v>
      </c>
      <c r="O22" s="192">
        <v>88.057901085645355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 x14ac:dyDescent="0.2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6" zoomScaleNormal="100" workbookViewId="0">
      <selection activeCell="A28" sqref="A28"/>
    </sheetView>
  </sheetViews>
  <sheetFormatPr defaultColWidth="9.140625" defaultRowHeight="12.75" x14ac:dyDescent="0.2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 x14ac:dyDescent="0.2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 x14ac:dyDescent="0.2">
      <c r="A2" s="271" t="str">
        <f>'1 Adult Part'!A2:R2</f>
        <v>FY22 QUARTER ENDING DECEMBER 31, 2021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 x14ac:dyDescent="0.25">
      <c r="A3" s="274" t="s">
        <v>78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">
      <c r="A4" s="283" t="s">
        <v>62</v>
      </c>
      <c r="B4" s="277" t="s">
        <v>13</v>
      </c>
      <c r="C4" s="278"/>
      <c r="D4" s="279"/>
      <c r="E4" s="277" t="s">
        <v>14</v>
      </c>
      <c r="F4" s="278"/>
      <c r="G4" s="279"/>
      <c r="H4" s="277" t="s">
        <v>15</v>
      </c>
      <c r="I4" s="278"/>
      <c r="J4" s="278"/>
      <c r="K4" s="278"/>
      <c r="L4" s="278"/>
      <c r="M4" s="279"/>
      <c r="N4" s="277" t="s">
        <v>16</v>
      </c>
      <c r="O4" s="278"/>
      <c r="P4" s="278"/>
      <c r="Q4" s="278"/>
      <c r="R4" s="279"/>
      <c r="S4" s="244"/>
    </row>
    <row r="5" spans="1:19" ht="12.75" customHeight="1" x14ac:dyDescent="0.2">
      <c r="A5" s="284"/>
      <c r="B5" s="280" t="s">
        <v>17</v>
      </c>
      <c r="C5" s="281"/>
      <c r="D5" s="282"/>
      <c r="E5" s="280" t="s">
        <v>18</v>
      </c>
      <c r="F5" s="281"/>
      <c r="G5" s="282"/>
      <c r="H5" s="280" t="s">
        <v>18</v>
      </c>
      <c r="I5" s="281"/>
      <c r="J5" s="281"/>
      <c r="K5" s="281"/>
      <c r="L5" s="281"/>
      <c r="M5" s="282"/>
      <c r="N5" s="280" t="s">
        <v>19</v>
      </c>
      <c r="O5" s="281"/>
      <c r="P5" s="281"/>
      <c r="Q5" s="281"/>
      <c r="R5" s="282"/>
    </row>
    <row r="6" spans="1:19" ht="50.25" customHeight="1" thickBot="1" x14ac:dyDescent="0.25">
      <c r="A6" s="285"/>
      <c r="B6" s="31" t="s">
        <v>20</v>
      </c>
      <c r="C6" s="32" t="s">
        <v>21</v>
      </c>
      <c r="D6" s="33" t="s">
        <v>22</v>
      </c>
      <c r="E6" s="34" t="s">
        <v>20</v>
      </c>
      <c r="F6" s="35" t="s">
        <v>21</v>
      </c>
      <c r="G6" s="33" t="s">
        <v>22</v>
      </c>
      <c r="H6" s="34" t="s">
        <v>23</v>
      </c>
      <c r="I6" s="35" t="s">
        <v>24</v>
      </c>
      <c r="J6" s="35" t="s">
        <v>22</v>
      </c>
      <c r="K6" s="35" t="s">
        <v>25</v>
      </c>
      <c r="L6" s="35" t="s">
        <v>26</v>
      </c>
      <c r="M6" s="33" t="s">
        <v>22</v>
      </c>
      <c r="N6" s="32" t="s">
        <v>27</v>
      </c>
      <c r="O6" s="35" t="s">
        <v>28</v>
      </c>
      <c r="P6" s="32" t="s">
        <v>29</v>
      </c>
      <c r="Q6" s="32" t="s">
        <v>30</v>
      </c>
      <c r="R6" s="33" t="s">
        <v>31</v>
      </c>
      <c r="S6" s="36"/>
    </row>
    <row r="7" spans="1:19" s="52" customFormat="1" ht="20.100000000000001" customHeight="1" x14ac:dyDescent="0.2">
      <c r="A7" s="37" t="s">
        <v>32</v>
      </c>
      <c r="B7" s="38">
        <v>57</v>
      </c>
      <c r="C7" s="39">
        <v>16</v>
      </c>
      <c r="D7" s="196">
        <f>C7/B7</f>
        <v>0.2807017543859649</v>
      </c>
      <c r="E7" s="41">
        <v>50</v>
      </c>
      <c r="F7" s="42">
        <v>8</v>
      </c>
      <c r="G7" s="40">
        <f t="shared" ref="G7:G23" si="0">(F7/E7)</f>
        <v>0.16</v>
      </c>
      <c r="H7" s="43">
        <v>43</v>
      </c>
      <c r="I7" s="39">
        <v>7</v>
      </c>
      <c r="J7" s="44">
        <f t="shared" ref="J7:J23" si="1">(I7/H7)</f>
        <v>0.16279069767441862</v>
      </c>
      <c r="K7" s="231">
        <v>49</v>
      </c>
      <c r="L7" s="45">
        <v>14</v>
      </c>
      <c r="M7" s="46">
        <f>+L7/K7</f>
        <v>0.2857142857142857</v>
      </c>
      <c r="N7" s="47">
        <v>0</v>
      </c>
      <c r="O7" s="48">
        <v>0</v>
      </c>
      <c r="P7" s="45">
        <v>14</v>
      </c>
      <c r="Q7" s="49">
        <v>2</v>
      </c>
      <c r="R7" s="50">
        <v>2</v>
      </c>
      <c r="S7" s="51"/>
    </row>
    <row r="8" spans="1:19" s="52" customFormat="1" ht="20.100000000000001" customHeight="1" x14ac:dyDescent="0.2">
      <c r="A8" s="53" t="s">
        <v>33</v>
      </c>
      <c r="B8" s="54">
        <v>142</v>
      </c>
      <c r="C8" s="55">
        <v>73</v>
      </c>
      <c r="D8" s="129">
        <f t="shared" ref="D8:D23" si="2">C8/B8</f>
        <v>0.5140845070422535</v>
      </c>
      <c r="E8" s="57">
        <v>80</v>
      </c>
      <c r="F8" s="58">
        <v>11</v>
      </c>
      <c r="G8" s="56">
        <f t="shared" si="0"/>
        <v>0.13750000000000001</v>
      </c>
      <c r="H8" s="43">
        <v>55</v>
      </c>
      <c r="I8" s="55">
        <v>15</v>
      </c>
      <c r="J8" s="59">
        <f t="shared" si="1"/>
        <v>0.27272727272727271</v>
      </c>
      <c r="K8" s="58">
        <v>96</v>
      </c>
      <c r="L8" s="60">
        <v>57</v>
      </c>
      <c r="M8" s="61">
        <f>+L8/K8</f>
        <v>0.59375</v>
      </c>
      <c r="N8" s="62">
        <v>0</v>
      </c>
      <c r="O8" s="63">
        <v>14</v>
      </c>
      <c r="P8" s="60">
        <v>52</v>
      </c>
      <c r="Q8" s="64">
        <v>0</v>
      </c>
      <c r="R8" s="65">
        <v>0</v>
      </c>
      <c r="S8" s="51"/>
    </row>
    <row r="9" spans="1:19" s="52" customFormat="1" ht="20.100000000000001" customHeight="1" x14ac:dyDescent="0.2">
      <c r="A9" s="37" t="s">
        <v>34</v>
      </c>
      <c r="B9" s="54">
        <v>254</v>
      </c>
      <c r="C9" s="66">
        <v>122</v>
      </c>
      <c r="D9" s="67">
        <f t="shared" si="2"/>
        <v>0.48031496062992124</v>
      </c>
      <c r="E9" s="57">
        <v>102</v>
      </c>
      <c r="F9" s="58">
        <v>17</v>
      </c>
      <c r="G9" s="56">
        <f t="shared" si="0"/>
        <v>0.16666666666666666</v>
      </c>
      <c r="H9" s="43">
        <v>31</v>
      </c>
      <c r="I9" s="66">
        <v>17</v>
      </c>
      <c r="J9" s="59">
        <f t="shared" si="1"/>
        <v>0.54838709677419351</v>
      </c>
      <c r="K9" s="58">
        <v>40</v>
      </c>
      <c r="L9" s="60">
        <v>108</v>
      </c>
      <c r="M9" s="61">
        <f t="shared" ref="M9:M20" si="3">+L9/K9</f>
        <v>2.7</v>
      </c>
      <c r="N9" s="68">
        <v>21</v>
      </c>
      <c r="O9" s="69">
        <v>3</v>
      </c>
      <c r="P9" s="70">
        <v>89</v>
      </c>
      <c r="Q9" s="71">
        <v>1</v>
      </c>
      <c r="R9" s="72">
        <v>4</v>
      </c>
      <c r="S9" s="51"/>
    </row>
    <row r="10" spans="1:19" s="52" customFormat="1" ht="20.100000000000001" customHeight="1" x14ac:dyDescent="0.2">
      <c r="A10" s="37" t="s">
        <v>35</v>
      </c>
      <c r="B10" s="73">
        <v>207</v>
      </c>
      <c r="C10" s="66">
        <v>155</v>
      </c>
      <c r="D10" s="67">
        <f t="shared" si="2"/>
        <v>0.74879227053140096</v>
      </c>
      <c r="E10" s="74">
        <v>100</v>
      </c>
      <c r="F10" s="58">
        <v>48</v>
      </c>
      <c r="G10" s="56">
        <f t="shared" si="0"/>
        <v>0.48</v>
      </c>
      <c r="H10" s="75">
        <v>18</v>
      </c>
      <c r="I10" s="66">
        <v>28</v>
      </c>
      <c r="J10" s="59">
        <f>IF(H10&gt;0,I10/H10,0)</f>
        <v>1.5555555555555556</v>
      </c>
      <c r="K10" s="58">
        <v>25</v>
      </c>
      <c r="L10" s="60">
        <v>92</v>
      </c>
      <c r="M10" s="61">
        <f t="shared" si="3"/>
        <v>3.68</v>
      </c>
      <c r="N10" s="68">
        <v>12</v>
      </c>
      <c r="O10" s="69">
        <v>25</v>
      </c>
      <c r="P10" s="70">
        <v>71</v>
      </c>
      <c r="Q10" s="71">
        <v>4</v>
      </c>
      <c r="R10" s="72">
        <v>0</v>
      </c>
      <c r="S10" s="51"/>
    </row>
    <row r="11" spans="1:19" s="52" customFormat="1" ht="20.100000000000001" customHeight="1" x14ac:dyDescent="0.2">
      <c r="A11" s="37" t="s">
        <v>36</v>
      </c>
      <c r="B11" s="54">
        <v>103</v>
      </c>
      <c r="C11" s="66">
        <v>69</v>
      </c>
      <c r="D11" s="67">
        <f t="shared" si="2"/>
        <v>0.66990291262135926</v>
      </c>
      <c r="E11" s="76">
        <v>51</v>
      </c>
      <c r="F11" s="58">
        <v>23</v>
      </c>
      <c r="G11" s="56">
        <f t="shared" si="0"/>
        <v>0.45098039215686275</v>
      </c>
      <c r="H11" s="43">
        <v>26</v>
      </c>
      <c r="I11" s="66">
        <v>9</v>
      </c>
      <c r="J11" s="59">
        <f t="shared" si="1"/>
        <v>0.34615384615384615</v>
      </c>
      <c r="K11" s="58">
        <v>51</v>
      </c>
      <c r="L11" s="60">
        <v>34</v>
      </c>
      <c r="M11" s="61">
        <f t="shared" si="3"/>
        <v>0.66666666666666663</v>
      </c>
      <c r="N11" s="68">
        <v>0</v>
      </c>
      <c r="O11" s="69">
        <v>0</v>
      </c>
      <c r="P11" s="70">
        <v>34</v>
      </c>
      <c r="Q11" s="71">
        <v>0</v>
      </c>
      <c r="R11" s="72">
        <v>0</v>
      </c>
      <c r="S11" s="51"/>
    </row>
    <row r="12" spans="1:19" s="52" customFormat="1" ht="20.100000000000001" customHeight="1" x14ac:dyDescent="0.2">
      <c r="A12" s="37" t="s">
        <v>37</v>
      </c>
      <c r="B12" s="77">
        <v>72</v>
      </c>
      <c r="C12" s="66">
        <v>64</v>
      </c>
      <c r="D12" s="67">
        <f t="shared" si="2"/>
        <v>0.88888888888888884</v>
      </c>
      <c r="E12" s="78">
        <v>65</v>
      </c>
      <c r="F12" s="58">
        <v>24</v>
      </c>
      <c r="G12" s="56">
        <f t="shared" si="0"/>
        <v>0.36923076923076925</v>
      </c>
      <c r="H12" s="43">
        <v>57</v>
      </c>
      <c r="I12" s="66">
        <v>19</v>
      </c>
      <c r="J12" s="59">
        <f t="shared" si="1"/>
        <v>0.33333333333333331</v>
      </c>
      <c r="K12" s="58">
        <v>64</v>
      </c>
      <c r="L12" s="60">
        <v>57</v>
      </c>
      <c r="M12" s="61">
        <f t="shared" si="3"/>
        <v>0.890625</v>
      </c>
      <c r="N12" s="68">
        <v>0</v>
      </c>
      <c r="O12" s="69">
        <v>0</v>
      </c>
      <c r="P12" s="70">
        <v>57</v>
      </c>
      <c r="Q12" s="71">
        <v>0</v>
      </c>
      <c r="R12" s="72">
        <v>0</v>
      </c>
      <c r="S12" s="51"/>
    </row>
    <row r="13" spans="1:19" s="52" customFormat="1" ht="20.100000000000001" customHeight="1" x14ac:dyDescent="0.2">
      <c r="A13" s="37" t="s">
        <v>38</v>
      </c>
      <c r="B13" s="54">
        <v>59</v>
      </c>
      <c r="C13" s="66">
        <v>30</v>
      </c>
      <c r="D13" s="67">
        <f t="shared" si="2"/>
        <v>0.50847457627118642</v>
      </c>
      <c r="E13" s="57">
        <v>36</v>
      </c>
      <c r="F13" s="58">
        <v>8</v>
      </c>
      <c r="G13" s="56">
        <f t="shared" si="0"/>
        <v>0.22222222222222221</v>
      </c>
      <c r="H13" s="43">
        <v>24</v>
      </c>
      <c r="I13" s="66">
        <v>6</v>
      </c>
      <c r="J13" s="59">
        <f t="shared" si="1"/>
        <v>0.25</v>
      </c>
      <c r="K13" s="58">
        <v>36</v>
      </c>
      <c r="L13" s="60">
        <v>24</v>
      </c>
      <c r="M13" s="61">
        <f t="shared" si="3"/>
        <v>0.66666666666666663</v>
      </c>
      <c r="N13" s="68">
        <v>0</v>
      </c>
      <c r="O13" s="69">
        <v>0</v>
      </c>
      <c r="P13" s="70">
        <v>24</v>
      </c>
      <c r="Q13" s="71">
        <v>0</v>
      </c>
      <c r="R13" s="72">
        <v>1</v>
      </c>
      <c r="S13" s="51"/>
    </row>
    <row r="14" spans="1:19" s="52" customFormat="1" ht="20.100000000000001" customHeight="1" x14ac:dyDescent="0.2">
      <c r="A14" s="37" t="s">
        <v>39</v>
      </c>
      <c r="B14" s="54">
        <v>203</v>
      </c>
      <c r="C14" s="66">
        <v>110</v>
      </c>
      <c r="D14" s="67">
        <f t="shared" si="2"/>
        <v>0.54187192118226601</v>
      </c>
      <c r="E14" s="57">
        <v>132</v>
      </c>
      <c r="F14" s="58">
        <v>48</v>
      </c>
      <c r="G14" s="56">
        <f t="shared" si="0"/>
        <v>0.36363636363636365</v>
      </c>
      <c r="H14" s="43">
        <v>57</v>
      </c>
      <c r="I14" s="66">
        <v>27</v>
      </c>
      <c r="J14" s="59">
        <f t="shared" si="1"/>
        <v>0.47368421052631576</v>
      </c>
      <c r="K14" s="58">
        <v>68</v>
      </c>
      <c r="L14" s="60">
        <v>65</v>
      </c>
      <c r="M14" s="61">
        <f t="shared" si="3"/>
        <v>0.95588235294117652</v>
      </c>
      <c r="N14" s="68">
        <v>0</v>
      </c>
      <c r="O14" s="69">
        <v>0</v>
      </c>
      <c r="P14" s="70">
        <v>64</v>
      </c>
      <c r="Q14" s="71">
        <v>0</v>
      </c>
      <c r="R14" s="72">
        <v>1</v>
      </c>
      <c r="S14" s="51"/>
    </row>
    <row r="15" spans="1:19" s="52" customFormat="1" ht="20.100000000000001" customHeight="1" x14ac:dyDescent="0.2">
      <c r="A15" s="37" t="s">
        <v>40</v>
      </c>
      <c r="B15" s="54">
        <v>114</v>
      </c>
      <c r="C15" s="66">
        <v>65</v>
      </c>
      <c r="D15" s="67">
        <f t="shared" si="2"/>
        <v>0.57017543859649122</v>
      </c>
      <c r="E15" s="57">
        <v>59</v>
      </c>
      <c r="F15" s="58">
        <v>19</v>
      </c>
      <c r="G15" s="56">
        <f t="shared" si="0"/>
        <v>0.32203389830508472</v>
      </c>
      <c r="H15" s="43">
        <v>55</v>
      </c>
      <c r="I15" s="66">
        <v>14</v>
      </c>
      <c r="J15" s="59">
        <f t="shared" si="1"/>
        <v>0.25454545454545452</v>
      </c>
      <c r="K15" s="58">
        <v>73</v>
      </c>
      <c r="L15" s="60">
        <v>49</v>
      </c>
      <c r="M15" s="61">
        <f t="shared" si="3"/>
        <v>0.67123287671232879</v>
      </c>
      <c r="N15" s="68">
        <v>0</v>
      </c>
      <c r="O15" s="69">
        <v>0</v>
      </c>
      <c r="P15" s="70">
        <v>49</v>
      </c>
      <c r="Q15" s="71">
        <v>0</v>
      </c>
      <c r="R15" s="72">
        <v>0</v>
      </c>
      <c r="S15" s="51"/>
    </row>
    <row r="16" spans="1:19" s="52" customFormat="1" ht="20.100000000000001" customHeight="1" x14ac:dyDescent="0.2">
      <c r="A16" s="37" t="s">
        <v>41</v>
      </c>
      <c r="B16" s="54">
        <v>300</v>
      </c>
      <c r="C16" s="66">
        <v>181</v>
      </c>
      <c r="D16" s="67">
        <f t="shared" si="2"/>
        <v>0.60333333333333339</v>
      </c>
      <c r="E16" s="57">
        <v>157</v>
      </c>
      <c r="F16" s="58">
        <v>62</v>
      </c>
      <c r="G16" s="56">
        <f t="shared" si="0"/>
        <v>0.39490445859872614</v>
      </c>
      <c r="H16" s="43">
        <v>124</v>
      </c>
      <c r="I16" s="66">
        <v>39</v>
      </c>
      <c r="J16" s="59">
        <f t="shared" si="1"/>
        <v>0.31451612903225806</v>
      </c>
      <c r="K16" s="58">
        <v>141</v>
      </c>
      <c r="L16" s="60">
        <v>112</v>
      </c>
      <c r="M16" s="61">
        <f t="shared" si="3"/>
        <v>0.79432624113475181</v>
      </c>
      <c r="N16" s="68">
        <v>0</v>
      </c>
      <c r="O16" s="69">
        <v>0</v>
      </c>
      <c r="P16" s="70">
        <v>109</v>
      </c>
      <c r="Q16" s="71">
        <v>1</v>
      </c>
      <c r="R16" s="72">
        <v>5</v>
      </c>
      <c r="S16" s="51"/>
    </row>
    <row r="17" spans="1:19" s="52" customFormat="1" ht="20.100000000000001" customHeight="1" x14ac:dyDescent="0.2">
      <c r="A17" s="37" t="s">
        <v>42</v>
      </c>
      <c r="B17" s="54">
        <v>119</v>
      </c>
      <c r="C17" s="66">
        <v>75</v>
      </c>
      <c r="D17" s="67">
        <f t="shared" si="2"/>
        <v>0.63025210084033612</v>
      </c>
      <c r="E17" s="78">
        <v>58</v>
      </c>
      <c r="F17" s="58">
        <v>8</v>
      </c>
      <c r="G17" s="56">
        <f t="shared" si="0"/>
        <v>0.13793103448275862</v>
      </c>
      <c r="H17" s="43">
        <v>58</v>
      </c>
      <c r="I17" s="66">
        <v>27</v>
      </c>
      <c r="J17" s="59">
        <f>IF(H17&gt;0,I17/H17,0)</f>
        <v>0.46551724137931033</v>
      </c>
      <c r="K17" s="236">
        <v>106</v>
      </c>
      <c r="L17" s="60">
        <v>71</v>
      </c>
      <c r="M17" s="59">
        <f>IF(K17&gt;0,L17/K17,0)</f>
        <v>0.66981132075471694</v>
      </c>
      <c r="N17" s="68">
        <v>0</v>
      </c>
      <c r="O17" s="69">
        <v>27</v>
      </c>
      <c r="P17" s="70">
        <v>48</v>
      </c>
      <c r="Q17" s="71">
        <v>0</v>
      </c>
      <c r="R17" s="72">
        <v>0</v>
      </c>
      <c r="S17" s="51"/>
    </row>
    <row r="18" spans="1:19" s="52" customFormat="1" ht="20.100000000000001" customHeight="1" x14ac:dyDescent="0.2">
      <c r="A18" s="37" t="s">
        <v>43</v>
      </c>
      <c r="B18" s="54">
        <v>218</v>
      </c>
      <c r="C18" s="66">
        <v>123</v>
      </c>
      <c r="D18" s="67">
        <f t="shared" si="2"/>
        <v>0.56422018348623848</v>
      </c>
      <c r="E18" s="57">
        <v>115</v>
      </c>
      <c r="F18" s="58">
        <v>30</v>
      </c>
      <c r="G18" s="56">
        <f t="shared" si="0"/>
        <v>0.2608695652173913</v>
      </c>
      <c r="H18" s="43">
        <v>38</v>
      </c>
      <c r="I18" s="66">
        <v>28</v>
      </c>
      <c r="J18" s="59">
        <f t="shared" si="1"/>
        <v>0.73684210526315785</v>
      </c>
      <c r="K18" s="58">
        <v>125</v>
      </c>
      <c r="L18" s="60">
        <v>98</v>
      </c>
      <c r="M18" s="61">
        <f t="shared" si="3"/>
        <v>0.78400000000000003</v>
      </c>
      <c r="N18" s="68">
        <v>2</v>
      </c>
      <c r="O18" s="69">
        <v>9</v>
      </c>
      <c r="P18" s="70">
        <v>87</v>
      </c>
      <c r="Q18" s="71">
        <v>0</v>
      </c>
      <c r="R18" s="72">
        <v>4</v>
      </c>
      <c r="S18" s="51"/>
    </row>
    <row r="19" spans="1:19" s="52" customFormat="1" ht="20.100000000000001" customHeight="1" x14ac:dyDescent="0.2">
      <c r="A19" s="37" t="s">
        <v>44</v>
      </c>
      <c r="B19" s="54">
        <v>300</v>
      </c>
      <c r="C19" s="66">
        <v>99</v>
      </c>
      <c r="D19" s="67">
        <f t="shared" si="2"/>
        <v>0.33</v>
      </c>
      <c r="E19" s="57">
        <v>212</v>
      </c>
      <c r="F19" s="58">
        <v>31</v>
      </c>
      <c r="G19" s="56">
        <f t="shared" si="0"/>
        <v>0.14622641509433962</v>
      </c>
      <c r="H19" s="43">
        <v>75</v>
      </c>
      <c r="I19" s="66">
        <v>13</v>
      </c>
      <c r="J19" s="59">
        <f t="shared" si="1"/>
        <v>0.17333333333333334</v>
      </c>
      <c r="K19" s="58">
        <v>131</v>
      </c>
      <c r="L19" s="60">
        <v>60</v>
      </c>
      <c r="M19" s="61">
        <f t="shared" si="3"/>
        <v>0.4580152671755725</v>
      </c>
      <c r="N19" s="68">
        <v>0</v>
      </c>
      <c r="O19" s="69">
        <v>0</v>
      </c>
      <c r="P19" s="70">
        <v>60</v>
      </c>
      <c r="Q19" s="71">
        <v>0</v>
      </c>
      <c r="R19" s="72">
        <v>0</v>
      </c>
      <c r="S19" s="51"/>
    </row>
    <row r="20" spans="1:19" s="52" customFormat="1" ht="20.100000000000001" customHeight="1" x14ac:dyDescent="0.2">
      <c r="A20" s="37" t="s">
        <v>45</v>
      </c>
      <c r="B20" s="54">
        <v>56</v>
      </c>
      <c r="C20" s="66">
        <v>28</v>
      </c>
      <c r="D20" s="67">
        <f t="shared" si="2"/>
        <v>0.5</v>
      </c>
      <c r="E20" s="57">
        <v>30</v>
      </c>
      <c r="F20" s="58">
        <v>3</v>
      </c>
      <c r="G20" s="56">
        <f t="shared" si="0"/>
        <v>0.1</v>
      </c>
      <c r="H20" s="43">
        <v>30</v>
      </c>
      <c r="I20" s="66">
        <v>4</v>
      </c>
      <c r="J20" s="59">
        <f t="shared" si="1"/>
        <v>0.13333333333333333</v>
      </c>
      <c r="K20" s="58">
        <v>56</v>
      </c>
      <c r="L20" s="60">
        <v>24</v>
      </c>
      <c r="M20" s="61">
        <f t="shared" si="3"/>
        <v>0.42857142857142855</v>
      </c>
      <c r="N20" s="68">
        <v>0</v>
      </c>
      <c r="O20" s="69">
        <v>0</v>
      </c>
      <c r="P20" s="70">
        <v>23</v>
      </c>
      <c r="Q20" s="71">
        <v>0</v>
      </c>
      <c r="R20" s="72">
        <v>1</v>
      </c>
      <c r="S20" s="51"/>
    </row>
    <row r="21" spans="1:19" s="52" customFormat="1" ht="20.100000000000001" customHeight="1" x14ac:dyDescent="0.2">
      <c r="A21" s="37" t="s">
        <v>46</v>
      </c>
      <c r="B21" s="54">
        <v>126</v>
      </c>
      <c r="C21" s="66">
        <v>85</v>
      </c>
      <c r="D21" s="67">
        <f t="shared" si="2"/>
        <v>0.67460317460317465</v>
      </c>
      <c r="E21" s="57">
        <v>59</v>
      </c>
      <c r="F21" s="58">
        <v>21</v>
      </c>
      <c r="G21" s="56">
        <f t="shared" si="0"/>
        <v>0.3559322033898305</v>
      </c>
      <c r="H21" s="43">
        <v>59</v>
      </c>
      <c r="I21" s="66">
        <v>23</v>
      </c>
      <c r="J21" s="59">
        <f>IF(H21&gt;0,I21/H21,0)</f>
        <v>0.38983050847457629</v>
      </c>
      <c r="K21" s="236">
        <v>126</v>
      </c>
      <c r="L21" s="60">
        <v>82</v>
      </c>
      <c r="M21" s="59">
        <f>IF(K21&gt;0,L21/K21,0)</f>
        <v>0.65079365079365081</v>
      </c>
      <c r="N21" s="68">
        <v>0</v>
      </c>
      <c r="O21" s="69">
        <v>0</v>
      </c>
      <c r="P21" s="70">
        <v>82</v>
      </c>
      <c r="Q21" s="71">
        <v>0</v>
      </c>
      <c r="R21" s="72">
        <v>0</v>
      </c>
      <c r="S21" s="51"/>
    </row>
    <row r="22" spans="1:19" s="52" customFormat="1" ht="20.100000000000001" customHeight="1" thickBot="1" x14ac:dyDescent="0.25">
      <c r="A22" s="79" t="s">
        <v>47</v>
      </c>
      <c r="B22" s="54">
        <v>156</v>
      </c>
      <c r="C22" s="80">
        <v>117</v>
      </c>
      <c r="D22" s="119">
        <f t="shared" si="2"/>
        <v>0.75</v>
      </c>
      <c r="E22" s="57">
        <v>117</v>
      </c>
      <c r="F22" s="82">
        <v>31</v>
      </c>
      <c r="G22" s="81">
        <f t="shared" si="0"/>
        <v>0.26495726495726496</v>
      </c>
      <c r="H22" s="43">
        <v>45</v>
      </c>
      <c r="I22" s="80">
        <v>21</v>
      </c>
      <c r="J22" s="83">
        <f>IF(H22&gt;0,I22/H22,0)</f>
        <v>0.46666666666666667</v>
      </c>
      <c r="K22" s="237">
        <v>66</v>
      </c>
      <c r="L22" s="84">
        <v>73</v>
      </c>
      <c r="M22" s="61">
        <f>IF(K22&gt;0,L22/K22,0)</f>
        <v>1.106060606060606</v>
      </c>
      <c r="N22" s="85">
        <v>3</v>
      </c>
      <c r="O22" s="86">
        <v>12</v>
      </c>
      <c r="P22" s="84">
        <v>67</v>
      </c>
      <c r="Q22" s="87">
        <v>1</v>
      </c>
      <c r="R22" s="88">
        <v>1</v>
      </c>
      <c r="S22" s="51"/>
    </row>
    <row r="23" spans="1:19" s="52" customFormat="1" ht="20.100000000000001" customHeight="1" thickBot="1" x14ac:dyDescent="0.25">
      <c r="A23" s="89" t="s">
        <v>48</v>
      </c>
      <c r="B23" s="90">
        <f>SUM(B7:B22)</f>
        <v>2486</v>
      </c>
      <c r="C23" s="91">
        <f>SUM(C7:C22)</f>
        <v>1412</v>
      </c>
      <c r="D23" s="138">
        <f t="shared" si="2"/>
        <v>0.56798069187449718</v>
      </c>
      <c r="E23" s="93">
        <f>SUM(E7:E22)</f>
        <v>1423</v>
      </c>
      <c r="F23" s="91">
        <f>SUM(F7:F22)</f>
        <v>392</v>
      </c>
      <c r="G23" s="92">
        <f t="shared" si="0"/>
        <v>0.27547434996486297</v>
      </c>
      <c r="H23" s="94">
        <f>SUM(H7:H22)</f>
        <v>795</v>
      </c>
      <c r="I23" s="91">
        <f>SUM(I7:I22)</f>
        <v>297</v>
      </c>
      <c r="J23" s="95">
        <f t="shared" si="1"/>
        <v>0.37358490566037733</v>
      </c>
      <c r="K23" s="91">
        <f>SUM(K7:K22)</f>
        <v>1253</v>
      </c>
      <c r="L23" s="96">
        <f>SUM(L7:L22)</f>
        <v>1020</v>
      </c>
      <c r="M23" s="97">
        <f>+L23/K23</f>
        <v>0.81404628890662412</v>
      </c>
      <c r="N23" s="98">
        <f>SUM(N7:N22)</f>
        <v>38</v>
      </c>
      <c r="O23" s="99">
        <f>SUM(O7:O22)</f>
        <v>90</v>
      </c>
      <c r="P23" s="100">
        <f>SUM(P7:P22)</f>
        <v>930</v>
      </c>
      <c r="Q23" s="100">
        <f>SUM(Q7:Q22)</f>
        <v>9</v>
      </c>
      <c r="R23" s="101">
        <v>22</v>
      </c>
      <c r="S23" s="51"/>
    </row>
    <row r="24" spans="1:19" ht="15" x14ac:dyDescent="0.2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 x14ac:dyDescent="0.25">
      <c r="A25" s="263" t="s">
        <v>49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5" x14ac:dyDescent="0.2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 x14ac:dyDescent="0.2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6" customWidth="1"/>
    <col min="3" max="3" width="8.5703125" style="3" customWidth="1"/>
    <col min="4" max="4" width="6.5703125" style="158" customWidth="1"/>
    <col min="5" max="6" width="8.5703125" style="157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58" customWidth="1"/>
    <col min="13" max="14" width="8.5703125" style="3" customWidth="1"/>
    <col min="15" max="15" width="7.28515625" style="26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00000000000001" customHeight="1" x14ac:dyDescent="0.2">
      <c r="A2" s="271" t="str">
        <f>'1 Adult Part'!$A$2</f>
        <v>FY22 QUARTER ENDING DECEMBER 31, 2021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00000000000001" customHeight="1" thickBot="1" x14ac:dyDescent="0.25">
      <c r="A3" s="274" t="s">
        <v>79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 x14ac:dyDescent="0.25">
      <c r="A4" s="312" t="s">
        <v>62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 x14ac:dyDescent="0.3">
      <c r="A5" s="313"/>
      <c r="B5" s="108" t="s">
        <v>20</v>
      </c>
      <c r="C5" s="108" t="s">
        <v>21</v>
      </c>
      <c r="D5" s="105" t="s">
        <v>80</v>
      </c>
      <c r="E5" s="104" t="s">
        <v>20</v>
      </c>
      <c r="F5" s="104" t="s">
        <v>21</v>
      </c>
      <c r="G5" s="105" t="s">
        <v>80</v>
      </c>
      <c r="H5" s="107" t="s">
        <v>21</v>
      </c>
      <c r="I5" s="108" t="s">
        <v>20</v>
      </c>
      <c r="J5" s="107" t="s">
        <v>21</v>
      </c>
      <c r="K5" s="108" t="s">
        <v>20</v>
      </c>
      <c r="L5" s="107" t="s">
        <v>21</v>
      </c>
      <c r="M5" s="108" t="s">
        <v>20</v>
      </c>
      <c r="N5" s="198" t="s">
        <v>21</v>
      </c>
      <c r="P5" s="199"/>
    </row>
    <row r="6" spans="1:17" s="118" customFormat="1" ht="21.95" customHeight="1" x14ac:dyDescent="0.2">
      <c r="A6" s="53" t="str">
        <f>'1 Adult Part'!A7</f>
        <v>Berkshire</v>
      </c>
      <c r="B6" s="77">
        <v>46</v>
      </c>
      <c r="C6" s="110">
        <v>6</v>
      </c>
      <c r="D6" s="56">
        <f t="shared" ref="D6:D22" si="0">C6/B6</f>
        <v>0.13043478260869565</v>
      </c>
      <c r="E6" s="57">
        <v>40</v>
      </c>
      <c r="F6" s="200">
        <v>3</v>
      </c>
      <c r="G6" s="56">
        <f>F6/E6</f>
        <v>7.4999999999999997E-2</v>
      </c>
      <c r="H6" s="201">
        <v>0</v>
      </c>
      <c r="I6" s="202">
        <f t="shared" ref="I6:I22" si="1">+E6/B6</f>
        <v>0.86956521739130432</v>
      </c>
      <c r="J6" s="56">
        <f t="shared" ref="J6:J22" si="2">(F6/(C6-H6))</f>
        <v>0.5</v>
      </c>
      <c r="K6" s="113">
        <v>19</v>
      </c>
      <c r="L6" s="114">
        <v>20.149999999999999</v>
      </c>
      <c r="M6" s="38">
        <v>45</v>
      </c>
      <c r="N6" s="203">
        <v>7</v>
      </c>
      <c r="O6" s="117"/>
      <c r="P6" s="204"/>
      <c r="Q6" s="232"/>
    </row>
    <row r="7" spans="1:17" s="118" customFormat="1" ht="21.95" customHeight="1" x14ac:dyDescent="0.2">
      <c r="A7" s="53" t="str">
        <f>'1 Adult Part'!A8</f>
        <v>Boston</v>
      </c>
      <c r="B7" s="77">
        <v>128</v>
      </c>
      <c r="C7" s="110">
        <v>26</v>
      </c>
      <c r="D7" s="119">
        <f t="shared" si="0"/>
        <v>0.203125</v>
      </c>
      <c r="E7" s="57">
        <v>90</v>
      </c>
      <c r="F7" s="200">
        <v>13</v>
      </c>
      <c r="G7" s="56">
        <f t="shared" ref="G7:G22" si="3">F7/E7</f>
        <v>0.14444444444444443</v>
      </c>
      <c r="H7" s="201">
        <v>0</v>
      </c>
      <c r="I7" s="202">
        <f t="shared" si="1"/>
        <v>0.703125</v>
      </c>
      <c r="J7" s="56">
        <f t="shared" si="2"/>
        <v>0.5</v>
      </c>
      <c r="K7" s="113">
        <v>16</v>
      </c>
      <c r="L7" s="114">
        <v>21.271913214990136</v>
      </c>
      <c r="M7" s="54">
        <v>80</v>
      </c>
      <c r="N7" s="205">
        <v>30</v>
      </c>
      <c r="O7" s="117"/>
      <c r="P7" s="204"/>
      <c r="Q7" s="232"/>
    </row>
    <row r="8" spans="1:17" s="118" customFormat="1" ht="21.95" customHeight="1" x14ac:dyDescent="0.2">
      <c r="A8" s="37" t="str">
        <f>'1 Adult Part'!A9</f>
        <v>Bristol</v>
      </c>
      <c r="B8" s="77">
        <v>106</v>
      </c>
      <c r="C8" s="121">
        <v>40</v>
      </c>
      <c r="D8" s="67">
        <f t="shared" si="0"/>
        <v>0.37735849056603776</v>
      </c>
      <c r="E8" s="57">
        <v>88</v>
      </c>
      <c r="F8" s="206">
        <v>30</v>
      </c>
      <c r="G8" s="119">
        <f t="shared" si="3"/>
        <v>0.34090909090909088</v>
      </c>
      <c r="H8" s="207">
        <v>2</v>
      </c>
      <c r="I8" s="208">
        <f t="shared" si="1"/>
        <v>0.83018867924528306</v>
      </c>
      <c r="J8" s="67">
        <f t="shared" si="2"/>
        <v>0.78947368421052633</v>
      </c>
      <c r="K8" s="113">
        <v>18.25</v>
      </c>
      <c r="L8" s="114">
        <v>25.872882159507157</v>
      </c>
      <c r="M8" s="54">
        <v>19</v>
      </c>
      <c r="N8" s="209">
        <v>80</v>
      </c>
      <c r="O8" s="117"/>
      <c r="P8" s="204"/>
      <c r="Q8" s="232"/>
    </row>
    <row r="9" spans="1:17" s="118" customFormat="1" ht="21.95" customHeight="1" x14ac:dyDescent="0.2">
      <c r="A9" s="37" t="str">
        <f>'1 Adult Part'!A10</f>
        <v>Brockton</v>
      </c>
      <c r="B9" s="210">
        <v>95</v>
      </c>
      <c r="C9" s="121">
        <v>63</v>
      </c>
      <c r="D9" s="67">
        <f t="shared" si="0"/>
        <v>0.66315789473684206</v>
      </c>
      <c r="E9" s="74">
        <v>82</v>
      </c>
      <c r="F9" s="206">
        <v>27</v>
      </c>
      <c r="G9" s="67">
        <f t="shared" si="3"/>
        <v>0.32926829268292684</v>
      </c>
      <c r="H9" s="211">
        <v>3</v>
      </c>
      <c r="I9" s="208">
        <f t="shared" si="1"/>
        <v>0.86315789473684212</v>
      </c>
      <c r="J9" s="67">
        <f t="shared" si="2"/>
        <v>0.45</v>
      </c>
      <c r="K9" s="127">
        <v>20</v>
      </c>
      <c r="L9" s="114">
        <v>25.820920417853749</v>
      </c>
      <c r="M9" s="73">
        <v>18</v>
      </c>
      <c r="N9" s="209">
        <v>37</v>
      </c>
      <c r="O9" s="117"/>
      <c r="P9" s="204"/>
      <c r="Q9" s="233"/>
    </row>
    <row r="10" spans="1:17" s="118" customFormat="1" ht="21.95" customHeight="1" x14ac:dyDescent="0.2">
      <c r="A10" s="37" t="str">
        <f>'1 Adult Part'!A11</f>
        <v>Cape &amp; Islands</v>
      </c>
      <c r="B10" s="77">
        <v>53</v>
      </c>
      <c r="C10" s="121">
        <v>23</v>
      </c>
      <c r="D10" s="67">
        <f t="shared" si="0"/>
        <v>0.43396226415094341</v>
      </c>
      <c r="E10" s="57">
        <v>46</v>
      </c>
      <c r="F10" s="206">
        <v>19</v>
      </c>
      <c r="G10" s="67">
        <f>IF(E10&gt;0, F10/E10,0)</f>
        <v>0.41304347826086957</v>
      </c>
      <c r="H10" s="211">
        <v>3</v>
      </c>
      <c r="I10" s="208">
        <f t="shared" si="1"/>
        <v>0.86792452830188682</v>
      </c>
      <c r="J10" s="67">
        <f t="shared" si="2"/>
        <v>0.95</v>
      </c>
      <c r="K10" s="113">
        <v>17.5</v>
      </c>
      <c r="L10" s="114">
        <v>24.976315789473684</v>
      </c>
      <c r="M10" s="54">
        <v>45</v>
      </c>
      <c r="N10" s="209">
        <v>18</v>
      </c>
      <c r="O10" s="117"/>
      <c r="P10" s="204"/>
      <c r="Q10" s="232"/>
    </row>
    <row r="11" spans="1:17" s="118" customFormat="1" ht="21.95" customHeight="1" x14ac:dyDescent="0.2">
      <c r="A11" s="37" t="str">
        <f>'1 Adult Part'!A12</f>
        <v>Central Mass</v>
      </c>
      <c r="B11" s="77">
        <v>47</v>
      </c>
      <c r="C11" s="121">
        <v>25</v>
      </c>
      <c r="D11" s="67">
        <f t="shared" si="0"/>
        <v>0.53191489361702127</v>
      </c>
      <c r="E11" s="57">
        <v>40</v>
      </c>
      <c r="F11" s="206">
        <v>21</v>
      </c>
      <c r="G11" s="129">
        <f t="shared" si="3"/>
        <v>0.52500000000000002</v>
      </c>
      <c r="H11" s="212">
        <v>0</v>
      </c>
      <c r="I11" s="208">
        <f t="shared" si="1"/>
        <v>0.85106382978723405</v>
      </c>
      <c r="J11" s="67">
        <f t="shared" si="2"/>
        <v>0.84</v>
      </c>
      <c r="K11" s="113">
        <v>21</v>
      </c>
      <c r="L11" s="114">
        <v>27.086007326007326</v>
      </c>
      <c r="M11" s="54">
        <v>45</v>
      </c>
      <c r="N11" s="209">
        <v>28</v>
      </c>
      <c r="O11" s="117"/>
      <c r="P11" s="204"/>
      <c r="Q11" s="232"/>
    </row>
    <row r="12" spans="1:17" s="118" customFormat="1" ht="21.95" customHeight="1" x14ac:dyDescent="0.2">
      <c r="A12" s="37" t="str">
        <f>'1 Adult Part'!A13</f>
        <v>Franklin Hampshire</v>
      </c>
      <c r="B12" s="77">
        <v>28</v>
      </c>
      <c r="C12" s="121">
        <v>11</v>
      </c>
      <c r="D12" s="67">
        <f t="shared" si="0"/>
        <v>0.39285714285714285</v>
      </c>
      <c r="E12" s="57">
        <v>24</v>
      </c>
      <c r="F12" s="206">
        <v>9</v>
      </c>
      <c r="G12" s="67">
        <f t="shared" si="3"/>
        <v>0.375</v>
      </c>
      <c r="H12" s="211">
        <v>0</v>
      </c>
      <c r="I12" s="208">
        <f t="shared" si="1"/>
        <v>0.8571428571428571</v>
      </c>
      <c r="J12" s="67">
        <f t="shared" si="2"/>
        <v>0.81818181818181823</v>
      </c>
      <c r="K12" s="113">
        <v>20</v>
      </c>
      <c r="L12" s="114">
        <v>26.286676163342833</v>
      </c>
      <c r="M12" s="54">
        <v>19</v>
      </c>
      <c r="N12" s="209">
        <v>14</v>
      </c>
      <c r="O12" s="117"/>
      <c r="P12" s="204"/>
      <c r="Q12" s="232"/>
    </row>
    <row r="13" spans="1:17" s="118" customFormat="1" ht="21.95" customHeight="1" x14ac:dyDescent="0.2">
      <c r="A13" s="37" t="str">
        <f>'1 Adult Part'!A14</f>
        <v>Greater Lowell</v>
      </c>
      <c r="B13" s="77">
        <v>147</v>
      </c>
      <c r="C13" s="121">
        <v>24</v>
      </c>
      <c r="D13" s="67">
        <f t="shared" si="0"/>
        <v>0.16326530612244897</v>
      </c>
      <c r="E13" s="57">
        <v>126</v>
      </c>
      <c r="F13" s="206">
        <v>22</v>
      </c>
      <c r="G13" s="119">
        <f t="shared" si="3"/>
        <v>0.17460317460317459</v>
      </c>
      <c r="H13" s="207">
        <v>0</v>
      </c>
      <c r="I13" s="208">
        <f t="shared" si="1"/>
        <v>0.8571428571428571</v>
      </c>
      <c r="J13" s="67">
        <f t="shared" si="2"/>
        <v>0.91666666666666663</v>
      </c>
      <c r="K13" s="113">
        <v>25.25</v>
      </c>
      <c r="L13" s="114">
        <v>33.616433566433571</v>
      </c>
      <c r="M13" s="54">
        <v>45</v>
      </c>
      <c r="N13" s="209">
        <v>43</v>
      </c>
      <c r="O13" s="117"/>
      <c r="P13" s="204"/>
      <c r="Q13" s="232"/>
    </row>
    <row r="14" spans="1:17" s="118" customFormat="1" ht="21.95" customHeight="1" x14ac:dyDescent="0.2">
      <c r="A14" s="37" t="str">
        <f>'1 Adult Part'!A15</f>
        <v>Greater New Bedford</v>
      </c>
      <c r="B14" s="210">
        <v>70</v>
      </c>
      <c r="C14" s="121">
        <v>17</v>
      </c>
      <c r="D14" s="67">
        <f t="shared" si="0"/>
        <v>0.24285714285714285</v>
      </c>
      <c r="E14" s="74">
        <v>56</v>
      </c>
      <c r="F14" s="206">
        <v>14</v>
      </c>
      <c r="G14" s="67">
        <f t="shared" si="3"/>
        <v>0.25</v>
      </c>
      <c r="H14" s="211">
        <v>0</v>
      </c>
      <c r="I14" s="208">
        <f t="shared" si="1"/>
        <v>0.8</v>
      </c>
      <c r="J14" s="67">
        <f t="shared" si="2"/>
        <v>0.82352941176470584</v>
      </c>
      <c r="K14" s="113">
        <v>16.829999999999998</v>
      </c>
      <c r="L14" s="114">
        <v>23.410027472527471</v>
      </c>
      <c r="M14" s="54">
        <v>44</v>
      </c>
      <c r="N14" s="209">
        <v>29</v>
      </c>
      <c r="O14" s="117"/>
      <c r="P14" s="204"/>
      <c r="Q14" s="232"/>
    </row>
    <row r="15" spans="1:17" s="118" customFormat="1" ht="21.95" customHeight="1" x14ac:dyDescent="0.2">
      <c r="A15" s="37" t="str">
        <f>'1 Adult Part'!A16</f>
        <v>Hampden</v>
      </c>
      <c r="B15" s="77">
        <v>180</v>
      </c>
      <c r="C15" s="121">
        <v>60</v>
      </c>
      <c r="D15" s="67">
        <f t="shared" si="0"/>
        <v>0.33333333333333331</v>
      </c>
      <c r="E15" s="57">
        <v>153</v>
      </c>
      <c r="F15" s="206">
        <v>32</v>
      </c>
      <c r="G15" s="67">
        <f t="shared" si="3"/>
        <v>0.20915032679738563</v>
      </c>
      <c r="H15" s="211">
        <v>0</v>
      </c>
      <c r="I15" s="208">
        <f t="shared" si="1"/>
        <v>0.85</v>
      </c>
      <c r="J15" s="67">
        <f t="shared" si="2"/>
        <v>0.53333333333333333</v>
      </c>
      <c r="K15" s="113">
        <v>15.95</v>
      </c>
      <c r="L15" s="114">
        <v>20.385000000000002</v>
      </c>
      <c r="M15" s="54">
        <v>106</v>
      </c>
      <c r="N15" s="209">
        <v>67</v>
      </c>
      <c r="O15" s="117"/>
      <c r="P15" s="204"/>
      <c r="Q15" s="232"/>
    </row>
    <row r="16" spans="1:17" s="118" customFormat="1" ht="21.95" customHeight="1" x14ac:dyDescent="0.2">
      <c r="A16" s="37" t="str">
        <f>'1 Adult Part'!A17</f>
        <v>Merrimack Valley</v>
      </c>
      <c r="B16" s="77">
        <v>70</v>
      </c>
      <c r="C16" s="121">
        <v>21</v>
      </c>
      <c r="D16" s="67">
        <f t="shared" si="0"/>
        <v>0.3</v>
      </c>
      <c r="E16" s="57">
        <v>57</v>
      </c>
      <c r="F16" s="206">
        <v>10</v>
      </c>
      <c r="G16" s="67">
        <f t="shared" si="3"/>
        <v>0.17543859649122806</v>
      </c>
      <c r="H16" s="211">
        <v>0</v>
      </c>
      <c r="I16" s="208">
        <f t="shared" si="1"/>
        <v>0.81428571428571428</v>
      </c>
      <c r="J16" s="67">
        <f t="shared" si="2"/>
        <v>0.47619047619047616</v>
      </c>
      <c r="K16" s="113">
        <v>18</v>
      </c>
      <c r="L16" s="114">
        <v>19.661538461538463</v>
      </c>
      <c r="M16" s="73">
        <v>71</v>
      </c>
      <c r="N16" s="209">
        <v>24</v>
      </c>
      <c r="O16" s="117"/>
      <c r="P16" s="204"/>
      <c r="Q16" s="232"/>
    </row>
    <row r="17" spans="1:17" s="118" customFormat="1" ht="21.95" customHeight="1" x14ac:dyDescent="0.2">
      <c r="A17" s="37" t="str">
        <f>'1 Adult Part'!A18</f>
        <v>Metro North</v>
      </c>
      <c r="B17" s="77">
        <v>164</v>
      </c>
      <c r="C17" s="121">
        <v>34</v>
      </c>
      <c r="D17" s="67">
        <f t="shared" si="0"/>
        <v>0.2073170731707317</v>
      </c>
      <c r="E17" s="57">
        <v>141</v>
      </c>
      <c r="F17" s="206">
        <v>25</v>
      </c>
      <c r="G17" s="67">
        <f t="shared" si="3"/>
        <v>0.1773049645390071</v>
      </c>
      <c r="H17" s="211">
        <v>0</v>
      </c>
      <c r="I17" s="208">
        <f t="shared" si="1"/>
        <v>0.8597560975609756</v>
      </c>
      <c r="J17" s="67">
        <f t="shared" si="2"/>
        <v>0.73529411764705888</v>
      </c>
      <c r="K17" s="113">
        <v>26</v>
      </c>
      <c r="L17" s="114">
        <v>33.622679720279727</v>
      </c>
      <c r="M17" s="54">
        <v>82</v>
      </c>
      <c r="N17" s="209">
        <v>52</v>
      </c>
      <c r="O17" s="117"/>
      <c r="P17" s="204"/>
      <c r="Q17" s="232"/>
    </row>
    <row r="18" spans="1:17" s="118" customFormat="1" ht="21.95" customHeight="1" x14ac:dyDescent="0.2">
      <c r="A18" s="37" t="str">
        <f>'1 Adult Part'!A19</f>
        <v>Metro South/West</v>
      </c>
      <c r="B18" s="77">
        <v>173</v>
      </c>
      <c r="C18" s="121">
        <v>19</v>
      </c>
      <c r="D18" s="67">
        <f t="shared" si="0"/>
        <v>0.10982658959537572</v>
      </c>
      <c r="E18" s="57">
        <v>140</v>
      </c>
      <c r="F18" s="206">
        <v>18</v>
      </c>
      <c r="G18" s="67">
        <f t="shared" si="3"/>
        <v>0.12857142857142856</v>
      </c>
      <c r="H18" s="211">
        <v>0</v>
      </c>
      <c r="I18" s="208">
        <f t="shared" si="1"/>
        <v>0.80924855491329484</v>
      </c>
      <c r="J18" s="67">
        <f t="shared" si="2"/>
        <v>0.94736842105263153</v>
      </c>
      <c r="K18" s="113">
        <v>30</v>
      </c>
      <c r="L18" s="114">
        <v>40.663048433048431</v>
      </c>
      <c r="M18" s="54">
        <v>50</v>
      </c>
      <c r="N18" s="209">
        <v>30</v>
      </c>
      <c r="O18" s="117"/>
      <c r="P18" s="204"/>
      <c r="Q18" s="232"/>
    </row>
    <row r="19" spans="1:17" s="118" customFormat="1" ht="21.95" customHeight="1" x14ac:dyDescent="0.2">
      <c r="A19" s="37" t="str">
        <f>'1 Adult Part'!A20</f>
        <v>North Central</v>
      </c>
      <c r="B19" s="77">
        <v>51</v>
      </c>
      <c r="C19" s="121">
        <v>13</v>
      </c>
      <c r="D19" s="67">
        <f t="shared" si="0"/>
        <v>0.25490196078431371</v>
      </c>
      <c r="E19" s="57">
        <v>44</v>
      </c>
      <c r="F19" s="206">
        <v>11</v>
      </c>
      <c r="G19" s="56">
        <f t="shared" si="3"/>
        <v>0.25</v>
      </c>
      <c r="H19" s="201">
        <v>1</v>
      </c>
      <c r="I19" s="208">
        <f t="shared" si="1"/>
        <v>0.86274509803921573</v>
      </c>
      <c r="J19" s="67">
        <f t="shared" si="2"/>
        <v>0.91666666666666663</v>
      </c>
      <c r="K19" s="113">
        <v>17.920000000000002</v>
      </c>
      <c r="L19" s="114">
        <v>33.318461538461534</v>
      </c>
      <c r="M19" s="54">
        <v>37</v>
      </c>
      <c r="N19" s="209">
        <v>16</v>
      </c>
      <c r="O19" s="117"/>
      <c r="P19" s="204"/>
      <c r="Q19" s="232"/>
    </row>
    <row r="20" spans="1:17" s="118" customFormat="1" ht="21.95" customHeight="1" x14ac:dyDescent="0.2">
      <c r="A20" s="37" t="str">
        <f>'1 Adult Part'!A21</f>
        <v>North Shore</v>
      </c>
      <c r="B20" s="77">
        <v>94</v>
      </c>
      <c r="C20" s="121">
        <v>29</v>
      </c>
      <c r="D20" s="67">
        <f t="shared" si="0"/>
        <v>0.30851063829787234</v>
      </c>
      <c r="E20" s="57">
        <v>80</v>
      </c>
      <c r="F20" s="206">
        <v>26</v>
      </c>
      <c r="G20" s="56">
        <f t="shared" si="3"/>
        <v>0.32500000000000001</v>
      </c>
      <c r="H20" s="201">
        <v>1</v>
      </c>
      <c r="I20" s="208">
        <f t="shared" si="1"/>
        <v>0.85106382978723405</v>
      </c>
      <c r="J20" s="67">
        <f t="shared" si="2"/>
        <v>0.9285714285714286</v>
      </c>
      <c r="K20" s="113">
        <v>18</v>
      </c>
      <c r="L20" s="114">
        <v>26.944156804733726</v>
      </c>
      <c r="M20" s="73">
        <v>126</v>
      </c>
      <c r="N20" s="209">
        <v>45</v>
      </c>
      <c r="O20" s="117"/>
      <c r="P20" s="204"/>
      <c r="Q20" s="232"/>
    </row>
    <row r="21" spans="1:17" s="118" customFormat="1" ht="21.95" customHeight="1" thickBot="1" x14ac:dyDescent="0.25">
      <c r="A21" s="79" t="str">
        <f>'1 Adult Part'!A22</f>
        <v>South Shore</v>
      </c>
      <c r="B21" s="213">
        <v>85</v>
      </c>
      <c r="C21" s="132">
        <v>28</v>
      </c>
      <c r="D21" s="81">
        <f t="shared" si="0"/>
        <v>0.32941176470588235</v>
      </c>
      <c r="E21" s="76">
        <v>74</v>
      </c>
      <c r="F21" s="214">
        <v>18</v>
      </c>
      <c r="G21" s="119">
        <f t="shared" si="3"/>
        <v>0.24324324324324326</v>
      </c>
      <c r="H21" s="207">
        <v>0</v>
      </c>
      <c r="I21" s="208">
        <f t="shared" si="1"/>
        <v>0.87058823529411766</v>
      </c>
      <c r="J21" s="129">
        <f t="shared" si="2"/>
        <v>0.6428571428571429</v>
      </c>
      <c r="K21" s="113">
        <v>32.5</v>
      </c>
      <c r="L21" s="134">
        <v>30.184594017094017</v>
      </c>
      <c r="M21" s="238">
        <v>0</v>
      </c>
      <c r="N21" s="215">
        <v>42</v>
      </c>
      <c r="O21" s="117"/>
      <c r="P21" s="204"/>
      <c r="Q21" s="232"/>
    </row>
    <row r="22" spans="1:17" s="118" customFormat="1" ht="21.95" customHeight="1" thickBot="1" x14ac:dyDescent="0.25">
      <c r="A22" s="216" t="s">
        <v>48</v>
      </c>
      <c r="B22" s="217">
        <f>SUM(B6:B21)</f>
        <v>1537</v>
      </c>
      <c r="C22" s="137">
        <f>SUM(C6:C21)</f>
        <v>439</v>
      </c>
      <c r="D22" s="138">
        <f t="shared" si="0"/>
        <v>0.28562134027325958</v>
      </c>
      <c r="E22" s="93">
        <f>SUM(E6:E21)</f>
        <v>1281</v>
      </c>
      <c r="F22" s="218">
        <f>SUM(F6:F21)</f>
        <v>298</v>
      </c>
      <c r="G22" s="138">
        <f t="shared" si="3"/>
        <v>0.23263075722092116</v>
      </c>
      <c r="H22" s="219">
        <f>SUM(H6:H21)</f>
        <v>10</v>
      </c>
      <c r="I22" s="220">
        <f t="shared" si="1"/>
        <v>0.8334417696811971</v>
      </c>
      <c r="J22" s="138">
        <f t="shared" si="2"/>
        <v>0.69463869463869465</v>
      </c>
      <c r="K22" s="141">
        <v>22.479546279491831</v>
      </c>
      <c r="L22" s="142">
        <v>27.48115921418254</v>
      </c>
      <c r="M22" s="221">
        <v>913</v>
      </c>
      <c r="N22" s="222">
        <f>SUM(N6:N21)</f>
        <v>562</v>
      </c>
      <c r="O22" s="117"/>
      <c r="P22" s="204"/>
      <c r="Q22" s="234"/>
    </row>
    <row r="23" spans="1:17" ht="18.75" customHeight="1" x14ac:dyDescent="0.25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 x14ac:dyDescent="0.25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 x14ac:dyDescent="0.2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 x14ac:dyDescent="0.2">
      <c r="L27" s="223"/>
    </row>
    <row r="28" spans="1:17" x14ac:dyDescent="0.2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opLeftCell="A13"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9" customFormat="1" ht="20.100000000000001" customHeight="1" x14ac:dyDescent="0.2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00000000000001" customHeight="1" x14ac:dyDescent="0.2">
      <c r="A2" s="271" t="str">
        <f>'1 Adult Part'!$A$2</f>
        <v>FY22 QUARTER ENDING DECEMBER 31, 2021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00000000000001" customHeight="1" thickBot="1" x14ac:dyDescent="0.25">
      <c r="A3" s="274" t="s">
        <v>81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 x14ac:dyDescent="0.25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 x14ac:dyDescent="0.25">
      <c r="A5" s="225" t="s">
        <v>62</v>
      </c>
      <c r="B5" s="226" t="s">
        <v>64</v>
      </c>
      <c r="C5" s="161" t="s">
        <v>82</v>
      </c>
      <c r="D5" s="161" t="s">
        <v>66</v>
      </c>
      <c r="E5" s="161" t="s">
        <v>67</v>
      </c>
      <c r="F5" s="161" t="s">
        <v>68</v>
      </c>
      <c r="G5" s="161" t="s">
        <v>69</v>
      </c>
      <c r="H5" s="162" t="s">
        <v>70</v>
      </c>
      <c r="I5" s="161" t="s">
        <v>83</v>
      </c>
      <c r="J5" s="161" t="s">
        <v>72</v>
      </c>
      <c r="K5" s="161" t="s">
        <v>73</v>
      </c>
      <c r="L5" s="161" t="s">
        <v>74</v>
      </c>
      <c r="M5" s="35" t="s">
        <v>84</v>
      </c>
      <c r="N5" s="163" t="s">
        <v>76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1.95" customHeight="1" x14ac:dyDescent="0.2">
      <c r="A6" s="37" t="str">
        <f>'1 Adult Part'!A7</f>
        <v>Berkshire</v>
      </c>
      <c r="B6" s="165">
        <v>43.75</v>
      </c>
      <c r="C6" s="166">
        <v>37.5</v>
      </c>
      <c r="D6" s="167">
        <v>0</v>
      </c>
      <c r="E6" s="166">
        <v>12.5</v>
      </c>
      <c r="F6" s="166">
        <v>0</v>
      </c>
      <c r="G6" s="167">
        <v>6.25</v>
      </c>
      <c r="H6" s="166">
        <v>0</v>
      </c>
      <c r="I6" s="167">
        <v>81.25</v>
      </c>
      <c r="J6" s="166">
        <v>0</v>
      </c>
      <c r="K6" s="167">
        <v>0</v>
      </c>
      <c r="L6" s="167">
        <v>0</v>
      </c>
      <c r="M6" s="168">
        <v>12.5</v>
      </c>
      <c r="N6" s="227">
        <v>6.25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1.95" customHeight="1" x14ac:dyDescent="0.2">
      <c r="A7" s="53" t="str">
        <f>'1 Adult Part'!A8</f>
        <v>Boston</v>
      </c>
      <c r="B7" s="172">
        <v>65.753424657534239</v>
      </c>
      <c r="C7" s="173">
        <v>32.87671232876712</v>
      </c>
      <c r="D7" s="174">
        <v>10.95890410958904</v>
      </c>
      <c r="E7" s="173">
        <v>21.917808219178081</v>
      </c>
      <c r="F7" s="173">
        <v>34.246575342465754</v>
      </c>
      <c r="G7" s="174">
        <v>4.10958904109589</v>
      </c>
      <c r="H7" s="173">
        <v>10.95890410958904</v>
      </c>
      <c r="I7" s="174">
        <v>73.972602739726028</v>
      </c>
      <c r="J7" s="173">
        <v>2.7397260273972601</v>
      </c>
      <c r="K7" s="174">
        <v>12.328767123287671</v>
      </c>
      <c r="L7" s="174">
        <v>0</v>
      </c>
      <c r="M7" s="175">
        <v>4.10958904109589</v>
      </c>
      <c r="N7" s="228">
        <v>12.328767123287671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1.95" customHeight="1" x14ac:dyDescent="0.2">
      <c r="A8" s="37" t="str">
        <f>'1 Adult Part'!A9</f>
        <v>Bristol</v>
      </c>
      <c r="B8" s="177">
        <v>46.721311475409841</v>
      </c>
      <c r="C8" s="178">
        <v>48.360655737704917</v>
      </c>
      <c r="D8" s="179">
        <v>4.918032786885246</v>
      </c>
      <c r="E8" s="178">
        <v>9.8360655737704921</v>
      </c>
      <c r="F8" s="178">
        <v>2.459016393442623</v>
      </c>
      <c r="G8" s="179">
        <v>3.278688524590164</v>
      </c>
      <c r="H8" s="178">
        <v>10.655737704918034</v>
      </c>
      <c r="I8" s="179">
        <v>92.622950819672127</v>
      </c>
      <c r="J8" s="178">
        <v>2.459016393442623</v>
      </c>
      <c r="K8" s="179">
        <v>27.049180327868854</v>
      </c>
      <c r="L8" s="179">
        <v>0</v>
      </c>
      <c r="M8" s="180">
        <v>4.0983606557377046</v>
      </c>
      <c r="N8" s="229">
        <v>13.114754098360656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1.95" customHeight="1" x14ac:dyDescent="0.2">
      <c r="A9" s="37" t="str">
        <f>'1 Adult Part'!A10</f>
        <v>Brockton</v>
      </c>
      <c r="B9" s="177">
        <v>54.838709677419359</v>
      </c>
      <c r="C9" s="178">
        <v>35.483870967741936</v>
      </c>
      <c r="D9" s="179">
        <v>9.67741935483871</v>
      </c>
      <c r="E9" s="178">
        <v>37.41935483870968</v>
      </c>
      <c r="F9" s="178">
        <v>7.096774193548387</v>
      </c>
      <c r="G9" s="179">
        <v>3.225806451612903</v>
      </c>
      <c r="H9" s="178">
        <v>10.32258064516129</v>
      </c>
      <c r="I9" s="179">
        <v>89.677419354838719</v>
      </c>
      <c r="J9" s="178">
        <v>0</v>
      </c>
      <c r="K9" s="179">
        <v>8.387096774193548</v>
      </c>
      <c r="L9" s="179">
        <v>2.5806451612903225</v>
      </c>
      <c r="M9" s="180">
        <v>2.5806451612903225</v>
      </c>
      <c r="N9" s="229">
        <v>13.548387096774192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1.95" customHeight="1" x14ac:dyDescent="0.2">
      <c r="A10" s="37" t="str">
        <f>'1 Adult Part'!A11</f>
        <v>Cape &amp; Islands</v>
      </c>
      <c r="B10" s="177">
        <v>59.420289855072461</v>
      </c>
      <c r="C10" s="178">
        <v>55.072463768115938</v>
      </c>
      <c r="D10" s="179">
        <v>8.695652173913043</v>
      </c>
      <c r="E10" s="178">
        <v>11.594202898550725</v>
      </c>
      <c r="F10" s="178">
        <v>0</v>
      </c>
      <c r="G10" s="179">
        <v>4.3478260869565215</v>
      </c>
      <c r="H10" s="178">
        <v>0</v>
      </c>
      <c r="I10" s="179">
        <v>85.507246376811594</v>
      </c>
      <c r="J10" s="178">
        <v>0</v>
      </c>
      <c r="K10" s="179">
        <v>2.8985507246376812</v>
      </c>
      <c r="L10" s="179">
        <v>0</v>
      </c>
      <c r="M10" s="180">
        <v>4.3478260869565215</v>
      </c>
      <c r="N10" s="229">
        <v>10.144927536231883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1.95" customHeight="1" x14ac:dyDescent="0.2">
      <c r="A11" s="37" t="str">
        <f>'1 Adult Part'!A12</f>
        <v>Central Mass</v>
      </c>
      <c r="B11" s="177">
        <v>46.875</v>
      </c>
      <c r="C11" s="178">
        <v>25</v>
      </c>
      <c r="D11" s="179">
        <v>17.1875</v>
      </c>
      <c r="E11" s="178">
        <v>9.375</v>
      </c>
      <c r="F11" s="178">
        <v>4.6875</v>
      </c>
      <c r="G11" s="179">
        <v>4.6875</v>
      </c>
      <c r="H11" s="178">
        <v>3.125</v>
      </c>
      <c r="I11" s="179">
        <v>85.9375</v>
      </c>
      <c r="J11" s="178">
        <v>1.5625</v>
      </c>
      <c r="K11" s="179">
        <v>7.8125</v>
      </c>
      <c r="L11" s="179">
        <v>0</v>
      </c>
      <c r="M11" s="180">
        <v>6.25</v>
      </c>
      <c r="N11" s="229">
        <v>18.75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1.95" customHeight="1" x14ac:dyDescent="0.2">
      <c r="A12" s="37" t="str">
        <f>'1 Adult Part'!A13</f>
        <v>Franklin Hampshire</v>
      </c>
      <c r="B12" s="177">
        <v>50</v>
      </c>
      <c r="C12" s="178">
        <v>20</v>
      </c>
      <c r="D12" s="179">
        <v>6.6666666666666661</v>
      </c>
      <c r="E12" s="178">
        <v>0</v>
      </c>
      <c r="F12" s="178">
        <v>0</v>
      </c>
      <c r="G12" s="179">
        <v>3.333333333333333</v>
      </c>
      <c r="H12" s="178">
        <v>0</v>
      </c>
      <c r="I12" s="179">
        <v>83.333333333333343</v>
      </c>
      <c r="J12" s="178">
        <v>0</v>
      </c>
      <c r="K12" s="179">
        <v>3.333333333333333</v>
      </c>
      <c r="L12" s="179">
        <v>0</v>
      </c>
      <c r="M12" s="180">
        <v>3.333333333333333</v>
      </c>
      <c r="N12" s="229">
        <v>6.6666666666666661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1.95" customHeight="1" x14ac:dyDescent="0.2">
      <c r="A13" s="37" t="str">
        <f>'1 Adult Part'!A14</f>
        <v>Greater Lowell</v>
      </c>
      <c r="B13" s="177">
        <v>59.090909090909093</v>
      </c>
      <c r="C13" s="178">
        <v>30</v>
      </c>
      <c r="D13" s="179">
        <v>10</v>
      </c>
      <c r="E13" s="178">
        <v>4.5454545454545459</v>
      </c>
      <c r="F13" s="178">
        <v>25.454545454545453</v>
      </c>
      <c r="G13" s="179">
        <v>3.6363636363636362</v>
      </c>
      <c r="H13" s="178">
        <v>5.454545454545455</v>
      </c>
      <c r="I13" s="179">
        <v>85.454545454545453</v>
      </c>
      <c r="J13" s="178">
        <v>0.90909090909090906</v>
      </c>
      <c r="K13" s="179">
        <v>42.727272727272727</v>
      </c>
      <c r="L13" s="179">
        <v>0</v>
      </c>
      <c r="M13" s="180">
        <v>2.7272727272727275</v>
      </c>
      <c r="N13" s="229">
        <v>27.272727272727273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1.95" customHeight="1" x14ac:dyDescent="0.2">
      <c r="A14" s="37" t="str">
        <f>'1 Adult Part'!A15</f>
        <v>Greater New Bedford</v>
      </c>
      <c r="B14" s="177">
        <v>46.153846153846153</v>
      </c>
      <c r="C14" s="178">
        <v>16.923076923076923</v>
      </c>
      <c r="D14" s="179">
        <v>16.923076923076923</v>
      </c>
      <c r="E14" s="178">
        <v>21.538461538461537</v>
      </c>
      <c r="F14" s="178">
        <v>1.5384615384615383</v>
      </c>
      <c r="G14" s="179">
        <v>4.6153846153846159</v>
      </c>
      <c r="H14" s="178">
        <v>0</v>
      </c>
      <c r="I14" s="179">
        <v>92.307692307692307</v>
      </c>
      <c r="J14" s="178">
        <v>0</v>
      </c>
      <c r="K14" s="179">
        <v>16.923076923076923</v>
      </c>
      <c r="L14" s="179">
        <v>1.5384615384615383</v>
      </c>
      <c r="M14" s="180">
        <v>3.0769230769230766</v>
      </c>
      <c r="N14" s="229">
        <v>20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1.95" customHeight="1" x14ac:dyDescent="0.2">
      <c r="A15" s="37" t="str">
        <f>'1 Adult Part'!A16</f>
        <v>Hampden</v>
      </c>
      <c r="B15" s="177">
        <v>48.066298342541444</v>
      </c>
      <c r="C15" s="178">
        <v>22.099447513812155</v>
      </c>
      <c r="D15" s="179">
        <v>38.674033149171265</v>
      </c>
      <c r="E15" s="178">
        <v>18.784530386740332</v>
      </c>
      <c r="F15" s="178">
        <v>1.1049723756906078</v>
      </c>
      <c r="G15" s="179">
        <v>2.7624309392265194</v>
      </c>
      <c r="H15" s="178">
        <v>4.972375690607735</v>
      </c>
      <c r="I15" s="179">
        <v>85.635359116022101</v>
      </c>
      <c r="J15" s="178">
        <v>0</v>
      </c>
      <c r="K15" s="179">
        <v>20.994475138121548</v>
      </c>
      <c r="L15" s="179">
        <v>1.6574585635359116</v>
      </c>
      <c r="M15" s="180">
        <v>4.4198895027624312</v>
      </c>
      <c r="N15" s="229">
        <v>16.574585635359117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1.95" customHeight="1" x14ac:dyDescent="0.2">
      <c r="A16" s="37" t="str">
        <f>'1 Adult Part'!A17</f>
        <v>Merrimack Valley</v>
      </c>
      <c r="B16" s="177">
        <v>77.333333333333329</v>
      </c>
      <c r="C16" s="178">
        <v>37.333333333333336</v>
      </c>
      <c r="D16" s="179">
        <v>60</v>
      </c>
      <c r="E16" s="178">
        <v>4</v>
      </c>
      <c r="F16" s="178">
        <v>4</v>
      </c>
      <c r="G16" s="179">
        <v>2.666666666666667</v>
      </c>
      <c r="H16" s="178">
        <v>13.333333333333332</v>
      </c>
      <c r="I16" s="179">
        <v>76</v>
      </c>
      <c r="J16" s="178">
        <v>20</v>
      </c>
      <c r="K16" s="179">
        <v>6.6666666666666661</v>
      </c>
      <c r="L16" s="179">
        <v>0</v>
      </c>
      <c r="M16" s="180">
        <v>1.3333333333333335</v>
      </c>
      <c r="N16" s="229">
        <v>12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1.95" customHeight="1" x14ac:dyDescent="0.2">
      <c r="A17" s="37" t="str">
        <f>'1 Adult Part'!A18</f>
        <v>Metro North</v>
      </c>
      <c r="B17" s="177">
        <v>59.349593495934961</v>
      </c>
      <c r="C17" s="178">
        <v>49.59349593495935</v>
      </c>
      <c r="D17" s="179">
        <v>17.073170731707318</v>
      </c>
      <c r="E17" s="178">
        <v>17.886178861788618</v>
      </c>
      <c r="F17" s="178">
        <v>11.382113821138212</v>
      </c>
      <c r="G17" s="179">
        <v>3.2520325203252032</v>
      </c>
      <c r="H17" s="178">
        <v>3.2520325203252032</v>
      </c>
      <c r="I17" s="179">
        <v>90.243902439024382</v>
      </c>
      <c r="J17" s="178">
        <v>0.81300813008130079</v>
      </c>
      <c r="K17" s="179">
        <v>4.8780487804878048</v>
      </c>
      <c r="L17" s="179">
        <v>0</v>
      </c>
      <c r="M17" s="180">
        <v>4.8780487804878048</v>
      </c>
      <c r="N17" s="229">
        <v>10.569105691056912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1.95" customHeight="1" x14ac:dyDescent="0.2">
      <c r="A18" s="37" t="str">
        <f>'1 Adult Part'!A19</f>
        <v>Metro South/West</v>
      </c>
      <c r="B18" s="177">
        <v>50.505050505050505</v>
      </c>
      <c r="C18" s="178">
        <v>43.43434343434344</v>
      </c>
      <c r="D18" s="179">
        <v>11.111111111111111</v>
      </c>
      <c r="E18" s="178">
        <v>12.121212121212119</v>
      </c>
      <c r="F18" s="178">
        <v>7.0707070707070701</v>
      </c>
      <c r="G18" s="179">
        <v>5.0505050505050502</v>
      </c>
      <c r="H18" s="178">
        <v>1.0101010101010102</v>
      </c>
      <c r="I18" s="179">
        <v>90.909090909090907</v>
      </c>
      <c r="J18" s="178">
        <v>0</v>
      </c>
      <c r="K18" s="179">
        <v>3.0303030303030298</v>
      </c>
      <c r="L18" s="179">
        <v>0</v>
      </c>
      <c r="M18" s="180">
        <v>2.0202020202020203</v>
      </c>
      <c r="N18" s="229">
        <v>12.121212121212119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1.95" customHeight="1" x14ac:dyDescent="0.2">
      <c r="A19" s="37" t="str">
        <f>'1 Adult Part'!A20</f>
        <v>North Central</v>
      </c>
      <c r="B19" s="177">
        <v>50</v>
      </c>
      <c r="C19" s="178">
        <v>25</v>
      </c>
      <c r="D19" s="179">
        <v>17.857142857142858</v>
      </c>
      <c r="E19" s="178">
        <v>7.1428571428571432</v>
      </c>
      <c r="F19" s="178">
        <v>17.857142857142858</v>
      </c>
      <c r="G19" s="179">
        <v>7.1428571428571432</v>
      </c>
      <c r="H19" s="178">
        <v>3.5714285714285716</v>
      </c>
      <c r="I19" s="179">
        <v>100</v>
      </c>
      <c r="J19" s="178">
        <v>0</v>
      </c>
      <c r="K19" s="179">
        <v>0</v>
      </c>
      <c r="L19" s="179">
        <v>0</v>
      </c>
      <c r="M19" s="180">
        <v>3.5714285714285716</v>
      </c>
      <c r="N19" s="229">
        <v>10.714285714285714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1.95" customHeight="1" x14ac:dyDescent="0.2">
      <c r="A20" s="37" t="str">
        <f>'1 Adult Part'!A21</f>
        <v>North Shore</v>
      </c>
      <c r="B20" s="177">
        <v>60</v>
      </c>
      <c r="C20" s="178">
        <v>38.82352941176471</v>
      </c>
      <c r="D20" s="179">
        <v>14.117647058823529</v>
      </c>
      <c r="E20" s="178">
        <v>14.117647058823529</v>
      </c>
      <c r="F20" s="178">
        <v>9.4117647058823533</v>
      </c>
      <c r="G20" s="179">
        <v>2.3529411764705883</v>
      </c>
      <c r="H20" s="178">
        <v>0</v>
      </c>
      <c r="I20" s="179">
        <v>89.411764705882362</v>
      </c>
      <c r="J20" s="178">
        <v>0</v>
      </c>
      <c r="K20" s="179">
        <v>15.294117647058824</v>
      </c>
      <c r="L20" s="179">
        <v>0</v>
      </c>
      <c r="M20" s="180">
        <v>4.7058823529411766</v>
      </c>
      <c r="N20" s="229">
        <v>14.117647058823529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1.95" customHeight="1" thickBot="1" x14ac:dyDescent="0.25">
      <c r="A21" s="79" t="str">
        <f>'1 Adult Part'!A22</f>
        <v>South Shore</v>
      </c>
      <c r="B21" s="182">
        <v>52.136752136752136</v>
      </c>
      <c r="C21" s="183">
        <v>50.427350427350433</v>
      </c>
      <c r="D21" s="184">
        <v>2.5641025641025639</v>
      </c>
      <c r="E21" s="183">
        <v>11.111111111111111</v>
      </c>
      <c r="F21" s="183">
        <v>17.948717948717949</v>
      </c>
      <c r="G21" s="184">
        <v>5.1282051282051277</v>
      </c>
      <c r="H21" s="183">
        <v>5.1282051282051277</v>
      </c>
      <c r="I21" s="184">
        <v>91.452991452991441</v>
      </c>
      <c r="J21" s="183">
        <v>11.111111111111111</v>
      </c>
      <c r="K21" s="184">
        <v>26.495726495726494</v>
      </c>
      <c r="L21" s="184">
        <v>0</v>
      </c>
      <c r="M21" s="185">
        <v>5.1282051282051277</v>
      </c>
      <c r="N21" s="230">
        <v>2.5641025641025639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1.95" customHeight="1" thickBot="1" x14ac:dyDescent="0.25">
      <c r="A22" s="89" t="s">
        <v>48</v>
      </c>
      <c r="B22" s="187">
        <v>54.6742209631728</v>
      </c>
      <c r="C22" s="189">
        <v>36.756373937677054</v>
      </c>
      <c r="D22" s="188">
        <v>16.784702549575069</v>
      </c>
      <c r="E22" s="188">
        <v>15.509915014164305</v>
      </c>
      <c r="F22" s="190">
        <v>9.2776203966005664</v>
      </c>
      <c r="G22" s="188">
        <v>3.7535410764872523</v>
      </c>
      <c r="H22" s="190">
        <v>5.3824362606232299</v>
      </c>
      <c r="I22" s="190">
        <v>87.535410764872523</v>
      </c>
      <c r="J22" s="190">
        <v>2.5495750708215299</v>
      </c>
      <c r="K22" s="188">
        <v>15.368271954674221</v>
      </c>
      <c r="L22" s="188">
        <v>0.56657223796033995</v>
      </c>
      <c r="M22" s="191">
        <v>3.8951841359773369</v>
      </c>
      <c r="N22" s="230">
        <v>13.6685552407932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6C798BF-141E-4ACA-BCFD-6DCD5AEF8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Martone, Deb</cp:lastModifiedBy>
  <cp:revision/>
  <dcterms:created xsi:type="dcterms:W3CDTF">2002-10-30T15:58:39Z</dcterms:created>
  <dcterms:modified xsi:type="dcterms:W3CDTF">2022-01-31T17:44:40Z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