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2 12312021/"/>
    </mc:Choice>
  </mc:AlternateContent>
  <bookViews>
    <workbookView xWindow="0" yWindow="0" windowWidth="8025" windowHeight="5580" tabRatio="935"/>
  </bookViews>
  <sheets>
    <sheet name="Cover Sheet " sheetId="56" r:id="rId1"/>
    <sheet name="1 In School Youth Part" sheetId="38" r:id="rId2"/>
    <sheet name="2 Out of School Youth Part" sheetId="37" r:id="rId3"/>
    <sheet name="3 Total Youth Part" sheetId="39" r:id="rId4"/>
    <sheet name="4 In School Youth Exits" sheetId="42" r:id="rId5"/>
    <sheet name="5 Out School Youth Exits" sheetId="62" r:id="rId6"/>
    <sheet name="6 Total Youth Exits" sheetId="63" r:id="rId7"/>
    <sheet name="7 In School Characteristic" sheetId="64" r:id="rId8"/>
    <sheet name="8 Out School Characteristics" sheetId="60" r:id="rId9"/>
    <sheet name="9 Total Characteristics" sheetId="61" r:id="rId10"/>
  </sheets>
  <definedNames>
    <definedName name="_xlnm.Print_Area" localSheetId="1">'1 In School Youth Part'!$A$1:$N$23</definedName>
    <definedName name="_xlnm.Print_Area" localSheetId="2">'2 Out of School Youth Part'!$A$1:$N$23</definedName>
    <definedName name="_xlnm.Print_Area" localSheetId="3">'3 Total Youth Part'!$A$1:$N$23</definedName>
    <definedName name="_xlnm.Print_Area" localSheetId="4">'4 In School Youth Exits'!$A$1:$O$26</definedName>
    <definedName name="_xlnm.Print_Area" localSheetId="5">'5 Out School Youth Exits'!$A$1:$O$26</definedName>
    <definedName name="_xlnm.Print_Area" localSheetId="6">'6 Total Youth Exits'!$A$1:$O$26</definedName>
    <definedName name="_xlnm.Print_Area" localSheetId="7">'7 In School Characteristic'!$A$1:$T$22</definedName>
    <definedName name="_xlnm.Print_Area" localSheetId="8">'8 Out School Characteristics'!$A$1:$T$22</definedName>
    <definedName name="_xlnm.Print_Area" localSheetId="9">'9 Total Characteristics'!$A$1:$T$22</definedName>
    <definedName name="_xlnm.Print_Area" localSheetId="0">'Cover Sheet '!$A$1:$C$31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4" l="1"/>
  <c r="B21" i="64"/>
  <c r="B20" i="64"/>
  <c r="B16" i="64"/>
  <c r="F22" i="42"/>
  <c r="J22" i="42" l="1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I7" i="63" l="1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O22" i="42" l="1"/>
  <c r="C22" i="42"/>
  <c r="K20" i="42"/>
  <c r="G20" i="42"/>
  <c r="D20" i="38"/>
  <c r="B9" i="64"/>
  <c r="D6" i="42"/>
  <c r="G6" i="42"/>
  <c r="K6" i="42"/>
  <c r="L6" i="42"/>
  <c r="G7" i="42"/>
  <c r="K7" i="42"/>
  <c r="L7" i="42"/>
  <c r="G8" i="42"/>
  <c r="K8" i="42"/>
  <c r="L8" i="42"/>
  <c r="G9" i="42"/>
  <c r="K9" i="42"/>
  <c r="L9" i="42"/>
  <c r="G10" i="42"/>
  <c r="K10" i="42"/>
  <c r="L10" i="42"/>
  <c r="G11" i="42"/>
  <c r="K11" i="42"/>
  <c r="L11" i="42"/>
  <c r="G12" i="42"/>
  <c r="K12" i="42"/>
  <c r="L12" i="42"/>
  <c r="G13" i="42"/>
  <c r="K13" i="42"/>
  <c r="L13" i="42"/>
  <c r="G14" i="42"/>
  <c r="K14" i="42"/>
  <c r="L14" i="42"/>
  <c r="G15" i="42"/>
  <c r="K15" i="42"/>
  <c r="L15" i="42"/>
  <c r="G16" i="42"/>
  <c r="K16" i="42"/>
  <c r="L16" i="42"/>
  <c r="G17" i="42"/>
  <c r="K17" i="42"/>
  <c r="L17" i="42"/>
  <c r="G18" i="42"/>
  <c r="K18" i="42"/>
  <c r="L18" i="42"/>
  <c r="G19" i="42"/>
  <c r="K19" i="42"/>
  <c r="L19" i="42"/>
  <c r="L20" i="42"/>
  <c r="G21" i="42"/>
  <c r="K21" i="42"/>
  <c r="L21" i="42"/>
  <c r="D10" i="38"/>
  <c r="D6" i="38"/>
  <c r="A4" i="61"/>
  <c r="A4" i="60"/>
  <c r="A4" i="64"/>
  <c r="B7" i="60"/>
  <c r="B8" i="60"/>
  <c r="B9" i="60"/>
  <c r="B10" i="60"/>
  <c r="B11" i="60"/>
  <c r="B12" i="60"/>
  <c r="B13" i="60"/>
  <c r="B14" i="60"/>
  <c r="B15" i="60"/>
  <c r="B16" i="60"/>
  <c r="B17" i="60"/>
  <c r="B18" i="60"/>
  <c r="B19" i="60"/>
  <c r="B20" i="60"/>
  <c r="B21" i="60"/>
  <c r="B6" i="60"/>
  <c r="B19" i="64"/>
  <c r="B18" i="64"/>
  <c r="B17" i="64"/>
  <c r="B15" i="64"/>
  <c r="B14" i="64"/>
  <c r="B13" i="64"/>
  <c r="B12" i="64"/>
  <c r="B11" i="64"/>
  <c r="B10" i="64"/>
  <c r="B8" i="64"/>
  <c r="B7" i="64"/>
  <c r="D16" i="38"/>
  <c r="D9" i="38"/>
  <c r="I22" i="42"/>
  <c r="D19" i="38"/>
  <c r="D11" i="38"/>
  <c r="D21" i="38"/>
  <c r="D14" i="38"/>
  <c r="L8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7" i="62"/>
  <c r="L6" i="62"/>
  <c r="A2" i="64"/>
  <c r="O11" i="63"/>
  <c r="O12" i="63"/>
  <c r="O13" i="63"/>
  <c r="O14" i="63"/>
  <c r="O15" i="63"/>
  <c r="O16" i="63"/>
  <c r="O17" i="63"/>
  <c r="O18" i="63"/>
  <c r="O19" i="63"/>
  <c r="O20" i="63"/>
  <c r="O21" i="63"/>
  <c r="O22" i="62"/>
  <c r="O22" i="63" s="1"/>
  <c r="O10" i="63"/>
  <c r="O9" i="63"/>
  <c r="O8" i="63"/>
  <c r="O7" i="63"/>
  <c r="O6" i="63"/>
  <c r="B7" i="63"/>
  <c r="E7" i="63"/>
  <c r="H7" i="63"/>
  <c r="B8" i="63"/>
  <c r="E8" i="63"/>
  <c r="H8" i="63"/>
  <c r="K8" i="63" s="1"/>
  <c r="B9" i="63"/>
  <c r="E9" i="63"/>
  <c r="H9" i="63"/>
  <c r="B10" i="63"/>
  <c r="E10" i="63"/>
  <c r="H10" i="63"/>
  <c r="B11" i="63"/>
  <c r="E11" i="63"/>
  <c r="H11" i="63"/>
  <c r="B12" i="63"/>
  <c r="E12" i="63"/>
  <c r="H12" i="63"/>
  <c r="K12" i="63" s="1"/>
  <c r="B13" i="63"/>
  <c r="E13" i="63"/>
  <c r="H13" i="63"/>
  <c r="B14" i="63"/>
  <c r="E14" i="63"/>
  <c r="H14" i="63"/>
  <c r="K14" i="63" s="1"/>
  <c r="B15" i="63"/>
  <c r="E15" i="63"/>
  <c r="H15" i="63"/>
  <c r="B16" i="63"/>
  <c r="E16" i="63"/>
  <c r="H16" i="63"/>
  <c r="B17" i="63"/>
  <c r="E17" i="63"/>
  <c r="H17" i="63"/>
  <c r="B18" i="63"/>
  <c r="E18" i="63"/>
  <c r="H18" i="63"/>
  <c r="B19" i="63"/>
  <c r="E19" i="63"/>
  <c r="H19" i="63"/>
  <c r="B20" i="63"/>
  <c r="E20" i="63"/>
  <c r="H20" i="63"/>
  <c r="K20" i="63" s="1"/>
  <c r="B21" i="63"/>
  <c r="E21" i="63"/>
  <c r="H21" i="63"/>
  <c r="K21" i="63" s="1"/>
  <c r="B6" i="63"/>
  <c r="E6" i="63"/>
  <c r="H6" i="63"/>
  <c r="H22" i="63" s="1"/>
  <c r="K8" i="62"/>
  <c r="K9" i="62"/>
  <c r="K10" i="62"/>
  <c r="K11" i="62"/>
  <c r="K12" i="62"/>
  <c r="K13" i="62"/>
  <c r="K14" i="62"/>
  <c r="K15" i="62"/>
  <c r="K16" i="62"/>
  <c r="K17" i="62"/>
  <c r="K18" i="62"/>
  <c r="K19" i="62"/>
  <c r="K20" i="62"/>
  <c r="K21" i="62"/>
  <c r="B22" i="62"/>
  <c r="E22" i="62"/>
  <c r="H22" i="62"/>
  <c r="K7" i="62"/>
  <c r="K6" i="62"/>
  <c r="B22" i="42"/>
  <c r="E22" i="42"/>
  <c r="H22" i="42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6" i="63"/>
  <c r="N22" i="63" s="1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6" i="63"/>
  <c r="I6" i="63"/>
  <c r="F7" i="63"/>
  <c r="G7" i="63" s="1"/>
  <c r="F8" i="63"/>
  <c r="F9" i="63"/>
  <c r="F10" i="63"/>
  <c r="F11" i="63"/>
  <c r="G11" i="63" s="1"/>
  <c r="F12" i="63"/>
  <c r="F13" i="63"/>
  <c r="G13" i="63" s="1"/>
  <c r="F14" i="63"/>
  <c r="G14" i="63" s="1"/>
  <c r="F15" i="63"/>
  <c r="G15" i="63" s="1"/>
  <c r="F16" i="63"/>
  <c r="F17" i="63"/>
  <c r="F18" i="63"/>
  <c r="G18" i="63" s="1"/>
  <c r="F19" i="63"/>
  <c r="G19" i="63" s="1"/>
  <c r="F20" i="63"/>
  <c r="G20" i="63" s="1"/>
  <c r="F21" i="63"/>
  <c r="G21" i="63" s="1"/>
  <c r="F6" i="63"/>
  <c r="G6" i="63"/>
  <c r="C7" i="63"/>
  <c r="C8" i="63"/>
  <c r="D8" i="63" s="1"/>
  <c r="C9" i="63"/>
  <c r="C10" i="63"/>
  <c r="C11" i="63"/>
  <c r="C12" i="63"/>
  <c r="C13" i="63"/>
  <c r="D13" i="63" s="1"/>
  <c r="C14" i="63"/>
  <c r="C15" i="63"/>
  <c r="D15" i="63" s="1"/>
  <c r="C16" i="63"/>
  <c r="C17" i="63"/>
  <c r="C18" i="63"/>
  <c r="D18" i="63" s="1"/>
  <c r="C19" i="63"/>
  <c r="C21" i="63"/>
  <c r="C6" i="63"/>
  <c r="N7" i="39"/>
  <c r="N8" i="39"/>
  <c r="N9" i="39"/>
  <c r="N10" i="39"/>
  <c r="N11" i="39"/>
  <c r="N12" i="39"/>
  <c r="N13" i="39"/>
  <c r="N14" i="39"/>
  <c r="N15" i="39"/>
  <c r="N16" i="39"/>
  <c r="N17" i="39"/>
  <c r="N18" i="39"/>
  <c r="N19" i="39"/>
  <c r="N20" i="39"/>
  <c r="N21" i="39"/>
  <c r="N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6" i="39"/>
  <c r="L7" i="39"/>
  <c r="L8" i="39"/>
  <c r="L9" i="39"/>
  <c r="L10" i="39"/>
  <c r="L11" i="39"/>
  <c r="L12" i="39"/>
  <c r="L13" i="39"/>
  <c r="L14" i="39"/>
  <c r="L15" i="39"/>
  <c r="L16" i="39"/>
  <c r="L17" i="39"/>
  <c r="L18" i="39"/>
  <c r="L19" i="39"/>
  <c r="L20" i="39"/>
  <c r="L21" i="39"/>
  <c r="L6" i="39"/>
  <c r="K7" i="39"/>
  <c r="K8" i="39"/>
  <c r="K9" i="39"/>
  <c r="K10" i="39"/>
  <c r="K11" i="39"/>
  <c r="K12" i="39"/>
  <c r="K13" i="39"/>
  <c r="K14" i="39"/>
  <c r="K15" i="39"/>
  <c r="K16" i="39"/>
  <c r="K17" i="39"/>
  <c r="K18" i="39"/>
  <c r="K19" i="39"/>
  <c r="K20" i="39"/>
  <c r="K21" i="39"/>
  <c r="K6" i="39"/>
  <c r="J7" i="39"/>
  <c r="J8" i="39"/>
  <c r="J9" i="39"/>
  <c r="J10" i="39"/>
  <c r="J11" i="39"/>
  <c r="J12" i="39"/>
  <c r="J13" i="39"/>
  <c r="J14" i="39"/>
  <c r="J15" i="39"/>
  <c r="J16" i="39"/>
  <c r="J17" i="39"/>
  <c r="J18" i="39"/>
  <c r="J19" i="39"/>
  <c r="J20" i="39"/>
  <c r="J21" i="39"/>
  <c r="J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6" i="39"/>
  <c r="G7" i="39"/>
  <c r="G8" i="39"/>
  <c r="G9" i="39"/>
  <c r="G10" i="39"/>
  <c r="G11" i="39"/>
  <c r="G12" i="39"/>
  <c r="G13" i="39"/>
  <c r="G14" i="39"/>
  <c r="G15" i="39"/>
  <c r="G16" i="39"/>
  <c r="G17" i="39"/>
  <c r="G18" i="39"/>
  <c r="G19" i="39"/>
  <c r="G20" i="39"/>
  <c r="G21" i="39"/>
  <c r="G6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7" i="39"/>
  <c r="F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6" i="39"/>
  <c r="C8" i="39"/>
  <c r="B8" i="61" s="1"/>
  <c r="C9" i="39"/>
  <c r="B9" i="61" s="1"/>
  <c r="C10" i="39"/>
  <c r="B10" i="61" s="1"/>
  <c r="C11" i="39"/>
  <c r="B11" i="61" s="1"/>
  <c r="C12" i="39"/>
  <c r="B12" i="61" s="1"/>
  <c r="C13" i="39"/>
  <c r="B13" i="61" s="1"/>
  <c r="C14" i="39"/>
  <c r="B14" i="61" s="1"/>
  <c r="C15" i="39"/>
  <c r="B15" i="61" s="1"/>
  <c r="C16" i="39"/>
  <c r="B16" i="61" s="1"/>
  <c r="C17" i="39"/>
  <c r="B17" i="61" s="1"/>
  <c r="C18" i="39"/>
  <c r="B18" i="61" s="1"/>
  <c r="C19" i="39"/>
  <c r="B19" i="61" s="1"/>
  <c r="C20" i="39"/>
  <c r="B20" i="61" s="1"/>
  <c r="C21" i="39"/>
  <c r="B21" i="61" s="1"/>
  <c r="C7" i="39"/>
  <c r="B7" i="61" s="1"/>
  <c r="C6" i="39"/>
  <c r="B6" i="61" s="1"/>
  <c r="B8" i="39"/>
  <c r="D8" i="39" s="1"/>
  <c r="B9" i="39"/>
  <c r="D9" i="39" s="1"/>
  <c r="B10" i="39"/>
  <c r="B11" i="39"/>
  <c r="B12" i="39"/>
  <c r="D12" i="39"/>
  <c r="B13" i="39"/>
  <c r="B14" i="39"/>
  <c r="B15" i="39"/>
  <c r="B16" i="39"/>
  <c r="D16" i="39" s="1"/>
  <c r="B17" i="39"/>
  <c r="B18" i="39"/>
  <c r="B19" i="39"/>
  <c r="B20" i="39"/>
  <c r="D20" i="39" s="1"/>
  <c r="B21" i="39"/>
  <c r="B6" i="39"/>
  <c r="B7" i="39"/>
  <c r="A1" i="63"/>
  <c r="A2" i="63"/>
  <c r="A4" i="63"/>
  <c r="A1" i="62"/>
  <c r="A2" i="62"/>
  <c r="D6" i="62"/>
  <c r="G6" i="62"/>
  <c r="D7" i="62"/>
  <c r="G7" i="62"/>
  <c r="D8" i="62"/>
  <c r="G8" i="62"/>
  <c r="D9" i="62"/>
  <c r="G9" i="62"/>
  <c r="D10" i="62"/>
  <c r="G10" i="62"/>
  <c r="D11" i="62"/>
  <c r="G11" i="62"/>
  <c r="D12" i="62"/>
  <c r="G12" i="62"/>
  <c r="D13" i="62"/>
  <c r="G13" i="62"/>
  <c r="D14" i="62"/>
  <c r="G14" i="62"/>
  <c r="D15" i="62"/>
  <c r="G15" i="62"/>
  <c r="D16" i="62"/>
  <c r="G16" i="62"/>
  <c r="D17" i="62"/>
  <c r="G17" i="62"/>
  <c r="D18" i="62"/>
  <c r="G18" i="62"/>
  <c r="D19" i="62"/>
  <c r="G19" i="62"/>
  <c r="D20" i="62"/>
  <c r="G20" i="62"/>
  <c r="D21" i="62"/>
  <c r="G21" i="62"/>
  <c r="C22" i="62"/>
  <c r="F22" i="62"/>
  <c r="G22" i="62" s="1"/>
  <c r="I22" i="62"/>
  <c r="J22" i="62"/>
  <c r="N22" i="62"/>
  <c r="A2" i="61"/>
  <c r="A2" i="60"/>
  <c r="N22" i="37"/>
  <c r="M22" i="37"/>
  <c r="L22" i="37"/>
  <c r="K22" i="37"/>
  <c r="J22" i="37"/>
  <c r="I22" i="37"/>
  <c r="H22" i="37"/>
  <c r="G22" i="37"/>
  <c r="F22" i="37"/>
  <c r="E22" i="37"/>
  <c r="C22" i="37"/>
  <c r="B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A2" i="39"/>
  <c r="A1" i="39"/>
  <c r="N22" i="42"/>
  <c r="C22" i="38"/>
  <c r="B22" i="38"/>
  <c r="D22" i="38" s="1"/>
  <c r="J22" i="38"/>
  <c r="A2" i="42"/>
  <c r="A2" i="37"/>
  <c r="N22" i="38"/>
  <c r="M22" i="38"/>
  <c r="L22" i="38"/>
  <c r="K22" i="38"/>
  <c r="I22" i="38"/>
  <c r="H22" i="38"/>
  <c r="G22" i="38"/>
  <c r="F22" i="38"/>
  <c r="E22" i="38"/>
  <c r="A1" i="42"/>
  <c r="A1" i="37"/>
  <c r="D7" i="38"/>
  <c r="D8" i="38"/>
  <c r="D12" i="38"/>
  <c r="D13" i="38"/>
  <c r="D15" i="38"/>
  <c r="D17" i="38"/>
  <c r="D18" i="38"/>
  <c r="C20" i="63"/>
  <c r="D15" i="39"/>
  <c r="D13" i="39"/>
  <c r="D17" i="63"/>
  <c r="D11" i="39"/>
  <c r="D19" i="39"/>
  <c r="D17" i="39"/>
  <c r="D6" i="63" l="1"/>
  <c r="K15" i="63"/>
  <c r="K18" i="63"/>
  <c r="D22" i="62"/>
  <c r="K22" i="62"/>
  <c r="E22" i="63"/>
  <c r="G9" i="63"/>
  <c r="K10" i="63"/>
  <c r="G16" i="63"/>
  <c r="K7" i="63"/>
  <c r="G17" i="63"/>
  <c r="D11" i="63"/>
  <c r="D21" i="63"/>
  <c r="B22" i="63"/>
  <c r="K6" i="63"/>
  <c r="D7" i="63"/>
  <c r="K22" i="42"/>
  <c r="K19" i="63"/>
  <c r="K13" i="63"/>
  <c r="G12" i="63"/>
  <c r="G10" i="63"/>
  <c r="G8" i="63"/>
  <c r="K16" i="63"/>
  <c r="K11" i="63"/>
  <c r="K9" i="63"/>
  <c r="K22" i="63"/>
  <c r="K17" i="63"/>
  <c r="D19" i="63"/>
  <c r="G22" i="39"/>
  <c r="B22" i="64"/>
  <c r="D10" i="39"/>
  <c r="D7" i="39"/>
  <c r="D18" i="39"/>
  <c r="D14" i="39"/>
  <c r="L20" i="63"/>
  <c r="L13" i="63"/>
  <c r="L9" i="63"/>
  <c r="L16" i="63"/>
  <c r="L14" i="63"/>
  <c r="L12" i="63"/>
  <c r="L10" i="63"/>
  <c r="D16" i="63"/>
  <c r="E22" i="39"/>
  <c r="F22" i="39"/>
  <c r="M22" i="39"/>
  <c r="K22" i="39"/>
  <c r="L22" i="39"/>
  <c r="D22" i="37"/>
  <c r="B22" i="60"/>
  <c r="L22" i="62"/>
  <c r="H22" i="39"/>
  <c r="J22" i="39"/>
  <c r="G22" i="42"/>
  <c r="B22" i="39"/>
  <c r="F22" i="63"/>
  <c r="G22" i="63" s="1"/>
  <c r="L7" i="63"/>
  <c r="L18" i="63"/>
  <c r="D12" i="63"/>
  <c r="I22" i="63"/>
  <c r="D10" i="63"/>
  <c r="D20" i="63"/>
  <c r="L17" i="63"/>
  <c r="L11" i="63"/>
  <c r="L19" i="63"/>
  <c r="C22" i="63"/>
  <c r="L8" i="63"/>
  <c r="L21" i="63"/>
  <c r="D14" i="63"/>
  <c r="J22" i="63"/>
  <c r="L22" i="42"/>
  <c r="L6" i="63"/>
  <c r="L15" i="63"/>
  <c r="D9" i="63"/>
  <c r="D22" i="42"/>
  <c r="I22" i="39"/>
  <c r="N22" i="39"/>
  <c r="B22" i="61"/>
  <c r="C22" i="39"/>
  <c r="D22" i="39" s="1"/>
  <c r="D21" i="39"/>
  <c r="D6" i="39"/>
  <c r="D22" i="63" l="1"/>
  <c r="L22" i="63"/>
</calcChain>
</file>

<file path=xl/sharedStrings.xml><?xml version="1.0" encoding="utf-8"?>
<sst xmlns="http://schemas.openxmlformats.org/spreadsheetml/2006/main" count="363" uniqueCount="91">
  <si>
    <t xml:space="preserve"> TAB 7 - WIOA TITLE I PARTICIPANT SUMMARY</t>
  </si>
  <si>
    <t>YOUTH</t>
  </si>
  <si>
    <t>Participant Activities</t>
  </si>
  <si>
    <t xml:space="preserve">  Table 1 - In School Youth </t>
  </si>
  <si>
    <t xml:space="preserve">  Table 2 - Out of School Youth </t>
  </si>
  <si>
    <t xml:space="preserve">  Table 3 - Total Youth</t>
  </si>
  <si>
    <t>Exit and Outcome Summary</t>
  </si>
  <si>
    <t xml:space="preserve">  Table 4 - In School Youth </t>
  </si>
  <si>
    <t xml:space="preserve">  Table 5 - Out of School Youth </t>
  </si>
  <si>
    <t xml:space="preserve">  Table 6 - Total Youth</t>
  </si>
  <si>
    <t>Participant Characteristics</t>
  </si>
  <si>
    <t xml:space="preserve">  Table 7 - In School Youth </t>
  </si>
  <si>
    <t xml:space="preserve">  Table 8 - Out of School Youth </t>
  </si>
  <si>
    <t xml:space="preserve">  Table 9 - Total Youth</t>
  </si>
  <si>
    <t>Data Source:  Crystal Reports/MOSES Database</t>
  </si>
  <si>
    <t xml:space="preserve">Compiled by MassHire Department of Career Services </t>
  </si>
  <si>
    <t>TAB 7 - WIOA TITLE I PARTICIPANT SUMMARY</t>
  </si>
  <si>
    <t>TABLE 1 - IN SCHOOL YOUTH PARTICIPANT ACTIVITIES</t>
  </si>
  <si>
    <t>WORKFORCE AREA</t>
  </si>
  <si>
    <t>PARTICIPANTS</t>
  </si>
  <si>
    <t>ENROLLMENTS BY ACTIVITY (Multiple Counts)</t>
  </si>
  <si>
    <t>Annual
Plan</t>
  </si>
  <si>
    <t>YTD
Actual</t>
  </si>
  <si>
    <t>Pct.</t>
  </si>
  <si>
    <t>(1)
Educ Trng
&amp; Tutoring</t>
  </si>
  <si>
    <t>(2)
ESL/ABE/
GED
Alternative</t>
  </si>
  <si>
    <t>(3)
Finan-
cial Lit</t>
  </si>
  <si>
    <t>(4)
Summer
Empl                        Opp</t>
  </si>
  <si>
    <t>(5)
Work              Exp
/ OJT</t>
  </si>
  <si>
    <t>(6)
Occup
Skills</t>
  </si>
  <si>
    <t>(7)
Leadership
CommSvc</t>
  </si>
  <si>
    <t>(8)
Mentor</t>
  </si>
  <si>
    <t>(9)
Guide/
Counsel</t>
  </si>
  <si>
    <t>(10)
Other*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</si>
  <si>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</si>
  <si>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</si>
  <si>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</si>
  <si>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</si>
  <si>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</si>
  <si>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</si>
  <si>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</si>
  <si>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</si>
  <si>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</si>
  <si>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</si>
  <si>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</si>
  <si>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</si>
  <si>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</si>
  <si>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</t>
  </si>
  <si>
    <t>North Shore</t>
  </si>
  <si>
    <t>South Shore</t>
  </si>
  <si>
    <t>STATE TOTALS</t>
  </si>
  <si>
    <t xml:space="preserve">Activities  1: Educational training, tutoring and dropout prevention; 2: ESL, ABE, GED preparation, alternative school; 3: Financial Literacy; 4: Summer Employment Opportunities; 5: Work Experience and OJT; 6: Occupational Skills Training, including job readiness, customized training, workplace training and cooperative education; 7: Leadership Development and Community Service; 8: Mentoring; 9: Guidance and Comprehensive Counseling; 10: Activities counted in the "Other" column are non program related activities. (Supportive services and follow-up services are not included on this table.) For some youth contracts providing multiple activities, only the primary activity has been recorded on MOSES.  </t>
  </si>
  <si>
    <t>TABLE 2 - OUT OF SCHOOL YOUTH PARTICIPANT ACTIVITIES</t>
  </si>
  <si>
    <t>TABLE 3 - TOTAL YOUTH PARTICIPANT ACTIVITIES</t>
  </si>
  <si>
    <t xml:space="preserve">TABLE 4 - IN SCHOOL YOUTH EXIT AND OUTCOME SUMMARY </t>
  </si>
  <si>
    <t>TOTAL EXITS</t>
  </si>
  <si>
    <t>ENTERED EMPLOYMENTS</t>
  </si>
  <si>
    <t>ENT POST-HS TRN</t>
  </si>
  <si>
    <t>Exclusions</t>
  </si>
  <si>
    <t>PLACED EMP/
ED RATE</t>
  </si>
  <si>
    <t>AVG
WAGE</t>
  </si>
  <si>
    <t>DEG/CERT</t>
  </si>
  <si>
    <t>% of   Plan</t>
  </si>
  <si>
    <t xml:space="preserve">Exclusions:  Exiters who leave the program for any exlusionary reason are not counted in the placed in employment/education rate.  </t>
  </si>
  <si>
    <t xml:space="preserve">TABLE 5 - OUT OF SCHOOL YOUTH EXIT AND OUTCOME SUMMARY </t>
  </si>
  <si>
    <t xml:space="preserve">TABLE 6 - TOTAL YOUTH EXIT AND OUTCOME SUMMARY </t>
  </si>
  <si>
    <t xml:space="preserve">TABLE 7 - IN SCHOOL YOUTH PARTICIPANT CHARACTERISTICS </t>
  </si>
  <si>
    <t>PERCENTAGES OF TOTAL PARTICIPANTS</t>
  </si>
  <si>
    <t>Total
Enrs</t>
  </si>
  <si>
    <t>Age
14-18</t>
  </si>
  <si>
    <t>Age
19-21</t>
  </si>
  <si>
    <t>Age
22-24</t>
  </si>
  <si>
    <t>Female</t>
  </si>
  <si>
    <t>Hisp
or Latino</t>
  </si>
  <si>
    <t>Black or
African</t>
  </si>
  <si>
    <t>Asian or
Pacific
Islander</t>
  </si>
  <si>
    <t>Dis-
abled</t>
  </si>
  <si>
    <t>H.S.
Student</t>
  </si>
  <si>
    <t>H.S.
Dropout</t>
  </si>
  <si>
    <t>Limit-
ed Engl</t>
  </si>
  <si>
    <t>Math or
Reading
Level &lt; 9.0</t>
  </si>
  <si>
    <t>Offend</t>
  </si>
  <si>
    <t>Wel-
fare</t>
  </si>
  <si>
    <t>Foster
Child</t>
  </si>
  <si>
    <t>Home-less/Run-away</t>
  </si>
  <si>
    <t>Pregnant/
Parenting</t>
  </si>
  <si>
    <t>Reqs
Addtl      Asst</t>
  </si>
  <si>
    <t xml:space="preserve">TABLE 8 - OUT OF SCHOOL YOUTH PARTICIPANT CHARACTERISTICS </t>
  </si>
  <si>
    <t>Age
16-18</t>
  </si>
  <si>
    <t xml:space="preserve">TABLE 9 - TOTAL YOUTH PARTICIPANT CHARACTERISTICS </t>
  </si>
  <si>
    <t>FY22 QUARTER ENDING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</si>
</sst>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;\-0;\-"/>
    <numFmt numFmtId="167" formatCode="0[$%-409];\-0[$%-409];\-"/>
    <numFmt numFmtId="168" formatCode="#,##0[$%-409]"/>
    <numFmt numFmtId="169" formatCode="#,##0;\-#,##0;\-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0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/>
    <xf numFmtId="0" fontId="9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0" fillId="0" borderId="6" xfId="0" applyFont="1" applyBorder="1" applyAlignment="1">
      <alignment vertical="center"/>
    </xf>
    <xf numFmtId="3" fontId="10" fillId="2" borderId="7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9" fontId="10" fillId="2" borderId="9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10" xfId="0" applyNumberFormat="1" applyFont="1" applyFill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13" xfId="0" applyFont="1" applyBorder="1" applyAlignment="1">
      <alignment vertical="center"/>
    </xf>
    <xf numFmtId="3" fontId="10" fillId="2" borderId="14" xfId="0" applyNumberFormat="1" applyFont="1" applyFill="1" applyBorder="1" applyAlignment="1">
      <alignment horizontal="center" vertical="center"/>
    </xf>
    <xf numFmtId="3" fontId="10" fillId="2" borderId="15" xfId="0" applyNumberFormat="1" applyFont="1" applyFill="1" applyBorder="1" applyAlignment="1">
      <alignment horizontal="center" vertical="center"/>
    </xf>
    <xf numFmtId="9" fontId="10" fillId="2" borderId="16" xfId="0" applyNumberFormat="1" applyFont="1" applyFill="1" applyBorder="1" applyAlignment="1">
      <alignment horizontal="center" vertical="center"/>
    </xf>
    <xf numFmtId="1" fontId="10" fillId="2" borderId="14" xfId="0" applyNumberFormat="1" applyFont="1" applyFill="1" applyBorder="1" applyAlignment="1">
      <alignment horizontal="center" vertical="center"/>
    </xf>
    <xf numFmtId="1" fontId="10" fillId="2" borderId="15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21" xfId="0" applyNumberFormat="1" applyFont="1" applyFill="1" applyBorder="1" applyAlignment="1">
      <alignment horizontal="center" vertical="center"/>
    </xf>
    <xf numFmtId="9" fontId="10" fillId="2" borderId="22" xfId="0" applyNumberFormat="1" applyFont="1" applyFill="1" applyBorder="1" applyAlignment="1">
      <alignment horizontal="center" vertical="center"/>
    </xf>
    <xf numFmtId="1" fontId="10" fillId="2" borderId="20" xfId="0" applyNumberFormat="1" applyFont="1" applyFill="1" applyBorder="1" applyAlignment="1">
      <alignment horizontal="center" vertical="center"/>
    </xf>
    <xf numFmtId="1" fontId="10" fillId="2" borderId="21" xfId="0" applyNumberFormat="1" applyFont="1" applyFill="1" applyBorder="1" applyAlignment="1">
      <alignment horizontal="center" vertical="center"/>
    </xf>
    <xf numFmtId="1" fontId="10" fillId="2" borderId="23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>
      <alignment horizontal="center" vertical="center"/>
    </xf>
    <xf numFmtId="1" fontId="10" fillId="2" borderId="25" xfId="0" applyNumberFormat="1" applyFont="1" applyFill="1" applyBorder="1" applyAlignment="1">
      <alignment horizontal="center" vertical="center"/>
    </xf>
    <xf numFmtId="3" fontId="10" fillId="2" borderId="23" xfId="0" applyNumberFormat="1" applyFont="1" applyFill="1" applyBorder="1" applyAlignment="1">
      <alignment horizontal="center" vertical="center"/>
    </xf>
    <xf numFmtId="3" fontId="10" fillId="2" borderId="25" xfId="0" applyNumberFormat="1" applyFont="1" applyFill="1" applyBorder="1" applyAlignment="1">
      <alignment horizontal="center" vertical="center"/>
    </xf>
    <xf numFmtId="0" fontId="10" fillId="0" borderId="26" xfId="0" applyFont="1" applyBorder="1" applyAlignment="1">
      <alignment vertical="center"/>
    </xf>
    <xf numFmtId="3" fontId="10" fillId="2" borderId="27" xfId="0" applyNumberFormat="1" applyFont="1" applyFill="1" applyBorder="1" applyAlignment="1">
      <alignment horizontal="center" vertical="center"/>
    </xf>
    <xf numFmtId="3" fontId="10" fillId="2" borderId="28" xfId="0" applyNumberFormat="1" applyFont="1" applyFill="1" applyBorder="1" applyAlignment="1">
      <alignment horizontal="center" vertical="center"/>
    </xf>
    <xf numFmtId="9" fontId="10" fillId="2" borderId="29" xfId="0" applyNumberFormat="1" applyFont="1" applyFill="1" applyBorder="1" applyAlignment="1">
      <alignment horizontal="center" vertical="center"/>
    </xf>
    <xf numFmtId="1" fontId="10" fillId="2" borderId="27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30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31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3" fontId="10" fillId="2" borderId="33" xfId="0" applyNumberFormat="1" applyFont="1" applyFill="1" applyBorder="1" applyAlignment="1">
      <alignment horizontal="center" vertical="center"/>
    </xf>
    <xf numFmtId="3" fontId="10" fillId="2" borderId="34" xfId="0" applyNumberFormat="1" applyFont="1" applyFill="1" applyBorder="1" applyAlignment="1">
      <alignment horizontal="center" vertical="center"/>
    </xf>
    <xf numFmtId="9" fontId="10" fillId="2" borderId="35" xfId="0" applyNumberFormat="1" applyFont="1" applyFill="1" applyBorder="1" applyAlignment="1">
      <alignment horizontal="center" vertical="center"/>
    </xf>
    <xf numFmtId="3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0" fillId="2" borderId="36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0" fillId="2" borderId="37" xfId="0" applyNumberFormat="1" applyFont="1" applyFill="1" applyBorder="1" applyAlignment="1">
      <alignment horizontal="center" vertical="center"/>
    </xf>
    <xf numFmtId="3" fontId="10" fillId="2" borderId="22" xfId="0" applyNumberFormat="1" applyFont="1" applyFill="1" applyBorder="1" applyAlignment="1">
      <alignment horizontal="center" vertical="center"/>
    </xf>
    <xf numFmtId="3" fontId="10" fillId="2" borderId="38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9" xfId="0" applyNumberFormat="1" applyFont="1" applyFill="1" applyBorder="1" applyAlignment="1">
      <alignment horizontal="center" vertical="center"/>
    </xf>
    <xf numFmtId="3" fontId="10" fillId="2" borderId="40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3" fillId="0" borderId="41" xfId="0" applyFont="1" applyBorder="1" applyAlignment="1">
      <alignment horizontal="center" wrapText="1"/>
    </xf>
    <xf numFmtId="9" fontId="3" fillId="0" borderId="4" xfId="0" applyNumberFormat="1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9" fontId="10" fillId="2" borderId="20" xfId="0" applyNumberFormat="1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3" fontId="10" fillId="2" borderId="1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9" fontId="10" fillId="2" borderId="42" xfId="0" applyNumberFormat="1" applyFont="1" applyFill="1" applyBorder="1" applyAlignment="1">
      <alignment horizontal="center" vertical="center"/>
    </xf>
    <xf numFmtId="3" fontId="10" fillId="2" borderId="43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2" borderId="24" xfId="0" applyNumberFormat="1" applyFont="1" applyFill="1" applyBorder="1" applyAlignment="1">
      <alignment horizontal="center" vertical="center"/>
    </xf>
    <xf numFmtId="1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22" xfId="0" applyNumberFormat="1" applyFont="1" applyFill="1" applyBorder="1" applyAlignment="1">
      <alignment horizontal="center" vertical="center"/>
    </xf>
    <xf numFmtId="1" fontId="10" fillId="2" borderId="46" xfId="0" applyNumberFormat="1" applyFont="1" applyFill="1" applyBorder="1" applyAlignment="1">
      <alignment horizontal="center" vertical="center"/>
    </xf>
    <xf numFmtId="3" fontId="10" fillId="2" borderId="47" xfId="0" applyNumberFormat="1" applyFont="1" applyFill="1" applyBorder="1" applyAlignment="1">
      <alignment horizontal="center" vertical="center"/>
    </xf>
    <xf numFmtId="9" fontId="10" fillId="2" borderId="19" xfId="0" applyNumberFormat="1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3" fontId="10" fillId="2" borderId="49" xfId="0" applyNumberFormat="1" applyFont="1" applyFill="1" applyBorder="1" applyAlignment="1">
      <alignment horizontal="center" vertical="center"/>
    </xf>
    <xf numFmtId="3" fontId="10" fillId="2" borderId="46" xfId="0" applyNumberFormat="1" applyFont="1" applyFill="1" applyBorder="1" applyAlignment="1">
      <alignment horizontal="center" vertical="center"/>
    </xf>
    <xf numFmtId="3" fontId="10" fillId="2" borderId="48" xfId="0" applyNumberFormat="1" applyFont="1" applyFill="1" applyBorder="1" applyAlignment="1">
      <alignment horizontal="center" vertical="center"/>
    </xf>
    <xf numFmtId="164" fontId="10" fillId="2" borderId="50" xfId="0" applyNumberFormat="1" applyFont="1" applyFill="1" applyBorder="1" applyAlignment="1">
      <alignment horizontal="center" vertical="center"/>
    </xf>
    <xf numFmtId="3" fontId="10" fillId="2" borderId="50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" fontId="10" fillId="2" borderId="51" xfId="0" applyNumberFormat="1" applyFont="1" applyFill="1" applyBorder="1" applyAlignment="1">
      <alignment horizontal="center" vertical="center"/>
    </xf>
    <xf numFmtId="1" fontId="10" fillId="2" borderId="33" xfId="0" applyNumberFormat="1" applyFont="1" applyFill="1" applyBorder="1" applyAlignment="1">
      <alignment horizontal="center" vertical="center"/>
    </xf>
    <xf numFmtId="3" fontId="10" fillId="2" borderId="52" xfId="0" applyNumberFormat="1" applyFont="1" applyFill="1" applyBorder="1" applyAlignment="1">
      <alignment horizontal="center" vertical="center"/>
    </xf>
    <xf numFmtId="3" fontId="10" fillId="2" borderId="32" xfId="0" applyNumberFormat="1" applyFont="1" applyFill="1" applyBorder="1" applyAlignment="1">
      <alignment horizontal="center" vertical="center"/>
    </xf>
    <xf numFmtId="9" fontId="10" fillId="2" borderId="3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9" fontId="10" fillId="2" borderId="0" xfId="0" applyNumberFormat="1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9" fontId="10" fillId="2" borderId="54" xfId="0" applyNumberFormat="1" applyFont="1" applyFill="1" applyBorder="1" applyAlignment="1">
      <alignment horizontal="center" vertical="center"/>
    </xf>
    <xf numFmtId="9" fontId="10" fillId="2" borderId="50" xfId="0" applyNumberFormat="1" applyFont="1" applyFill="1" applyBorder="1" applyAlignment="1">
      <alignment horizontal="center" vertical="center"/>
    </xf>
    <xf numFmtId="9" fontId="10" fillId="2" borderId="46" xfId="0" applyNumberFormat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9" fontId="10" fillId="2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58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9" fontId="9" fillId="0" borderId="30" xfId="0" applyNumberFormat="1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3" fillId="0" borderId="6" xfId="0" applyFont="1" applyBorder="1" applyAlignment="1">
      <alignment vertical="center"/>
    </xf>
    <xf numFmtId="168" fontId="11" fillId="0" borderId="7" xfId="0" applyNumberFormat="1" applyFont="1" applyBorder="1" applyAlignment="1">
      <alignment horizontal="center" vertical="center"/>
    </xf>
    <xf numFmtId="168" fontId="11" fillId="0" borderId="59" xfId="0" applyNumberFormat="1" applyFont="1" applyBorder="1" applyAlignment="1">
      <alignment horizontal="center" vertical="center"/>
    </xf>
    <xf numFmtId="168" fontId="11" fillId="0" borderId="10" xfId="0" applyNumberFormat="1" applyFont="1" applyBorder="1" applyAlignment="1">
      <alignment horizontal="center" vertical="center"/>
    </xf>
    <xf numFmtId="168" fontId="11" fillId="0" borderId="8" xfId="0" applyNumberFormat="1" applyFont="1" applyBorder="1" applyAlignment="1">
      <alignment horizontal="center" vertical="center"/>
    </xf>
    <xf numFmtId="168" fontId="11" fillId="0" borderId="10" xfId="2" applyNumberFormat="1" applyFont="1" applyBorder="1" applyAlignment="1">
      <alignment horizontal="center" vertical="center"/>
    </xf>
    <xf numFmtId="168" fontId="11" fillId="0" borderId="8" xfId="2" applyNumberFormat="1" applyFont="1" applyBorder="1" applyAlignment="1">
      <alignment horizontal="center" vertical="center"/>
    </xf>
    <xf numFmtId="168" fontId="11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166" fontId="11" fillId="0" borderId="6" xfId="0" applyNumberFormat="1" applyFont="1" applyBorder="1" applyAlignment="1">
      <alignment horizontal="center" vertical="center"/>
    </xf>
    <xf numFmtId="168" fontId="11" fillId="0" borderId="20" xfId="0" applyNumberFormat="1" applyFont="1" applyBorder="1" applyAlignment="1">
      <alignment horizontal="center" vertical="center"/>
    </xf>
    <xf numFmtId="168" fontId="11" fillId="0" borderId="60" xfId="0" applyNumberFormat="1" applyFont="1" applyBorder="1" applyAlignment="1">
      <alignment horizontal="center" vertical="center"/>
    </xf>
    <xf numFmtId="168" fontId="11" fillId="0" borderId="23" xfId="0" applyNumberFormat="1" applyFont="1" applyBorder="1" applyAlignment="1">
      <alignment horizontal="center" vertical="center"/>
    </xf>
    <xf numFmtId="168" fontId="11" fillId="0" borderId="21" xfId="0" applyNumberFormat="1" applyFont="1" applyBorder="1" applyAlignment="1">
      <alignment horizontal="center" vertical="center"/>
    </xf>
    <xf numFmtId="168" fontId="11" fillId="0" borderId="23" xfId="2" applyNumberFormat="1" applyFont="1" applyBorder="1" applyAlignment="1">
      <alignment horizontal="center" vertical="center"/>
    </xf>
    <xf numFmtId="168" fontId="11" fillId="0" borderId="21" xfId="2" applyNumberFormat="1" applyFont="1" applyBorder="1" applyAlignment="1">
      <alignment horizontal="center" vertical="center"/>
    </xf>
    <xf numFmtId="168" fontId="11" fillId="0" borderId="22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68" fontId="11" fillId="0" borderId="60" xfId="2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168" fontId="11" fillId="0" borderId="46" xfId="2" applyNumberFormat="1" applyFont="1" applyBorder="1" applyAlignment="1">
      <alignment horizontal="center" vertical="center"/>
    </xf>
    <xf numFmtId="168" fontId="11" fillId="0" borderId="61" xfId="2" applyNumberFormat="1" applyFont="1" applyBorder="1" applyAlignment="1">
      <alignment horizontal="center" vertical="center"/>
    </xf>
    <xf numFmtId="168" fontId="11" fillId="0" borderId="49" xfId="2" applyNumberFormat="1" applyFont="1" applyBorder="1" applyAlignment="1">
      <alignment horizontal="center" vertical="center"/>
    </xf>
    <xf numFmtId="168" fontId="11" fillId="0" borderId="48" xfId="2" applyNumberFormat="1" applyFont="1" applyBorder="1" applyAlignment="1">
      <alignment horizontal="center" vertical="center"/>
    </xf>
    <xf numFmtId="168" fontId="11" fillId="0" borderId="62" xfId="2" applyNumberFormat="1" applyFont="1" applyBorder="1" applyAlignment="1">
      <alignment horizontal="center" vertical="center"/>
    </xf>
    <xf numFmtId="168" fontId="11" fillId="0" borderId="29" xfId="2" applyNumberFormat="1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169" fontId="11" fillId="0" borderId="39" xfId="0" applyNumberFormat="1" applyFont="1" applyBorder="1" applyAlignment="1">
      <alignment horizontal="center" vertical="center"/>
    </xf>
    <xf numFmtId="168" fontId="11" fillId="0" borderId="33" xfId="0" applyNumberFormat="1" applyFont="1" applyBorder="1" applyAlignment="1">
      <alignment horizontal="center" vertical="center"/>
    </xf>
    <xf numFmtId="168" fontId="11" fillId="0" borderId="63" xfId="0" applyNumberFormat="1" applyFont="1" applyBorder="1" applyAlignment="1">
      <alignment horizontal="center" vertical="center"/>
    </xf>
    <xf numFmtId="168" fontId="11" fillId="0" borderId="40" xfId="0" applyNumberFormat="1" applyFont="1" applyBorder="1" applyAlignment="1">
      <alignment horizontal="center" vertical="center"/>
    </xf>
    <xf numFmtId="168" fontId="11" fillId="0" borderId="34" xfId="0" applyNumberFormat="1" applyFont="1" applyBorder="1" applyAlignment="1">
      <alignment horizontal="center" vertical="center"/>
    </xf>
    <xf numFmtId="168" fontId="11" fillId="0" borderId="40" xfId="2" applyNumberFormat="1" applyFont="1" applyBorder="1" applyAlignment="1">
      <alignment horizontal="center" vertical="center"/>
    </xf>
    <xf numFmtId="168" fontId="11" fillId="0" borderId="35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6" fontId="12" fillId="0" borderId="41" xfId="0" applyNumberFormat="1" applyFont="1" applyBorder="1" applyAlignment="1">
      <alignment horizontal="center" vertical="center"/>
    </xf>
    <xf numFmtId="168" fontId="12" fillId="0" borderId="7" xfId="0" applyNumberFormat="1" applyFont="1" applyBorder="1" applyAlignment="1">
      <alignment horizontal="center" vertical="center"/>
    </xf>
    <xf numFmtId="168" fontId="12" fillId="0" borderId="10" xfId="0" applyNumberFormat="1" applyFont="1" applyBorder="1" applyAlignment="1">
      <alignment horizontal="center" vertical="center"/>
    </xf>
    <xf numFmtId="168" fontId="12" fillId="0" borderId="8" xfId="0" applyNumberFormat="1" applyFont="1" applyBorder="1" applyAlignment="1">
      <alignment horizontal="center" vertical="center"/>
    </xf>
    <xf numFmtId="168" fontId="12" fillId="0" borderId="10" xfId="2" applyNumberFormat="1" applyFont="1" applyBorder="1" applyAlignment="1">
      <alignment horizontal="center" vertical="center"/>
    </xf>
    <xf numFmtId="168" fontId="12" fillId="0" borderId="8" xfId="2" applyNumberFormat="1" applyFont="1" applyBorder="1" applyAlignment="1">
      <alignment horizontal="center" vertical="center"/>
    </xf>
    <xf numFmtId="168" fontId="12" fillId="0" borderId="9" xfId="0" applyNumberFormat="1" applyFont="1" applyBorder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168" fontId="12" fillId="0" borderId="20" xfId="0" applyNumberFormat="1" applyFont="1" applyBorder="1" applyAlignment="1">
      <alignment horizontal="center" vertical="center"/>
    </xf>
    <xf numFmtId="168" fontId="12" fillId="0" borderId="23" xfId="0" applyNumberFormat="1" applyFont="1" applyBorder="1" applyAlignment="1">
      <alignment horizontal="center" vertical="center"/>
    </xf>
    <xf numFmtId="168" fontId="12" fillId="0" borderId="21" xfId="0" applyNumberFormat="1" applyFont="1" applyBorder="1" applyAlignment="1">
      <alignment horizontal="center" vertical="center"/>
    </xf>
    <xf numFmtId="168" fontId="12" fillId="0" borderId="23" xfId="2" applyNumberFormat="1" applyFont="1" applyBorder="1" applyAlignment="1">
      <alignment horizontal="center" vertical="center"/>
    </xf>
    <xf numFmtId="168" fontId="12" fillId="0" borderId="22" xfId="0" applyNumberFormat="1" applyFont="1" applyBorder="1" applyAlignment="1">
      <alignment horizontal="center" vertical="center"/>
    </xf>
    <xf numFmtId="168" fontId="12" fillId="0" borderId="21" xfId="2" applyNumberFormat="1" applyFont="1" applyBorder="1" applyAlignment="1">
      <alignment horizontal="center" vertical="center"/>
    </xf>
    <xf numFmtId="166" fontId="12" fillId="0" borderId="26" xfId="0" applyNumberFormat="1" applyFont="1" applyBorder="1" applyAlignment="1">
      <alignment horizontal="center" vertical="center"/>
    </xf>
    <xf numFmtId="168" fontId="12" fillId="0" borderId="46" xfId="0" applyNumberFormat="1" applyFont="1" applyBorder="1" applyAlignment="1">
      <alignment horizontal="center" vertical="center"/>
    </xf>
    <xf numFmtId="168" fontId="12" fillId="0" borderId="49" xfId="0" applyNumberFormat="1" applyFont="1" applyBorder="1" applyAlignment="1">
      <alignment horizontal="center" vertical="center"/>
    </xf>
    <xf numFmtId="168" fontId="12" fillId="0" borderId="62" xfId="0" applyNumberFormat="1" applyFont="1" applyBorder="1" applyAlignment="1">
      <alignment horizontal="center" vertical="center"/>
    </xf>
    <xf numFmtId="168" fontId="12" fillId="0" borderId="49" xfId="2" applyNumberFormat="1" applyFont="1" applyBorder="1" applyAlignment="1">
      <alignment horizontal="center" vertical="center"/>
    </xf>
    <xf numFmtId="168" fontId="12" fillId="0" borderId="62" xfId="2" applyNumberFormat="1" applyFont="1" applyBorder="1" applyAlignment="1">
      <alignment horizontal="center" vertical="center"/>
    </xf>
    <xf numFmtId="168" fontId="12" fillId="0" borderId="50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/>
    </xf>
    <xf numFmtId="169" fontId="12" fillId="0" borderId="39" xfId="1" applyNumberFormat="1" applyFont="1" applyBorder="1" applyAlignment="1">
      <alignment horizontal="center" vertical="center"/>
    </xf>
    <xf numFmtId="168" fontId="12" fillId="0" borderId="33" xfId="0" applyNumberFormat="1" applyFont="1" applyBorder="1" applyAlignment="1">
      <alignment horizontal="center" vertical="center"/>
    </xf>
    <xf numFmtId="168" fontId="12" fillId="0" borderId="40" xfId="0" applyNumberFormat="1" applyFont="1" applyBorder="1" applyAlignment="1">
      <alignment horizontal="center" vertical="center"/>
    </xf>
    <xf numFmtId="168" fontId="12" fillId="0" borderId="34" xfId="0" applyNumberFormat="1" applyFont="1" applyBorder="1" applyAlignment="1">
      <alignment horizontal="center" vertical="center"/>
    </xf>
    <xf numFmtId="168" fontId="12" fillId="0" borderId="40" xfId="2" applyNumberFormat="1" applyFont="1" applyBorder="1" applyAlignment="1">
      <alignment horizontal="center" vertical="center"/>
    </xf>
    <xf numFmtId="168" fontId="12" fillId="0" borderId="35" xfId="0" applyNumberFormat="1" applyFont="1" applyBorder="1" applyAlignment="1">
      <alignment horizontal="center" vertical="center"/>
    </xf>
    <xf numFmtId="166" fontId="12" fillId="0" borderId="32" xfId="0" applyNumberFormat="1" applyFont="1" applyBorder="1" applyAlignment="1">
      <alignment horizontal="center" vertical="center"/>
    </xf>
    <xf numFmtId="167" fontId="12" fillId="0" borderId="33" xfId="0" applyNumberFormat="1" applyFont="1" applyBorder="1" applyAlignment="1">
      <alignment horizontal="center" vertical="center"/>
    </xf>
    <xf numFmtId="167" fontId="12" fillId="0" borderId="40" xfId="0" applyNumberFormat="1" applyFont="1" applyBorder="1" applyAlignment="1">
      <alignment horizontal="center" vertical="center"/>
    </xf>
    <xf numFmtId="167" fontId="12" fillId="0" borderId="34" xfId="0" applyNumberFormat="1" applyFont="1" applyBorder="1" applyAlignment="1">
      <alignment horizontal="center" vertical="center"/>
    </xf>
    <xf numFmtId="167" fontId="12" fillId="0" borderId="35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5" fontId="10" fillId="0" borderId="39" xfId="1" applyNumberFormat="1" applyFont="1" applyBorder="1" applyAlignment="1">
      <alignment horizontal="left" vertical="center" indent="1"/>
    </xf>
    <xf numFmtId="1" fontId="12" fillId="0" borderId="6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10" fillId="0" borderId="39" xfId="0" applyNumberFormat="1" applyFont="1" applyBorder="1" applyAlignment="1">
      <alignment wrapText="1"/>
    </xf>
    <xf numFmtId="0" fontId="10" fillId="0" borderId="51" xfId="0" applyFont="1" applyBorder="1" applyAlignment="1">
      <alignment wrapText="1"/>
    </xf>
    <xf numFmtId="0" fontId="10" fillId="0" borderId="52" xfId="0" applyFont="1" applyBorder="1" applyAlignment="1">
      <alignment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0" fillId="0" borderId="5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9" fontId="3" fillId="0" borderId="36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9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3" xfId="0" applyFont="1" applyBorder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0" fillId="0" borderId="45" xfId="0" applyFont="1" applyBorder="1" applyAlignment="1">
      <alignment horizontal="left" wrapText="1" indent="1"/>
    </xf>
    <xf numFmtId="9" fontId="5" fillId="0" borderId="6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9" fontId="3" fillId="0" borderId="11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5" fillId="0" borderId="53" xfId="0" applyNumberFormat="1" applyFont="1" applyBorder="1" applyAlignment="1">
      <alignment horizontal="center" vertical="center" wrapText="1"/>
    </xf>
    <xf numFmtId="0" fontId="14" fillId="0" borderId="67" xfId="0" applyFont="1" applyBorder="1" applyAlignment="1">
      <alignment horizontal="left" wrapText="1"/>
    </xf>
    <xf numFmtId="0" fontId="14" fillId="0" borderId="56" xfId="0" applyFont="1" applyBorder="1" applyAlignment="1">
      <alignment horizontal="left"/>
    </xf>
    <xf numFmtId="9" fontId="9" fillId="0" borderId="36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/>
    <xf numFmtId="0" fontId="9" fillId="0" borderId="12" xfId="0" applyFont="1" applyBorder="1" applyAlignment="1"/>
    <xf numFmtId="9" fontId="5" fillId="0" borderId="1" xfId="0" applyNumberFormat="1" applyFont="1" applyBorder="1" applyAlignment="1">
      <alignment horizontal="center" vertical="center" wrapText="1"/>
    </xf>
    <xf numFmtId="9" fontId="5" fillId="0" borderId="66" xfId="0" applyNumberFormat="1" applyFont="1" applyBorder="1" applyAlignment="1">
      <alignment horizontal="center" vertical="center" wrapText="1"/>
    </xf>
    <xf numFmtId="9" fontId="5" fillId="0" borderId="53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/>
    </xf>
    <xf numFmtId="9" fontId="5" fillId="0" borderId="45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0" fontId="3" fillId="0" borderId="11" xfId="0" applyFont="1" applyBorder="1" applyAlignment="1"/>
    <xf numFmtId="0" fontId="3" fillId="0" borderId="12" xfId="0" applyFont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3</xdr:col>
      <xdr:colOff>0</xdr:colOff>
      <xdr:row>28</xdr:row>
      <xdr:rowOff>0</xdr:rowOff>
    </xdr:to>
    <xdr:sp macro="" textlink="">
      <xdr:nvSpPr>
        <xdr:cNvPr id="1248" name="Rectangle 2">
          <a:extLst>
            <a:ext uri="{FF2B5EF4-FFF2-40B4-BE49-F238E27FC236}">
              <a16:creationId xmlns:a16="http://schemas.microsoft.com/office/drawing/2014/main" id="{4A7CAD44-3324-49A7-BBC5-23486EADCCC8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7924800" cy="60102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90" zoomScaleNormal="90" workbookViewId="0">
      <selection activeCell="A32" sqref="A32"/>
    </sheetView>
  </sheetViews>
  <sheetFormatPr defaultColWidth="9.140625" defaultRowHeight="12.75" x14ac:dyDescent="0.2"/>
  <cols>
    <col min="1" max="1" width="24.5703125" style="2" customWidth="1"/>
    <col min="2" max="2" width="14.5703125" style="2" customWidth="1"/>
    <col min="3" max="3" width="80" style="2" customWidth="1"/>
    <col min="4" max="4" width="16.5703125" style="1" customWidth="1"/>
    <col min="5" max="5" width="21.42578125" style="1" customWidth="1"/>
    <col min="6" max="6" width="11.5703125" style="2" customWidth="1"/>
    <col min="7" max="7" width="10.42578125" style="2" customWidth="1"/>
    <col min="8" max="9" width="9.140625" style="2"/>
    <col min="10" max="10" width="11" style="2" customWidth="1"/>
    <col min="11" max="16384" width="9.140625" style="2"/>
  </cols>
  <sheetData>
    <row r="1" spans="1:15" ht="17.25" customHeight="1" x14ac:dyDescent="0.25">
      <c r="A1" s="226"/>
      <c r="B1" s="226"/>
      <c r="C1" s="226"/>
    </row>
    <row r="2" spans="1:15" ht="17.25" customHeight="1" x14ac:dyDescent="0.3">
      <c r="A2" s="229"/>
      <c r="B2" s="230"/>
      <c r="C2" s="230"/>
    </row>
    <row r="3" spans="1:15" ht="17.25" customHeight="1" x14ac:dyDescent="0.3">
      <c r="A3" s="227"/>
      <c r="B3" s="227"/>
      <c r="C3" s="227"/>
    </row>
    <row r="4" spans="1:15" ht="17.25" customHeight="1" x14ac:dyDescent="0.3">
      <c r="A4" s="231" t="s">
        <v>0</v>
      </c>
      <c r="B4" s="230"/>
      <c r="C4" s="230"/>
      <c r="D4" s="3"/>
    </row>
    <row r="5" spans="1:15" ht="16.5" customHeight="1" x14ac:dyDescent="0.3">
      <c r="A5" s="229" t="s">
        <v>90</v>
      </c>
      <c r="B5" s="229"/>
      <c r="C5" s="229"/>
    </row>
    <row r="6" spans="1:15" ht="17.25" customHeight="1" x14ac:dyDescent="0.25">
      <c r="A6" s="4"/>
      <c r="B6" s="4"/>
      <c r="C6" s="4"/>
    </row>
    <row r="7" spans="1:15" ht="17.25" customHeight="1" x14ac:dyDescent="0.35">
      <c r="A7" s="228" t="s">
        <v>1</v>
      </c>
      <c r="B7" s="228"/>
      <c r="C7" s="228"/>
    </row>
    <row r="8" spans="1:15" ht="17.25" customHeight="1" x14ac:dyDescent="0.35">
      <c r="A8" s="224"/>
      <c r="B8" s="224"/>
      <c r="C8" s="224"/>
      <c r="N8" s="5"/>
      <c r="O8" s="5"/>
    </row>
    <row r="9" spans="1:15" ht="17.25" customHeight="1" x14ac:dyDescent="0.35">
      <c r="C9" s="6" t="s">
        <v>2</v>
      </c>
      <c r="D9" s="6"/>
      <c r="E9" s="6"/>
      <c r="N9" s="5"/>
      <c r="O9" s="5"/>
    </row>
    <row r="10" spans="1:15" ht="7.5" customHeight="1" x14ac:dyDescent="0.35">
      <c r="A10" s="7"/>
      <c r="B10" s="7"/>
      <c r="C10" s="8"/>
    </row>
    <row r="11" spans="1:15" ht="20.25" customHeight="1" x14ac:dyDescent="0.3">
      <c r="A11" s="9"/>
      <c r="B11" s="7"/>
      <c r="C11" s="10" t="s">
        <v>3</v>
      </c>
    </row>
    <row r="12" spans="1:15" ht="20.25" customHeight="1" x14ac:dyDescent="0.3">
      <c r="A12" s="9"/>
      <c r="B12" s="11"/>
      <c r="C12" s="10" t="s">
        <v>4</v>
      </c>
    </row>
    <row r="13" spans="1:15" ht="20.25" customHeight="1" x14ac:dyDescent="0.3">
      <c r="A13" s="9"/>
      <c r="B13" s="7"/>
      <c r="C13" s="10" t="s">
        <v>5</v>
      </c>
    </row>
    <row r="14" spans="1:15" ht="17.25" customHeight="1" x14ac:dyDescent="0.35">
      <c r="A14" s="9"/>
      <c r="B14" s="7"/>
      <c r="C14" s="6"/>
    </row>
    <row r="15" spans="1:15" ht="17.25" customHeight="1" x14ac:dyDescent="0.35">
      <c r="A15" s="9"/>
      <c r="B15" s="7"/>
      <c r="C15" s="6" t="s">
        <v>6</v>
      </c>
    </row>
    <row r="16" spans="1:15" ht="6.75" customHeight="1" x14ac:dyDescent="0.35">
      <c r="A16" s="7"/>
      <c r="B16" s="7"/>
      <c r="C16" s="12"/>
    </row>
    <row r="17" spans="1:3" ht="20.25" customHeight="1" x14ac:dyDescent="0.3">
      <c r="A17" s="9"/>
      <c r="B17" s="11"/>
      <c r="C17" s="10" t="s">
        <v>7</v>
      </c>
    </row>
    <row r="18" spans="1:3" ht="20.25" customHeight="1" x14ac:dyDescent="0.3">
      <c r="A18" s="9"/>
      <c r="B18" s="11"/>
      <c r="C18" s="10" t="s">
        <v>8</v>
      </c>
    </row>
    <row r="19" spans="1:3" ht="20.25" customHeight="1" x14ac:dyDescent="0.3">
      <c r="A19" s="7"/>
      <c r="B19" s="7"/>
      <c r="C19" s="10" t="s">
        <v>9</v>
      </c>
    </row>
    <row r="20" spans="1:3" ht="17.25" customHeight="1" x14ac:dyDescent="0.35">
      <c r="A20" s="7"/>
      <c r="B20" s="7"/>
      <c r="C20" s="6"/>
    </row>
    <row r="21" spans="1:3" ht="17.25" customHeight="1" x14ac:dyDescent="0.35">
      <c r="A21" s="7"/>
      <c r="B21" s="7"/>
      <c r="C21" s="6" t="s">
        <v>10</v>
      </c>
    </row>
    <row r="22" spans="1:3" ht="6" customHeight="1" x14ac:dyDescent="0.35">
      <c r="A22" s="7"/>
      <c r="B22" s="7"/>
      <c r="C22" s="12"/>
    </row>
    <row r="23" spans="1:3" ht="20.25" customHeight="1" x14ac:dyDescent="0.3">
      <c r="A23" s="7"/>
      <c r="B23" s="7"/>
      <c r="C23" s="10" t="s">
        <v>11</v>
      </c>
    </row>
    <row r="24" spans="1:3" ht="20.25" customHeight="1" x14ac:dyDescent="0.3">
      <c r="A24" s="7"/>
      <c r="B24" s="7"/>
      <c r="C24" s="10" t="s">
        <v>12</v>
      </c>
    </row>
    <row r="25" spans="1:3" ht="20.25" customHeight="1" x14ac:dyDescent="0.3">
      <c r="A25" s="7"/>
      <c r="B25" s="7"/>
      <c r="C25" s="10" t="s">
        <v>13</v>
      </c>
    </row>
    <row r="26" spans="1:3" ht="17.25" customHeight="1" x14ac:dyDescent="0.25">
      <c r="A26" s="7"/>
      <c r="B26" s="7"/>
      <c r="C26" s="11"/>
    </row>
    <row r="27" spans="1:3" ht="17.25" customHeight="1" x14ac:dyDescent="0.2">
      <c r="A27" s="13"/>
      <c r="B27" s="13"/>
      <c r="C27" s="13"/>
    </row>
    <row r="28" spans="1:3" ht="12.75" customHeight="1" x14ac:dyDescent="0.2">
      <c r="A28" s="14"/>
      <c r="B28" s="1"/>
      <c r="C28" s="1"/>
    </row>
    <row r="29" spans="1:3" ht="16.5" customHeight="1" x14ac:dyDescent="0.2">
      <c r="B29" s="1"/>
      <c r="C29" s="1"/>
    </row>
    <row r="30" spans="1:3" ht="11.25" customHeight="1" x14ac:dyDescent="0.2">
      <c r="A30" s="2" t="s">
        <v>14</v>
      </c>
      <c r="B30" s="1"/>
      <c r="C30" s="15"/>
    </row>
    <row r="31" spans="1:3" x14ac:dyDescent="0.2">
      <c r="A31" s="1" t="s">
        <v>15</v>
      </c>
      <c r="B31" s="1"/>
      <c r="C31" s="1"/>
    </row>
  </sheetData>
  <mergeCells count="6">
    <mergeCell ref="A1:C1"/>
    <mergeCell ref="A3:C3"/>
    <mergeCell ref="A7:C7"/>
    <mergeCell ref="A2:C2"/>
    <mergeCell ref="A4:C4"/>
    <mergeCell ref="A5:C5"/>
  </mergeCells>
  <phoneticPr fontId="0" type="noConversion"/>
  <printOptions horizontalCentered="1" verticalCentered="1"/>
  <pageMargins left="0.7" right="0.7" top="0.55000000000000004" bottom="0.47" header="0.28000000000000003" footer="0.31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3"/>
  <sheetViews>
    <sheetView topLeftCell="A11" zoomScaleNormal="100" workbookViewId="0">
      <selection activeCell="A24" sqref="A24"/>
    </sheetView>
  </sheetViews>
  <sheetFormatPr defaultColWidth="9.140625" defaultRowHeight="12.75" x14ac:dyDescent="0.2"/>
  <cols>
    <col min="1" max="1" width="19.42578125" style="2" customWidth="1"/>
    <col min="2" max="2" width="6.140625" style="2" customWidth="1"/>
    <col min="3" max="5" width="5" style="2" bestFit="1" customWidth="1"/>
    <col min="6" max="6" width="5.85546875" style="2" customWidth="1"/>
    <col min="7" max="7" width="6.85546875" style="2" customWidth="1"/>
    <col min="8" max="8" width="7.28515625" style="2" customWidth="1"/>
    <col min="9" max="9" width="6.42578125" style="2" customWidth="1"/>
    <col min="10" max="10" width="6.85546875" style="2" customWidth="1"/>
    <col min="11" max="11" width="6.42578125" style="128" customWidth="1"/>
    <col min="12" max="12" width="6.85546875" style="2" customWidth="1"/>
    <col min="13" max="13" width="6.28515625" style="2" customWidth="1"/>
    <col min="14" max="14" width="7" style="2" customWidth="1"/>
    <col min="15" max="15" width="5.5703125" style="2" customWidth="1"/>
    <col min="16" max="16" width="6.42578125" style="2" customWidth="1"/>
    <col min="17" max="17" width="5.85546875" style="2" customWidth="1"/>
    <col min="18" max="18" width="6.85546875" style="2" customWidth="1"/>
    <col min="19" max="19" width="7.28515625" style="2" customWidth="1"/>
    <col min="20" max="20" width="6.7109375" style="2" customWidth="1"/>
    <col min="21" max="16384" width="9.140625" style="2"/>
  </cols>
  <sheetData>
    <row r="1" spans="1:33" ht="20.100000000000001" customHeight="1" x14ac:dyDescent="0.2">
      <c r="A1" s="266" t="s">
        <v>16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1"/>
      <c r="U1" s="1"/>
      <c r="V1" s="1"/>
      <c r="W1" s="1"/>
      <c r="X1" s="1"/>
      <c r="Y1" s="1"/>
      <c r="Z1" s="1"/>
      <c r="AA1" s="1"/>
      <c r="AB1" s="1"/>
      <c r="AC1" s="1"/>
    </row>
    <row r="2" spans="1:33" ht="20.100000000000001" customHeight="1" x14ac:dyDescent="0.2">
      <c r="A2" s="282" t="str">
        <f>'1 In School Youth Part'!A2:N2</f>
        <v>FY22 QUARTER ENDING DECEMBER 31, 2021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4"/>
      <c r="U2" s="1"/>
      <c r="V2" s="1"/>
      <c r="W2" s="1"/>
      <c r="X2" s="1"/>
      <c r="Y2" s="1"/>
      <c r="Z2" s="1"/>
      <c r="AA2" s="1"/>
      <c r="AB2" s="1"/>
      <c r="AC2" s="1"/>
    </row>
    <row r="3" spans="1:33" ht="20.100000000000001" customHeight="1" thickBot="1" x14ac:dyDescent="0.3">
      <c r="A3" s="285" t="s">
        <v>89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7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2">
      <c r="A4" s="274" t="str">
        <f>'1 In School Youth Part'!$A$4</f>
        <v>WORKFORCE AREA</v>
      </c>
      <c r="B4" s="256" t="s">
        <v>67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88"/>
      <c r="S4" s="288"/>
      <c r="T4" s="289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25">
      <c r="A5" s="275"/>
      <c r="B5" s="147" t="s">
        <v>68</v>
      </c>
      <c r="C5" s="147" t="s">
        <v>69</v>
      </c>
      <c r="D5" s="149" t="s">
        <v>70</v>
      </c>
      <c r="E5" s="150" t="s">
        <v>71</v>
      </c>
      <c r="F5" s="150" t="s">
        <v>72</v>
      </c>
      <c r="G5" s="150" t="s">
        <v>73</v>
      </c>
      <c r="H5" s="149" t="s">
        <v>74</v>
      </c>
      <c r="I5" s="149" t="s">
        <v>75</v>
      </c>
      <c r="J5" s="149" t="s">
        <v>76</v>
      </c>
      <c r="K5" s="149" t="s">
        <v>77</v>
      </c>
      <c r="L5" s="149" t="s">
        <v>78</v>
      </c>
      <c r="M5" s="150" t="s">
        <v>79</v>
      </c>
      <c r="N5" s="150" t="s">
        <v>80</v>
      </c>
      <c r="O5" s="151" t="s">
        <v>81</v>
      </c>
      <c r="P5" s="149" t="s">
        <v>82</v>
      </c>
      <c r="Q5" s="149" t="s">
        <v>83</v>
      </c>
      <c r="R5" s="150" t="s">
        <v>84</v>
      </c>
      <c r="S5" s="150" t="s">
        <v>85</v>
      </c>
      <c r="T5" s="152" t="s">
        <v>86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1.95" customHeight="1" x14ac:dyDescent="0.2">
      <c r="A6" s="23" t="s">
        <v>34</v>
      </c>
      <c r="B6" s="188">
        <f>'3 Total Youth Part'!C6</f>
        <v>17</v>
      </c>
      <c r="C6" s="189">
        <v>52.941176470588232</v>
      </c>
      <c r="D6" s="190">
        <v>35.294117647058826</v>
      </c>
      <c r="E6" s="191">
        <v>11.764705882352942</v>
      </c>
      <c r="F6" s="191">
        <v>52.941176470588232</v>
      </c>
      <c r="G6" s="190">
        <v>0</v>
      </c>
      <c r="H6" s="190">
        <v>11.764705882352942</v>
      </c>
      <c r="I6" s="192">
        <v>0</v>
      </c>
      <c r="J6" s="190">
        <v>23.529411764705884</v>
      </c>
      <c r="K6" s="190">
        <v>0</v>
      </c>
      <c r="L6" s="190">
        <v>82.352941176470594</v>
      </c>
      <c r="M6" s="193">
        <v>0</v>
      </c>
      <c r="N6" s="190">
        <v>23.529411764705884</v>
      </c>
      <c r="O6" s="190">
        <v>0</v>
      </c>
      <c r="P6" s="190">
        <v>17.647058823529413</v>
      </c>
      <c r="Q6" s="190">
        <v>0</v>
      </c>
      <c r="R6" s="190">
        <v>0</v>
      </c>
      <c r="S6" s="190">
        <v>11.764705882352942</v>
      </c>
      <c r="T6" s="194">
        <v>0</v>
      </c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1.95" customHeight="1" x14ac:dyDescent="0.2">
      <c r="A7" s="36" t="s">
        <v>35</v>
      </c>
      <c r="B7" s="195">
        <f>'3 Total Youth Part'!C7</f>
        <v>43</v>
      </c>
      <c r="C7" s="196">
        <v>20.930232558139537</v>
      </c>
      <c r="D7" s="197">
        <v>41.860465116279073</v>
      </c>
      <c r="E7" s="198">
        <v>37.20930232558139</v>
      </c>
      <c r="F7" s="198">
        <v>53.488372093023251</v>
      </c>
      <c r="G7" s="197">
        <v>41.860465116279073</v>
      </c>
      <c r="H7" s="197">
        <v>53.488372093023251</v>
      </c>
      <c r="I7" s="197">
        <v>6.9767441860465116</v>
      </c>
      <c r="J7" s="197">
        <v>6.9767441860465116</v>
      </c>
      <c r="K7" s="197">
        <v>0</v>
      </c>
      <c r="L7" s="197">
        <v>32.558139534883722</v>
      </c>
      <c r="M7" s="198">
        <v>0</v>
      </c>
      <c r="N7" s="197">
        <v>79.069767441860463</v>
      </c>
      <c r="O7" s="197">
        <v>13.953488372093023</v>
      </c>
      <c r="P7" s="197">
        <v>6.9767441860465116</v>
      </c>
      <c r="Q7" s="197">
        <v>2.3255813953488369</v>
      </c>
      <c r="R7" s="197">
        <v>20.930232558139537</v>
      </c>
      <c r="S7" s="197">
        <v>11.627906976744187</v>
      </c>
      <c r="T7" s="200">
        <v>32.558139534883722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1.95" customHeight="1" x14ac:dyDescent="0.2">
      <c r="A8" s="23" t="s">
        <v>36</v>
      </c>
      <c r="B8" s="195">
        <f>'3 Total Youth Part'!C8</f>
        <v>24</v>
      </c>
      <c r="C8" s="196">
        <v>83.333333333333343</v>
      </c>
      <c r="D8" s="197">
        <v>8.3333333333333339</v>
      </c>
      <c r="E8" s="198">
        <v>8.3333333333333339</v>
      </c>
      <c r="F8" s="198">
        <v>37.5</v>
      </c>
      <c r="G8" s="197">
        <v>12.5</v>
      </c>
      <c r="H8" s="197">
        <v>12.5</v>
      </c>
      <c r="I8" s="197">
        <v>0</v>
      </c>
      <c r="J8" s="197">
        <v>45.833333333333329</v>
      </c>
      <c r="K8" s="197">
        <v>4.166666666666667</v>
      </c>
      <c r="L8" s="197">
        <v>79.166666666666671</v>
      </c>
      <c r="M8" s="201">
        <v>0</v>
      </c>
      <c r="N8" s="197">
        <v>29.166666666666664</v>
      </c>
      <c r="O8" s="197">
        <v>4.166666666666667</v>
      </c>
      <c r="P8" s="197">
        <v>8.3333333333333339</v>
      </c>
      <c r="Q8" s="197">
        <v>0</v>
      </c>
      <c r="R8" s="197">
        <v>0</v>
      </c>
      <c r="S8" s="197">
        <v>8.3333333333333339</v>
      </c>
      <c r="T8" s="200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1.95" customHeight="1" x14ac:dyDescent="0.2">
      <c r="A9" s="23" t="s">
        <v>37</v>
      </c>
      <c r="B9" s="195">
        <f>'3 Total Youth Part'!C9</f>
        <v>19</v>
      </c>
      <c r="C9" s="196">
        <v>10.526315789473683</v>
      </c>
      <c r="D9" s="197">
        <v>47.368421052631575</v>
      </c>
      <c r="E9" s="198">
        <v>42.105263157894733</v>
      </c>
      <c r="F9" s="198">
        <v>57.894736842105267</v>
      </c>
      <c r="G9" s="197">
        <v>15.789473684210527</v>
      </c>
      <c r="H9" s="197">
        <v>68.421052631578945</v>
      </c>
      <c r="I9" s="197">
        <v>0</v>
      </c>
      <c r="J9" s="197">
        <v>10.526315789473683</v>
      </c>
      <c r="K9" s="197">
        <v>0</v>
      </c>
      <c r="L9" s="197">
        <v>21.052631578947366</v>
      </c>
      <c r="M9" s="198">
        <v>5.2631578947368416</v>
      </c>
      <c r="N9" s="197">
        <v>0</v>
      </c>
      <c r="O9" s="197">
        <v>0</v>
      </c>
      <c r="P9" s="197">
        <v>0</v>
      </c>
      <c r="Q9" s="197">
        <v>0</v>
      </c>
      <c r="R9" s="197">
        <v>31.578947368421055</v>
      </c>
      <c r="S9" s="197">
        <v>31.578947368421055</v>
      </c>
      <c r="T9" s="200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1.95" customHeight="1" x14ac:dyDescent="0.2">
      <c r="A10" s="23" t="s">
        <v>38</v>
      </c>
      <c r="B10" s="195">
        <f>'3 Total Youth Part'!C10</f>
        <v>40</v>
      </c>
      <c r="C10" s="196">
        <v>57.5</v>
      </c>
      <c r="D10" s="197">
        <v>30</v>
      </c>
      <c r="E10" s="198">
        <v>12.5</v>
      </c>
      <c r="F10" s="198">
        <v>57.5</v>
      </c>
      <c r="G10" s="197">
        <v>22.5</v>
      </c>
      <c r="H10" s="197">
        <v>17.5</v>
      </c>
      <c r="I10" s="199">
        <v>7.5</v>
      </c>
      <c r="J10" s="197">
        <v>12.5</v>
      </c>
      <c r="K10" s="197">
        <v>0</v>
      </c>
      <c r="L10" s="197">
        <v>92.5</v>
      </c>
      <c r="M10" s="201">
        <v>5</v>
      </c>
      <c r="N10" s="197">
        <v>0</v>
      </c>
      <c r="O10" s="197">
        <v>0</v>
      </c>
      <c r="P10" s="197">
        <v>7.5</v>
      </c>
      <c r="Q10" s="197">
        <v>0</v>
      </c>
      <c r="R10" s="197">
        <v>2.5</v>
      </c>
      <c r="S10" s="197">
        <v>12.5</v>
      </c>
      <c r="T10" s="200">
        <v>0</v>
      </c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1.95" customHeight="1" x14ac:dyDescent="0.2">
      <c r="A11" s="23" t="s">
        <v>39</v>
      </c>
      <c r="B11" s="195">
        <f>'3 Total Youth Part'!C11</f>
        <v>50</v>
      </c>
      <c r="C11" s="196">
        <v>40</v>
      </c>
      <c r="D11" s="197">
        <v>44</v>
      </c>
      <c r="E11" s="198">
        <v>16</v>
      </c>
      <c r="F11" s="198">
        <v>64</v>
      </c>
      <c r="G11" s="197">
        <v>28</v>
      </c>
      <c r="H11" s="197">
        <v>20</v>
      </c>
      <c r="I11" s="197">
        <v>2</v>
      </c>
      <c r="J11" s="197">
        <v>16</v>
      </c>
      <c r="K11" s="197">
        <v>2</v>
      </c>
      <c r="L11" s="197">
        <v>44</v>
      </c>
      <c r="M11" s="198">
        <v>0</v>
      </c>
      <c r="N11" s="197">
        <v>74</v>
      </c>
      <c r="O11" s="197">
        <v>2</v>
      </c>
      <c r="P11" s="197">
        <v>4</v>
      </c>
      <c r="Q11" s="197">
        <v>0</v>
      </c>
      <c r="R11" s="197">
        <v>10</v>
      </c>
      <c r="S11" s="197">
        <v>20</v>
      </c>
      <c r="T11" s="200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1.95" customHeight="1" x14ac:dyDescent="0.2">
      <c r="A12" s="23" t="s">
        <v>40</v>
      </c>
      <c r="B12" s="195">
        <f>'3 Total Youth Part'!C12</f>
        <v>28</v>
      </c>
      <c r="C12" s="196">
        <v>21.428571428571427</v>
      </c>
      <c r="D12" s="197">
        <v>46.428571428571431</v>
      </c>
      <c r="E12" s="198">
        <v>32.142857142857139</v>
      </c>
      <c r="F12" s="198">
        <v>64.285714285714278</v>
      </c>
      <c r="G12" s="197">
        <v>32.142857142857139</v>
      </c>
      <c r="H12" s="197">
        <v>25</v>
      </c>
      <c r="I12" s="197">
        <v>7.1428571428571432</v>
      </c>
      <c r="J12" s="197">
        <v>57.142857142857146</v>
      </c>
      <c r="K12" s="197">
        <v>7.1428571428571432</v>
      </c>
      <c r="L12" s="197">
        <v>21.428571428571427</v>
      </c>
      <c r="M12" s="201">
        <v>3.5714285714285716</v>
      </c>
      <c r="N12" s="197">
        <v>50</v>
      </c>
      <c r="O12" s="197">
        <v>3.5714285714285716</v>
      </c>
      <c r="P12" s="197">
        <v>35.714285714285715</v>
      </c>
      <c r="Q12" s="197">
        <v>0</v>
      </c>
      <c r="R12" s="197">
        <v>10.714285714285714</v>
      </c>
      <c r="S12" s="197">
        <v>21.428571428571427</v>
      </c>
      <c r="T12" s="200">
        <v>25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1.95" customHeight="1" x14ac:dyDescent="0.2">
      <c r="A13" s="23" t="s">
        <v>41</v>
      </c>
      <c r="B13" s="195">
        <f>'3 Total Youth Part'!C13</f>
        <v>62</v>
      </c>
      <c r="C13" s="196">
        <v>58.064516129032256</v>
      </c>
      <c r="D13" s="197">
        <v>25.806451612903224</v>
      </c>
      <c r="E13" s="198">
        <v>16.129032258064516</v>
      </c>
      <c r="F13" s="198">
        <v>56.451612903225808</v>
      </c>
      <c r="G13" s="197">
        <v>53.225806451612904</v>
      </c>
      <c r="H13" s="197">
        <v>16.129032258064516</v>
      </c>
      <c r="I13" s="197">
        <v>12.903225806451612</v>
      </c>
      <c r="J13" s="197">
        <v>38.70967741935484</v>
      </c>
      <c r="K13" s="197">
        <v>37.096774193548384</v>
      </c>
      <c r="L13" s="197">
        <v>51.612903225806448</v>
      </c>
      <c r="M13" s="198">
        <v>11.29032258064516</v>
      </c>
      <c r="N13" s="197">
        <v>0</v>
      </c>
      <c r="O13" s="199">
        <v>3.225806451612903</v>
      </c>
      <c r="P13" s="197">
        <v>17.741935483870968</v>
      </c>
      <c r="Q13" s="197">
        <v>0</v>
      </c>
      <c r="R13" s="197">
        <v>3.225806451612903</v>
      </c>
      <c r="S13" s="197">
        <v>17.741935483870968</v>
      </c>
      <c r="T13" s="200">
        <v>1.6129032258064515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1.95" customHeight="1" x14ac:dyDescent="0.2">
      <c r="A14" s="23" t="s">
        <v>42</v>
      </c>
      <c r="B14" s="195">
        <f>'3 Total Youth Part'!C14</f>
        <v>35</v>
      </c>
      <c r="C14" s="196">
        <v>42.857142857142854</v>
      </c>
      <c r="D14" s="197">
        <v>37.142857142857139</v>
      </c>
      <c r="E14" s="198">
        <v>20</v>
      </c>
      <c r="F14" s="198">
        <v>31.428571428571427</v>
      </c>
      <c r="G14" s="197">
        <v>31.428571428571427</v>
      </c>
      <c r="H14" s="197">
        <v>40</v>
      </c>
      <c r="I14" s="197">
        <v>2.8571428571428572</v>
      </c>
      <c r="J14" s="197">
        <v>20</v>
      </c>
      <c r="K14" s="197">
        <v>2.8571428571428572</v>
      </c>
      <c r="L14" s="197">
        <v>77.142857142857153</v>
      </c>
      <c r="M14" s="201">
        <v>0</v>
      </c>
      <c r="N14" s="197">
        <v>8.5714285714285712</v>
      </c>
      <c r="O14" s="197">
        <v>8.5714285714285712</v>
      </c>
      <c r="P14" s="197">
        <v>25.714285714285715</v>
      </c>
      <c r="Q14" s="197">
        <v>2.8571428571428572</v>
      </c>
      <c r="R14" s="197">
        <v>2.8571428571428572</v>
      </c>
      <c r="S14" s="197">
        <v>2.8571428571428572</v>
      </c>
      <c r="T14" s="200">
        <v>2.8571428571428572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1.95" customHeight="1" x14ac:dyDescent="0.2">
      <c r="A15" s="23" t="s">
        <v>43</v>
      </c>
      <c r="B15" s="195">
        <f>'3 Total Youth Part'!C15</f>
        <v>270</v>
      </c>
      <c r="C15" s="196">
        <v>73.703703703703709</v>
      </c>
      <c r="D15" s="197">
        <v>16.666666666666668</v>
      </c>
      <c r="E15" s="198">
        <v>9.6296296296296298</v>
      </c>
      <c r="F15" s="198">
        <v>57.407407407407412</v>
      </c>
      <c r="G15" s="197">
        <v>61.481481481481481</v>
      </c>
      <c r="H15" s="197">
        <v>15.555555555555557</v>
      </c>
      <c r="I15" s="197">
        <v>0.37037037037037041</v>
      </c>
      <c r="J15" s="197">
        <v>27.777777777777779</v>
      </c>
      <c r="K15" s="197">
        <v>36.296296296296298</v>
      </c>
      <c r="L15" s="197">
        <v>55.925925925925924</v>
      </c>
      <c r="M15" s="198">
        <v>0.37037037037037041</v>
      </c>
      <c r="N15" s="197">
        <v>82.962962962962962</v>
      </c>
      <c r="O15" s="197">
        <v>2.9629629629629632</v>
      </c>
      <c r="P15" s="197">
        <v>20.74074074074074</v>
      </c>
      <c r="Q15" s="197">
        <v>1.1111111111111112</v>
      </c>
      <c r="R15" s="197">
        <v>20</v>
      </c>
      <c r="S15" s="197">
        <v>5.1851851851851851</v>
      </c>
      <c r="T15" s="200">
        <v>0.37037037037037041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1.95" customHeight="1" x14ac:dyDescent="0.2">
      <c r="A16" s="23" t="s">
        <v>44</v>
      </c>
      <c r="B16" s="195">
        <f>'3 Total Youth Part'!C16</f>
        <v>15</v>
      </c>
      <c r="C16" s="196">
        <v>0</v>
      </c>
      <c r="D16" s="197">
        <v>33.333333333333336</v>
      </c>
      <c r="E16" s="198">
        <v>66.666666666666671</v>
      </c>
      <c r="F16" s="198">
        <v>86.666666666666657</v>
      </c>
      <c r="G16" s="197">
        <v>80</v>
      </c>
      <c r="H16" s="197">
        <v>26.666666666666664</v>
      </c>
      <c r="I16" s="197">
        <v>6.6666666666666661</v>
      </c>
      <c r="J16" s="197">
        <v>6.6666666666666661</v>
      </c>
      <c r="K16" s="197">
        <v>0</v>
      </c>
      <c r="L16" s="197">
        <v>0</v>
      </c>
      <c r="M16" s="198">
        <v>0</v>
      </c>
      <c r="N16" s="197">
        <v>13.333333333333332</v>
      </c>
      <c r="O16" s="197">
        <v>0</v>
      </c>
      <c r="P16" s="197">
        <v>13.333333333333332</v>
      </c>
      <c r="Q16" s="199">
        <v>0</v>
      </c>
      <c r="R16" s="197">
        <v>0</v>
      </c>
      <c r="S16" s="197">
        <v>40</v>
      </c>
      <c r="T16" s="200">
        <v>86.666666666666657</v>
      </c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1.95" customHeight="1" x14ac:dyDescent="0.2">
      <c r="A17" s="23" t="s">
        <v>45</v>
      </c>
      <c r="B17" s="195">
        <f>'3 Total Youth Part'!C17</f>
        <v>17</v>
      </c>
      <c r="C17" s="196">
        <v>70.588235294117652</v>
      </c>
      <c r="D17" s="197">
        <v>17.647058823529413</v>
      </c>
      <c r="E17" s="198">
        <v>11.764705882352942</v>
      </c>
      <c r="F17" s="198">
        <v>47.058823529411768</v>
      </c>
      <c r="G17" s="197">
        <v>17.647058823529413</v>
      </c>
      <c r="H17" s="197">
        <v>64.705882352941174</v>
      </c>
      <c r="I17" s="197">
        <v>11.764705882352942</v>
      </c>
      <c r="J17" s="197">
        <v>41.176470588235297</v>
      </c>
      <c r="K17" s="197">
        <v>58.823529411764703</v>
      </c>
      <c r="L17" s="197">
        <v>29.411764705882351</v>
      </c>
      <c r="M17" s="198">
        <v>23.529411764705884</v>
      </c>
      <c r="N17" s="197">
        <v>17.647058823529413</v>
      </c>
      <c r="O17" s="197">
        <v>0</v>
      </c>
      <c r="P17" s="197">
        <v>5.882352941176471</v>
      </c>
      <c r="Q17" s="199">
        <v>0</v>
      </c>
      <c r="R17" s="197">
        <v>5.882352941176471</v>
      </c>
      <c r="S17" s="197">
        <v>5.882352941176471</v>
      </c>
      <c r="T17" s="200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1.95" customHeight="1" x14ac:dyDescent="0.2">
      <c r="A18" s="23" t="s">
        <v>46</v>
      </c>
      <c r="B18" s="195">
        <f>'3 Total Youth Part'!C18</f>
        <v>61</v>
      </c>
      <c r="C18" s="196">
        <v>21.311475409836067</v>
      </c>
      <c r="D18" s="197">
        <v>40.983606557377051</v>
      </c>
      <c r="E18" s="198">
        <v>37.704918032786885</v>
      </c>
      <c r="F18" s="198">
        <v>70.491803278688522</v>
      </c>
      <c r="G18" s="197">
        <v>39.344262295081968</v>
      </c>
      <c r="H18" s="197">
        <v>18.032786885245901</v>
      </c>
      <c r="I18" s="197">
        <v>1.639344262295082</v>
      </c>
      <c r="J18" s="197">
        <v>37.704918032786885</v>
      </c>
      <c r="K18" s="197">
        <v>1.639344262295082</v>
      </c>
      <c r="L18" s="197">
        <v>36.065573770491802</v>
      </c>
      <c r="M18" s="198">
        <v>0</v>
      </c>
      <c r="N18" s="197">
        <v>22.950819672131146</v>
      </c>
      <c r="O18" s="199">
        <v>0</v>
      </c>
      <c r="P18" s="197">
        <v>19.672131147540984</v>
      </c>
      <c r="Q18" s="197">
        <v>0</v>
      </c>
      <c r="R18" s="197">
        <v>6.557377049180328</v>
      </c>
      <c r="S18" s="197">
        <v>40.983606557377051</v>
      </c>
      <c r="T18" s="200">
        <v>11.475409836065573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1.95" customHeight="1" x14ac:dyDescent="0.2">
      <c r="A19" s="23" t="s">
        <v>47</v>
      </c>
      <c r="B19" s="195">
        <f>'3 Total Youth Part'!C19</f>
        <v>24</v>
      </c>
      <c r="C19" s="196">
        <v>20.833333333333336</v>
      </c>
      <c r="D19" s="197">
        <v>25</v>
      </c>
      <c r="E19" s="198">
        <v>54.166666666666671</v>
      </c>
      <c r="F19" s="198">
        <v>83.333333333333343</v>
      </c>
      <c r="G19" s="197">
        <v>58.333333333333329</v>
      </c>
      <c r="H19" s="197">
        <v>8.3333333333333339</v>
      </c>
      <c r="I19" s="199">
        <v>0</v>
      </c>
      <c r="J19" s="197">
        <v>4.166666666666667</v>
      </c>
      <c r="K19" s="197">
        <v>4.166666666666667</v>
      </c>
      <c r="L19" s="197">
        <v>50</v>
      </c>
      <c r="M19" s="201">
        <v>4.166666666666667</v>
      </c>
      <c r="N19" s="197">
        <v>83.333333333333343</v>
      </c>
      <c r="O19" s="197">
        <v>4.166666666666667</v>
      </c>
      <c r="P19" s="197">
        <v>37.5</v>
      </c>
      <c r="Q19" s="197">
        <v>0</v>
      </c>
      <c r="R19" s="199">
        <v>41.666666666666671</v>
      </c>
      <c r="S19" s="197">
        <v>41.666666666666671</v>
      </c>
      <c r="T19" s="200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1.95" customHeight="1" x14ac:dyDescent="0.2">
      <c r="A20" s="23" t="s">
        <v>48</v>
      </c>
      <c r="B20" s="195">
        <f>'3 Total Youth Part'!C20</f>
        <v>33</v>
      </c>
      <c r="C20" s="196">
        <v>54.545454545454547</v>
      </c>
      <c r="D20" s="197">
        <v>30.303030303030305</v>
      </c>
      <c r="E20" s="198">
        <v>15.151515151515152</v>
      </c>
      <c r="F20" s="198">
        <v>51.515151515151523</v>
      </c>
      <c r="G20" s="197">
        <v>42.424242424242422</v>
      </c>
      <c r="H20" s="197">
        <v>30.303030303030305</v>
      </c>
      <c r="I20" s="197">
        <v>0</v>
      </c>
      <c r="J20" s="197">
        <v>21.212121212121211</v>
      </c>
      <c r="K20" s="197">
        <v>0</v>
      </c>
      <c r="L20" s="197">
        <v>96.969696969696955</v>
      </c>
      <c r="M20" s="198">
        <v>0</v>
      </c>
      <c r="N20" s="197">
        <v>75.757575757575765</v>
      </c>
      <c r="O20" s="197">
        <v>0</v>
      </c>
      <c r="P20" s="197">
        <v>18.181818181818183</v>
      </c>
      <c r="Q20" s="197">
        <v>3.0303030303030298</v>
      </c>
      <c r="R20" s="197">
        <v>0</v>
      </c>
      <c r="S20" s="197">
        <v>0</v>
      </c>
      <c r="T20" s="200">
        <v>0</v>
      </c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1.95" customHeight="1" thickBot="1" x14ac:dyDescent="0.25">
      <c r="A21" s="55" t="s">
        <v>49</v>
      </c>
      <c r="B21" s="202">
        <f>'3 Total Youth Part'!C21</f>
        <v>25</v>
      </c>
      <c r="C21" s="203">
        <v>48</v>
      </c>
      <c r="D21" s="204">
        <v>48</v>
      </c>
      <c r="E21" s="205">
        <v>4</v>
      </c>
      <c r="F21" s="205">
        <v>44</v>
      </c>
      <c r="G21" s="204">
        <v>12</v>
      </c>
      <c r="H21" s="204">
        <v>4</v>
      </c>
      <c r="I21" s="206">
        <v>0</v>
      </c>
      <c r="J21" s="204">
        <v>36</v>
      </c>
      <c r="K21" s="204">
        <v>0</v>
      </c>
      <c r="L21" s="204">
        <v>88</v>
      </c>
      <c r="M21" s="207">
        <v>0</v>
      </c>
      <c r="N21" s="204">
        <v>40</v>
      </c>
      <c r="O21" s="204">
        <v>8</v>
      </c>
      <c r="P21" s="204">
        <v>12</v>
      </c>
      <c r="Q21" s="204">
        <v>4</v>
      </c>
      <c r="R21" s="204">
        <v>4</v>
      </c>
      <c r="S21" s="206">
        <v>4</v>
      </c>
      <c r="T21" s="208">
        <v>4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1.95" customHeight="1" thickBot="1" x14ac:dyDescent="0.25">
      <c r="A22" s="209" t="s">
        <v>50</v>
      </c>
      <c r="B22" s="216">
        <f>SUM(B6:B21)</f>
        <v>763</v>
      </c>
      <c r="C22" s="217">
        <v>52.293577981651381</v>
      </c>
      <c r="D22" s="218">
        <v>28.440366972477065</v>
      </c>
      <c r="E22" s="219">
        <v>19.26605504587156</v>
      </c>
      <c r="F22" s="219">
        <v>57.404980340760154</v>
      </c>
      <c r="G22" s="218">
        <v>44.036697247706428</v>
      </c>
      <c r="H22" s="218">
        <v>22.280471821756226</v>
      </c>
      <c r="I22" s="218">
        <v>3.0144167758846656</v>
      </c>
      <c r="J22" s="218">
        <v>26.605504587155966</v>
      </c>
      <c r="K22" s="218">
        <v>18.086500655307997</v>
      </c>
      <c r="L22" s="218">
        <v>54.914809960681524</v>
      </c>
      <c r="M22" s="219">
        <v>2.2280471821756227</v>
      </c>
      <c r="N22" s="218">
        <v>52.031454783748359</v>
      </c>
      <c r="O22" s="218">
        <v>3.2765399737876799</v>
      </c>
      <c r="P22" s="218">
        <v>17.30013106159895</v>
      </c>
      <c r="Q22" s="218">
        <v>0.91743119266055051</v>
      </c>
      <c r="R22" s="218">
        <v>12.7129750982962</v>
      </c>
      <c r="S22" s="218">
        <v>13.761467889908255</v>
      </c>
      <c r="T22" s="220">
        <v>5.8977719528178234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2">
      <c r="P23" s="187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opLeftCell="A16" zoomScale="90" zoomScaleNormal="90" workbookViewId="0">
      <selection activeCell="C21" sqref="C21"/>
    </sheetView>
  </sheetViews>
  <sheetFormatPr defaultColWidth="9.140625" defaultRowHeight="12.75" x14ac:dyDescent="0.2"/>
  <cols>
    <col min="1" max="1" width="20.7109375" style="2" customWidth="1"/>
    <col min="2" max="2" width="8.42578125" style="2" customWidth="1"/>
    <col min="3" max="3" width="8" style="2" customWidth="1"/>
    <col min="4" max="4" width="7.28515625" style="2" customWidth="1"/>
    <col min="5" max="5" width="9.7109375" style="2" customWidth="1"/>
    <col min="6" max="6" width="9.42578125" style="2" customWidth="1"/>
    <col min="7" max="7" width="6.85546875" style="2" customWidth="1"/>
    <col min="8" max="8" width="9.5703125" style="2" customWidth="1"/>
    <col min="9" max="9" width="9.28515625" style="2" customWidth="1"/>
    <col min="10" max="10" width="8.140625" style="2" customWidth="1"/>
    <col min="11" max="11" width="9.7109375" style="2" customWidth="1"/>
    <col min="12" max="12" width="7.42578125" style="2" customWidth="1"/>
    <col min="13" max="13" width="8.42578125" style="2" customWidth="1"/>
    <col min="14" max="14" width="6.85546875" style="2" customWidth="1"/>
    <col min="15" max="16" width="9.140625" style="2"/>
    <col min="17" max="17" width="8.85546875" style="2" customWidth="1"/>
    <col min="18" max="16384" width="9.140625" style="2"/>
  </cols>
  <sheetData>
    <row r="1" spans="1:27" ht="20.100000000000001" customHeight="1" x14ac:dyDescent="0.2">
      <c r="A1" s="235" t="s">
        <v>16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7"/>
      <c r="O1" s="16"/>
      <c r="P1" s="16"/>
      <c r="Q1" s="17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0.100000000000001" customHeight="1" x14ac:dyDescent="0.2">
      <c r="A2" s="244" t="s">
        <v>90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  <c r="O2" s="17"/>
      <c r="P2" s="17"/>
      <c r="Q2" s="17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0.100000000000001" customHeight="1" thickBot="1" x14ac:dyDescent="0.25">
      <c r="A3" s="241" t="s">
        <v>17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6.5" customHeight="1" x14ac:dyDescent="0.25">
      <c r="A4" s="247" t="s">
        <v>18</v>
      </c>
      <c r="B4" s="238" t="s">
        <v>19</v>
      </c>
      <c r="C4" s="239"/>
      <c r="D4" s="240"/>
      <c r="E4" s="238" t="s">
        <v>20</v>
      </c>
      <c r="F4" s="239"/>
      <c r="G4" s="239"/>
      <c r="H4" s="239"/>
      <c r="I4" s="239"/>
      <c r="J4" s="239"/>
      <c r="K4" s="239"/>
      <c r="L4" s="239"/>
      <c r="M4" s="239"/>
      <c r="N4" s="24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54" customHeight="1" thickBot="1" x14ac:dyDescent="0.25">
      <c r="A5" s="248"/>
      <c r="B5" s="18" t="s">
        <v>21</v>
      </c>
      <c r="C5" s="19" t="s">
        <v>22</v>
      </c>
      <c r="D5" s="20" t="s">
        <v>23</v>
      </c>
      <c r="E5" s="19" t="s">
        <v>24</v>
      </c>
      <c r="F5" s="19" t="s">
        <v>25</v>
      </c>
      <c r="G5" s="19" t="s">
        <v>26</v>
      </c>
      <c r="H5" s="19" t="s">
        <v>27</v>
      </c>
      <c r="I5" s="21" t="s">
        <v>28</v>
      </c>
      <c r="J5" s="19" t="s">
        <v>29</v>
      </c>
      <c r="K5" s="21" t="s">
        <v>30</v>
      </c>
      <c r="L5" s="19" t="s">
        <v>31</v>
      </c>
      <c r="M5" s="21" t="s">
        <v>32</v>
      </c>
      <c r="N5" s="20" t="s">
        <v>33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27" s="35" customFormat="1" ht="20.100000000000001" customHeight="1" x14ac:dyDescent="0.2">
      <c r="A6" s="23" t="s">
        <v>34</v>
      </c>
      <c r="B6" s="24">
        <v>0</v>
      </c>
      <c r="C6" s="25">
        <v>0</v>
      </c>
      <c r="D6" s="26">
        <f>IF(B6&gt;0,(C6/B6),0)</f>
        <v>0</v>
      </c>
      <c r="E6" s="27">
        <v>0</v>
      </c>
      <c r="F6" s="28">
        <v>0</v>
      </c>
      <c r="G6" s="25">
        <v>0</v>
      </c>
      <c r="H6" s="25">
        <v>0</v>
      </c>
      <c r="I6" s="29">
        <v>0</v>
      </c>
      <c r="J6" s="28">
        <v>0</v>
      </c>
      <c r="K6" s="30">
        <v>0</v>
      </c>
      <c r="L6" s="31">
        <v>0</v>
      </c>
      <c r="M6" s="29">
        <v>0</v>
      </c>
      <c r="N6" s="32">
        <v>0</v>
      </c>
      <c r="O6" s="33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7" s="35" customFormat="1" ht="20.100000000000001" customHeight="1" x14ac:dyDescent="0.2">
      <c r="A7" s="36" t="s">
        <v>35</v>
      </c>
      <c r="B7" s="37">
        <v>15</v>
      </c>
      <c r="C7" s="38">
        <v>5</v>
      </c>
      <c r="D7" s="39">
        <f t="shared" ref="D7:D22" si="0">(C7/B7)</f>
        <v>0.33333333333333331</v>
      </c>
      <c r="E7" s="40">
        <v>3</v>
      </c>
      <c r="F7" s="41">
        <v>0</v>
      </c>
      <c r="G7" s="38">
        <v>3</v>
      </c>
      <c r="H7" s="38">
        <v>1</v>
      </c>
      <c r="I7" s="42">
        <v>4</v>
      </c>
      <c r="J7" s="41">
        <v>3</v>
      </c>
      <c r="K7" s="42">
        <v>2</v>
      </c>
      <c r="L7" s="43">
        <v>4</v>
      </c>
      <c r="M7" s="42">
        <v>5</v>
      </c>
      <c r="N7" s="44">
        <v>0</v>
      </c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s="35" customFormat="1" ht="20.100000000000001" customHeight="1" x14ac:dyDescent="0.2">
      <c r="A8" s="23" t="s">
        <v>36</v>
      </c>
      <c r="B8" s="45">
        <v>15</v>
      </c>
      <c r="C8" s="46">
        <v>1</v>
      </c>
      <c r="D8" s="47">
        <f t="shared" si="0"/>
        <v>6.6666666666666666E-2</v>
      </c>
      <c r="E8" s="48">
        <v>1</v>
      </c>
      <c r="F8" s="49">
        <v>1</v>
      </c>
      <c r="G8" s="46">
        <v>1</v>
      </c>
      <c r="H8" s="49">
        <v>1</v>
      </c>
      <c r="I8" s="50">
        <v>1</v>
      </c>
      <c r="J8" s="49">
        <v>1</v>
      </c>
      <c r="K8" s="50">
        <v>1</v>
      </c>
      <c r="L8" s="51">
        <v>1</v>
      </c>
      <c r="M8" s="50">
        <v>1</v>
      </c>
      <c r="N8" s="52">
        <v>0</v>
      </c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s="35" customFormat="1" ht="20.100000000000001" customHeight="1" x14ac:dyDescent="0.2">
      <c r="A9" s="23" t="s">
        <v>37</v>
      </c>
      <c r="B9" s="45">
        <v>0</v>
      </c>
      <c r="C9" s="46">
        <v>0</v>
      </c>
      <c r="D9" s="47">
        <f>IF(B9&gt;0,C9/B9,0)</f>
        <v>0</v>
      </c>
      <c r="E9" s="48">
        <v>0</v>
      </c>
      <c r="F9" s="49">
        <v>0</v>
      </c>
      <c r="G9" s="46">
        <v>0</v>
      </c>
      <c r="H9" s="49">
        <v>0</v>
      </c>
      <c r="I9" s="50">
        <v>0</v>
      </c>
      <c r="J9" s="49">
        <v>0</v>
      </c>
      <c r="K9" s="50">
        <v>0</v>
      </c>
      <c r="L9" s="51">
        <v>0</v>
      </c>
      <c r="M9" s="50">
        <v>0</v>
      </c>
      <c r="N9" s="52">
        <v>0</v>
      </c>
      <c r="O9" s="3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s="35" customFormat="1" ht="20.100000000000001" customHeight="1" x14ac:dyDescent="0.2">
      <c r="A10" s="23" t="s">
        <v>38</v>
      </c>
      <c r="B10" s="45">
        <v>0</v>
      </c>
      <c r="C10" s="46">
        <v>0</v>
      </c>
      <c r="D10" s="47">
        <f>IF(B10&gt;0,C10/B10,0)</f>
        <v>0</v>
      </c>
      <c r="E10" s="48">
        <v>0</v>
      </c>
      <c r="F10" s="49">
        <v>0</v>
      </c>
      <c r="G10" s="46">
        <v>0</v>
      </c>
      <c r="H10" s="49">
        <v>0</v>
      </c>
      <c r="I10" s="50">
        <v>0</v>
      </c>
      <c r="J10" s="49">
        <v>0</v>
      </c>
      <c r="K10" s="50">
        <v>0</v>
      </c>
      <c r="L10" s="51">
        <v>0</v>
      </c>
      <c r="M10" s="50">
        <v>0</v>
      </c>
      <c r="N10" s="52">
        <v>0</v>
      </c>
      <c r="O10" s="3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s="35" customFormat="1" ht="20.100000000000001" customHeight="1" x14ac:dyDescent="0.2">
      <c r="A11" s="23" t="s">
        <v>39</v>
      </c>
      <c r="B11" s="45">
        <v>0</v>
      </c>
      <c r="C11" s="46">
        <v>1</v>
      </c>
      <c r="D11" s="47">
        <f>IF(B11&gt;0,C11/B11,0)</f>
        <v>0</v>
      </c>
      <c r="E11" s="48">
        <v>1</v>
      </c>
      <c r="F11" s="49">
        <v>1</v>
      </c>
      <c r="G11" s="46">
        <v>1</v>
      </c>
      <c r="H11" s="49">
        <v>0</v>
      </c>
      <c r="I11" s="50">
        <v>1</v>
      </c>
      <c r="J11" s="49">
        <v>1</v>
      </c>
      <c r="K11" s="50">
        <v>1</v>
      </c>
      <c r="L11" s="51">
        <v>1</v>
      </c>
      <c r="M11" s="50">
        <v>1</v>
      </c>
      <c r="N11" s="52">
        <v>1</v>
      </c>
      <c r="O11" s="3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s="35" customFormat="1" ht="20.100000000000001" customHeight="1" x14ac:dyDescent="0.2">
      <c r="A12" s="23" t="s">
        <v>40</v>
      </c>
      <c r="B12" s="45">
        <v>10</v>
      </c>
      <c r="C12" s="46">
        <v>6</v>
      </c>
      <c r="D12" s="47">
        <f t="shared" si="0"/>
        <v>0.6</v>
      </c>
      <c r="E12" s="45">
        <v>6</v>
      </c>
      <c r="F12" s="49">
        <v>0</v>
      </c>
      <c r="G12" s="46">
        <v>6</v>
      </c>
      <c r="H12" s="49">
        <v>2</v>
      </c>
      <c r="I12" s="50">
        <v>2</v>
      </c>
      <c r="J12" s="46">
        <v>0</v>
      </c>
      <c r="K12" s="53">
        <v>5</v>
      </c>
      <c r="L12" s="51">
        <v>0</v>
      </c>
      <c r="M12" s="50">
        <v>6</v>
      </c>
      <c r="N12" s="54">
        <v>0</v>
      </c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s="35" customFormat="1" ht="20.100000000000001" customHeight="1" x14ac:dyDescent="0.2">
      <c r="A13" s="23" t="s">
        <v>41</v>
      </c>
      <c r="B13" s="45">
        <v>23</v>
      </c>
      <c r="C13" s="46">
        <v>23</v>
      </c>
      <c r="D13" s="47">
        <f t="shared" si="0"/>
        <v>1</v>
      </c>
      <c r="E13" s="48">
        <v>23</v>
      </c>
      <c r="F13" s="49">
        <v>22</v>
      </c>
      <c r="G13" s="46">
        <v>23</v>
      </c>
      <c r="H13" s="49">
        <v>23</v>
      </c>
      <c r="I13" s="50">
        <v>23</v>
      </c>
      <c r="J13" s="49">
        <v>23</v>
      </c>
      <c r="K13" s="50">
        <v>23</v>
      </c>
      <c r="L13" s="51">
        <v>23</v>
      </c>
      <c r="M13" s="50">
        <v>23</v>
      </c>
      <c r="N13" s="52">
        <v>23</v>
      </c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s="35" customFormat="1" ht="20.100000000000001" customHeight="1" x14ac:dyDescent="0.2">
      <c r="A14" s="23" t="s">
        <v>42</v>
      </c>
      <c r="B14" s="45">
        <v>0</v>
      </c>
      <c r="C14" s="46">
        <v>1</v>
      </c>
      <c r="D14" s="47">
        <f>IF(B14&gt;0,C14/B14,0)</f>
        <v>0</v>
      </c>
      <c r="E14" s="48">
        <v>0</v>
      </c>
      <c r="F14" s="49">
        <v>0</v>
      </c>
      <c r="G14" s="46">
        <v>0</v>
      </c>
      <c r="H14" s="49">
        <v>0</v>
      </c>
      <c r="I14" s="50">
        <v>0</v>
      </c>
      <c r="J14" s="49">
        <v>0</v>
      </c>
      <c r="K14" s="50">
        <v>0</v>
      </c>
      <c r="L14" s="51">
        <v>0</v>
      </c>
      <c r="M14" s="50">
        <v>0</v>
      </c>
      <c r="N14" s="52">
        <v>0</v>
      </c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s="35" customFormat="1" ht="20.100000000000001" customHeight="1" x14ac:dyDescent="0.2">
      <c r="A15" s="23" t="s">
        <v>43</v>
      </c>
      <c r="B15" s="45">
        <v>137</v>
      </c>
      <c r="C15" s="46">
        <v>105</v>
      </c>
      <c r="D15" s="47">
        <f t="shared" si="0"/>
        <v>0.76642335766423353</v>
      </c>
      <c r="E15" s="48">
        <v>69</v>
      </c>
      <c r="F15" s="49">
        <v>5</v>
      </c>
      <c r="G15" s="46">
        <v>80</v>
      </c>
      <c r="H15" s="49">
        <v>62</v>
      </c>
      <c r="I15" s="50">
        <v>65</v>
      </c>
      <c r="J15" s="49">
        <v>67</v>
      </c>
      <c r="K15" s="50">
        <v>48</v>
      </c>
      <c r="L15" s="51">
        <v>75</v>
      </c>
      <c r="M15" s="50">
        <v>74</v>
      </c>
      <c r="N15" s="52">
        <v>0</v>
      </c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s="35" customFormat="1" ht="20.100000000000001" customHeight="1" x14ac:dyDescent="0.2">
      <c r="A16" s="23" t="s">
        <v>44</v>
      </c>
      <c r="B16" s="45">
        <v>0</v>
      </c>
      <c r="C16" s="46">
        <v>0</v>
      </c>
      <c r="D16" s="47">
        <f>IF(B16&gt;0,C16/B16,0)</f>
        <v>0</v>
      </c>
      <c r="E16" s="48">
        <v>0</v>
      </c>
      <c r="F16" s="49">
        <v>0</v>
      </c>
      <c r="G16" s="46">
        <v>0</v>
      </c>
      <c r="H16" s="49">
        <v>0</v>
      </c>
      <c r="I16" s="50">
        <v>0</v>
      </c>
      <c r="J16" s="49">
        <v>0</v>
      </c>
      <c r="K16" s="50">
        <v>0</v>
      </c>
      <c r="L16" s="51">
        <v>0</v>
      </c>
      <c r="M16" s="50">
        <v>0</v>
      </c>
      <c r="N16" s="52">
        <v>0</v>
      </c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s="35" customFormat="1" ht="20.100000000000001" customHeight="1" x14ac:dyDescent="0.2">
      <c r="A17" s="23" t="s">
        <v>45</v>
      </c>
      <c r="B17" s="45">
        <v>48</v>
      </c>
      <c r="C17" s="46">
        <v>12</v>
      </c>
      <c r="D17" s="47">
        <f t="shared" si="0"/>
        <v>0.25</v>
      </c>
      <c r="E17" s="48">
        <v>12</v>
      </c>
      <c r="F17" s="49">
        <v>0</v>
      </c>
      <c r="G17" s="46">
        <v>1</v>
      </c>
      <c r="H17" s="49">
        <v>12</v>
      </c>
      <c r="I17" s="50">
        <v>12</v>
      </c>
      <c r="J17" s="49">
        <v>12</v>
      </c>
      <c r="K17" s="50">
        <v>12</v>
      </c>
      <c r="L17" s="51">
        <v>12</v>
      </c>
      <c r="M17" s="50">
        <v>12</v>
      </c>
      <c r="N17" s="52">
        <v>4</v>
      </c>
      <c r="O17" s="3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s="35" customFormat="1" ht="20.100000000000001" customHeight="1" x14ac:dyDescent="0.2">
      <c r="A18" s="23" t="s">
        <v>46</v>
      </c>
      <c r="B18" s="45">
        <v>10</v>
      </c>
      <c r="C18" s="46">
        <v>2</v>
      </c>
      <c r="D18" s="47">
        <f t="shared" si="0"/>
        <v>0.2</v>
      </c>
      <c r="E18" s="48">
        <v>2</v>
      </c>
      <c r="F18" s="49">
        <v>2</v>
      </c>
      <c r="G18" s="46">
        <v>1</v>
      </c>
      <c r="H18" s="49">
        <v>2</v>
      </c>
      <c r="I18" s="50">
        <v>2</v>
      </c>
      <c r="J18" s="49">
        <v>1</v>
      </c>
      <c r="K18" s="50">
        <v>0</v>
      </c>
      <c r="L18" s="51">
        <v>2</v>
      </c>
      <c r="M18" s="50">
        <v>2</v>
      </c>
      <c r="N18" s="52">
        <v>0</v>
      </c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s="35" customFormat="1" ht="20.100000000000001" customHeight="1" x14ac:dyDescent="0.2">
      <c r="A19" s="23" t="s">
        <v>47</v>
      </c>
      <c r="B19" s="45">
        <v>0</v>
      </c>
      <c r="C19" s="46">
        <v>2</v>
      </c>
      <c r="D19" s="47">
        <f>IF(B19&gt;0,C19/B19,0)</f>
        <v>0</v>
      </c>
      <c r="E19" s="48">
        <v>2</v>
      </c>
      <c r="F19" s="49">
        <v>2</v>
      </c>
      <c r="G19" s="46">
        <v>2</v>
      </c>
      <c r="H19" s="49">
        <v>2</v>
      </c>
      <c r="I19" s="50">
        <v>0</v>
      </c>
      <c r="J19" s="49">
        <v>2</v>
      </c>
      <c r="K19" s="50">
        <v>2</v>
      </c>
      <c r="L19" s="51">
        <v>2</v>
      </c>
      <c r="M19" s="50">
        <v>2</v>
      </c>
      <c r="N19" s="52">
        <v>2</v>
      </c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s="35" customFormat="1" ht="20.100000000000001" customHeight="1" x14ac:dyDescent="0.2">
      <c r="A20" s="23" t="s">
        <v>48</v>
      </c>
      <c r="B20" s="45">
        <v>0</v>
      </c>
      <c r="C20" s="46">
        <v>0</v>
      </c>
      <c r="D20" s="47">
        <f>IF(B20&gt;0,(C20/B20),0)</f>
        <v>0</v>
      </c>
      <c r="E20" s="48">
        <v>0</v>
      </c>
      <c r="F20" s="49">
        <v>0</v>
      </c>
      <c r="G20" s="46">
        <v>0</v>
      </c>
      <c r="H20" s="49">
        <v>0</v>
      </c>
      <c r="I20" s="50">
        <v>0</v>
      </c>
      <c r="J20" s="49">
        <v>0</v>
      </c>
      <c r="K20" s="50">
        <v>0</v>
      </c>
      <c r="L20" s="51">
        <v>0</v>
      </c>
      <c r="M20" s="50">
        <v>0</v>
      </c>
      <c r="N20" s="52">
        <v>0</v>
      </c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s="35" customFormat="1" ht="20.100000000000001" customHeight="1" thickBot="1" x14ac:dyDescent="0.25">
      <c r="A21" s="55" t="s">
        <v>49</v>
      </c>
      <c r="B21" s="56">
        <v>8</v>
      </c>
      <c r="C21" s="57">
        <v>0</v>
      </c>
      <c r="D21" s="58">
        <f>IF(B21&gt;0,C21/B21,0)</f>
        <v>0</v>
      </c>
      <c r="E21" s="59">
        <v>0</v>
      </c>
      <c r="F21" s="60">
        <v>0</v>
      </c>
      <c r="G21" s="57">
        <v>0</v>
      </c>
      <c r="H21" s="60">
        <v>0</v>
      </c>
      <c r="I21" s="61">
        <v>0</v>
      </c>
      <c r="J21" s="60">
        <v>0</v>
      </c>
      <c r="K21" s="61">
        <v>0</v>
      </c>
      <c r="L21" s="62">
        <v>0</v>
      </c>
      <c r="M21" s="61">
        <v>0</v>
      </c>
      <c r="N21" s="63">
        <v>0</v>
      </c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s="35" customFormat="1" ht="20.100000000000001" customHeight="1" thickBot="1" x14ac:dyDescent="0.25">
      <c r="A22" s="64" t="s">
        <v>50</v>
      </c>
      <c r="B22" s="65">
        <f>SUM(B6:B21)</f>
        <v>266</v>
      </c>
      <c r="C22" s="66">
        <f>SUM(C6:C21)</f>
        <v>158</v>
      </c>
      <c r="D22" s="67">
        <f t="shared" si="0"/>
        <v>0.59398496240601506</v>
      </c>
      <c r="E22" s="66">
        <f>SUM(E6:E21)</f>
        <v>119</v>
      </c>
      <c r="F22" s="66">
        <f t="shared" ref="F22:N22" si="1">SUM(F6:F21)</f>
        <v>33</v>
      </c>
      <c r="G22" s="66">
        <f t="shared" si="1"/>
        <v>118</v>
      </c>
      <c r="H22" s="66">
        <f t="shared" si="1"/>
        <v>105</v>
      </c>
      <c r="I22" s="66">
        <f t="shared" si="1"/>
        <v>110</v>
      </c>
      <c r="J22" s="66">
        <f t="shared" si="1"/>
        <v>110</v>
      </c>
      <c r="K22" s="66">
        <f t="shared" si="1"/>
        <v>94</v>
      </c>
      <c r="L22" s="66">
        <f t="shared" si="1"/>
        <v>120</v>
      </c>
      <c r="M22" s="66">
        <f t="shared" si="1"/>
        <v>126</v>
      </c>
      <c r="N22" s="68">
        <f t="shared" si="1"/>
        <v>30</v>
      </c>
      <c r="O22" s="33"/>
      <c r="P22" s="34"/>
      <c r="Q22" s="69"/>
      <c r="R22" s="70"/>
      <c r="S22" s="70"/>
      <c r="T22" s="70"/>
      <c r="U22" s="70"/>
      <c r="V22" s="70"/>
      <c r="W22" s="34"/>
      <c r="X22" s="34"/>
      <c r="Y22" s="34"/>
      <c r="Z22" s="34"/>
      <c r="AA22" s="34"/>
    </row>
    <row r="23" spans="1:27" ht="77.25" customHeight="1" thickBot="1" x14ac:dyDescent="0.3">
      <c r="A23" s="232" t="s">
        <v>51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4"/>
      <c r="O23" s="1"/>
    </row>
    <row r="24" spans="1:27" ht="15" x14ac:dyDescent="0.2">
      <c r="A24" s="71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 verticalCentered="1"/>
  <pageMargins left="0.51" right="0.5" top="0.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opLeftCell="A19" zoomScale="90" zoomScaleNormal="90" workbookViewId="0">
      <selection activeCell="A24" sqref="A24"/>
    </sheetView>
  </sheetViews>
  <sheetFormatPr defaultColWidth="9.140625" defaultRowHeight="12.75" x14ac:dyDescent="0.2"/>
  <cols>
    <col min="1" max="1" width="19.7109375" style="2" customWidth="1"/>
    <col min="2" max="3" width="7.5703125" style="2" customWidth="1"/>
    <col min="4" max="4" width="7.28515625" style="2" customWidth="1"/>
    <col min="5" max="6" width="9.7109375" style="2" customWidth="1"/>
    <col min="7" max="7" width="7.85546875" style="2" customWidth="1"/>
    <col min="8" max="8" width="8.5703125" style="2" customWidth="1"/>
    <col min="9" max="9" width="8.85546875" style="2" customWidth="1"/>
    <col min="10" max="10" width="8.7109375" style="2" customWidth="1"/>
    <col min="11" max="11" width="9.7109375" style="2" customWidth="1"/>
    <col min="12" max="12" width="8" style="2" customWidth="1"/>
    <col min="13" max="13" width="9.140625" style="2"/>
    <col min="14" max="14" width="7.5703125" style="2" customWidth="1"/>
    <col min="15" max="16" width="9.140625" style="2"/>
    <col min="17" max="17" width="8.85546875" style="2" customWidth="1"/>
    <col min="18" max="27" width="9.140625" style="2"/>
    <col min="28" max="28" width="9.140625" style="1"/>
    <col min="29" max="16384" width="9.140625" style="2"/>
  </cols>
  <sheetData>
    <row r="1" spans="1:28" s="73" customFormat="1" ht="21" customHeight="1" x14ac:dyDescent="0.2">
      <c r="A1" s="235" t="str">
        <f>+'1 In School Youth Part'!A1:N1</f>
        <v>TAB 7 - WIOA TITLE I PARTICIPANT SUMMARY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50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s="73" customFormat="1" ht="21" customHeight="1" x14ac:dyDescent="0.2">
      <c r="A2" s="244" t="str">
        <f>'1 In School Youth Part'!$A$2</f>
        <v>FY22 QUARTER ENDING DECEMBER 31, 2021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s="73" customFormat="1" ht="18.75" customHeight="1" thickBot="1" x14ac:dyDescent="0.25">
      <c r="A3" s="241" t="s">
        <v>52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3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6.5" customHeight="1" x14ac:dyDescent="0.25">
      <c r="A4" s="247" t="s">
        <v>18</v>
      </c>
      <c r="B4" s="238" t="s">
        <v>19</v>
      </c>
      <c r="C4" s="239"/>
      <c r="D4" s="240"/>
      <c r="E4" s="238" t="s">
        <v>20</v>
      </c>
      <c r="F4" s="239"/>
      <c r="G4" s="239"/>
      <c r="H4" s="239"/>
      <c r="I4" s="239"/>
      <c r="J4" s="239"/>
      <c r="K4" s="239"/>
      <c r="L4" s="239"/>
      <c r="M4" s="239"/>
      <c r="N4" s="24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8" ht="56.25" customHeight="1" thickBot="1" x14ac:dyDescent="0.25">
      <c r="A5" s="248"/>
      <c r="B5" s="18" t="s">
        <v>21</v>
      </c>
      <c r="C5" s="19" t="s">
        <v>22</v>
      </c>
      <c r="D5" s="20" t="s">
        <v>23</v>
      </c>
      <c r="E5" s="19" t="s">
        <v>24</v>
      </c>
      <c r="F5" s="19" t="s">
        <v>25</v>
      </c>
      <c r="G5" s="19" t="s">
        <v>26</v>
      </c>
      <c r="H5" s="19" t="s">
        <v>27</v>
      </c>
      <c r="I5" s="21" t="s">
        <v>28</v>
      </c>
      <c r="J5" s="19" t="s">
        <v>29</v>
      </c>
      <c r="K5" s="21" t="s">
        <v>30</v>
      </c>
      <c r="L5" s="19" t="s">
        <v>31</v>
      </c>
      <c r="M5" s="21" t="s">
        <v>32</v>
      </c>
      <c r="N5" s="20" t="s">
        <v>33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28" s="35" customFormat="1" ht="20.100000000000001" customHeight="1" x14ac:dyDescent="0.2">
      <c r="A6" s="23" t="s">
        <v>34</v>
      </c>
      <c r="B6" s="24">
        <v>44</v>
      </c>
      <c r="C6" s="25">
        <v>17</v>
      </c>
      <c r="D6" s="26">
        <f t="shared" ref="D6:D22" si="0">(C6/B6)</f>
        <v>0.38636363636363635</v>
      </c>
      <c r="E6" s="27">
        <v>0</v>
      </c>
      <c r="F6" s="28">
        <v>17</v>
      </c>
      <c r="G6" s="25">
        <v>17</v>
      </c>
      <c r="H6" s="25">
        <v>1</v>
      </c>
      <c r="I6" s="29">
        <v>2</v>
      </c>
      <c r="J6" s="28">
        <v>0</v>
      </c>
      <c r="K6" s="30">
        <v>0</v>
      </c>
      <c r="L6" s="31">
        <v>0</v>
      </c>
      <c r="M6" s="29">
        <v>17</v>
      </c>
      <c r="N6" s="32">
        <v>0</v>
      </c>
      <c r="O6" s="33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s="35" customFormat="1" ht="20.100000000000001" customHeight="1" x14ac:dyDescent="0.2">
      <c r="A7" s="36" t="s">
        <v>35</v>
      </c>
      <c r="B7" s="37">
        <v>95</v>
      </c>
      <c r="C7" s="38">
        <v>38</v>
      </c>
      <c r="D7" s="39">
        <f t="shared" si="0"/>
        <v>0.4</v>
      </c>
      <c r="E7" s="40">
        <v>31</v>
      </c>
      <c r="F7" s="41">
        <v>9</v>
      </c>
      <c r="G7" s="38">
        <v>12</v>
      </c>
      <c r="H7" s="38">
        <v>5</v>
      </c>
      <c r="I7" s="42">
        <v>23</v>
      </c>
      <c r="J7" s="41">
        <v>19</v>
      </c>
      <c r="K7" s="42">
        <v>17</v>
      </c>
      <c r="L7" s="43">
        <v>29</v>
      </c>
      <c r="M7" s="42">
        <v>31</v>
      </c>
      <c r="N7" s="44">
        <v>0</v>
      </c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35" customFormat="1" ht="20.100000000000001" customHeight="1" x14ac:dyDescent="0.2">
      <c r="A8" s="23" t="s">
        <v>36</v>
      </c>
      <c r="B8" s="45">
        <v>155</v>
      </c>
      <c r="C8" s="46">
        <v>23</v>
      </c>
      <c r="D8" s="47">
        <f t="shared" si="0"/>
        <v>0.14838709677419354</v>
      </c>
      <c r="E8" s="48">
        <v>0</v>
      </c>
      <c r="F8" s="49">
        <v>16</v>
      </c>
      <c r="G8" s="46">
        <v>0</v>
      </c>
      <c r="H8" s="49">
        <v>0</v>
      </c>
      <c r="I8" s="50">
        <v>0</v>
      </c>
      <c r="J8" s="49">
        <v>5</v>
      </c>
      <c r="K8" s="50">
        <v>0</v>
      </c>
      <c r="L8" s="51">
        <v>0</v>
      </c>
      <c r="M8" s="50">
        <v>0</v>
      </c>
      <c r="N8" s="52">
        <v>0</v>
      </c>
      <c r="O8" s="33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s="35" customFormat="1" ht="20.100000000000001" customHeight="1" x14ac:dyDescent="0.2">
      <c r="A9" s="23" t="s">
        <v>37</v>
      </c>
      <c r="B9" s="45">
        <v>78</v>
      </c>
      <c r="C9" s="46">
        <v>19</v>
      </c>
      <c r="D9" s="47">
        <f t="shared" si="0"/>
        <v>0.24358974358974358</v>
      </c>
      <c r="E9" s="48">
        <v>3</v>
      </c>
      <c r="F9" s="49">
        <v>0</v>
      </c>
      <c r="G9" s="46">
        <v>1</v>
      </c>
      <c r="H9" s="49">
        <v>6</v>
      </c>
      <c r="I9" s="50">
        <v>0</v>
      </c>
      <c r="J9" s="49">
        <v>16</v>
      </c>
      <c r="K9" s="50">
        <v>0</v>
      </c>
      <c r="L9" s="51">
        <v>0</v>
      </c>
      <c r="M9" s="50">
        <v>0</v>
      </c>
      <c r="N9" s="52">
        <v>0</v>
      </c>
      <c r="O9" s="33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s="35" customFormat="1" ht="20.100000000000001" customHeight="1" x14ac:dyDescent="0.2">
      <c r="A10" s="23" t="s">
        <v>38</v>
      </c>
      <c r="B10" s="45">
        <v>58</v>
      </c>
      <c r="C10" s="46">
        <v>40</v>
      </c>
      <c r="D10" s="47">
        <f t="shared" si="0"/>
        <v>0.68965517241379315</v>
      </c>
      <c r="E10" s="48">
        <v>22</v>
      </c>
      <c r="F10" s="49">
        <v>22</v>
      </c>
      <c r="G10" s="46">
        <v>22</v>
      </c>
      <c r="H10" s="49">
        <v>22</v>
      </c>
      <c r="I10" s="50">
        <v>22</v>
      </c>
      <c r="J10" s="49">
        <v>25</v>
      </c>
      <c r="K10" s="50">
        <v>22</v>
      </c>
      <c r="L10" s="51">
        <v>22</v>
      </c>
      <c r="M10" s="50">
        <v>22</v>
      </c>
      <c r="N10" s="52">
        <v>22</v>
      </c>
      <c r="O10" s="33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</row>
    <row r="11" spans="1:28" s="35" customFormat="1" ht="20.100000000000001" customHeight="1" x14ac:dyDescent="0.2">
      <c r="A11" s="23" t="s">
        <v>39</v>
      </c>
      <c r="B11" s="45">
        <v>131</v>
      </c>
      <c r="C11" s="46">
        <v>49</v>
      </c>
      <c r="D11" s="47">
        <f t="shared" si="0"/>
        <v>0.37404580152671757</v>
      </c>
      <c r="E11" s="48">
        <v>48</v>
      </c>
      <c r="F11" s="49">
        <v>30</v>
      </c>
      <c r="G11" s="46">
        <v>43</v>
      </c>
      <c r="H11" s="49">
        <v>0</v>
      </c>
      <c r="I11" s="50">
        <v>26</v>
      </c>
      <c r="J11" s="49">
        <v>49</v>
      </c>
      <c r="K11" s="50">
        <v>47</v>
      </c>
      <c r="L11" s="51">
        <v>0</v>
      </c>
      <c r="M11" s="50">
        <v>48</v>
      </c>
      <c r="N11" s="52">
        <v>36</v>
      </c>
      <c r="O11" s="33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s="35" customFormat="1" ht="20.100000000000001" customHeight="1" x14ac:dyDescent="0.2">
      <c r="A12" s="23" t="s">
        <v>40</v>
      </c>
      <c r="B12" s="45">
        <v>40</v>
      </c>
      <c r="C12" s="46">
        <v>22</v>
      </c>
      <c r="D12" s="47">
        <f t="shared" si="0"/>
        <v>0.55000000000000004</v>
      </c>
      <c r="E12" s="45">
        <v>22</v>
      </c>
      <c r="F12" s="49">
        <v>1</v>
      </c>
      <c r="G12" s="46">
        <v>22</v>
      </c>
      <c r="H12" s="49">
        <v>3</v>
      </c>
      <c r="I12" s="50">
        <v>9</v>
      </c>
      <c r="J12" s="46">
        <v>4</v>
      </c>
      <c r="K12" s="53">
        <v>14</v>
      </c>
      <c r="L12" s="51">
        <v>0</v>
      </c>
      <c r="M12" s="50">
        <v>22</v>
      </c>
      <c r="N12" s="54">
        <v>0</v>
      </c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1:28" s="35" customFormat="1" ht="20.100000000000001" customHeight="1" x14ac:dyDescent="0.2">
      <c r="A13" s="23" t="s">
        <v>41</v>
      </c>
      <c r="B13" s="45">
        <v>47</v>
      </c>
      <c r="C13" s="46">
        <v>39</v>
      </c>
      <c r="D13" s="47">
        <f t="shared" si="0"/>
        <v>0.82978723404255317</v>
      </c>
      <c r="E13" s="48">
        <v>39</v>
      </c>
      <c r="F13" s="49">
        <v>39</v>
      </c>
      <c r="G13" s="46">
        <v>39</v>
      </c>
      <c r="H13" s="49">
        <v>25</v>
      </c>
      <c r="I13" s="50">
        <v>39</v>
      </c>
      <c r="J13" s="49">
        <v>39</v>
      </c>
      <c r="K13" s="50">
        <v>39</v>
      </c>
      <c r="L13" s="51">
        <v>22</v>
      </c>
      <c r="M13" s="50">
        <v>39</v>
      </c>
      <c r="N13" s="52">
        <v>39</v>
      </c>
      <c r="O13" s="33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s="35" customFormat="1" ht="20.100000000000001" customHeight="1" x14ac:dyDescent="0.2">
      <c r="A14" s="23" t="s">
        <v>42</v>
      </c>
      <c r="B14" s="45">
        <v>65</v>
      </c>
      <c r="C14" s="46">
        <v>34</v>
      </c>
      <c r="D14" s="47">
        <f t="shared" si="0"/>
        <v>0.52307692307692311</v>
      </c>
      <c r="E14" s="48">
        <v>27</v>
      </c>
      <c r="F14" s="49">
        <v>24</v>
      </c>
      <c r="G14" s="46">
        <v>26</v>
      </c>
      <c r="H14" s="49">
        <v>11</v>
      </c>
      <c r="I14" s="50">
        <v>17</v>
      </c>
      <c r="J14" s="49">
        <v>30</v>
      </c>
      <c r="K14" s="50">
        <v>17</v>
      </c>
      <c r="L14" s="51">
        <v>30</v>
      </c>
      <c r="M14" s="50">
        <v>21</v>
      </c>
      <c r="N14" s="52">
        <v>1</v>
      </c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35" customFormat="1" ht="20.100000000000001" customHeight="1" x14ac:dyDescent="0.2">
      <c r="A15" s="23" t="s">
        <v>43</v>
      </c>
      <c r="B15" s="45">
        <v>214</v>
      </c>
      <c r="C15" s="46">
        <v>165</v>
      </c>
      <c r="D15" s="47">
        <f t="shared" si="0"/>
        <v>0.7710280373831776</v>
      </c>
      <c r="E15" s="48">
        <v>155</v>
      </c>
      <c r="F15" s="49">
        <v>150</v>
      </c>
      <c r="G15" s="46">
        <v>61</v>
      </c>
      <c r="H15" s="49">
        <v>74</v>
      </c>
      <c r="I15" s="50">
        <v>82</v>
      </c>
      <c r="J15" s="49">
        <v>46</v>
      </c>
      <c r="K15" s="50">
        <v>25</v>
      </c>
      <c r="L15" s="51">
        <v>132</v>
      </c>
      <c r="M15" s="50">
        <v>147</v>
      </c>
      <c r="N15" s="52">
        <v>0</v>
      </c>
      <c r="O15" s="33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s="35" customFormat="1" ht="20.100000000000001" customHeight="1" x14ac:dyDescent="0.2">
      <c r="A16" s="23" t="s">
        <v>44</v>
      </c>
      <c r="B16" s="45">
        <v>75</v>
      </c>
      <c r="C16" s="46">
        <v>15</v>
      </c>
      <c r="D16" s="47">
        <f t="shared" si="0"/>
        <v>0.2</v>
      </c>
      <c r="E16" s="48">
        <v>0</v>
      </c>
      <c r="F16" s="49">
        <v>0</v>
      </c>
      <c r="G16" s="46">
        <v>0</v>
      </c>
      <c r="H16" s="49">
        <v>0</v>
      </c>
      <c r="I16" s="50">
        <v>0</v>
      </c>
      <c r="J16" s="49">
        <v>15</v>
      </c>
      <c r="K16" s="50">
        <v>0</v>
      </c>
      <c r="L16" s="51">
        <v>0</v>
      </c>
      <c r="M16" s="50">
        <v>0</v>
      </c>
      <c r="N16" s="52">
        <v>0</v>
      </c>
      <c r="O16" s="33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 s="35" customFormat="1" ht="20.100000000000001" customHeight="1" x14ac:dyDescent="0.2">
      <c r="A17" s="23" t="s">
        <v>45</v>
      </c>
      <c r="B17" s="45">
        <v>60</v>
      </c>
      <c r="C17" s="46">
        <v>5</v>
      </c>
      <c r="D17" s="47">
        <f t="shared" si="0"/>
        <v>8.3333333333333329E-2</v>
      </c>
      <c r="E17" s="48">
        <v>0</v>
      </c>
      <c r="F17" s="49">
        <v>0</v>
      </c>
      <c r="G17" s="46">
        <v>1</v>
      </c>
      <c r="H17" s="49">
        <v>0</v>
      </c>
      <c r="I17" s="50">
        <v>1</v>
      </c>
      <c r="J17" s="49">
        <v>5</v>
      </c>
      <c r="K17" s="50">
        <v>0</v>
      </c>
      <c r="L17" s="51">
        <v>1</v>
      </c>
      <c r="M17" s="50">
        <v>0</v>
      </c>
      <c r="N17" s="52">
        <v>1</v>
      </c>
      <c r="O17" s="33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s="35" customFormat="1" ht="20.100000000000001" customHeight="1" x14ac:dyDescent="0.2">
      <c r="A18" s="23" t="s">
        <v>46</v>
      </c>
      <c r="B18" s="45">
        <v>105</v>
      </c>
      <c r="C18" s="46">
        <v>59</v>
      </c>
      <c r="D18" s="47">
        <f t="shared" si="0"/>
        <v>0.56190476190476191</v>
      </c>
      <c r="E18" s="48">
        <v>48</v>
      </c>
      <c r="F18" s="49">
        <v>33</v>
      </c>
      <c r="G18" s="46">
        <v>36</v>
      </c>
      <c r="H18" s="49">
        <v>20</v>
      </c>
      <c r="I18" s="50">
        <v>20</v>
      </c>
      <c r="J18" s="49">
        <v>21</v>
      </c>
      <c r="K18" s="50">
        <v>1</v>
      </c>
      <c r="L18" s="51">
        <v>58</v>
      </c>
      <c r="M18" s="50">
        <v>54</v>
      </c>
      <c r="N18" s="52">
        <v>0</v>
      </c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 s="35" customFormat="1" ht="20.100000000000001" customHeight="1" x14ac:dyDescent="0.2">
      <c r="A19" s="23" t="s">
        <v>47</v>
      </c>
      <c r="B19" s="45">
        <v>48</v>
      </c>
      <c r="C19" s="46">
        <v>22</v>
      </c>
      <c r="D19" s="47">
        <f t="shared" si="0"/>
        <v>0.45833333333333331</v>
      </c>
      <c r="E19" s="48">
        <v>21</v>
      </c>
      <c r="F19" s="49">
        <v>17</v>
      </c>
      <c r="G19" s="46">
        <v>22</v>
      </c>
      <c r="H19" s="49">
        <v>22</v>
      </c>
      <c r="I19" s="50">
        <v>0</v>
      </c>
      <c r="J19" s="49">
        <v>22</v>
      </c>
      <c r="K19" s="50">
        <v>22</v>
      </c>
      <c r="L19" s="51">
        <v>22</v>
      </c>
      <c r="M19" s="50">
        <v>22</v>
      </c>
      <c r="N19" s="52">
        <v>22</v>
      </c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1:28" s="35" customFormat="1" ht="20.100000000000001" customHeight="1" x14ac:dyDescent="0.2">
      <c r="A20" s="23" t="s">
        <v>48</v>
      </c>
      <c r="B20" s="45">
        <v>75</v>
      </c>
      <c r="C20" s="46">
        <v>33</v>
      </c>
      <c r="D20" s="47">
        <f t="shared" si="0"/>
        <v>0.44</v>
      </c>
      <c r="E20" s="48">
        <v>33</v>
      </c>
      <c r="F20" s="49">
        <v>33</v>
      </c>
      <c r="G20" s="46">
        <v>24</v>
      </c>
      <c r="H20" s="49">
        <v>27</v>
      </c>
      <c r="I20" s="50">
        <v>27</v>
      </c>
      <c r="J20" s="49">
        <v>14</v>
      </c>
      <c r="K20" s="50">
        <v>27</v>
      </c>
      <c r="L20" s="51">
        <v>15</v>
      </c>
      <c r="M20" s="50">
        <v>33</v>
      </c>
      <c r="N20" s="52">
        <v>14</v>
      </c>
      <c r="O20" s="33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1:28" s="35" customFormat="1" ht="20.100000000000001" customHeight="1" thickBot="1" x14ac:dyDescent="0.25">
      <c r="A21" s="55" t="s">
        <v>49</v>
      </c>
      <c r="B21" s="56">
        <v>60</v>
      </c>
      <c r="C21" s="57">
        <v>25</v>
      </c>
      <c r="D21" s="58">
        <f t="shared" si="0"/>
        <v>0.41666666666666669</v>
      </c>
      <c r="E21" s="59">
        <v>11</v>
      </c>
      <c r="F21" s="60">
        <v>23</v>
      </c>
      <c r="G21" s="57">
        <v>23</v>
      </c>
      <c r="H21" s="60">
        <v>0</v>
      </c>
      <c r="I21" s="61">
        <v>25</v>
      </c>
      <c r="J21" s="60">
        <v>1</v>
      </c>
      <c r="K21" s="61">
        <v>23</v>
      </c>
      <c r="L21" s="62">
        <v>0</v>
      </c>
      <c r="M21" s="61">
        <v>0</v>
      </c>
      <c r="N21" s="63">
        <v>0</v>
      </c>
      <c r="O21" s="33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spans="1:28" s="35" customFormat="1" ht="20.100000000000001" customHeight="1" thickBot="1" x14ac:dyDescent="0.25">
      <c r="A22" s="64" t="s">
        <v>50</v>
      </c>
      <c r="B22" s="65">
        <f>SUM(B6:B21)</f>
        <v>1350</v>
      </c>
      <c r="C22" s="66">
        <f>SUM(C6:C21)</f>
        <v>605</v>
      </c>
      <c r="D22" s="67">
        <f t="shared" si="0"/>
        <v>0.44814814814814813</v>
      </c>
      <c r="E22" s="66">
        <f>SUM(E6:E21)</f>
        <v>460</v>
      </c>
      <c r="F22" s="66">
        <f t="shared" ref="F22:N22" si="1">SUM(F6:F21)</f>
        <v>414</v>
      </c>
      <c r="G22" s="66">
        <f t="shared" si="1"/>
        <v>349</v>
      </c>
      <c r="H22" s="66">
        <f t="shared" si="1"/>
        <v>216</v>
      </c>
      <c r="I22" s="66">
        <f t="shared" si="1"/>
        <v>293</v>
      </c>
      <c r="J22" s="66">
        <f t="shared" si="1"/>
        <v>311</v>
      </c>
      <c r="K22" s="66">
        <f t="shared" si="1"/>
        <v>254</v>
      </c>
      <c r="L22" s="66">
        <f t="shared" si="1"/>
        <v>331</v>
      </c>
      <c r="M22" s="66">
        <f t="shared" si="1"/>
        <v>456</v>
      </c>
      <c r="N22" s="68">
        <f t="shared" si="1"/>
        <v>135</v>
      </c>
      <c r="O22" s="33"/>
      <c r="P22" s="34"/>
      <c r="Q22" s="69"/>
      <c r="R22" s="70"/>
      <c r="S22" s="70"/>
      <c r="T22" s="70"/>
      <c r="U22" s="70"/>
      <c r="V22" s="70"/>
      <c r="W22" s="34"/>
      <c r="X22" s="34"/>
      <c r="Y22" s="34"/>
      <c r="Z22" s="34"/>
      <c r="AA22" s="34"/>
      <c r="AB22" s="34"/>
    </row>
    <row r="23" spans="1:28" ht="76.5" customHeight="1" thickBot="1" x14ac:dyDescent="0.3">
      <c r="A23" s="232" t="s">
        <v>51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4"/>
    </row>
  </sheetData>
  <mergeCells count="7">
    <mergeCell ref="A23:N23"/>
    <mergeCell ref="A1:N1"/>
    <mergeCell ref="B4:D4"/>
    <mergeCell ref="E4:N4"/>
    <mergeCell ref="A3:N3"/>
    <mergeCell ref="A2:N2"/>
    <mergeCell ref="A4:A5"/>
  </mergeCells>
  <phoneticPr fontId="2" type="noConversion"/>
  <printOptions horizontalCentered="1"/>
  <pageMargins left="0.51" right="0.5" top="0.5" bottom="0.56999999999999995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4"/>
  <sheetViews>
    <sheetView topLeftCell="A16" zoomScale="80" zoomScaleNormal="80" workbookViewId="0">
      <selection activeCell="A24" sqref="A24"/>
    </sheetView>
  </sheetViews>
  <sheetFormatPr defaultColWidth="9.140625" defaultRowHeight="12.75" x14ac:dyDescent="0.2"/>
  <cols>
    <col min="1" max="1" width="20.28515625" style="2" customWidth="1"/>
    <col min="2" max="2" width="8.85546875" style="2" customWidth="1"/>
    <col min="3" max="3" width="8.5703125" style="2" customWidth="1"/>
    <col min="4" max="4" width="8.28515625" style="2" customWidth="1"/>
    <col min="5" max="6" width="9.7109375" style="2" customWidth="1"/>
    <col min="7" max="7" width="6.140625" style="2" customWidth="1"/>
    <col min="8" max="8" width="8.7109375" style="2" customWidth="1"/>
    <col min="9" max="9" width="6.85546875" style="2" customWidth="1"/>
    <col min="10" max="10" width="7.42578125" style="2" customWidth="1"/>
    <col min="11" max="11" width="10.5703125" style="2" customWidth="1"/>
    <col min="12" max="12" width="8.5703125" style="2" customWidth="1"/>
    <col min="13" max="13" width="8.42578125" style="2" customWidth="1"/>
    <col min="14" max="14" width="7.28515625" style="2" customWidth="1"/>
    <col min="15" max="16" width="9.140625" style="2"/>
    <col min="17" max="17" width="8.85546875" style="2" customWidth="1"/>
    <col min="18" max="27" width="9.140625" style="2"/>
    <col min="28" max="28" width="9.140625" style="1"/>
    <col min="29" max="16384" width="9.140625" style="2"/>
  </cols>
  <sheetData>
    <row r="1" spans="1:43" ht="20.100000000000001" customHeight="1" x14ac:dyDescent="0.2">
      <c r="A1" s="235" t="str">
        <f>+'1 In School Youth Part'!A1:N1</f>
        <v>TAB 7 - WIOA TITLE I PARTICIPANT SUMMARY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5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3" ht="20.100000000000001" customHeight="1" x14ac:dyDescent="0.2">
      <c r="A2" s="244" t="str">
        <f>'1 In School Youth Part'!$A$2</f>
        <v>FY22 QUARTER ENDING DECEMBER 31, 2021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43" ht="16.5" customHeight="1" thickBot="1" x14ac:dyDescent="0.25">
      <c r="A3" s="241" t="s">
        <v>53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43" ht="15" customHeight="1" x14ac:dyDescent="0.25">
      <c r="A4" s="247" t="s">
        <v>18</v>
      </c>
      <c r="B4" s="238" t="s">
        <v>19</v>
      </c>
      <c r="C4" s="239"/>
      <c r="D4" s="240"/>
      <c r="E4" s="238" t="s">
        <v>20</v>
      </c>
      <c r="F4" s="239"/>
      <c r="G4" s="239"/>
      <c r="H4" s="239"/>
      <c r="I4" s="239"/>
      <c r="J4" s="239"/>
      <c r="K4" s="239"/>
      <c r="L4" s="239"/>
      <c r="M4" s="239"/>
      <c r="N4" s="24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43" ht="54.75" customHeight="1" thickBot="1" x14ac:dyDescent="0.25">
      <c r="A5" s="248"/>
      <c r="B5" s="18" t="s">
        <v>21</v>
      </c>
      <c r="C5" s="19" t="s">
        <v>22</v>
      </c>
      <c r="D5" s="20" t="s">
        <v>23</v>
      </c>
      <c r="E5" s="19" t="s">
        <v>24</v>
      </c>
      <c r="F5" s="19" t="s">
        <v>25</v>
      </c>
      <c r="G5" s="19" t="s">
        <v>26</v>
      </c>
      <c r="H5" s="19" t="s">
        <v>27</v>
      </c>
      <c r="I5" s="21" t="s">
        <v>28</v>
      </c>
      <c r="J5" s="19" t="s">
        <v>29</v>
      </c>
      <c r="K5" s="21" t="s">
        <v>30</v>
      </c>
      <c r="L5" s="19" t="s">
        <v>31</v>
      </c>
      <c r="M5" s="21" t="s">
        <v>32</v>
      </c>
      <c r="N5" s="20" t="s">
        <v>33</v>
      </c>
      <c r="O5" s="1"/>
      <c r="P5" s="1"/>
      <c r="Q5" s="22"/>
      <c r="R5" s="22"/>
      <c r="S5" s="1"/>
      <c r="T5" s="1"/>
      <c r="U5" s="1"/>
      <c r="V5" s="1"/>
      <c r="W5" s="1"/>
      <c r="X5" s="1"/>
      <c r="Y5" s="1"/>
      <c r="Z5" s="1"/>
      <c r="AA5" s="1"/>
    </row>
    <row r="6" spans="1:43" s="35" customFormat="1" ht="20.100000000000001" customHeight="1" x14ac:dyDescent="0.2">
      <c r="A6" s="23" t="s">
        <v>34</v>
      </c>
      <c r="B6" s="24">
        <f>+'1 In School Youth Part'!B6+'2 Out of School Youth Part'!B6</f>
        <v>44</v>
      </c>
      <c r="C6" s="25">
        <f>+'1 In School Youth Part'!C6+'2 Out of School Youth Part'!C6</f>
        <v>17</v>
      </c>
      <c r="D6" s="26">
        <f t="shared" ref="D6:D22" si="0">(C6/B6)</f>
        <v>0.38636363636363635</v>
      </c>
      <c r="E6" s="74">
        <f>+'1 In School Youth Part'!E6+'2 Out of School Youth Part'!E6</f>
        <v>0</v>
      </c>
      <c r="F6" s="30">
        <f>+'1 In School Youth Part'!F6+'2 Out of School Youth Part'!F6</f>
        <v>17</v>
      </c>
      <c r="G6" s="53">
        <f>+'1 In School Youth Part'!G6+'2 Out of School Youth Part'!G6</f>
        <v>17</v>
      </c>
      <c r="H6" s="53">
        <f>+'1 In School Youth Part'!H6+'2 Out of School Youth Part'!H6</f>
        <v>1</v>
      </c>
      <c r="I6" s="53">
        <f>+'1 In School Youth Part'!I6+'2 Out of School Youth Part'!I6</f>
        <v>2</v>
      </c>
      <c r="J6" s="53">
        <f>+'1 In School Youth Part'!J6+'2 Out of School Youth Part'!J6</f>
        <v>0</v>
      </c>
      <c r="K6" s="53">
        <f>+'1 In School Youth Part'!K6+'2 Out of School Youth Part'!K6</f>
        <v>0</v>
      </c>
      <c r="L6" s="53">
        <f>+'1 In School Youth Part'!L6+'2 Out of School Youth Part'!L6</f>
        <v>0</v>
      </c>
      <c r="M6" s="53">
        <f>+'1 In School Youth Part'!M6+'2 Out of School Youth Part'!M6</f>
        <v>17</v>
      </c>
      <c r="N6" s="75">
        <f>+'1 In School Youth Part'!N6+'2 Out of School Youth Part'!N6</f>
        <v>0</v>
      </c>
      <c r="O6" s="34"/>
      <c r="P6" s="34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</row>
    <row r="7" spans="1:43" s="35" customFormat="1" ht="20.100000000000001" customHeight="1" x14ac:dyDescent="0.2">
      <c r="A7" s="36" t="s">
        <v>35</v>
      </c>
      <c r="B7" s="37">
        <f>+'1 In School Youth Part'!B7+'2 Out of School Youth Part'!B7</f>
        <v>110</v>
      </c>
      <c r="C7" s="38">
        <f>+'1 In School Youth Part'!C7+'2 Out of School Youth Part'!C7</f>
        <v>43</v>
      </c>
      <c r="D7" s="39">
        <f t="shared" si="0"/>
        <v>0.39090909090909093</v>
      </c>
      <c r="E7" s="77">
        <f>+'1 In School Youth Part'!E7+'2 Out of School Youth Part'!E7</f>
        <v>34</v>
      </c>
      <c r="F7" s="53">
        <f>+'1 In School Youth Part'!F7+'2 Out of School Youth Part'!F7</f>
        <v>9</v>
      </c>
      <c r="G7" s="53">
        <f>+'1 In School Youth Part'!G7+'2 Out of School Youth Part'!G7</f>
        <v>15</v>
      </c>
      <c r="H7" s="53">
        <f>+'1 In School Youth Part'!H7+'2 Out of School Youth Part'!H7</f>
        <v>6</v>
      </c>
      <c r="I7" s="53">
        <f>+'1 In School Youth Part'!I7+'2 Out of School Youth Part'!I7</f>
        <v>27</v>
      </c>
      <c r="J7" s="53">
        <f>+'1 In School Youth Part'!J7+'2 Out of School Youth Part'!J7</f>
        <v>22</v>
      </c>
      <c r="K7" s="53">
        <f>+'1 In School Youth Part'!K7+'2 Out of School Youth Part'!K7</f>
        <v>19</v>
      </c>
      <c r="L7" s="53">
        <f>+'1 In School Youth Part'!L7+'2 Out of School Youth Part'!L7</f>
        <v>33</v>
      </c>
      <c r="M7" s="53">
        <f>+'1 In School Youth Part'!M7+'2 Out of School Youth Part'!M7</f>
        <v>36</v>
      </c>
      <c r="N7" s="78">
        <f>+'1 In School Youth Part'!N7+'2 Out of School Youth Part'!N7</f>
        <v>0</v>
      </c>
      <c r="O7" s="34"/>
      <c r="P7" s="34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</row>
    <row r="8" spans="1:43" s="35" customFormat="1" ht="20.100000000000001" customHeight="1" x14ac:dyDescent="0.2">
      <c r="A8" s="23" t="s">
        <v>36</v>
      </c>
      <c r="B8" s="37">
        <f>+'1 In School Youth Part'!B8+'2 Out of School Youth Part'!B8</f>
        <v>170</v>
      </c>
      <c r="C8" s="46">
        <f>+'1 In School Youth Part'!C8+'2 Out of School Youth Part'!C8</f>
        <v>24</v>
      </c>
      <c r="D8" s="47">
        <f t="shared" si="0"/>
        <v>0.14117647058823529</v>
      </c>
      <c r="E8" s="77">
        <f>+'1 In School Youth Part'!E8+'2 Out of School Youth Part'!E8</f>
        <v>1</v>
      </c>
      <c r="F8" s="53">
        <f>+'1 In School Youth Part'!F8+'2 Out of School Youth Part'!F8</f>
        <v>17</v>
      </c>
      <c r="G8" s="53">
        <f>+'1 In School Youth Part'!G8+'2 Out of School Youth Part'!G8</f>
        <v>1</v>
      </c>
      <c r="H8" s="53">
        <f>+'1 In School Youth Part'!H8+'2 Out of School Youth Part'!H8</f>
        <v>1</v>
      </c>
      <c r="I8" s="53">
        <f>+'1 In School Youth Part'!I8+'2 Out of School Youth Part'!I8</f>
        <v>1</v>
      </c>
      <c r="J8" s="53">
        <f>+'1 In School Youth Part'!J8+'2 Out of School Youth Part'!J8</f>
        <v>6</v>
      </c>
      <c r="K8" s="53">
        <f>+'1 In School Youth Part'!K8+'2 Out of School Youth Part'!K8</f>
        <v>1</v>
      </c>
      <c r="L8" s="53">
        <f>+'1 In School Youth Part'!L8+'2 Out of School Youth Part'!L8</f>
        <v>1</v>
      </c>
      <c r="M8" s="53">
        <f>+'1 In School Youth Part'!M8+'2 Out of School Youth Part'!M8</f>
        <v>1</v>
      </c>
      <c r="N8" s="78">
        <f>+'1 In School Youth Part'!N8+'2 Out of School Youth Part'!N8</f>
        <v>0</v>
      </c>
      <c r="O8" s="34"/>
      <c r="P8" s="34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</row>
    <row r="9" spans="1:43" s="35" customFormat="1" ht="20.100000000000001" customHeight="1" x14ac:dyDescent="0.2">
      <c r="A9" s="23" t="s">
        <v>37</v>
      </c>
      <c r="B9" s="37">
        <f>+'1 In School Youth Part'!B9+'2 Out of School Youth Part'!B9</f>
        <v>78</v>
      </c>
      <c r="C9" s="46">
        <f>+'1 In School Youth Part'!C9+'2 Out of School Youth Part'!C9</f>
        <v>19</v>
      </c>
      <c r="D9" s="47">
        <f t="shared" si="0"/>
        <v>0.24358974358974358</v>
      </c>
      <c r="E9" s="77">
        <f>+'1 In School Youth Part'!E9+'2 Out of School Youth Part'!E9</f>
        <v>3</v>
      </c>
      <c r="F9" s="53">
        <f>+'1 In School Youth Part'!F9+'2 Out of School Youth Part'!F9</f>
        <v>0</v>
      </c>
      <c r="G9" s="53">
        <f>+'1 In School Youth Part'!G9+'2 Out of School Youth Part'!G9</f>
        <v>1</v>
      </c>
      <c r="H9" s="53">
        <f>+'1 In School Youth Part'!H9+'2 Out of School Youth Part'!H9</f>
        <v>6</v>
      </c>
      <c r="I9" s="53">
        <f>+'1 In School Youth Part'!I9+'2 Out of School Youth Part'!I9</f>
        <v>0</v>
      </c>
      <c r="J9" s="53">
        <f>+'1 In School Youth Part'!J9+'2 Out of School Youth Part'!J9</f>
        <v>16</v>
      </c>
      <c r="K9" s="53">
        <f>+'1 In School Youth Part'!K9+'2 Out of School Youth Part'!K9</f>
        <v>0</v>
      </c>
      <c r="L9" s="53">
        <f>+'1 In School Youth Part'!L9+'2 Out of School Youth Part'!L9</f>
        <v>0</v>
      </c>
      <c r="M9" s="53">
        <f>+'1 In School Youth Part'!M9+'2 Out of School Youth Part'!M9</f>
        <v>0</v>
      </c>
      <c r="N9" s="78">
        <f>+'1 In School Youth Part'!N9+'2 Out of School Youth Part'!N9</f>
        <v>0</v>
      </c>
      <c r="O9" s="34"/>
      <c r="P9" s="34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</row>
    <row r="10" spans="1:43" s="35" customFormat="1" ht="20.100000000000001" customHeight="1" x14ac:dyDescent="0.2">
      <c r="A10" s="23" t="s">
        <v>38</v>
      </c>
      <c r="B10" s="37">
        <f>+'1 In School Youth Part'!B10+'2 Out of School Youth Part'!B10</f>
        <v>58</v>
      </c>
      <c r="C10" s="46">
        <f>+'1 In School Youth Part'!C10+'2 Out of School Youth Part'!C10</f>
        <v>40</v>
      </c>
      <c r="D10" s="47">
        <f t="shared" si="0"/>
        <v>0.68965517241379315</v>
      </c>
      <c r="E10" s="77">
        <f>+'1 In School Youth Part'!E10+'2 Out of School Youth Part'!E10</f>
        <v>22</v>
      </c>
      <c r="F10" s="53">
        <f>+'1 In School Youth Part'!F10+'2 Out of School Youth Part'!F10</f>
        <v>22</v>
      </c>
      <c r="G10" s="53">
        <f>+'1 In School Youth Part'!G10+'2 Out of School Youth Part'!G10</f>
        <v>22</v>
      </c>
      <c r="H10" s="53">
        <f>+'1 In School Youth Part'!H10+'2 Out of School Youth Part'!H10</f>
        <v>22</v>
      </c>
      <c r="I10" s="53">
        <f>+'1 In School Youth Part'!I10+'2 Out of School Youth Part'!I10</f>
        <v>22</v>
      </c>
      <c r="J10" s="53">
        <f>+'1 In School Youth Part'!J10+'2 Out of School Youth Part'!J10</f>
        <v>25</v>
      </c>
      <c r="K10" s="53">
        <f>+'1 In School Youth Part'!K10+'2 Out of School Youth Part'!K10</f>
        <v>22</v>
      </c>
      <c r="L10" s="53">
        <f>+'1 In School Youth Part'!L10+'2 Out of School Youth Part'!L10</f>
        <v>22</v>
      </c>
      <c r="M10" s="53">
        <f>+'1 In School Youth Part'!M10+'2 Out of School Youth Part'!M10</f>
        <v>22</v>
      </c>
      <c r="N10" s="78">
        <f>+'1 In School Youth Part'!N10+'2 Out of School Youth Part'!N10</f>
        <v>22</v>
      </c>
      <c r="O10" s="34"/>
      <c r="P10" s="34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</row>
    <row r="11" spans="1:43" s="35" customFormat="1" ht="20.100000000000001" customHeight="1" x14ac:dyDescent="0.2">
      <c r="A11" s="23" t="s">
        <v>39</v>
      </c>
      <c r="B11" s="37">
        <f>+'1 In School Youth Part'!B11+'2 Out of School Youth Part'!B11</f>
        <v>131</v>
      </c>
      <c r="C11" s="46">
        <f>+'1 In School Youth Part'!C11+'2 Out of School Youth Part'!C11</f>
        <v>50</v>
      </c>
      <c r="D11" s="47">
        <f t="shared" si="0"/>
        <v>0.38167938931297712</v>
      </c>
      <c r="E11" s="77">
        <f>+'1 In School Youth Part'!E11+'2 Out of School Youth Part'!E11</f>
        <v>49</v>
      </c>
      <c r="F11" s="53">
        <f>+'1 In School Youth Part'!F11+'2 Out of School Youth Part'!F11</f>
        <v>31</v>
      </c>
      <c r="G11" s="53">
        <f>+'1 In School Youth Part'!G11+'2 Out of School Youth Part'!G11</f>
        <v>44</v>
      </c>
      <c r="H11" s="53">
        <f>+'1 In School Youth Part'!H11+'2 Out of School Youth Part'!H11</f>
        <v>0</v>
      </c>
      <c r="I11" s="53">
        <f>+'1 In School Youth Part'!I11+'2 Out of School Youth Part'!I11</f>
        <v>27</v>
      </c>
      <c r="J11" s="53">
        <f>+'1 In School Youth Part'!J11+'2 Out of School Youth Part'!J11</f>
        <v>50</v>
      </c>
      <c r="K11" s="53">
        <f>+'1 In School Youth Part'!K11+'2 Out of School Youth Part'!K11</f>
        <v>48</v>
      </c>
      <c r="L11" s="53">
        <f>+'1 In School Youth Part'!L11+'2 Out of School Youth Part'!L11</f>
        <v>1</v>
      </c>
      <c r="M11" s="53">
        <f>+'1 In School Youth Part'!M11+'2 Out of School Youth Part'!M11</f>
        <v>49</v>
      </c>
      <c r="N11" s="78">
        <f>+'1 In School Youth Part'!N11+'2 Out of School Youth Part'!N11</f>
        <v>37</v>
      </c>
      <c r="O11" s="34"/>
      <c r="P11" s="34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</row>
    <row r="12" spans="1:43" s="35" customFormat="1" ht="20.100000000000001" customHeight="1" x14ac:dyDescent="0.2">
      <c r="A12" s="23" t="s">
        <v>40</v>
      </c>
      <c r="B12" s="37">
        <f>+'1 In School Youth Part'!B12+'2 Out of School Youth Part'!B12</f>
        <v>50</v>
      </c>
      <c r="C12" s="46">
        <f>+'1 In School Youth Part'!C12+'2 Out of School Youth Part'!C12</f>
        <v>28</v>
      </c>
      <c r="D12" s="47">
        <f t="shared" si="0"/>
        <v>0.56000000000000005</v>
      </c>
      <c r="E12" s="77">
        <f>+'1 In School Youth Part'!E12+'2 Out of School Youth Part'!E12</f>
        <v>28</v>
      </c>
      <c r="F12" s="53">
        <f>+'1 In School Youth Part'!F12+'2 Out of School Youth Part'!F12</f>
        <v>1</v>
      </c>
      <c r="G12" s="53">
        <f>+'1 In School Youth Part'!G12+'2 Out of School Youth Part'!G12</f>
        <v>28</v>
      </c>
      <c r="H12" s="53">
        <f>+'1 In School Youth Part'!H12+'2 Out of School Youth Part'!H12</f>
        <v>5</v>
      </c>
      <c r="I12" s="53">
        <f>+'1 In School Youth Part'!I12+'2 Out of School Youth Part'!I12</f>
        <v>11</v>
      </c>
      <c r="J12" s="53">
        <f>+'1 In School Youth Part'!J12+'2 Out of School Youth Part'!J12</f>
        <v>4</v>
      </c>
      <c r="K12" s="53">
        <f>+'1 In School Youth Part'!K12+'2 Out of School Youth Part'!K12</f>
        <v>19</v>
      </c>
      <c r="L12" s="53">
        <f>+'1 In School Youth Part'!L12+'2 Out of School Youth Part'!L12</f>
        <v>0</v>
      </c>
      <c r="M12" s="53">
        <f>+'1 In School Youth Part'!M12+'2 Out of School Youth Part'!M12</f>
        <v>28</v>
      </c>
      <c r="N12" s="78">
        <f>+'1 In School Youth Part'!N12+'2 Out of School Youth Part'!N12</f>
        <v>0</v>
      </c>
      <c r="O12" s="34"/>
      <c r="P12" s="34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</row>
    <row r="13" spans="1:43" s="35" customFormat="1" ht="20.100000000000001" customHeight="1" x14ac:dyDescent="0.2">
      <c r="A13" s="23" t="s">
        <v>41</v>
      </c>
      <c r="B13" s="37">
        <f>+'1 In School Youth Part'!B13+'2 Out of School Youth Part'!B13</f>
        <v>70</v>
      </c>
      <c r="C13" s="46">
        <f>+'1 In School Youth Part'!C13+'2 Out of School Youth Part'!C13</f>
        <v>62</v>
      </c>
      <c r="D13" s="47">
        <f t="shared" si="0"/>
        <v>0.88571428571428568</v>
      </c>
      <c r="E13" s="77">
        <f>+'1 In School Youth Part'!E13+'2 Out of School Youth Part'!E13</f>
        <v>62</v>
      </c>
      <c r="F13" s="53">
        <f>+'1 In School Youth Part'!F13+'2 Out of School Youth Part'!F13</f>
        <v>61</v>
      </c>
      <c r="G13" s="53">
        <f>+'1 In School Youth Part'!G13+'2 Out of School Youth Part'!G13</f>
        <v>62</v>
      </c>
      <c r="H13" s="53">
        <f>+'1 In School Youth Part'!H13+'2 Out of School Youth Part'!H13</f>
        <v>48</v>
      </c>
      <c r="I13" s="53">
        <f>+'1 In School Youth Part'!I13+'2 Out of School Youth Part'!I13</f>
        <v>62</v>
      </c>
      <c r="J13" s="53">
        <f>+'1 In School Youth Part'!J13+'2 Out of School Youth Part'!J13</f>
        <v>62</v>
      </c>
      <c r="K13" s="53">
        <f>+'1 In School Youth Part'!K13+'2 Out of School Youth Part'!K13</f>
        <v>62</v>
      </c>
      <c r="L13" s="53">
        <f>+'1 In School Youth Part'!L13+'2 Out of School Youth Part'!L13</f>
        <v>45</v>
      </c>
      <c r="M13" s="53">
        <f>+'1 In School Youth Part'!M13+'2 Out of School Youth Part'!M13</f>
        <v>62</v>
      </c>
      <c r="N13" s="78">
        <f>+'1 In School Youth Part'!N13+'2 Out of School Youth Part'!N13</f>
        <v>62</v>
      </c>
      <c r="O13" s="34"/>
      <c r="P13" s="34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</row>
    <row r="14" spans="1:43" s="35" customFormat="1" ht="20.100000000000001" customHeight="1" x14ac:dyDescent="0.2">
      <c r="A14" s="23" t="s">
        <v>42</v>
      </c>
      <c r="B14" s="37">
        <f>+'1 In School Youth Part'!B14+'2 Out of School Youth Part'!B14</f>
        <v>65</v>
      </c>
      <c r="C14" s="46">
        <f>+'1 In School Youth Part'!C14+'2 Out of School Youth Part'!C14</f>
        <v>35</v>
      </c>
      <c r="D14" s="47">
        <f t="shared" si="0"/>
        <v>0.53846153846153844</v>
      </c>
      <c r="E14" s="77">
        <f>+'1 In School Youth Part'!E14+'2 Out of School Youth Part'!E14</f>
        <v>27</v>
      </c>
      <c r="F14" s="53">
        <f>+'1 In School Youth Part'!F14+'2 Out of School Youth Part'!F14</f>
        <v>24</v>
      </c>
      <c r="G14" s="53">
        <f>+'1 In School Youth Part'!G14+'2 Out of School Youth Part'!G14</f>
        <v>26</v>
      </c>
      <c r="H14" s="53">
        <f>+'1 In School Youth Part'!H14+'2 Out of School Youth Part'!H14</f>
        <v>11</v>
      </c>
      <c r="I14" s="53">
        <f>+'1 In School Youth Part'!I14+'2 Out of School Youth Part'!I14</f>
        <v>17</v>
      </c>
      <c r="J14" s="53">
        <f>+'1 In School Youth Part'!J14+'2 Out of School Youth Part'!J14</f>
        <v>30</v>
      </c>
      <c r="K14" s="53">
        <f>+'1 In School Youth Part'!K14+'2 Out of School Youth Part'!K14</f>
        <v>17</v>
      </c>
      <c r="L14" s="53">
        <f>+'1 In School Youth Part'!L14+'2 Out of School Youth Part'!L14</f>
        <v>30</v>
      </c>
      <c r="M14" s="53">
        <f>+'1 In School Youth Part'!M14+'2 Out of School Youth Part'!M14</f>
        <v>21</v>
      </c>
      <c r="N14" s="78">
        <f>+'1 In School Youth Part'!N14+'2 Out of School Youth Part'!N14</f>
        <v>1</v>
      </c>
      <c r="O14" s="34"/>
      <c r="P14" s="34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</row>
    <row r="15" spans="1:43" s="35" customFormat="1" ht="20.100000000000001" customHeight="1" x14ac:dyDescent="0.2">
      <c r="A15" s="23" t="s">
        <v>43</v>
      </c>
      <c r="B15" s="37">
        <f>+'1 In School Youth Part'!B15+'2 Out of School Youth Part'!B15</f>
        <v>351</v>
      </c>
      <c r="C15" s="46">
        <f>+'1 In School Youth Part'!C15+'2 Out of School Youth Part'!C15</f>
        <v>270</v>
      </c>
      <c r="D15" s="47">
        <f t="shared" si="0"/>
        <v>0.76923076923076927</v>
      </c>
      <c r="E15" s="77">
        <f>+'1 In School Youth Part'!E15+'2 Out of School Youth Part'!E15</f>
        <v>224</v>
      </c>
      <c r="F15" s="53">
        <f>+'1 In School Youth Part'!F15+'2 Out of School Youth Part'!F15</f>
        <v>155</v>
      </c>
      <c r="G15" s="53">
        <f>+'1 In School Youth Part'!G15+'2 Out of School Youth Part'!G15</f>
        <v>141</v>
      </c>
      <c r="H15" s="53">
        <f>+'1 In School Youth Part'!H15+'2 Out of School Youth Part'!H15</f>
        <v>136</v>
      </c>
      <c r="I15" s="53">
        <f>+'1 In School Youth Part'!I15+'2 Out of School Youth Part'!I15</f>
        <v>147</v>
      </c>
      <c r="J15" s="53">
        <f>+'1 In School Youth Part'!J15+'2 Out of School Youth Part'!J15</f>
        <v>113</v>
      </c>
      <c r="K15" s="53">
        <f>+'1 In School Youth Part'!K15+'2 Out of School Youth Part'!K15</f>
        <v>73</v>
      </c>
      <c r="L15" s="53">
        <f>+'1 In School Youth Part'!L15+'2 Out of School Youth Part'!L15</f>
        <v>207</v>
      </c>
      <c r="M15" s="53">
        <f>+'1 In School Youth Part'!M15+'2 Out of School Youth Part'!M15</f>
        <v>221</v>
      </c>
      <c r="N15" s="78">
        <f>+'1 In School Youth Part'!N15+'2 Out of School Youth Part'!N15</f>
        <v>0</v>
      </c>
      <c r="O15" s="34"/>
      <c r="P15" s="34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</row>
    <row r="16" spans="1:43" s="35" customFormat="1" ht="20.100000000000001" customHeight="1" x14ac:dyDescent="0.2">
      <c r="A16" s="23" t="s">
        <v>44</v>
      </c>
      <c r="B16" s="37">
        <f>+'1 In School Youth Part'!B16+'2 Out of School Youth Part'!B16</f>
        <v>75</v>
      </c>
      <c r="C16" s="46">
        <f>+'1 In School Youth Part'!C16+'2 Out of School Youth Part'!C16</f>
        <v>15</v>
      </c>
      <c r="D16" s="47">
        <f t="shared" si="0"/>
        <v>0.2</v>
      </c>
      <c r="E16" s="77">
        <f>+'1 In School Youth Part'!E16+'2 Out of School Youth Part'!E16</f>
        <v>0</v>
      </c>
      <c r="F16" s="53">
        <f>+'1 In School Youth Part'!F16+'2 Out of School Youth Part'!F16</f>
        <v>0</v>
      </c>
      <c r="G16" s="53">
        <f>+'1 In School Youth Part'!G16+'2 Out of School Youth Part'!G16</f>
        <v>0</v>
      </c>
      <c r="H16" s="53">
        <f>+'1 In School Youth Part'!H16+'2 Out of School Youth Part'!H16</f>
        <v>0</v>
      </c>
      <c r="I16" s="53">
        <f>+'1 In School Youth Part'!I16+'2 Out of School Youth Part'!I16</f>
        <v>0</v>
      </c>
      <c r="J16" s="53">
        <f>+'1 In School Youth Part'!J16+'2 Out of School Youth Part'!J16</f>
        <v>15</v>
      </c>
      <c r="K16" s="53">
        <f>+'1 In School Youth Part'!K16+'2 Out of School Youth Part'!K16</f>
        <v>0</v>
      </c>
      <c r="L16" s="53">
        <f>+'1 In School Youth Part'!L16+'2 Out of School Youth Part'!L16</f>
        <v>0</v>
      </c>
      <c r="M16" s="53">
        <f>+'1 In School Youth Part'!M16+'2 Out of School Youth Part'!M16</f>
        <v>0</v>
      </c>
      <c r="N16" s="78">
        <f>+'1 In School Youth Part'!N16+'2 Out of School Youth Part'!N16</f>
        <v>0</v>
      </c>
      <c r="O16" s="34"/>
      <c r="P16" s="34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</row>
    <row r="17" spans="1:43" s="35" customFormat="1" ht="20.100000000000001" customHeight="1" x14ac:dyDescent="0.2">
      <c r="A17" s="23" t="s">
        <v>45</v>
      </c>
      <c r="B17" s="37">
        <f>+'1 In School Youth Part'!B17+'2 Out of School Youth Part'!B17</f>
        <v>108</v>
      </c>
      <c r="C17" s="46">
        <f>+'1 In School Youth Part'!C17+'2 Out of School Youth Part'!C17</f>
        <v>17</v>
      </c>
      <c r="D17" s="47">
        <f t="shared" si="0"/>
        <v>0.15740740740740741</v>
      </c>
      <c r="E17" s="77">
        <f>+'1 In School Youth Part'!E17+'2 Out of School Youth Part'!E17</f>
        <v>12</v>
      </c>
      <c r="F17" s="53">
        <f>+'1 In School Youth Part'!F17+'2 Out of School Youth Part'!F17</f>
        <v>0</v>
      </c>
      <c r="G17" s="53">
        <f>+'1 In School Youth Part'!G17+'2 Out of School Youth Part'!G17</f>
        <v>2</v>
      </c>
      <c r="H17" s="53">
        <f>+'1 In School Youth Part'!H17+'2 Out of School Youth Part'!H17</f>
        <v>12</v>
      </c>
      <c r="I17" s="53">
        <f>+'1 In School Youth Part'!I17+'2 Out of School Youth Part'!I17</f>
        <v>13</v>
      </c>
      <c r="J17" s="53">
        <f>+'1 In School Youth Part'!J17+'2 Out of School Youth Part'!J17</f>
        <v>17</v>
      </c>
      <c r="K17" s="53">
        <f>+'1 In School Youth Part'!K17+'2 Out of School Youth Part'!K17</f>
        <v>12</v>
      </c>
      <c r="L17" s="53">
        <f>+'1 In School Youth Part'!L17+'2 Out of School Youth Part'!L17</f>
        <v>13</v>
      </c>
      <c r="M17" s="53">
        <f>+'1 In School Youth Part'!M17+'2 Out of School Youth Part'!M17</f>
        <v>12</v>
      </c>
      <c r="N17" s="78">
        <f>+'1 In School Youth Part'!N17+'2 Out of School Youth Part'!N17</f>
        <v>5</v>
      </c>
      <c r="O17" s="34"/>
      <c r="P17" s="34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</row>
    <row r="18" spans="1:43" s="35" customFormat="1" ht="20.100000000000001" customHeight="1" x14ac:dyDescent="0.2">
      <c r="A18" s="23" t="s">
        <v>46</v>
      </c>
      <c r="B18" s="37">
        <f>+'1 In School Youth Part'!B18+'2 Out of School Youth Part'!B18</f>
        <v>115</v>
      </c>
      <c r="C18" s="46">
        <f>+'1 In School Youth Part'!C18+'2 Out of School Youth Part'!C18</f>
        <v>61</v>
      </c>
      <c r="D18" s="47">
        <f t="shared" si="0"/>
        <v>0.5304347826086957</v>
      </c>
      <c r="E18" s="77">
        <f>+'1 In School Youth Part'!E18+'2 Out of School Youth Part'!E18</f>
        <v>50</v>
      </c>
      <c r="F18" s="53">
        <f>+'1 In School Youth Part'!F18+'2 Out of School Youth Part'!F18</f>
        <v>35</v>
      </c>
      <c r="G18" s="53">
        <f>+'1 In School Youth Part'!G18+'2 Out of School Youth Part'!G18</f>
        <v>37</v>
      </c>
      <c r="H18" s="53">
        <f>+'1 In School Youth Part'!H18+'2 Out of School Youth Part'!H18</f>
        <v>22</v>
      </c>
      <c r="I18" s="53">
        <f>+'1 In School Youth Part'!I18+'2 Out of School Youth Part'!I18</f>
        <v>22</v>
      </c>
      <c r="J18" s="53">
        <f>+'1 In School Youth Part'!J18+'2 Out of School Youth Part'!J18</f>
        <v>22</v>
      </c>
      <c r="K18" s="53">
        <f>+'1 In School Youth Part'!K18+'2 Out of School Youth Part'!K18</f>
        <v>1</v>
      </c>
      <c r="L18" s="53">
        <f>+'1 In School Youth Part'!L18+'2 Out of School Youth Part'!L18</f>
        <v>60</v>
      </c>
      <c r="M18" s="53">
        <f>+'1 In School Youth Part'!M18+'2 Out of School Youth Part'!M18</f>
        <v>56</v>
      </c>
      <c r="N18" s="78">
        <f>+'1 In School Youth Part'!N18+'2 Out of School Youth Part'!N18</f>
        <v>0</v>
      </c>
      <c r="O18" s="34"/>
      <c r="P18" s="34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</row>
    <row r="19" spans="1:43" s="35" customFormat="1" ht="20.100000000000001" customHeight="1" x14ac:dyDescent="0.2">
      <c r="A19" s="23" t="s">
        <v>47</v>
      </c>
      <c r="B19" s="37">
        <f>+'1 In School Youth Part'!B19+'2 Out of School Youth Part'!B19</f>
        <v>48</v>
      </c>
      <c r="C19" s="46">
        <f>+'1 In School Youth Part'!C19+'2 Out of School Youth Part'!C19</f>
        <v>24</v>
      </c>
      <c r="D19" s="47">
        <f t="shared" si="0"/>
        <v>0.5</v>
      </c>
      <c r="E19" s="77">
        <f>+'1 In School Youth Part'!E19+'2 Out of School Youth Part'!E19</f>
        <v>23</v>
      </c>
      <c r="F19" s="53">
        <f>+'1 In School Youth Part'!F19+'2 Out of School Youth Part'!F19</f>
        <v>19</v>
      </c>
      <c r="G19" s="53">
        <f>+'1 In School Youth Part'!G19+'2 Out of School Youth Part'!G19</f>
        <v>24</v>
      </c>
      <c r="H19" s="53">
        <f>+'1 In School Youth Part'!H19+'2 Out of School Youth Part'!H19</f>
        <v>24</v>
      </c>
      <c r="I19" s="53">
        <f>+'1 In School Youth Part'!I19+'2 Out of School Youth Part'!I19</f>
        <v>0</v>
      </c>
      <c r="J19" s="53">
        <f>+'1 In School Youth Part'!J19+'2 Out of School Youth Part'!J19</f>
        <v>24</v>
      </c>
      <c r="K19" s="53">
        <f>+'1 In School Youth Part'!K19+'2 Out of School Youth Part'!K19</f>
        <v>24</v>
      </c>
      <c r="L19" s="53">
        <f>+'1 In School Youth Part'!L19+'2 Out of School Youth Part'!L19</f>
        <v>24</v>
      </c>
      <c r="M19" s="53">
        <f>+'1 In School Youth Part'!M19+'2 Out of School Youth Part'!M19</f>
        <v>24</v>
      </c>
      <c r="N19" s="78">
        <f>+'1 In School Youth Part'!N19+'2 Out of School Youth Part'!N19</f>
        <v>24</v>
      </c>
      <c r="O19" s="34"/>
      <c r="P19" s="34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</row>
    <row r="20" spans="1:43" s="35" customFormat="1" ht="20.100000000000001" customHeight="1" x14ac:dyDescent="0.2">
      <c r="A20" s="23" t="s">
        <v>48</v>
      </c>
      <c r="B20" s="37">
        <f>+'1 In School Youth Part'!B20+'2 Out of School Youth Part'!B20</f>
        <v>75</v>
      </c>
      <c r="C20" s="46">
        <f>+'1 In School Youth Part'!C20+'2 Out of School Youth Part'!C20</f>
        <v>33</v>
      </c>
      <c r="D20" s="47">
        <f t="shared" si="0"/>
        <v>0.44</v>
      </c>
      <c r="E20" s="77">
        <f>+'1 In School Youth Part'!E20+'2 Out of School Youth Part'!E20</f>
        <v>33</v>
      </c>
      <c r="F20" s="53">
        <f>+'1 In School Youth Part'!F20+'2 Out of School Youth Part'!F20</f>
        <v>33</v>
      </c>
      <c r="G20" s="53">
        <f>+'1 In School Youth Part'!G20+'2 Out of School Youth Part'!G20</f>
        <v>24</v>
      </c>
      <c r="H20" s="53">
        <f>+'1 In School Youth Part'!H20+'2 Out of School Youth Part'!H20</f>
        <v>27</v>
      </c>
      <c r="I20" s="53">
        <f>+'1 In School Youth Part'!I20+'2 Out of School Youth Part'!I20</f>
        <v>27</v>
      </c>
      <c r="J20" s="53">
        <f>+'1 In School Youth Part'!J20+'2 Out of School Youth Part'!J20</f>
        <v>14</v>
      </c>
      <c r="K20" s="53">
        <f>+'1 In School Youth Part'!K20+'2 Out of School Youth Part'!K20</f>
        <v>27</v>
      </c>
      <c r="L20" s="53">
        <f>+'1 In School Youth Part'!L20+'2 Out of School Youth Part'!L20</f>
        <v>15</v>
      </c>
      <c r="M20" s="53">
        <f>+'1 In School Youth Part'!M20+'2 Out of School Youth Part'!M20</f>
        <v>33</v>
      </c>
      <c r="N20" s="78">
        <f>+'1 In School Youth Part'!N20+'2 Out of School Youth Part'!N20</f>
        <v>14</v>
      </c>
      <c r="O20" s="34"/>
      <c r="P20" s="34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</row>
    <row r="21" spans="1:43" s="35" customFormat="1" ht="20.100000000000001" customHeight="1" thickBot="1" x14ac:dyDescent="0.25">
      <c r="A21" s="55" t="s">
        <v>49</v>
      </c>
      <c r="B21" s="79">
        <f>+'1 In School Youth Part'!B21+'2 Out of School Youth Part'!B21</f>
        <v>68</v>
      </c>
      <c r="C21" s="57">
        <f>+'1 In School Youth Part'!C21+'2 Out of School Youth Part'!C21</f>
        <v>25</v>
      </c>
      <c r="D21" s="58">
        <f t="shared" si="0"/>
        <v>0.36764705882352944</v>
      </c>
      <c r="E21" s="77">
        <f>+'1 In School Youth Part'!E21+'2 Out of School Youth Part'!E21</f>
        <v>11</v>
      </c>
      <c r="F21" s="53">
        <f>+'1 In School Youth Part'!F21+'2 Out of School Youth Part'!F21</f>
        <v>23</v>
      </c>
      <c r="G21" s="53">
        <f>+'1 In School Youth Part'!G21+'2 Out of School Youth Part'!G21</f>
        <v>23</v>
      </c>
      <c r="H21" s="53">
        <f>+'1 In School Youth Part'!H21+'2 Out of School Youth Part'!H21</f>
        <v>0</v>
      </c>
      <c r="I21" s="53">
        <f>+'1 In School Youth Part'!I21+'2 Out of School Youth Part'!I21</f>
        <v>25</v>
      </c>
      <c r="J21" s="53">
        <f>+'1 In School Youth Part'!J21+'2 Out of School Youth Part'!J21</f>
        <v>1</v>
      </c>
      <c r="K21" s="53">
        <f>+'1 In School Youth Part'!K21+'2 Out of School Youth Part'!K21</f>
        <v>23</v>
      </c>
      <c r="L21" s="53">
        <f>+'1 In School Youth Part'!L21+'2 Out of School Youth Part'!L21</f>
        <v>0</v>
      </c>
      <c r="M21" s="53">
        <f>+'1 In School Youth Part'!M21+'2 Out of School Youth Part'!M21</f>
        <v>0</v>
      </c>
      <c r="N21" s="80">
        <f>+'1 In School Youth Part'!N21+'2 Out of School Youth Part'!N21</f>
        <v>0</v>
      </c>
      <c r="O21" s="34"/>
      <c r="P21" s="34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</row>
    <row r="22" spans="1:43" s="35" customFormat="1" ht="20.100000000000001" customHeight="1" thickBot="1" x14ac:dyDescent="0.25">
      <c r="A22" s="64" t="s">
        <v>50</v>
      </c>
      <c r="B22" s="65">
        <f>SUM(B6:B21)</f>
        <v>1616</v>
      </c>
      <c r="C22" s="66">
        <f>SUM(C6:C21)</f>
        <v>763</v>
      </c>
      <c r="D22" s="67">
        <f t="shared" si="0"/>
        <v>0.47215346534653463</v>
      </c>
      <c r="E22" s="81">
        <f>SUM(E6:E21)</f>
        <v>579</v>
      </c>
      <c r="F22" s="82">
        <f t="shared" ref="F22:N22" si="1">SUM(F6:F21)</f>
        <v>447</v>
      </c>
      <c r="G22" s="66">
        <f t="shared" si="1"/>
        <v>467</v>
      </c>
      <c r="H22" s="66">
        <f t="shared" si="1"/>
        <v>321</v>
      </c>
      <c r="I22" s="66">
        <f t="shared" si="1"/>
        <v>403</v>
      </c>
      <c r="J22" s="66">
        <f t="shared" si="1"/>
        <v>421</v>
      </c>
      <c r="K22" s="66">
        <f t="shared" si="1"/>
        <v>348</v>
      </c>
      <c r="L22" s="66">
        <f t="shared" si="1"/>
        <v>451</v>
      </c>
      <c r="M22" s="66">
        <f t="shared" si="1"/>
        <v>582</v>
      </c>
      <c r="N22" s="68">
        <f t="shared" si="1"/>
        <v>165</v>
      </c>
      <c r="O22" s="33"/>
      <c r="P22" s="34"/>
      <c r="Q22" s="69"/>
      <c r="R22" s="70"/>
      <c r="S22" s="70"/>
      <c r="T22" s="70"/>
      <c r="U22" s="70"/>
      <c r="V22" s="70"/>
      <c r="W22" s="33"/>
      <c r="X22" s="33"/>
      <c r="Y22" s="33"/>
      <c r="Z22" s="33"/>
      <c r="AA22" s="33"/>
      <c r="AB22" s="33"/>
      <c r="AC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</row>
    <row r="23" spans="1:43" ht="76.5" customHeight="1" thickBot="1" x14ac:dyDescent="0.3">
      <c r="A23" s="232" t="s">
        <v>51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4"/>
    </row>
    <row r="24" spans="1:43" x14ac:dyDescent="0.2">
      <c r="A24" s="83"/>
    </row>
  </sheetData>
  <mergeCells count="7">
    <mergeCell ref="A23:N23"/>
    <mergeCell ref="A1:N1"/>
    <mergeCell ref="B4:D4"/>
    <mergeCell ref="E4:N4"/>
    <mergeCell ref="A2:N2"/>
    <mergeCell ref="A3:N3"/>
    <mergeCell ref="A4:A5"/>
  </mergeCells>
  <phoneticPr fontId="2" type="noConversion"/>
  <printOptions horizontalCentered="1" verticalCentered="1"/>
  <pageMargins left="0.51" right="0.5" top="0.5" bottom="0.56999999999999995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A7" zoomScale="70" zoomScaleNormal="70" workbookViewId="0">
      <selection activeCell="A27" sqref="A27"/>
    </sheetView>
  </sheetViews>
  <sheetFormatPr defaultColWidth="9.140625" defaultRowHeight="12.75" x14ac:dyDescent="0.2"/>
  <cols>
    <col min="1" max="1" width="19.140625" style="2" customWidth="1"/>
    <col min="2" max="2" width="7.140625" style="127" customWidth="1"/>
    <col min="3" max="3" width="7.140625" style="2" customWidth="1"/>
    <col min="4" max="4" width="7.140625" style="128" customWidth="1"/>
    <col min="5" max="7" width="8.140625" style="2" customWidth="1"/>
    <col min="8" max="8" width="8.5703125" style="2" customWidth="1"/>
    <col min="9" max="10" width="9.28515625" style="2" customWidth="1"/>
    <col min="11" max="12" width="7.140625" style="2" customWidth="1"/>
    <col min="13" max="13" width="7.5703125" style="128" customWidth="1"/>
    <col min="14" max="15" width="6.7109375" style="2" customWidth="1"/>
    <col min="16" max="16" width="9.7109375" style="1" customWidth="1"/>
    <col min="17" max="16384" width="9.140625" style="2"/>
  </cols>
  <sheetData>
    <row r="1" spans="1:17" ht="21.95" customHeight="1" x14ac:dyDescent="0.2">
      <c r="A1" s="266" t="str">
        <f>+'1 In School Youth Part'!A1:N1</f>
        <v>TAB 7 - WIOA TITLE I PARTICIPANT SUMMARY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</row>
    <row r="2" spans="1:17" ht="21.95" customHeight="1" x14ac:dyDescent="0.2">
      <c r="A2" s="273" t="str">
        <f>'1 In School Youth Part'!$A$2</f>
        <v>FY22 QUARTER ENDING DECEMBER 31, 2021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17" ht="21.95" customHeight="1" thickBot="1" x14ac:dyDescent="0.25">
      <c r="A3" s="258" t="s">
        <v>54</v>
      </c>
      <c r="B3" s="259"/>
      <c r="C3" s="259"/>
      <c r="D3" s="259"/>
      <c r="E3" s="259"/>
      <c r="F3" s="259"/>
      <c r="G3" s="259"/>
      <c r="H3" s="259"/>
      <c r="I3" s="259"/>
      <c r="J3" s="259"/>
      <c r="K3" s="242"/>
      <c r="L3" s="242"/>
      <c r="M3" s="242"/>
      <c r="N3" s="242"/>
      <c r="O3" s="243"/>
    </row>
    <row r="4" spans="1:17" ht="25.5" customHeight="1" x14ac:dyDescent="0.2">
      <c r="A4" s="247" t="s">
        <v>18</v>
      </c>
      <c r="B4" s="272" t="s">
        <v>55</v>
      </c>
      <c r="C4" s="272"/>
      <c r="D4" s="257"/>
      <c r="E4" s="256" t="s">
        <v>56</v>
      </c>
      <c r="F4" s="270"/>
      <c r="G4" s="271"/>
      <c r="H4" s="256" t="s">
        <v>57</v>
      </c>
      <c r="I4" s="257"/>
      <c r="J4" s="84" t="s">
        <v>58</v>
      </c>
      <c r="K4" s="269" t="s">
        <v>59</v>
      </c>
      <c r="L4" s="257"/>
      <c r="M4" s="225" t="s">
        <v>60</v>
      </c>
      <c r="N4" s="256" t="s">
        <v>61</v>
      </c>
      <c r="O4" s="271"/>
    </row>
    <row r="5" spans="1:17" ht="30" customHeight="1" thickBot="1" x14ac:dyDescent="0.25">
      <c r="A5" s="248"/>
      <c r="B5" s="19" t="s">
        <v>21</v>
      </c>
      <c r="C5" s="19" t="s">
        <v>22</v>
      </c>
      <c r="D5" s="85" t="s">
        <v>62</v>
      </c>
      <c r="E5" s="19" t="s">
        <v>21</v>
      </c>
      <c r="F5" s="19" t="s">
        <v>22</v>
      </c>
      <c r="G5" s="85" t="s">
        <v>62</v>
      </c>
      <c r="H5" s="19" t="s">
        <v>21</v>
      </c>
      <c r="I5" s="20" t="s">
        <v>22</v>
      </c>
      <c r="J5" s="20" t="s">
        <v>22</v>
      </c>
      <c r="K5" s="19" t="s">
        <v>21</v>
      </c>
      <c r="L5" s="20" t="s">
        <v>22</v>
      </c>
      <c r="M5" s="20" t="s">
        <v>22</v>
      </c>
      <c r="N5" s="19" t="s">
        <v>21</v>
      </c>
      <c r="O5" s="86" t="s">
        <v>22</v>
      </c>
    </row>
    <row r="6" spans="1:17" s="35" customFormat="1" ht="21.95" customHeight="1" x14ac:dyDescent="0.2">
      <c r="A6" s="23" t="s">
        <v>34</v>
      </c>
      <c r="B6" s="87">
        <v>0</v>
      </c>
      <c r="C6" s="88">
        <v>0</v>
      </c>
      <c r="D6" s="47">
        <f>IF(B6&gt;0,C6/B6,0)</f>
        <v>0</v>
      </c>
      <c r="E6" s="37">
        <v>0</v>
      </c>
      <c r="F6" s="89">
        <v>0</v>
      </c>
      <c r="G6" s="47">
        <f>IF(E6&gt;0,F6/E6,0)</f>
        <v>0</v>
      </c>
      <c r="H6" s="40">
        <v>0</v>
      </c>
      <c r="I6" s="90">
        <v>0</v>
      </c>
      <c r="J6" s="91">
        <v>0</v>
      </c>
      <c r="K6" s="92">
        <f>IF(I6&gt;0,J6/I6,0)</f>
        <v>0</v>
      </c>
      <c r="L6" s="39">
        <f>IF(C6&gt;0,(F6+I6-J6)/C6,0)</f>
        <v>0</v>
      </c>
      <c r="M6" s="93">
        <v>0</v>
      </c>
      <c r="N6" s="37">
        <v>0</v>
      </c>
      <c r="O6" s="94">
        <v>0</v>
      </c>
      <c r="P6" s="34"/>
      <c r="Q6" s="95"/>
    </row>
    <row r="7" spans="1:17" s="35" customFormat="1" ht="21.95" customHeight="1" x14ac:dyDescent="0.2">
      <c r="A7" s="36" t="s">
        <v>35</v>
      </c>
      <c r="B7" s="87">
        <v>7</v>
      </c>
      <c r="C7" s="88">
        <v>4</v>
      </c>
      <c r="D7" s="47">
        <f t="shared" ref="D7:D21" si="0">IF(B7&gt;0,C7/B7,0)</f>
        <v>0.5714285714285714</v>
      </c>
      <c r="E7" s="37">
        <v>3</v>
      </c>
      <c r="F7" s="89">
        <v>1</v>
      </c>
      <c r="G7" s="39">
        <f t="shared" ref="G7:G12" si="1">F7/E7</f>
        <v>0.33333333333333331</v>
      </c>
      <c r="H7" s="40">
        <v>2</v>
      </c>
      <c r="I7" s="90">
        <v>1</v>
      </c>
      <c r="J7" s="97">
        <v>0</v>
      </c>
      <c r="K7" s="92">
        <f t="shared" ref="K7:K22" si="2">(E7+H7)/B7</f>
        <v>0.7142857142857143</v>
      </c>
      <c r="L7" s="39">
        <f t="shared" ref="L7:L22" si="3">IF(C7&gt;0,(F7+I7-J7)/C7,0)</f>
        <v>0.5</v>
      </c>
      <c r="M7" s="93">
        <v>15</v>
      </c>
      <c r="N7" s="37">
        <v>2</v>
      </c>
      <c r="O7" s="94">
        <v>2</v>
      </c>
      <c r="P7" s="34"/>
      <c r="Q7" s="95"/>
    </row>
    <row r="8" spans="1:17" s="35" customFormat="1" ht="21.95" customHeight="1" x14ac:dyDescent="0.2">
      <c r="A8" s="23" t="s">
        <v>36</v>
      </c>
      <c r="B8" s="98">
        <v>12</v>
      </c>
      <c r="C8" s="53">
        <v>0</v>
      </c>
      <c r="D8" s="47">
        <f t="shared" si="0"/>
        <v>0</v>
      </c>
      <c r="E8" s="45">
        <v>6</v>
      </c>
      <c r="F8" s="99">
        <v>0</v>
      </c>
      <c r="G8" s="96">
        <f t="shared" si="1"/>
        <v>0</v>
      </c>
      <c r="H8" s="100">
        <v>3</v>
      </c>
      <c r="I8" s="101">
        <v>0</v>
      </c>
      <c r="J8" s="102">
        <v>0</v>
      </c>
      <c r="K8" s="92">
        <f t="shared" si="2"/>
        <v>0.75</v>
      </c>
      <c r="L8" s="39">
        <f t="shared" si="3"/>
        <v>0</v>
      </c>
      <c r="M8" s="103">
        <v>0</v>
      </c>
      <c r="N8" s="45">
        <v>8</v>
      </c>
      <c r="O8" s="78">
        <v>0</v>
      </c>
      <c r="P8" s="34"/>
    </row>
    <row r="9" spans="1:17" s="35" customFormat="1" ht="21.95" customHeight="1" x14ac:dyDescent="0.2">
      <c r="A9" s="23" t="s">
        <v>37</v>
      </c>
      <c r="B9" s="98">
        <v>0</v>
      </c>
      <c r="C9" s="53">
        <v>0</v>
      </c>
      <c r="D9" s="47">
        <f t="shared" si="0"/>
        <v>0</v>
      </c>
      <c r="E9" s="45">
        <v>0</v>
      </c>
      <c r="F9" s="99">
        <v>0</v>
      </c>
      <c r="G9" s="47">
        <f>IF(E9&gt;0,F9/E9,0)</f>
        <v>0</v>
      </c>
      <c r="H9" s="48">
        <v>0</v>
      </c>
      <c r="I9" s="54">
        <v>0</v>
      </c>
      <c r="J9" s="102">
        <v>0</v>
      </c>
      <c r="K9" s="92">
        <f>IF(I9&gt;0,J9/I9,0)</f>
        <v>0</v>
      </c>
      <c r="L9" s="39">
        <f t="shared" si="3"/>
        <v>0</v>
      </c>
      <c r="M9" s="103">
        <v>0</v>
      </c>
      <c r="N9" s="45">
        <v>0</v>
      </c>
      <c r="O9" s="78">
        <v>0</v>
      </c>
      <c r="P9" s="34"/>
      <c r="Q9" s="95"/>
    </row>
    <row r="10" spans="1:17" s="35" customFormat="1" ht="21.95" customHeight="1" x14ac:dyDescent="0.2">
      <c r="A10" s="23" t="s">
        <v>38</v>
      </c>
      <c r="B10" s="98">
        <v>0</v>
      </c>
      <c r="C10" s="53">
        <v>0</v>
      </c>
      <c r="D10" s="47">
        <f t="shared" si="0"/>
        <v>0</v>
      </c>
      <c r="E10" s="45">
        <v>0</v>
      </c>
      <c r="F10" s="99">
        <v>0</v>
      </c>
      <c r="G10" s="47">
        <f>IF(E10&gt;0,F10/E10,0)</f>
        <v>0</v>
      </c>
      <c r="H10" s="48">
        <v>0</v>
      </c>
      <c r="I10" s="54">
        <v>0</v>
      </c>
      <c r="J10" s="102">
        <v>0</v>
      </c>
      <c r="K10" s="92">
        <f>IF(I10&gt;0,J10/I10,0)</f>
        <v>0</v>
      </c>
      <c r="L10" s="39">
        <f t="shared" si="3"/>
        <v>0</v>
      </c>
      <c r="M10" s="103">
        <v>0</v>
      </c>
      <c r="N10" s="45">
        <v>0</v>
      </c>
      <c r="O10" s="78">
        <v>0</v>
      </c>
      <c r="P10" s="34"/>
      <c r="Q10" s="95"/>
    </row>
    <row r="11" spans="1:17" s="35" customFormat="1" ht="21.95" customHeight="1" x14ac:dyDescent="0.2">
      <c r="A11" s="23" t="s">
        <v>39</v>
      </c>
      <c r="B11" s="98">
        <v>0</v>
      </c>
      <c r="C11" s="53">
        <v>0</v>
      </c>
      <c r="D11" s="47">
        <f t="shared" si="0"/>
        <v>0</v>
      </c>
      <c r="E11" s="45">
        <v>0</v>
      </c>
      <c r="F11" s="99">
        <v>0</v>
      </c>
      <c r="G11" s="47">
        <f>IF(E11&gt;0,F11/E11,0)</f>
        <v>0</v>
      </c>
      <c r="H11" s="104">
        <v>0</v>
      </c>
      <c r="I11" s="105">
        <v>0</v>
      </c>
      <c r="J11" s="102">
        <v>0</v>
      </c>
      <c r="K11" s="92">
        <f>IF(I11&gt;0,J11/I11,0)</f>
        <v>0</v>
      </c>
      <c r="L11" s="39">
        <f t="shared" si="3"/>
        <v>0</v>
      </c>
      <c r="M11" s="103">
        <v>0</v>
      </c>
      <c r="N11" s="45">
        <v>0</v>
      </c>
      <c r="O11" s="78">
        <v>0</v>
      </c>
      <c r="P11" s="34"/>
      <c r="Q11" s="95"/>
    </row>
    <row r="12" spans="1:17" s="35" customFormat="1" ht="21.95" customHeight="1" x14ac:dyDescent="0.2">
      <c r="A12" s="23" t="s">
        <v>40</v>
      </c>
      <c r="B12" s="98">
        <v>8</v>
      </c>
      <c r="C12" s="53">
        <v>0</v>
      </c>
      <c r="D12" s="47">
        <f t="shared" si="0"/>
        <v>0</v>
      </c>
      <c r="E12" s="45">
        <v>4</v>
      </c>
      <c r="F12" s="99">
        <v>0</v>
      </c>
      <c r="G12" s="47">
        <f t="shared" si="1"/>
        <v>0</v>
      </c>
      <c r="H12" s="48">
        <v>3</v>
      </c>
      <c r="I12" s="54">
        <v>0</v>
      </c>
      <c r="J12" s="102">
        <v>0</v>
      </c>
      <c r="K12" s="92">
        <f t="shared" si="2"/>
        <v>0.875</v>
      </c>
      <c r="L12" s="39">
        <f t="shared" si="3"/>
        <v>0</v>
      </c>
      <c r="M12" s="103">
        <v>0</v>
      </c>
      <c r="N12" s="45">
        <v>6</v>
      </c>
      <c r="O12" s="78">
        <v>0</v>
      </c>
      <c r="P12" s="34"/>
      <c r="Q12" s="95"/>
    </row>
    <row r="13" spans="1:17" s="35" customFormat="1" ht="21.95" customHeight="1" x14ac:dyDescent="0.2">
      <c r="A13" s="23" t="s">
        <v>41</v>
      </c>
      <c r="B13" s="98">
        <v>14</v>
      </c>
      <c r="C13" s="53">
        <v>0</v>
      </c>
      <c r="D13" s="47">
        <f t="shared" si="0"/>
        <v>0</v>
      </c>
      <c r="E13" s="45">
        <v>8</v>
      </c>
      <c r="F13" s="99">
        <v>0</v>
      </c>
      <c r="G13" s="96">
        <f t="shared" ref="G13:G22" si="4">F13/E13</f>
        <v>0</v>
      </c>
      <c r="H13" s="100">
        <v>4</v>
      </c>
      <c r="I13" s="101">
        <v>0</v>
      </c>
      <c r="J13" s="102">
        <v>0</v>
      </c>
      <c r="K13" s="92">
        <f t="shared" si="2"/>
        <v>0.8571428571428571</v>
      </c>
      <c r="L13" s="39">
        <f t="shared" si="3"/>
        <v>0</v>
      </c>
      <c r="M13" s="103">
        <v>0</v>
      </c>
      <c r="N13" s="45">
        <v>12</v>
      </c>
      <c r="O13" s="78">
        <v>0</v>
      </c>
      <c r="P13" s="34"/>
      <c r="Q13" s="95"/>
    </row>
    <row r="14" spans="1:17" s="35" customFormat="1" ht="21.95" customHeight="1" x14ac:dyDescent="0.2">
      <c r="A14" s="23" t="s">
        <v>42</v>
      </c>
      <c r="B14" s="98">
        <v>0</v>
      </c>
      <c r="C14" s="53">
        <v>0</v>
      </c>
      <c r="D14" s="47">
        <f t="shared" si="0"/>
        <v>0</v>
      </c>
      <c r="E14" s="45">
        <v>0</v>
      </c>
      <c r="F14" s="99">
        <v>0</v>
      </c>
      <c r="G14" s="47">
        <f>IF(E14&gt;0,F14/E14,0)</f>
        <v>0</v>
      </c>
      <c r="H14" s="48">
        <v>0</v>
      </c>
      <c r="I14" s="54">
        <v>0</v>
      </c>
      <c r="J14" s="102">
        <v>0</v>
      </c>
      <c r="K14" s="92">
        <f>IF(B14&gt;0,(E14+H14)/B14,0)</f>
        <v>0</v>
      </c>
      <c r="L14" s="39">
        <f t="shared" si="3"/>
        <v>0</v>
      </c>
      <c r="M14" s="103">
        <v>0</v>
      </c>
      <c r="N14" s="45">
        <v>0</v>
      </c>
      <c r="O14" s="78">
        <v>0</v>
      </c>
      <c r="P14" s="34"/>
      <c r="Q14" s="95"/>
    </row>
    <row r="15" spans="1:17" s="35" customFormat="1" ht="21.95" customHeight="1" x14ac:dyDescent="0.2">
      <c r="A15" s="23" t="s">
        <v>43</v>
      </c>
      <c r="B15" s="98">
        <v>80</v>
      </c>
      <c r="C15" s="53">
        <v>25</v>
      </c>
      <c r="D15" s="47">
        <f t="shared" si="0"/>
        <v>0.3125</v>
      </c>
      <c r="E15" s="45">
        <v>15</v>
      </c>
      <c r="F15" s="99">
        <v>5</v>
      </c>
      <c r="G15" s="47">
        <f t="shared" si="4"/>
        <v>0.33333333333333331</v>
      </c>
      <c r="H15" s="48">
        <v>47</v>
      </c>
      <c r="I15" s="54">
        <v>14</v>
      </c>
      <c r="J15" s="102">
        <v>0</v>
      </c>
      <c r="K15" s="92">
        <f t="shared" si="2"/>
        <v>0.77500000000000002</v>
      </c>
      <c r="L15" s="39">
        <f t="shared" si="3"/>
        <v>0.76</v>
      </c>
      <c r="M15" s="103">
        <v>13.35</v>
      </c>
      <c r="N15" s="45">
        <v>60</v>
      </c>
      <c r="O15" s="78">
        <v>22</v>
      </c>
      <c r="P15" s="34"/>
      <c r="Q15" s="95"/>
    </row>
    <row r="16" spans="1:17" s="35" customFormat="1" ht="21.95" customHeight="1" x14ac:dyDescent="0.2">
      <c r="A16" s="23" t="s">
        <v>44</v>
      </c>
      <c r="B16" s="98">
        <v>0</v>
      </c>
      <c r="C16" s="53">
        <v>0</v>
      </c>
      <c r="D16" s="47">
        <f t="shared" si="0"/>
        <v>0</v>
      </c>
      <c r="E16" s="45">
        <v>0</v>
      </c>
      <c r="F16" s="99">
        <v>0</v>
      </c>
      <c r="G16" s="47">
        <f>IF(E16&gt;0,F16/E16,0)</f>
        <v>0</v>
      </c>
      <c r="H16" s="48">
        <v>0</v>
      </c>
      <c r="I16" s="54">
        <v>0</v>
      </c>
      <c r="J16" s="102">
        <v>0</v>
      </c>
      <c r="K16" s="92">
        <f>IF(I16&gt;0,J16/I16,0)</f>
        <v>0</v>
      </c>
      <c r="L16" s="39">
        <f t="shared" si="3"/>
        <v>0</v>
      </c>
      <c r="M16" s="103">
        <v>0</v>
      </c>
      <c r="N16" s="45">
        <v>0</v>
      </c>
      <c r="O16" s="78">
        <v>0</v>
      </c>
      <c r="P16" s="34"/>
      <c r="Q16" s="95"/>
    </row>
    <row r="17" spans="1:17" s="35" customFormat="1" ht="21.95" customHeight="1" x14ac:dyDescent="0.2">
      <c r="A17" s="23" t="s">
        <v>45</v>
      </c>
      <c r="B17" s="98">
        <v>41</v>
      </c>
      <c r="C17" s="53">
        <v>8</v>
      </c>
      <c r="D17" s="47">
        <f t="shared" si="0"/>
        <v>0.1951219512195122</v>
      </c>
      <c r="E17" s="45">
        <v>15</v>
      </c>
      <c r="F17" s="99">
        <v>0</v>
      </c>
      <c r="G17" s="47">
        <f t="shared" si="4"/>
        <v>0</v>
      </c>
      <c r="H17" s="48">
        <v>21</v>
      </c>
      <c r="I17" s="54">
        <v>0</v>
      </c>
      <c r="J17" s="102">
        <v>0</v>
      </c>
      <c r="K17" s="92">
        <f t="shared" si="2"/>
        <v>0.87804878048780488</v>
      </c>
      <c r="L17" s="39">
        <f t="shared" si="3"/>
        <v>0</v>
      </c>
      <c r="M17" s="103">
        <v>0</v>
      </c>
      <c r="N17" s="45">
        <v>38</v>
      </c>
      <c r="O17" s="78">
        <v>1</v>
      </c>
      <c r="P17" s="34"/>
      <c r="Q17" s="95"/>
    </row>
    <row r="18" spans="1:17" s="35" customFormat="1" ht="21.95" customHeight="1" x14ac:dyDescent="0.2">
      <c r="A18" s="23" t="s">
        <v>46</v>
      </c>
      <c r="B18" s="98">
        <v>6</v>
      </c>
      <c r="C18" s="53">
        <v>2</v>
      </c>
      <c r="D18" s="47">
        <f t="shared" si="0"/>
        <v>0.33333333333333331</v>
      </c>
      <c r="E18" s="45">
        <v>4</v>
      </c>
      <c r="F18" s="99">
        <v>2</v>
      </c>
      <c r="G18" s="47">
        <f t="shared" si="4"/>
        <v>0.5</v>
      </c>
      <c r="H18" s="48">
        <v>1</v>
      </c>
      <c r="I18" s="54">
        <v>0</v>
      </c>
      <c r="J18" s="102">
        <v>0</v>
      </c>
      <c r="K18" s="92">
        <f t="shared" si="2"/>
        <v>0.83333333333333337</v>
      </c>
      <c r="L18" s="39">
        <f t="shared" si="3"/>
        <v>1</v>
      </c>
      <c r="M18" s="103">
        <v>14.25</v>
      </c>
      <c r="N18" s="45">
        <v>8</v>
      </c>
      <c r="O18" s="78">
        <v>1</v>
      </c>
      <c r="P18" s="34"/>
      <c r="Q18" s="95"/>
    </row>
    <row r="19" spans="1:17" s="35" customFormat="1" ht="21.95" customHeight="1" x14ac:dyDescent="0.2">
      <c r="A19" s="23" t="s">
        <v>47</v>
      </c>
      <c r="B19" s="98">
        <v>0</v>
      </c>
      <c r="C19" s="53">
        <v>0</v>
      </c>
      <c r="D19" s="47">
        <f t="shared" si="0"/>
        <v>0</v>
      </c>
      <c r="E19" s="45">
        <v>0</v>
      </c>
      <c r="F19" s="99">
        <v>0</v>
      </c>
      <c r="G19" s="47">
        <f>IF(E19&gt;0,F19/E19,0)</f>
        <v>0</v>
      </c>
      <c r="H19" s="40">
        <v>0</v>
      </c>
      <c r="I19" s="90">
        <v>0</v>
      </c>
      <c r="J19" s="91">
        <v>0</v>
      </c>
      <c r="K19" s="92">
        <f>IF(I19&gt;0,J19/I19,0)</f>
        <v>0</v>
      </c>
      <c r="L19" s="106">
        <f t="shared" si="3"/>
        <v>0</v>
      </c>
      <c r="M19" s="103">
        <v>0</v>
      </c>
      <c r="N19" s="45">
        <v>0</v>
      </c>
      <c r="O19" s="78">
        <v>0</v>
      </c>
      <c r="P19" s="34"/>
      <c r="Q19" s="95"/>
    </row>
    <row r="20" spans="1:17" s="35" customFormat="1" ht="21.95" customHeight="1" x14ac:dyDescent="0.2">
      <c r="A20" s="23" t="s">
        <v>48</v>
      </c>
      <c r="B20" s="221">
        <v>0</v>
      </c>
      <c r="C20" s="49">
        <v>0</v>
      </c>
      <c r="D20" s="47">
        <f t="shared" si="0"/>
        <v>0</v>
      </c>
      <c r="E20" s="45">
        <v>0</v>
      </c>
      <c r="F20" s="99">
        <v>0</v>
      </c>
      <c r="G20" s="47">
        <f>IF(E20&gt;0,F20/E20,0)</f>
        <v>0</v>
      </c>
      <c r="H20" s="40">
        <v>0</v>
      </c>
      <c r="I20" s="90">
        <v>0</v>
      </c>
      <c r="J20" s="91">
        <v>0</v>
      </c>
      <c r="K20" s="92">
        <f>IF(I20&gt;0,J20/I20,0)</f>
        <v>0</v>
      </c>
      <c r="L20" s="39">
        <f t="shared" si="3"/>
        <v>0</v>
      </c>
      <c r="M20" s="103">
        <v>0</v>
      </c>
      <c r="N20" s="45">
        <v>0</v>
      </c>
      <c r="O20" s="78">
        <v>0</v>
      </c>
      <c r="P20" s="34"/>
      <c r="Q20" s="95"/>
    </row>
    <row r="21" spans="1:17" s="35" customFormat="1" ht="21.95" customHeight="1" thickBot="1" x14ac:dyDescent="0.25">
      <c r="A21" s="55" t="s">
        <v>49</v>
      </c>
      <c r="B21" s="107">
        <v>8</v>
      </c>
      <c r="C21" s="108">
        <v>0</v>
      </c>
      <c r="D21" s="47">
        <f t="shared" si="0"/>
        <v>0</v>
      </c>
      <c r="E21" s="109">
        <v>7</v>
      </c>
      <c r="F21" s="110">
        <v>0</v>
      </c>
      <c r="G21" s="96">
        <f>IF(E21&gt;0,F21/E21,0)</f>
        <v>0</v>
      </c>
      <c r="H21" s="100">
        <v>0</v>
      </c>
      <c r="I21" s="101">
        <v>0</v>
      </c>
      <c r="J21" s="97">
        <v>0</v>
      </c>
      <c r="K21" s="92">
        <f>IF(B21&gt;0,(E21+H21)/B21,0)</f>
        <v>0.875</v>
      </c>
      <c r="L21" s="96">
        <f t="shared" si="3"/>
        <v>0</v>
      </c>
      <c r="M21" s="111">
        <v>0</v>
      </c>
      <c r="N21" s="109">
        <v>7</v>
      </c>
      <c r="O21" s="112">
        <v>0</v>
      </c>
      <c r="P21" s="34"/>
      <c r="Q21" s="95"/>
    </row>
    <row r="22" spans="1:17" s="35" customFormat="1" ht="21.95" customHeight="1" thickBot="1" x14ac:dyDescent="0.25">
      <c r="A22" s="64" t="s">
        <v>50</v>
      </c>
      <c r="B22" s="113">
        <f>SUM(B6:B21)</f>
        <v>176</v>
      </c>
      <c r="C22" s="82">
        <f>SUM(C6:C21)</f>
        <v>39</v>
      </c>
      <c r="D22" s="67">
        <f t="shared" ref="D22" si="5">C22/B22</f>
        <v>0.22159090909090909</v>
      </c>
      <c r="E22" s="65">
        <f>SUM(E6:E21)</f>
        <v>62</v>
      </c>
      <c r="F22" s="114">
        <f>SUM(F6:F21)</f>
        <v>8</v>
      </c>
      <c r="G22" s="67">
        <f t="shared" si="4"/>
        <v>0.12903225806451613</v>
      </c>
      <c r="H22" s="115">
        <f>SUM(H6:H21)</f>
        <v>81</v>
      </c>
      <c r="I22" s="116">
        <f>SUM(I6:I21)</f>
        <v>15</v>
      </c>
      <c r="J22" s="117">
        <f>SUM(J6:J21)</f>
        <v>0</v>
      </c>
      <c r="K22" s="118">
        <f t="shared" si="2"/>
        <v>0.8125</v>
      </c>
      <c r="L22" s="67">
        <f t="shared" si="3"/>
        <v>0.58974358974358976</v>
      </c>
      <c r="M22" s="119">
        <v>13.78125</v>
      </c>
      <c r="N22" s="65">
        <f>SUM(N6:N21)</f>
        <v>141</v>
      </c>
      <c r="O22" s="68">
        <f>SUM(O6:O21)</f>
        <v>26</v>
      </c>
      <c r="P22" s="34"/>
      <c r="Q22" s="120"/>
    </row>
    <row r="23" spans="1:17" s="35" customFormat="1" ht="12.75" customHeight="1" x14ac:dyDescent="0.2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25">
      <c r="A24" s="260" t="s">
        <v>63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2"/>
      <c r="P24" s="34"/>
      <c r="Q24" s="120"/>
    </row>
    <row r="25" spans="1:17" s="35" customFormat="1" ht="12" customHeight="1" x14ac:dyDescent="0.2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5"/>
      <c r="P25" s="34"/>
      <c r="Q25" s="120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  <c r="P26" s="17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75" zoomScaleNormal="75" workbookViewId="0">
      <selection activeCell="A28" sqref="A28"/>
    </sheetView>
  </sheetViews>
  <sheetFormatPr defaultColWidth="9.140625" defaultRowHeight="12.75" x14ac:dyDescent="0.2"/>
  <cols>
    <col min="1" max="1" width="19.140625" style="2" customWidth="1"/>
    <col min="2" max="2" width="7.140625" style="127" customWidth="1"/>
    <col min="3" max="3" width="7.140625" style="2" customWidth="1"/>
    <col min="4" max="4" width="7.140625" style="128" customWidth="1"/>
    <col min="5" max="7" width="8.140625" style="2" customWidth="1"/>
    <col min="8" max="8" width="8.5703125" style="2" customWidth="1"/>
    <col min="9" max="10" width="9.28515625" style="2" customWidth="1"/>
    <col min="11" max="12" width="7.140625" style="2" customWidth="1"/>
    <col min="13" max="13" width="7.5703125" style="128" customWidth="1"/>
    <col min="14" max="15" width="6.7109375" style="2" customWidth="1"/>
    <col min="16" max="16" width="9.7109375" style="1" customWidth="1"/>
    <col min="17" max="16384" width="9.140625" style="2"/>
  </cols>
  <sheetData>
    <row r="1" spans="1:17" ht="21.95" customHeight="1" x14ac:dyDescent="0.2">
      <c r="A1" s="266" t="str">
        <f>+'1 In School Youth Part'!A1:N1</f>
        <v>TAB 7 - WIOA TITLE I PARTICIPANT SUMMARY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</row>
    <row r="2" spans="1:17" ht="21.95" customHeight="1" x14ac:dyDescent="0.2">
      <c r="A2" s="273" t="str">
        <f>'1 In School Youth Part'!$A$2</f>
        <v>FY22 QUARTER ENDING DECEMBER 31, 2021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17" ht="21.95" customHeight="1" thickBot="1" x14ac:dyDescent="0.25">
      <c r="A3" s="258" t="s">
        <v>64</v>
      </c>
      <c r="B3" s="259"/>
      <c r="C3" s="259"/>
      <c r="D3" s="259"/>
      <c r="E3" s="259"/>
      <c r="F3" s="259"/>
      <c r="G3" s="259"/>
      <c r="H3" s="259"/>
      <c r="I3" s="259"/>
      <c r="J3" s="259"/>
      <c r="K3" s="242"/>
      <c r="L3" s="242"/>
      <c r="M3" s="242"/>
      <c r="N3" s="242"/>
      <c r="O3" s="243"/>
    </row>
    <row r="4" spans="1:17" ht="25.5" customHeight="1" x14ac:dyDescent="0.2">
      <c r="A4" s="247" t="s">
        <v>18</v>
      </c>
      <c r="B4" s="272" t="s">
        <v>55</v>
      </c>
      <c r="C4" s="272"/>
      <c r="D4" s="257"/>
      <c r="E4" s="256" t="s">
        <v>56</v>
      </c>
      <c r="F4" s="270"/>
      <c r="G4" s="271"/>
      <c r="H4" s="256" t="s">
        <v>57</v>
      </c>
      <c r="I4" s="257"/>
      <c r="J4" s="84" t="s">
        <v>58</v>
      </c>
      <c r="K4" s="269" t="s">
        <v>59</v>
      </c>
      <c r="L4" s="257"/>
      <c r="M4" s="225" t="s">
        <v>60</v>
      </c>
      <c r="N4" s="256" t="s">
        <v>61</v>
      </c>
      <c r="O4" s="271"/>
    </row>
    <row r="5" spans="1:17" ht="30" customHeight="1" thickBot="1" x14ac:dyDescent="0.25">
      <c r="A5" s="248"/>
      <c r="B5" s="19" t="s">
        <v>21</v>
      </c>
      <c r="C5" s="19" t="s">
        <v>22</v>
      </c>
      <c r="D5" s="85" t="s">
        <v>62</v>
      </c>
      <c r="E5" s="19" t="s">
        <v>21</v>
      </c>
      <c r="F5" s="19" t="s">
        <v>22</v>
      </c>
      <c r="G5" s="85" t="s">
        <v>62</v>
      </c>
      <c r="H5" s="19" t="s">
        <v>21</v>
      </c>
      <c r="I5" s="20" t="s">
        <v>22</v>
      </c>
      <c r="J5" s="20" t="s">
        <v>22</v>
      </c>
      <c r="K5" s="19" t="s">
        <v>21</v>
      </c>
      <c r="L5" s="20" t="s">
        <v>22</v>
      </c>
      <c r="M5" s="20" t="s">
        <v>22</v>
      </c>
      <c r="N5" s="19" t="s">
        <v>21</v>
      </c>
      <c r="O5" s="86" t="s">
        <v>22</v>
      </c>
    </row>
    <row r="6" spans="1:17" s="35" customFormat="1" ht="21.95" customHeight="1" x14ac:dyDescent="0.2">
      <c r="A6" s="23" t="s">
        <v>34</v>
      </c>
      <c r="B6" s="87">
        <v>26</v>
      </c>
      <c r="C6" s="88">
        <v>7</v>
      </c>
      <c r="D6" s="39">
        <f t="shared" ref="D6:D22" si="0">C6/B6</f>
        <v>0.26923076923076922</v>
      </c>
      <c r="E6" s="37">
        <v>11</v>
      </c>
      <c r="F6" s="89">
        <v>2</v>
      </c>
      <c r="G6" s="39">
        <f t="shared" ref="G6:G22" si="1">F6/E6</f>
        <v>0.18181818181818182</v>
      </c>
      <c r="H6" s="40">
        <v>6</v>
      </c>
      <c r="I6" s="90">
        <v>0</v>
      </c>
      <c r="J6" s="91">
        <v>0</v>
      </c>
      <c r="K6" s="129">
        <f>(E6+H6)/B6</f>
        <v>0.65384615384615385</v>
      </c>
      <c r="L6" s="39">
        <f>IF(C6&gt;0,(F6+I6-J6)/C6,0)</f>
        <v>0.2857142857142857</v>
      </c>
      <c r="M6" s="93">
        <v>13.5</v>
      </c>
      <c r="N6" s="37">
        <v>22</v>
      </c>
      <c r="O6" s="94">
        <v>0</v>
      </c>
      <c r="P6" s="34"/>
      <c r="Q6" s="95"/>
    </row>
    <row r="7" spans="1:17" s="35" customFormat="1" ht="21.95" customHeight="1" x14ac:dyDescent="0.2">
      <c r="A7" s="36" t="s">
        <v>35</v>
      </c>
      <c r="B7" s="87">
        <v>70</v>
      </c>
      <c r="C7" s="88">
        <v>13</v>
      </c>
      <c r="D7" s="96">
        <f t="shared" si="0"/>
        <v>0.18571428571428572</v>
      </c>
      <c r="E7" s="37">
        <v>30</v>
      </c>
      <c r="F7" s="89">
        <v>1</v>
      </c>
      <c r="G7" s="39">
        <f t="shared" si="1"/>
        <v>3.3333333333333333E-2</v>
      </c>
      <c r="H7" s="40">
        <v>25</v>
      </c>
      <c r="I7" s="90">
        <v>0</v>
      </c>
      <c r="J7" s="97">
        <v>0</v>
      </c>
      <c r="K7" s="92">
        <f>(E7+H7)/B7</f>
        <v>0.7857142857142857</v>
      </c>
      <c r="L7" s="39">
        <f>IF(C7&gt;0,(F7+I7-J7)/C7,0)</f>
        <v>7.6923076923076927E-2</v>
      </c>
      <c r="M7" s="93">
        <v>15</v>
      </c>
      <c r="N7" s="37">
        <v>49</v>
      </c>
      <c r="O7" s="94">
        <v>7</v>
      </c>
      <c r="P7" s="34"/>
      <c r="Q7" s="95"/>
    </row>
    <row r="8" spans="1:17" s="35" customFormat="1" ht="21.95" customHeight="1" x14ac:dyDescent="0.2">
      <c r="A8" s="23" t="s">
        <v>36</v>
      </c>
      <c r="B8" s="98">
        <v>76</v>
      </c>
      <c r="C8" s="53">
        <v>4</v>
      </c>
      <c r="D8" s="47">
        <f t="shared" si="0"/>
        <v>5.2631578947368418E-2</v>
      </c>
      <c r="E8" s="45">
        <v>47</v>
      </c>
      <c r="F8" s="99">
        <v>1</v>
      </c>
      <c r="G8" s="96">
        <f t="shared" si="1"/>
        <v>2.1276595744680851E-2</v>
      </c>
      <c r="H8" s="100">
        <v>11</v>
      </c>
      <c r="I8" s="101">
        <v>0</v>
      </c>
      <c r="J8" s="102">
        <v>0</v>
      </c>
      <c r="K8" s="92">
        <f t="shared" ref="K8:K22" si="2">(E8+H8)/B8</f>
        <v>0.76315789473684215</v>
      </c>
      <c r="L8" s="39">
        <f t="shared" ref="L8:L22" si="3">IF(C8&gt;0,(F8+I8-J8)/C8,0)</f>
        <v>0.25</v>
      </c>
      <c r="M8" s="103">
        <v>29</v>
      </c>
      <c r="N8" s="45">
        <v>51</v>
      </c>
      <c r="O8" s="78">
        <v>3</v>
      </c>
      <c r="P8" s="34"/>
    </row>
    <row r="9" spans="1:17" s="35" customFormat="1" ht="21.95" customHeight="1" x14ac:dyDescent="0.2">
      <c r="A9" s="23" t="s">
        <v>37</v>
      </c>
      <c r="B9" s="98">
        <v>56</v>
      </c>
      <c r="C9" s="53">
        <v>6</v>
      </c>
      <c r="D9" s="47">
        <f t="shared" si="0"/>
        <v>0.10714285714285714</v>
      </c>
      <c r="E9" s="45">
        <v>51</v>
      </c>
      <c r="F9" s="99">
        <v>4</v>
      </c>
      <c r="G9" s="47">
        <f t="shared" si="1"/>
        <v>7.8431372549019607E-2</v>
      </c>
      <c r="H9" s="48">
        <v>5</v>
      </c>
      <c r="I9" s="54">
        <v>0</v>
      </c>
      <c r="J9" s="102">
        <v>0</v>
      </c>
      <c r="K9" s="92">
        <f t="shared" si="2"/>
        <v>1</v>
      </c>
      <c r="L9" s="39">
        <f t="shared" si="3"/>
        <v>0.66666666666666663</v>
      </c>
      <c r="M9" s="103">
        <v>18</v>
      </c>
      <c r="N9" s="45">
        <v>45</v>
      </c>
      <c r="O9" s="78">
        <v>2</v>
      </c>
      <c r="P9" s="34"/>
      <c r="Q9" s="95"/>
    </row>
    <row r="10" spans="1:17" s="35" customFormat="1" ht="21.95" customHeight="1" x14ac:dyDescent="0.2">
      <c r="A10" s="23" t="s">
        <v>38</v>
      </c>
      <c r="B10" s="98">
        <v>30</v>
      </c>
      <c r="C10" s="53">
        <v>14</v>
      </c>
      <c r="D10" s="47">
        <f t="shared" si="0"/>
        <v>0.46666666666666667</v>
      </c>
      <c r="E10" s="45">
        <v>13</v>
      </c>
      <c r="F10" s="99">
        <v>8</v>
      </c>
      <c r="G10" s="47">
        <f t="shared" si="1"/>
        <v>0.61538461538461542</v>
      </c>
      <c r="H10" s="48">
        <v>10</v>
      </c>
      <c r="I10" s="54">
        <v>1</v>
      </c>
      <c r="J10" s="102">
        <v>0</v>
      </c>
      <c r="K10" s="92">
        <f t="shared" si="2"/>
        <v>0.76666666666666672</v>
      </c>
      <c r="L10" s="39">
        <f t="shared" si="3"/>
        <v>0.6428571428571429</v>
      </c>
      <c r="M10" s="103">
        <v>15.875</v>
      </c>
      <c r="N10" s="45">
        <v>22</v>
      </c>
      <c r="O10" s="78">
        <v>8</v>
      </c>
      <c r="P10" s="34"/>
      <c r="Q10" s="95"/>
    </row>
    <row r="11" spans="1:17" s="35" customFormat="1" ht="21.95" customHeight="1" x14ac:dyDescent="0.2">
      <c r="A11" s="23" t="s">
        <v>39</v>
      </c>
      <c r="B11" s="98">
        <v>98</v>
      </c>
      <c r="C11" s="53">
        <v>13</v>
      </c>
      <c r="D11" s="47">
        <f t="shared" si="0"/>
        <v>0.1326530612244898</v>
      </c>
      <c r="E11" s="45">
        <v>71</v>
      </c>
      <c r="F11" s="99">
        <v>8</v>
      </c>
      <c r="G11" s="130">
        <f t="shared" si="1"/>
        <v>0.11267605633802817</v>
      </c>
      <c r="H11" s="104">
        <v>18</v>
      </c>
      <c r="I11" s="105">
        <v>3</v>
      </c>
      <c r="J11" s="102">
        <v>0</v>
      </c>
      <c r="K11" s="92">
        <f t="shared" si="2"/>
        <v>0.90816326530612246</v>
      </c>
      <c r="L11" s="39">
        <f t="shared" si="3"/>
        <v>0.84615384615384615</v>
      </c>
      <c r="M11" s="103">
        <v>15.0625</v>
      </c>
      <c r="N11" s="45">
        <v>70</v>
      </c>
      <c r="O11" s="78">
        <v>10</v>
      </c>
      <c r="P11" s="34"/>
      <c r="Q11" s="95"/>
    </row>
    <row r="12" spans="1:17" s="35" customFormat="1" ht="21.95" customHeight="1" x14ac:dyDescent="0.2">
      <c r="A12" s="23" t="s">
        <v>40</v>
      </c>
      <c r="B12" s="98">
        <v>25</v>
      </c>
      <c r="C12" s="53">
        <v>1</v>
      </c>
      <c r="D12" s="47">
        <f t="shared" si="0"/>
        <v>0.04</v>
      </c>
      <c r="E12" s="45">
        <v>15</v>
      </c>
      <c r="F12" s="99">
        <v>0</v>
      </c>
      <c r="G12" s="47">
        <f t="shared" si="1"/>
        <v>0</v>
      </c>
      <c r="H12" s="48">
        <v>5</v>
      </c>
      <c r="I12" s="54">
        <v>0</v>
      </c>
      <c r="J12" s="102">
        <v>0</v>
      </c>
      <c r="K12" s="92">
        <f t="shared" si="2"/>
        <v>0.8</v>
      </c>
      <c r="L12" s="39">
        <f t="shared" si="3"/>
        <v>0</v>
      </c>
      <c r="M12" s="103">
        <v>0</v>
      </c>
      <c r="N12" s="45">
        <v>12</v>
      </c>
      <c r="O12" s="78">
        <v>0</v>
      </c>
      <c r="P12" s="34"/>
      <c r="Q12" s="95"/>
    </row>
    <row r="13" spans="1:17" s="35" customFormat="1" ht="21.95" customHeight="1" x14ac:dyDescent="0.2">
      <c r="A13" s="23" t="s">
        <v>41</v>
      </c>
      <c r="B13" s="98">
        <v>26</v>
      </c>
      <c r="C13" s="53">
        <v>7</v>
      </c>
      <c r="D13" s="47">
        <f t="shared" si="0"/>
        <v>0.26923076923076922</v>
      </c>
      <c r="E13" s="45">
        <v>17</v>
      </c>
      <c r="F13" s="99">
        <v>4</v>
      </c>
      <c r="G13" s="96">
        <f t="shared" si="1"/>
        <v>0.23529411764705882</v>
      </c>
      <c r="H13" s="100">
        <v>4</v>
      </c>
      <c r="I13" s="101">
        <v>1</v>
      </c>
      <c r="J13" s="102">
        <v>0</v>
      </c>
      <c r="K13" s="92">
        <f t="shared" si="2"/>
        <v>0.80769230769230771</v>
      </c>
      <c r="L13" s="39">
        <f t="shared" si="3"/>
        <v>0.7142857142857143</v>
      </c>
      <c r="M13" s="103">
        <v>16.25</v>
      </c>
      <c r="N13" s="45">
        <v>20</v>
      </c>
      <c r="O13" s="78">
        <v>4</v>
      </c>
      <c r="P13" s="34"/>
      <c r="Q13" s="95"/>
    </row>
    <row r="14" spans="1:17" s="35" customFormat="1" ht="21.95" customHeight="1" x14ac:dyDescent="0.2">
      <c r="A14" s="23" t="s">
        <v>42</v>
      </c>
      <c r="B14" s="98">
        <v>58</v>
      </c>
      <c r="C14" s="53">
        <v>0</v>
      </c>
      <c r="D14" s="47">
        <f t="shared" si="0"/>
        <v>0</v>
      </c>
      <c r="E14" s="45">
        <v>15</v>
      </c>
      <c r="F14" s="99">
        <v>0</v>
      </c>
      <c r="G14" s="47">
        <f t="shared" si="1"/>
        <v>0</v>
      </c>
      <c r="H14" s="48">
        <v>32</v>
      </c>
      <c r="I14" s="54">
        <v>0</v>
      </c>
      <c r="J14" s="102">
        <v>0</v>
      </c>
      <c r="K14" s="92">
        <f t="shared" si="2"/>
        <v>0.81034482758620685</v>
      </c>
      <c r="L14" s="39">
        <f t="shared" si="3"/>
        <v>0</v>
      </c>
      <c r="M14" s="103">
        <v>0</v>
      </c>
      <c r="N14" s="45">
        <v>41</v>
      </c>
      <c r="O14" s="78">
        <v>0</v>
      </c>
      <c r="P14" s="34"/>
      <c r="Q14" s="95"/>
    </row>
    <row r="15" spans="1:17" s="35" customFormat="1" ht="21.95" customHeight="1" x14ac:dyDescent="0.2">
      <c r="A15" s="23" t="s">
        <v>43</v>
      </c>
      <c r="B15" s="98">
        <v>111</v>
      </c>
      <c r="C15" s="53">
        <v>43</v>
      </c>
      <c r="D15" s="47">
        <f t="shared" si="0"/>
        <v>0.38738738738738737</v>
      </c>
      <c r="E15" s="45">
        <v>58</v>
      </c>
      <c r="F15" s="99">
        <v>13</v>
      </c>
      <c r="G15" s="47">
        <f t="shared" si="1"/>
        <v>0.22413793103448276</v>
      </c>
      <c r="H15" s="48">
        <v>27</v>
      </c>
      <c r="I15" s="54">
        <v>4</v>
      </c>
      <c r="J15" s="102">
        <v>1</v>
      </c>
      <c r="K15" s="92">
        <f t="shared" si="2"/>
        <v>0.76576576576576572</v>
      </c>
      <c r="L15" s="39">
        <f t="shared" si="3"/>
        <v>0.37209302325581395</v>
      </c>
      <c r="M15" s="103">
        <v>14.326923076923077</v>
      </c>
      <c r="N15" s="45">
        <v>75</v>
      </c>
      <c r="O15" s="78">
        <v>6</v>
      </c>
      <c r="P15" s="34"/>
      <c r="Q15" s="95"/>
    </row>
    <row r="16" spans="1:17" s="35" customFormat="1" ht="21.95" customHeight="1" x14ac:dyDescent="0.2">
      <c r="A16" s="23" t="s">
        <v>44</v>
      </c>
      <c r="B16" s="98">
        <v>33</v>
      </c>
      <c r="C16" s="53">
        <v>6</v>
      </c>
      <c r="D16" s="47">
        <f t="shared" si="0"/>
        <v>0.18181818181818182</v>
      </c>
      <c r="E16" s="45">
        <v>21</v>
      </c>
      <c r="F16" s="99">
        <v>4</v>
      </c>
      <c r="G16" s="47">
        <f t="shared" si="1"/>
        <v>0.19047619047619047</v>
      </c>
      <c r="H16" s="48">
        <v>2</v>
      </c>
      <c r="I16" s="54">
        <v>0</v>
      </c>
      <c r="J16" s="102">
        <v>0</v>
      </c>
      <c r="K16" s="92">
        <f t="shared" si="2"/>
        <v>0.69696969696969702</v>
      </c>
      <c r="L16" s="39">
        <f t="shared" si="3"/>
        <v>0.66666666666666663</v>
      </c>
      <c r="M16" s="103">
        <v>17.625</v>
      </c>
      <c r="N16" s="45">
        <v>25</v>
      </c>
      <c r="O16" s="78">
        <v>4</v>
      </c>
      <c r="P16" s="34"/>
      <c r="Q16" s="95"/>
    </row>
    <row r="17" spans="1:17" s="35" customFormat="1" ht="21.95" customHeight="1" x14ac:dyDescent="0.2">
      <c r="A17" s="23" t="s">
        <v>45</v>
      </c>
      <c r="B17" s="98">
        <v>53</v>
      </c>
      <c r="C17" s="53">
        <v>0</v>
      </c>
      <c r="D17" s="47">
        <f t="shared" si="0"/>
        <v>0</v>
      </c>
      <c r="E17" s="45">
        <v>35</v>
      </c>
      <c r="F17" s="99">
        <v>0</v>
      </c>
      <c r="G17" s="47">
        <f t="shared" si="1"/>
        <v>0</v>
      </c>
      <c r="H17" s="48">
        <v>8</v>
      </c>
      <c r="I17" s="54">
        <v>0</v>
      </c>
      <c r="J17" s="102">
        <v>0</v>
      </c>
      <c r="K17" s="92">
        <f t="shared" si="2"/>
        <v>0.81132075471698117</v>
      </c>
      <c r="L17" s="39">
        <f t="shared" si="3"/>
        <v>0</v>
      </c>
      <c r="M17" s="103">
        <v>0</v>
      </c>
      <c r="N17" s="45">
        <v>45</v>
      </c>
      <c r="O17" s="78">
        <v>0</v>
      </c>
      <c r="P17" s="34"/>
      <c r="Q17" s="95"/>
    </row>
    <row r="18" spans="1:17" s="35" customFormat="1" ht="21.95" customHeight="1" x14ac:dyDescent="0.2">
      <c r="A18" s="23" t="s">
        <v>46</v>
      </c>
      <c r="B18" s="98">
        <v>47</v>
      </c>
      <c r="C18" s="53">
        <v>12</v>
      </c>
      <c r="D18" s="47">
        <f t="shared" si="0"/>
        <v>0.25531914893617019</v>
      </c>
      <c r="E18" s="45">
        <v>37</v>
      </c>
      <c r="F18" s="99">
        <v>9</v>
      </c>
      <c r="G18" s="47">
        <f t="shared" si="1"/>
        <v>0.24324324324324326</v>
      </c>
      <c r="H18" s="48">
        <v>5</v>
      </c>
      <c r="I18" s="54">
        <v>1</v>
      </c>
      <c r="J18" s="102">
        <v>1</v>
      </c>
      <c r="K18" s="92">
        <f t="shared" si="2"/>
        <v>0.8936170212765957</v>
      </c>
      <c r="L18" s="39">
        <f t="shared" si="3"/>
        <v>0.75</v>
      </c>
      <c r="M18" s="103">
        <v>15.583333333333332</v>
      </c>
      <c r="N18" s="45">
        <v>45</v>
      </c>
      <c r="O18" s="78">
        <v>5</v>
      </c>
      <c r="P18" s="34"/>
      <c r="Q18" s="95"/>
    </row>
    <row r="19" spans="1:17" s="35" customFormat="1" ht="21.95" customHeight="1" x14ac:dyDescent="0.2">
      <c r="A19" s="23" t="s">
        <v>47</v>
      </c>
      <c r="B19" s="98">
        <v>35</v>
      </c>
      <c r="C19" s="53">
        <v>1</v>
      </c>
      <c r="D19" s="47">
        <f t="shared" si="0"/>
        <v>2.8571428571428571E-2</v>
      </c>
      <c r="E19" s="45">
        <v>15</v>
      </c>
      <c r="F19" s="99">
        <v>1</v>
      </c>
      <c r="G19" s="39">
        <f t="shared" si="1"/>
        <v>6.6666666666666666E-2</v>
      </c>
      <c r="H19" s="40">
        <v>15</v>
      </c>
      <c r="I19" s="90">
        <v>0</v>
      </c>
      <c r="J19" s="91">
        <v>0</v>
      </c>
      <c r="K19" s="92">
        <f t="shared" si="2"/>
        <v>0.8571428571428571</v>
      </c>
      <c r="L19" s="39">
        <f t="shared" si="3"/>
        <v>1</v>
      </c>
      <c r="M19" s="103">
        <v>12</v>
      </c>
      <c r="N19" s="45">
        <v>25</v>
      </c>
      <c r="O19" s="78">
        <v>1</v>
      </c>
      <c r="P19" s="34"/>
      <c r="Q19" s="95"/>
    </row>
    <row r="20" spans="1:17" s="35" customFormat="1" ht="21.95" customHeight="1" x14ac:dyDescent="0.2">
      <c r="A20" s="23" t="s">
        <v>48</v>
      </c>
      <c r="B20" s="98">
        <v>44</v>
      </c>
      <c r="C20" s="53">
        <v>2</v>
      </c>
      <c r="D20" s="47">
        <f t="shared" si="0"/>
        <v>4.5454545454545456E-2</v>
      </c>
      <c r="E20" s="45">
        <v>25</v>
      </c>
      <c r="F20" s="99">
        <v>1</v>
      </c>
      <c r="G20" s="39">
        <f t="shared" si="1"/>
        <v>0.04</v>
      </c>
      <c r="H20" s="40">
        <v>14</v>
      </c>
      <c r="I20" s="90">
        <v>1</v>
      </c>
      <c r="J20" s="91">
        <v>0</v>
      </c>
      <c r="K20" s="92">
        <f t="shared" si="2"/>
        <v>0.88636363636363635</v>
      </c>
      <c r="L20" s="39">
        <f t="shared" si="3"/>
        <v>1</v>
      </c>
      <c r="M20" s="103">
        <v>13.5</v>
      </c>
      <c r="N20" s="45">
        <v>28</v>
      </c>
      <c r="O20" s="78">
        <v>2</v>
      </c>
      <c r="P20" s="34"/>
      <c r="Q20" s="95"/>
    </row>
    <row r="21" spans="1:17" s="35" customFormat="1" ht="21.95" customHeight="1" thickBot="1" x14ac:dyDescent="0.25">
      <c r="A21" s="55" t="s">
        <v>49</v>
      </c>
      <c r="B21" s="107">
        <v>44</v>
      </c>
      <c r="C21" s="108">
        <v>6</v>
      </c>
      <c r="D21" s="58">
        <f t="shared" si="0"/>
        <v>0.13636363636363635</v>
      </c>
      <c r="E21" s="109">
        <v>32</v>
      </c>
      <c r="F21" s="110">
        <v>3</v>
      </c>
      <c r="G21" s="96">
        <f t="shared" si="1"/>
        <v>9.375E-2</v>
      </c>
      <c r="H21" s="100">
        <v>8</v>
      </c>
      <c r="I21" s="101">
        <v>0</v>
      </c>
      <c r="J21" s="97">
        <v>0</v>
      </c>
      <c r="K21" s="131">
        <f t="shared" si="2"/>
        <v>0.90909090909090906</v>
      </c>
      <c r="L21" s="96">
        <f t="shared" si="3"/>
        <v>0.5</v>
      </c>
      <c r="M21" s="111">
        <v>14.083333333333332</v>
      </c>
      <c r="N21" s="109">
        <v>40</v>
      </c>
      <c r="O21" s="112">
        <v>5</v>
      </c>
      <c r="P21" s="34"/>
      <c r="Q21" s="95"/>
    </row>
    <row r="22" spans="1:17" s="35" customFormat="1" ht="21.95" customHeight="1" thickBot="1" x14ac:dyDescent="0.25">
      <c r="A22" s="64" t="s">
        <v>50</v>
      </c>
      <c r="B22" s="113">
        <f>SUM(B6:B21)</f>
        <v>832</v>
      </c>
      <c r="C22" s="82">
        <f>SUM(C6:C21)</f>
        <v>135</v>
      </c>
      <c r="D22" s="67">
        <f t="shared" si="0"/>
        <v>0.16225961538461539</v>
      </c>
      <c r="E22" s="65">
        <f>SUM(E6:E21)</f>
        <v>493</v>
      </c>
      <c r="F22" s="114">
        <f>SUM(F6:F21)</f>
        <v>59</v>
      </c>
      <c r="G22" s="67">
        <f t="shared" si="1"/>
        <v>0.11967545638945233</v>
      </c>
      <c r="H22" s="115">
        <f>SUM(H6:H21)</f>
        <v>195</v>
      </c>
      <c r="I22" s="116">
        <f>SUM(I6:I21)</f>
        <v>11</v>
      </c>
      <c r="J22" s="117">
        <f>SUM(J6:J21)</f>
        <v>2</v>
      </c>
      <c r="K22" s="118">
        <f t="shared" si="2"/>
        <v>0.82692307692307687</v>
      </c>
      <c r="L22" s="67">
        <f t="shared" si="3"/>
        <v>0.50370370370370365</v>
      </c>
      <c r="M22" s="119">
        <v>15.597457627118645</v>
      </c>
      <c r="N22" s="65">
        <f>SUM(N6:N21)</f>
        <v>615</v>
      </c>
      <c r="O22" s="68">
        <f>SUM(O6:O21)</f>
        <v>57</v>
      </c>
      <c r="P22" s="34"/>
      <c r="Q22" s="120"/>
    </row>
    <row r="23" spans="1:17" s="35" customFormat="1" ht="12.75" customHeight="1" x14ac:dyDescent="0.2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25">
      <c r="A24" s="263" t="s">
        <v>63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5"/>
      <c r="P24" s="34"/>
      <c r="Q24" s="120"/>
    </row>
    <row r="25" spans="1:17" s="35" customFormat="1" ht="12" customHeight="1" x14ac:dyDescent="0.2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5"/>
      <c r="P25" s="34"/>
      <c r="Q25" s="120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  <c r="P26" s="17"/>
    </row>
  </sheetData>
  <mergeCells count="12">
    <mergeCell ref="A26:O26"/>
    <mergeCell ref="H4:I4"/>
    <mergeCell ref="A3:O3"/>
    <mergeCell ref="A24:O24"/>
    <mergeCell ref="A25:O25"/>
    <mergeCell ref="A4:A5"/>
    <mergeCell ref="A1:O1"/>
    <mergeCell ref="K4:L4"/>
    <mergeCell ref="E4:G4"/>
    <mergeCell ref="N4:O4"/>
    <mergeCell ref="B4:D4"/>
    <mergeCell ref="A2:O2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="80" zoomScaleNormal="80" workbookViewId="0">
      <selection activeCell="B22" sqref="B22"/>
    </sheetView>
  </sheetViews>
  <sheetFormatPr defaultColWidth="9.140625" defaultRowHeight="12.75" x14ac:dyDescent="0.2"/>
  <cols>
    <col min="1" max="1" width="19.140625" style="2" customWidth="1"/>
    <col min="2" max="2" width="8.85546875" style="127" customWidth="1"/>
    <col min="3" max="3" width="7.140625" style="2" customWidth="1"/>
    <col min="4" max="4" width="7.140625" style="128" customWidth="1"/>
    <col min="5" max="7" width="8.140625" style="2" customWidth="1"/>
    <col min="8" max="8" width="8.5703125" style="2" customWidth="1"/>
    <col min="9" max="10" width="9.28515625" style="2" customWidth="1"/>
    <col min="11" max="12" width="7.140625" style="2" customWidth="1"/>
    <col min="13" max="13" width="7.5703125" style="128" customWidth="1"/>
    <col min="14" max="15" width="6.7109375" style="2" customWidth="1"/>
    <col min="16" max="16" width="9.7109375" style="1" customWidth="1"/>
    <col min="17" max="16384" width="9.140625" style="2"/>
  </cols>
  <sheetData>
    <row r="1" spans="1:17" ht="21.95" customHeight="1" x14ac:dyDescent="0.2">
      <c r="A1" s="266" t="str">
        <f>+'1 In School Youth Part'!A1:N1</f>
        <v>TAB 7 - WIOA TITLE I PARTICIPANT SUMMARY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/>
    </row>
    <row r="2" spans="1:17" ht="21.95" customHeight="1" x14ac:dyDescent="0.2">
      <c r="A2" s="273" t="str">
        <f>'1 In School Youth Part'!$A$2</f>
        <v>FY22 QUARTER ENDING DECEMBER 31, 2021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</row>
    <row r="3" spans="1:17" ht="21.95" customHeight="1" thickBot="1" x14ac:dyDescent="0.25">
      <c r="A3" s="258" t="s">
        <v>65</v>
      </c>
      <c r="B3" s="259"/>
      <c r="C3" s="259"/>
      <c r="D3" s="259"/>
      <c r="E3" s="259"/>
      <c r="F3" s="259"/>
      <c r="G3" s="259"/>
      <c r="H3" s="259"/>
      <c r="I3" s="259"/>
      <c r="J3" s="259"/>
      <c r="K3" s="242"/>
      <c r="L3" s="242"/>
      <c r="M3" s="242"/>
      <c r="N3" s="242"/>
      <c r="O3" s="243"/>
    </row>
    <row r="4" spans="1:17" ht="25.5" customHeight="1" x14ac:dyDescent="0.2">
      <c r="A4" s="274" t="str">
        <f>'1 In School Youth Part'!$A$4</f>
        <v>WORKFORCE AREA</v>
      </c>
      <c r="B4" s="272" t="s">
        <v>55</v>
      </c>
      <c r="C4" s="272"/>
      <c r="D4" s="257"/>
      <c r="E4" s="256" t="s">
        <v>56</v>
      </c>
      <c r="F4" s="270"/>
      <c r="G4" s="271"/>
      <c r="H4" s="256" t="s">
        <v>57</v>
      </c>
      <c r="I4" s="257"/>
      <c r="J4" s="84" t="s">
        <v>58</v>
      </c>
      <c r="K4" s="269" t="s">
        <v>59</v>
      </c>
      <c r="L4" s="257"/>
      <c r="M4" s="225" t="s">
        <v>60</v>
      </c>
      <c r="N4" s="256" t="s">
        <v>61</v>
      </c>
      <c r="O4" s="271"/>
    </row>
    <row r="5" spans="1:17" ht="30" customHeight="1" thickBot="1" x14ac:dyDescent="0.25">
      <c r="A5" s="275"/>
      <c r="B5" s="19" t="s">
        <v>21</v>
      </c>
      <c r="C5" s="19" t="s">
        <v>22</v>
      </c>
      <c r="D5" s="85" t="s">
        <v>62</v>
      </c>
      <c r="E5" s="19" t="s">
        <v>21</v>
      </c>
      <c r="F5" s="19" t="s">
        <v>22</v>
      </c>
      <c r="G5" s="85" t="s">
        <v>62</v>
      </c>
      <c r="H5" s="19" t="s">
        <v>21</v>
      </c>
      <c r="I5" s="20" t="s">
        <v>22</v>
      </c>
      <c r="J5" s="20" t="s">
        <v>22</v>
      </c>
      <c r="K5" s="19" t="s">
        <v>21</v>
      </c>
      <c r="L5" s="20" t="s">
        <v>22</v>
      </c>
      <c r="M5" s="20" t="s">
        <v>22</v>
      </c>
      <c r="N5" s="19" t="s">
        <v>21</v>
      </c>
      <c r="O5" s="86" t="s">
        <v>22</v>
      </c>
    </row>
    <row r="6" spans="1:17" s="35" customFormat="1" ht="21.95" customHeight="1" x14ac:dyDescent="0.2">
      <c r="A6" s="23" t="s">
        <v>34</v>
      </c>
      <c r="B6" s="132">
        <f>+'4 In School Youth Exits'!B6+'5 Out School Youth Exits'!B6</f>
        <v>26</v>
      </c>
      <c r="C6" s="133">
        <f>+'4 In School Youth Exits'!C6+'5 Out School Youth Exits'!C6</f>
        <v>7</v>
      </c>
      <c r="D6" s="39">
        <f t="shared" ref="D6:D22" si="0">C6/B6</f>
        <v>0.26923076923076922</v>
      </c>
      <c r="E6" s="134">
        <f>+'4 In School Youth Exits'!E6+'5 Out School Youth Exits'!E6</f>
        <v>11</v>
      </c>
      <c r="F6" s="134">
        <f>+'4 In School Youth Exits'!F6+'5 Out School Youth Exits'!F6</f>
        <v>2</v>
      </c>
      <c r="G6" s="39">
        <f t="shared" ref="G6:G22" si="1">F6/E6</f>
        <v>0.18181818181818182</v>
      </c>
      <c r="H6" s="134">
        <f>+'4 In School Youth Exits'!H6+'5 Out School Youth Exits'!H6</f>
        <v>6</v>
      </c>
      <c r="I6" s="135">
        <f>+'4 In School Youth Exits'!I6+'5 Out School Youth Exits'!I6</f>
        <v>0</v>
      </c>
      <c r="J6" s="136">
        <f>+'4 In School Youth Exits'!J6+'5 Out School Youth Exits'!J6</f>
        <v>0</v>
      </c>
      <c r="K6" s="137">
        <f>(E6+H6)/B6</f>
        <v>0.65384615384615385</v>
      </c>
      <c r="L6" s="39">
        <f>IF(C6&gt;0,(F6+I6-J6)/C6,0)</f>
        <v>0.2857142857142857</v>
      </c>
      <c r="M6" s="138">
        <v>13.5</v>
      </c>
      <c r="N6" s="134">
        <f>+'4 In School Youth Exits'!N6+'5 Out School Youth Exits'!N6</f>
        <v>22</v>
      </c>
      <c r="O6" s="135">
        <f>+'4 In School Youth Exits'!O6+'5 Out School Youth Exits'!O6</f>
        <v>0</v>
      </c>
      <c r="P6" s="34"/>
      <c r="Q6" s="95"/>
    </row>
    <row r="7" spans="1:17" s="35" customFormat="1" ht="21.95" customHeight="1" x14ac:dyDescent="0.2">
      <c r="A7" s="36" t="s">
        <v>35</v>
      </c>
      <c r="B7" s="87">
        <f>+'4 In School Youth Exits'!B7+'5 Out School Youth Exits'!B7</f>
        <v>77</v>
      </c>
      <c r="C7" s="134">
        <f>+'4 In School Youth Exits'!C7+'5 Out School Youth Exits'!C7</f>
        <v>17</v>
      </c>
      <c r="D7" s="96">
        <f t="shared" si="0"/>
        <v>0.22077922077922077</v>
      </c>
      <c r="E7" s="134">
        <f>+'4 In School Youth Exits'!E7+'5 Out School Youth Exits'!E7</f>
        <v>33</v>
      </c>
      <c r="F7" s="134">
        <f>+'4 In School Youth Exits'!F7+'5 Out School Youth Exits'!F7</f>
        <v>2</v>
      </c>
      <c r="G7" s="39">
        <f t="shared" si="1"/>
        <v>6.0606060606060608E-2</v>
      </c>
      <c r="H7" s="134">
        <f>+'4 In School Youth Exits'!H7+'5 Out School Youth Exits'!H7</f>
        <v>27</v>
      </c>
      <c r="I7" s="139">
        <f>+'4 In School Youth Exits'!I7+'5 Out School Youth Exits'!I7</f>
        <v>1</v>
      </c>
      <c r="J7" s="140">
        <f>+'4 In School Youth Exits'!J7+'5 Out School Youth Exits'!J7</f>
        <v>0</v>
      </c>
      <c r="K7" s="92">
        <f t="shared" ref="K7:K22" si="2">(E7+H7)/B7</f>
        <v>0.77922077922077926</v>
      </c>
      <c r="L7" s="39">
        <f t="shared" ref="L7:L22" si="3">IF(C7&gt;0,(F7+I7-J7)/C7,0)</f>
        <v>0.17647058823529413</v>
      </c>
      <c r="M7" s="138">
        <v>15</v>
      </c>
      <c r="N7" s="134">
        <f>+'4 In School Youth Exits'!N7+'5 Out School Youth Exits'!N7</f>
        <v>51</v>
      </c>
      <c r="O7" s="139">
        <f>+'4 In School Youth Exits'!O7+'5 Out School Youth Exits'!O7</f>
        <v>9</v>
      </c>
      <c r="P7" s="34"/>
      <c r="Q7" s="95"/>
    </row>
    <row r="8" spans="1:17" s="35" customFormat="1" ht="21.95" customHeight="1" x14ac:dyDescent="0.2">
      <c r="A8" s="23" t="s">
        <v>36</v>
      </c>
      <c r="B8" s="87">
        <f>+'4 In School Youth Exits'!B8+'5 Out School Youth Exits'!B8</f>
        <v>88</v>
      </c>
      <c r="C8" s="134">
        <f>+'4 In School Youth Exits'!C8+'5 Out School Youth Exits'!C8</f>
        <v>4</v>
      </c>
      <c r="D8" s="47">
        <f t="shared" si="0"/>
        <v>4.5454545454545456E-2</v>
      </c>
      <c r="E8" s="134">
        <f>+'4 In School Youth Exits'!E8+'5 Out School Youth Exits'!E8</f>
        <v>53</v>
      </c>
      <c r="F8" s="134">
        <f>+'4 In School Youth Exits'!F8+'5 Out School Youth Exits'!F8</f>
        <v>1</v>
      </c>
      <c r="G8" s="96">
        <f t="shared" si="1"/>
        <v>1.8867924528301886E-2</v>
      </c>
      <c r="H8" s="134">
        <f>+'4 In School Youth Exits'!H8+'5 Out School Youth Exits'!H8</f>
        <v>14</v>
      </c>
      <c r="I8" s="139">
        <f>+'4 In School Youth Exits'!I8+'5 Out School Youth Exits'!I8</f>
        <v>0</v>
      </c>
      <c r="J8" s="140">
        <f>+'4 In School Youth Exits'!J8+'5 Out School Youth Exits'!J8</f>
        <v>0</v>
      </c>
      <c r="K8" s="92">
        <f t="shared" si="2"/>
        <v>0.76136363636363635</v>
      </c>
      <c r="L8" s="39">
        <f t="shared" si="3"/>
        <v>0.25</v>
      </c>
      <c r="M8" s="138">
        <v>29</v>
      </c>
      <c r="N8" s="134">
        <f>+'4 In School Youth Exits'!N8+'5 Out School Youth Exits'!N8</f>
        <v>59</v>
      </c>
      <c r="O8" s="139">
        <f>+'4 In School Youth Exits'!O8+'5 Out School Youth Exits'!O8</f>
        <v>3</v>
      </c>
      <c r="P8" s="34"/>
    </row>
    <row r="9" spans="1:17" s="35" customFormat="1" ht="21.95" customHeight="1" x14ac:dyDescent="0.2">
      <c r="A9" s="23" t="s">
        <v>37</v>
      </c>
      <c r="B9" s="87">
        <f>+'4 In School Youth Exits'!B9+'5 Out School Youth Exits'!B9</f>
        <v>56</v>
      </c>
      <c r="C9" s="134">
        <f>+'4 In School Youth Exits'!C9+'5 Out School Youth Exits'!C9</f>
        <v>6</v>
      </c>
      <c r="D9" s="47">
        <f t="shared" si="0"/>
        <v>0.10714285714285714</v>
      </c>
      <c r="E9" s="134">
        <f>+'4 In School Youth Exits'!E9+'5 Out School Youth Exits'!E9</f>
        <v>51</v>
      </c>
      <c r="F9" s="134">
        <f>+'4 In School Youth Exits'!F9+'5 Out School Youth Exits'!F9</f>
        <v>4</v>
      </c>
      <c r="G9" s="47">
        <f t="shared" si="1"/>
        <v>7.8431372549019607E-2</v>
      </c>
      <c r="H9" s="134">
        <f>+'4 In School Youth Exits'!H9+'5 Out School Youth Exits'!H9</f>
        <v>5</v>
      </c>
      <c r="I9" s="139">
        <f>+'4 In School Youth Exits'!I9+'5 Out School Youth Exits'!I9</f>
        <v>0</v>
      </c>
      <c r="J9" s="140">
        <f>+'4 In School Youth Exits'!J9+'5 Out School Youth Exits'!J9</f>
        <v>0</v>
      </c>
      <c r="K9" s="92">
        <f t="shared" si="2"/>
        <v>1</v>
      </c>
      <c r="L9" s="39">
        <f t="shared" si="3"/>
        <v>0.66666666666666663</v>
      </c>
      <c r="M9" s="138">
        <v>18</v>
      </c>
      <c r="N9" s="134">
        <f>+'4 In School Youth Exits'!N9+'5 Out School Youth Exits'!N9</f>
        <v>45</v>
      </c>
      <c r="O9" s="139">
        <f>+'4 In School Youth Exits'!O9+'5 Out School Youth Exits'!O9</f>
        <v>2</v>
      </c>
      <c r="P9" s="34"/>
      <c r="Q9" s="95"/>
    </row>
    <row r="10" spans="1:17" s="35" customFormat="1" ht="21.95" customHeight="1" x14ac:dyDescent="0.2">
      <c r="A10" s="23" t="s">
        <v>38</v>
      </c>
      <c r="B10" s="87">
        <f>+'4 In School Youth Exits'!B10+'5 Out School Youth Exits'!B10</f>
        <v>30</v>
      </c>
      <c r="C10" s="134">
        <f>+'4 In School Youth Exits'!C10+'5 Out School Youth Exits'!C10</f>
        <v>14</v>
      </c>
      <c r="D10" s="47">
        <f t="shared" si="0"/>
        <v>0.46666666666666667</v>
      </c>
      <c r="E10" s="134">
        <f>+'4 In School Youth Exits'!E10+'5 Out School Youth Exits'!E10</f>
        <v>13</v>
      </c>
      <c r="F10" s="134">
        <f>+'4 In School Youth Exits'!F10+'5 Out School Youth Exits'!F10</f>
        <v>8</v>
      </c>
      <c r="G10" s="47">
        <f t="shared" si="1"/>
        <v>0.61538461538461542</v>
      </c>
      <c r="H10" s="134">
        <f>+'4 In School Youth Exits'!H10+'5 Out School Youth Exits'!H10</f>
        <v>10</v>
      </c>
      <c r="I10" s="139">
        <f>+'4 In School Youth Exits'!I10+'5 Out School Youth Exits'!I10</f>
        <v>1</v>
      </c>
      <c r="J10" s="140">
        <f>+'4 In School Youth Exits'!J10+'5 Out School Youth Exits'!J10</f>
        <v>0</v>
      </c>
      <c r="K10" s="92">
        <f t="shared" si="2"/>
        <v>0.76666666666666672</v>
      </c>
      <c r="L10" s="39">
        <f t="shared" si="3"/>
        <v>0.6428571428571429</v>
      </c>
      <c r="M10" s="138">
        <v>15.875</v>
      </c>
      <c r="N10" s="134">
        <f>+'4 In School Youth Exits'!N10+'5 Out School Youth Exits'!N10</f>
        <v>22</v>
      </c>
      <c r="O10" s="139">
        <f>+'4 In School Youth Exits'!O10+'5 Out School Youth Exits'!O10</f>
        <v>8</v>
      </c>
      <c r="P10" s="34"/>
      <c r="Q10" s="95"/>
    </row>
    <row r="11" spans="1:17" s="35" customFormat="1" ht="21.95" customHeight="1" x14ac:dyDescent="0.2">
      <c r="A11" s="23" t="s">
        <v>39</v>
      </c>
      <c r="B11" s="87">
        <f>+'4 In School Youth Exits'!B11+'5 Out School Youth Exits'!B11</f>
        <v>98</v>
      </c>
      <c r="C11" s="134">
        <f>+'4 In School Youth Exits'!C11+'5 Out School Youth Exits'!C11</f>
        <v>13</v>
      </c>
      <c r="D11" s="47">
        <f t="shared" si="0"/>
        <v>0.1326530612244898</v>
      </c>
      <c r="E11" s="134">
        <f>+'4 In School Youth Exits'!E11+'5 Out School Youth Exits'!E11</f>
        <v>71</v>
      </c>
      <c r="F11" s="134">
        <f>+'4 In School Youth Exits'!F11+'5 Out School Youth Exits'!F11</f>
        <v>8</v>
      </c>
      <c r="G11" s="130">
        <f t="shared" si="1"/>
        <v>0.11267605633802817</v>
      </c>
      <c r="H11" s="134">
        <f>+'4 In School Youth Exits'!H11+'5 Out School Youth Exits'!H11</f>
        <v>18</v>
      </c>
      <c r="I11" s="139">
        <f>+'4 In School Youth Exits'!I11+'5 Out School Youth Exits'!I11</f>
        <v>3</v>
      </c>
      <c r="J11" s="140">
        <f>+'4 In School Youth Exits'!J11+'5 Out School Youth Exits'!J11</f>
        <v>0</v>
      </c>
      <c r="K11" s="92">
        <f t="shared" si="2"/>
        <v>0.90816326530612246</v>
      </c>
      <c r="L11" s="39">
        <f t="shared" si="3"/>
        <v>0.84615384615384615</v>
      </c>
      <c r="M11" s="138">
        <v>15.0625</v>
      </c>
      <c r="N11" s="134">
        <f>+'4 In School Youth Exits'!N11+'5 Out School Youth Exits'!N11</f>
        <v>70</v>
      </c>
      <c r="O11" s="139">
        <f>+'4 In School Youth Exits'!O11+'5 Out School Youth Exits'!O11</f>
        <v>10</v>
      </c>
      <c r="P11" s="34"/>
      <c r="Q11" s="95"/>
    </row>
    <row r="12" spans="1:17" s="35" customFormat="1" ht="21.95" customHeight="1" x14ac:dyDescent="0.2">
      <c r="A12" s="23" t="s">
        <v>40</v>
      </c>
      <c r="B12" s="87">
        <f>+'4 In School Youth Exits'!B12+'5 Out School Youth Exits'!B12</f>
        <v>33</v>
      </c>
      <c r="C12" s="134">
        <f>+'4 In School Youth Exits'!C12+'5 Out School Youth Exits'!C12</f>
        <v>1</v>
      </c>
      <c r="D12" s="47">
        <f t="shared" si="0"/>
        <v>3.0303030303030304E-2</v>
      </c>
      <c r="E12" s="134">
        <f>+'4 In School Youth Exits'!E12+'5 Out School Youth Exits'!E12</f>
        <v>19</v>
      </c>
      <c r="F12" s="134">
        <f>+'4 In School Youth Exits'!F12+'5 Out School Youth Exits'!F12</f>
        <v>0</v>
      </c>
      <c r="G12" s="47">
        <f t="shared" si="1"/>
        <v>0</v>
      </c>
      <c r="H12" s="134">
        <f>+'4 In School Youth Exits'!H12+'5 Out School Youth Exits'!H12</f>
        <v>8</v>
      </c>
      <c r="I12" s="139">
        <f>+'4 In School Youth Exits'!I12+'5 Out School Youth Exits'!I12</f>
        <v>0</v>
      </c>
      <c r="J12" s="140">
        <f>+'4 In School Youth Exits'!J12+'5 Out School Youth Exits'!J12</f>
        <v>0</v>
      </c>
      <c r="K12" s="92">
        <f t="shared" si="2"/>
        <v>0.81818181818181823</v>
      </c>
      <c r="L12" s="39">
        <f t="shared" si="3"/>
        <v>0</v>
      </c>
      <c r="M12" s="138">
        <v>0</v>
      </c>
      <c r="N12" s="134">
        <f>+'4 In School Youth Exits'!N12+'5 Out School Youth Exits'!N12</f>
        <v>18</v>
      </c>
      <c r="O12" s="139">
        <f>+'4 In School Youth Exits'!O12+'5 Out School Youth Exits'!O12</f>
        <v>0</v>
      </c>
      <c r="P12" s="34"/>
      <c r="Q12" s="95"/>
    </row>
    <row r="13" spans="1:17" s="35" customFormat="1" ht="21.95" customHeight="1" x14ac:dyDescent="0.2">
      <c r="A13" s="23" t="s">
        <v>41</v>
      </c>
      <c r="B13" s="87">
        <f>+'4 In School Youth Exits'!B13+'5 Out School Youth Exits'!B13</f>
        <v>40</v>
      </c>
      <c r="C13" s="134">
        <f>+'4 In School Youth Exits'!C13+'5 Out School Youth Exits'!C13</f>
        <v>7</v>
      </c>
      <c r="D13" s="47">
        <f t="shared" si="0"/>
        <v>0.17499999999999999</v>
      </c>
      <c r="E13" s="134">
        <f>+'4 In School Youth Exits'!E13+'5 Out School Youth Exits'!E13</f>
        <v>25</v>
      </c>
      <c r="F13" s="134">
        <f>+'4 In School Youth Exits'!F13+'5 Out School Youth Exits'!F13</f>
        <v>4</v>
      </c>
      <c r="G13" s="96">
        <f t="shared" si="1"/>
        <v>0.16</v>
      </c>
      <c r="H13" s="134">
        <f>+'4 In School Youth Exits'!H13+'5 Out School Youth Exits'!H13</f>
        <v>8</v>
      </c>
      <c r="I13" s="139">
        <f>+'4 In School Youth Exits'!I13+'5 Out School Youth Exits'!I13</f>
        <v>1</v>
      </c>
      <c r="J13" s="140">
        <f>+'4 In School Youth Exits'!J13+'5 Out School Youth Exits'!J13</f>
        <v>0</v>
      </c>
      <c r="K13" s="92">
        <f t="shared" si="2"/>
        <v>0.82499999999999996</v>
      </c>
      <c r="L13" s="39">
        <f t="shared" si="3"/>
        <v>0.7142857142857143</v>
      </c>
      <c r="M13" s="138">
        <v>16.25</v>
      </c>
      <c r="N13" s="134">
        <f>+'4 In School Youth Exits'!N13+'5 Out School Youth Exits'!N13</f>
        <v>32</v>
      </c>
      <c r="O13" s="139">
        <f>+'4 In School Youth Exits'!O13+'5 Out School Youth Exits'!O13</f>
        <v>4</v>
      </c>
      <c r="P13" s="34"/>
      <c r="Q13" s="95"/>
    </row>
    <row r="14" spans="1:17" s="35" customFormat="1" ht="21.95" customHeight="1" x14ac:dyDescent="0.2">
      <c r="A14" s="23" t="s">
        <v>42</v>
      </c>
      <c r="B14" s="87">
        <f>+'4 In School Youth Exits'!B14+'5 Out School Youth Exits'!B14</f>
        <v>58</v>
      </c>
      <c r="C14" s="134">
        <f>+'4 In School Youth Exits'!C14+'5 Out School Youth Exits'!C14</f>
        <v>0</v>
      </c>
      <c r="D14" s="47">
        <f t="shared" si="0"/>
        <v>0</v>
      </c>
      <c r="E14" s="134">
        <f>+'4 In School Youth Exits'!E14+'5 Out School Youth Exits'!E14</f>
        <v>15</v>
      </c>
      <c r="F14" s="134">
        <f>+'4 In School Youth Exits'!F14+'5 Out School Youth Exits'!F14</f>
        <v>0</v>
      </c>
      <c r="G14" s="47">
        <f t="shared" si="1"/>
        <v>0</v>
      </c>
      <c r="H14" s="134">
        <f>+'4 In School Youth Exits'!H14+'5 Out School Youth Exits'!H14</f>
        <v>32</v>
      </c>
      <c r="I14" s="139">
        <f>+'4 In School Youth Exits'!I14+'5 Out School Youth Exits'!I14</f>
        <v>0</v>
      </c>
      <c r="J14" s="140">
        <f>+'4 In School Youth Exits'!J14+'5 Out School Youth Exits'!J14</f>
        <v>0</v>
      </c>
      <c r="K14" s="92">
        <f t="shared" si="2"/>
        <v>0.81034482758620685</v>
      </c>
      <c r="L14" s="39">
        <f t="shared" si="3"/>
        <v>0</v>
      </c>
      <c r="M14" s="138">
        <v>0</v>
      </c>
      <c r="N14" s="134">
        <f>+'4 In School Youth Exits'!N14+'5 Out School Youth Exits'!N14</f>
        <v>41</v>
      </c>
      <c r="O14" s="139">
        <f>+'4 In School Youth Exits'!O14+'5 Out School Youth Exits'!O14</f>
        <v>0</v>
      </c>
      <c r="P14" s="34"/>
      <c r="Q14" s="95"/>
    </row>
    <row r="15" spans="1:17" s="35" customFormat="1" ht="21.95" customHeight="1" x14ac:dyDescent="0.2">
      <c r="A15" s="23" t="s">
        <v>43</v>
      </c>
      <c r="B15" s="87">
        <f>+'4 In School Youth Exits'!B15+'5 Out School Youth Exits'!B15</f>
        <v>191</v>
      </c>
      <c r="C15" s="134">
        <f>+'4 In School Youth Exits'!C15+'5 Out School Youth Exits'!C15</f>
        <v>68</v>
      </c>
      <c r="D15" s="47">
        <f t="shared" si="0"/>
        <v>0.35602094240837695</v>
      </c>
      <c r="E15" s="134">
        <f>+'4 In School Youth Exits'!E15+'5 Out School Youth Exits'!E15</f>
        <v>73</v>
      </c>
      <c r="F15" s="134">
        <f>+'4 In School Youth Exits'!F15+'5 Out School Youth Exits'!F15</f>
        <v>18</v>
      </c>
      <c r="G15" s="47">
        <f t="shared" si="1"/>
        <v>0.24657534246575341</v>
      </c>
      <c r="H15" s="134">
        <f>+'4 In School Youth Exits'!H15+'5 Out School Youth Exits'!H15</f>
        <v>74</v>
      </c>
      <c r="I15" s="139">
        <f>+'4 In School Youth Exits'!I15+'5 Out School Youth Exits'!I15</f>
        <v>18</v>
      </c>
      <c r="J15" s="140">
        <f>+'4 In School Youth Exits'!J15+'5 Out School Youth Exits'!J15</f>
        <v>1</v>
      </c>
      <c r="K15" s="92">
        <f t="shared" si="2"/>
        <v>0.76963350785340312</v>
      </c>
      <c r="L15" s="39">
        <f t="shared" si="3"/>
        <v>0.51470588235294112</v>
      </c>
      <c r="M15" s="138">
        <v>14.055555555555557</v>
      </c>
      <c r="N15" s="134">
        <f>+'4 In School Youth Exits'!N15+'5 Out School Youth Exits'!N15</f>
        <v>135</v>
      </c>
      <c r="O15" s="139">
        <f>+'4 In School Youth Exits'!O15+'5 Out School Youth Exits'!O15</f>
        <v>28</v>
      </c>
      <c r="P15" s="34"/>
      <c r="Q15" s="95"/>
    </row>
    <row r="16" spans="1:17" s="35" customFormat="1" ht="21.95" customHeight="1" x14ac:dyDescent="0.2">
      <c r="A16" s="23" t="s">
        <v>44</v>
      </c>
      <c r="B16" s="87">
        <f>+'4 In School Youth Exits'!B16+'5 Out School Youth Exits'!B16</f>
        <v>33</v>
      </c>
      <c r="C16" s="134">
        <f>+'4 In School Youth Exits'!C16+'5 Out School Youth Exits'!C16</f>
        <v>6</v>
      </c>
      <c r="D16" s="47">
        <f t="shared" si="0"/>
        <v>0.18181818181818182</v>
      </c>
      <c r="E16" s="134">
        <f>+'4 In School Youth Exits'!E16+'5 Out School Youth Exits'!E16</f>
        <v>21</v>
      </c>
      <c r="F16" s="134">
        <f>+'4 In School Youth Exits'!F16+'5 Out School Youth Exits'!F16</f>
        <v>4</v>
      </c>
      <c r="G16" s="47">
        <f t="shared" si="1"/>
        <v>0.19047619047619047</v>
      </c>
      <c r="H16" s="134">
        <f>+'4 In School Youth Exits'!H16+'5 Out School Youth Exits'!H16</f>
        <v>2</v>
      </c>
      <c r="I16" s="139">
        <f>+'4 In School Youth Exits'!I16+'5 Out School Youth Exits'!I16</f>
        <v>0</v>
      </c>
      <c r="J16" s="140">
        <f>+'4 In School Youth Exits'!J16+'5 Out School Youth Exits'!J16</f>
        <v>0</v>
      </c>
      <c r="K16" s="92">
        <f t="shared" si="2"/>
        <v>0.69696969696969702</v>
      </c>
      <c r="L16" s="39">
        <f t="shared" si="3"/>
        <v>0.66666666666666663</v>
      </c>
      <c r="M16" s="138">
        <v>17.625</v>
      </c>
      <c r="N16" s="134">
        <f>+'4 In School Youth Exits'!N16+'5 Out School Youth Exits'!N16</f>
        <v>25</v>
      </c>
      <c r="O16" s="139">
        <f>+'4 In School Youth Exits'!O16+'5 Out School Youth Exits'!O16</f>
        <v>4</v>
      </c>
      <c r="P16" s="34"/>
      <c r="Q16" s="95"/>
    </row>
    <row r="17" spans="1:17" s="35" customFormat="1" ht="21.95" customHeight="1" x14ac:dyDescent="0.2">
      <c r="A17" s="23" t="s">
        <v>45</v>
      </c>
      <c r="B17" s="87">
        <f>+'4 In School Youth Exits'!B17+'5 Out School Youth Exits'!B17</f>
        <v>94</v>
      </c>
      <c r="C17" s="134">
        <f>+'4 In School Youth Exits'!C17+'5 Out School Youth Exits'!C17</f>
        <v>8</v>
      </c>
      <c r="D17" s="47">
        <f t="shared" si="0"/>
        <v>8.5106382978723402E-2</v>
      </c>
      <c r="E17" s="134">
        <f>+'4 In School Youth Exits'!E17+'5 Out School Youth Exits'!E17</f>
        <v>50</v>
      </c>
      <c r="F17" s="134">
        <f>+'4 In School Youth Exits'!F17+'5 Out School Youth Exits'!F17</f>
        <v>0</v>
      </c>
      <c r="G17" s="47">
        <f t="shared" si="1"/>
        <v>0</v>
      </c>
      <c r="H17" s="134">
        <f>+'4 In School Youth Exits'!H17+'5 Out School Youth Exits'!H17</f>
        <v>29</v>
      </c>
      <c r="I17" s="139">
        <f>+'4 In School Youth Exits'!I17+'5 Out School Youth Exits'!I17</f>
        <v>0</v>
      </c>
      <c r="J17" s="140">
        <f>+'4 In School Youth Exits'!J17+'5 Out School Youth Exits'!J17</f>
        <v>0</v>
      </c>
      <c r="K17" s="92">
        <f t="shared" si="2"/>
        <v>0.84042553191489366</v>
      </c>
      <c r="L17" s="39">
        <f t="shared" si="3"/>
        <v>0</v>
      </c>
      <c r="M17" s="138">
        <v>0</v>
      </c>
      <c r="N17" s="134">
        <f>+'4 In School Youth Exits'!N17+'5 Out School Youth Exits'!N17</f>
        <v>83</v>
      </c>
      <c r="O17" s="139">
        <f>+'4 In School Youth Exits'!O17+'5 Out School Youth Exits'!O17</f>
        <v>1</v>
      </c>
      <c r="P17" s="34"/>
      <c r="Q17" s="95"/>
    </row>
    <row r="18" spans="1:17" s="35" customFormat="1" ht="21.95" customHeight="1" x14ac:dyDescent="0.2">
      <c r="A18" s="23" t="s">
        <v>46</v>
      </c>
      <c r="B18" s="87">
        <f>+'4 In School Youth Exits'!B18+'5 Out School Youth Exits'!B18</f>
        <v>53</v>
      </c>
      <c r="C18" s="134">
        <f>+'4 In School Youth Exits'!C18+'5 Out School Youth Exits'!C18</f>
        <v>14</v>
      </c>
      <c r="D18" s="47">
        <f t="shared" si="0"/>
        <v>0.26415094339622641</v>
      </c>
      <c r="E18" s="134">
        <f>+'4 In School Youth Exits'!E18+'5 Out School Youth Exits'!E18</f>
        <v>41</v>
      </c>
      <c r="F18" s="134">
        <f>+'4 In School Youth Exits'!F18+'5 Out School Youth Exits'!F18</f>
        <v>11</v>
      </c>
      <c r="G18" s="47">
        <f t="shared" si="1"/>
        <v>0.26829268292682928</v>
      </c>
      <c r="H18" s="134">
        <f>+'4 In School Youth Exits'!H18+'5 Out School Youth Exits'!H18</f>
        <v>6</v>
      </c>
      <c r="I18" s="139">
        <f>+'4 In School Youth Exits'!I18+'5 Out School Youth Exits'!I18</f>
        <v>1</v>
      </c>
      <c r="J18" s="140">
        <f>+'4 In School Youth Exits'!J18+'5 Out School Youth Exits'!J18</f>
        <v>1</v>
      </c>
      <c r="K18" s="92">
        <f t="shared" si="2"/>
        <v>0.8867924528301887</v>
      </c>
      <c r="L18" s="39">
        <f t="shared" si="3"/>
        <v>0.7857142857142857</v>
      </c>
      <c r="M18" s="138">
        <v>15.34090909090909</v>
      </c>
      <c r="N18" s="134">
        <f>+'4 In School Youth Exits'!N18+'5 Out School Youth Exits'!N18</f>
        <v>53</v>
      </c>
      <c r="O18" s="139">
        <f>+'4 In School Youth Exits'!O18+'5 Out School Youth Exits'!O18</f>
        <v>6</v>
      </c>
      <c r="P18" s="34"/>
      <c r="Q18" s="95"/>
    </row>
    <row r="19" spans="1:17" s="35" customFormat="1" ht="21.95" customHeight="1" x14ac:dyDescent="0.2">
      <c r="A19" s="23" t="s">
        <v>47</v>
      </c>
      <c r="B19" s="87">
        <f>+'4 In School Youth Exits'!B19+'5 Out School Youth Exits'!B19</f>
        <v>35</v>
      </c>
      <c r="C19" s="134">
        <f>+'4 In School Youth Exits'!C19+'5 Out School Youth Exits'!C19</f>
        <v>1</v>
      </c>
      <c r="D19" s="47">
        <f t="shared" si="0"/>
        <v>2.8571428571428571E-2</v>
      </c>
      <c r="E19" s="134">
        <f>+'4 In School Youth Exits'!E19+'5 Out School Youth Exits'!E19</f>
        <v>15</v>
      </c>
      <c r="F19" s="134">
        <f>+'4 In School Youth Exits'!F19+'5 Out School Youth Exits'!F19</f>
        <v>1</v>
      </c>
      <c r="G19" s="39">
        <f t="shared" si="1"/>
        <v>6.6666666666666666E-2</v>
      </c>
      <c r="H19" s="134">
        <f>+'4 In School Youth Exits'!H19+'5 Out School Youth Exits'!H19</f>
        <v>15</v>
      </c>
      <c r="I19" s="139">
        <f>+'4 In School Youth Exits'!I19+'5 Out School Youth Exits'!I19</f>
        <v>0</v>
      </c>
      <c r="J19" s="140">
        <f>+'4 In School Youth Exits'!J19+'5 Out School Youth Exits'!J19</f>
        <v>0</v>
      </c>
      <c r="K19" s="92">
        <f t="shared" si="2"/>
        <v>0.8571428571428571</v>
      </c>
      <c r="L19" s="39">
        <f t="shared" si="3"/>
        <v>1</v>
      </c>
      <c r="M19" s="138">
        <v>12</v>
      </c>
      <c r="N19" s="134">
        <f>+'4 In School Youth Exits'!N19+'5 Out School Youth Exits'!N19</f>
        <v>25</v>
      </c>
      <c r="O19" s="139">
        <f>+'4 In School Youth Exits'!O19+'5 Out School Youth Exits'!O19</f>
        <v>1</v>
      </c>
      <c r="P19" s="34"/>
      <c r="Q19" s="95"/>
    </row>
    <row r="20" spans="1:17" s="35" customFormat="1" ht="21.95" customHeight="1" x14ac:dyDescent="0.2">
      <c r="A20" s="23" t="s">
        <v>48</v>
      </c>
      <c r="B20" s="87">
        <f>+'4 In School Youth Exits'!B20+'5 Out School Youth Exits'!B20</f>
        <v>44</v>
      </c>
      <c r="C20" s="134">
        <f>+'4 In School Youth Exits'!C20+'5 Out School Youth Exits'!C20</f>
        <v>2</v>
      </c>
      <c r="D20" s="47">
        <f t="shared" si="0"/>
        <v>4.5454545454545456E-2</v>
      </c>
      <c r="E20" s="134">
        <f>+'4 In School Youth Exits'!E20+'5 Out School Youth Exits'!E20</f>
        <v>25</v>
      </c>
      <c r="F20" s="134">
        <f>+'4 In School Youth Exits'!F20+'5 Out School Youth Exits'!F20</f>
        <v>1</v>
      </c>
      <c r="G20" s="39">
        <f t="shared" si="1"/>
        <v>0.04</v>
      </c>
      <c r="H20" s="134">
        <f>+'4 In School Youth Exits'!H20+'5 Out School Youth Exits'!H20</f>
        <v>14</v>
      </c>
      <c r="I20" s="139">
        <f>+'4 In School Youth Exits'!I20+'5 Out School Youth Exits'!I20</f>
        <v>1</v>
      </c>
      <c r="J20" s="140">
        <f>+'4 In School Youth Exits'!J20+'5 Out School Youth Exits'!J20</f>
        <v>0</v>
      </c>
      <c r="K20" s="92">
        <f t="shared" si="2"/>
        <v>0.88636363636363635</v>
      </c>
      <c r="L20" s="39">
        <f t="shared" si="3"/>
        <v>1</v>
      </c>
      <c r="M20" s="138">
        <v>13.5</v>
      </c>
      <c r="N20" s="134">
        <f>+'4 In School Youth Exits'!N20+'5 Out School Youth Exits'!N20</f>
        <v>28</v>
      </c>
      <c r="O20" s="139">
        <f>+'4 In School Youth Exits'!O20+'5 Out School Youth Exits'!O20</f>
        <v>2</v>
      </c>
      <c r="P20" s="34"/>
      <c r="Q20" s="95"/>
    </row>
    <row r="21" spans="1:17" s="35" customFormat="1" ht="21.95" customHeight="1" thickBot="1" x14ac:dyDescent="0.25">
      <c r="A21" s="55" t="s">
        <v>49</v>
      </c>
      <c r="B21" s="87">
        <f>+'4 In School Youth Exits'!B21+'5 Out School Youth Exits'!B21</f>
        <v>52</v>
      </c>
      <c r="C21" s="141">
        <f>+'4 In School Youth Exits'!C21+'5 Out School Youth Exits'!C21</f>
        <v>6</v>
      </c>
      <c r="D21" s="58">
        <f t="shared" si="0"/>
        <v>0.11538461538461539</v>
      </c>
      <c r="E21" s="134">
        <f>+'4 In School Youth Exits'!E21+'5 Out School Youth Exits'!E21</f>
        <v>39</v>
      </c>
      <c r="F21" s="134">
        <f>+'4 In School Youth Exits'!F21+'5 Out School Youth Exits'!F21</f>
        <v>3</v>
      </c>
      <c r="G21" s="96">
        <f t="shared" si="1"/>
        <v>7.6923076923076927E-2</v>
      </c>
      <c r="H21" s="134">
        <f>+'4 In School Youth Exits'!H21+'5 Out School Youth Exits'!H21</f>
        <v>8</v>
      </c>
      <c r="I21" s="139">
        <f>+'4 In School Youth Exits'!I21+'5 Out School Youth Exits'!I21</f>
        <v>0</v>
      </c>
      <c r="J21" s="142">
        <f>+'4 In School Youth Exits'!J21+'5 Out School Youth Exits'!J21</f>
        <v>0</v>
      </c>
      <c r="K21" s="131">
        <f t="shared" si="2"/>
        <v>0.90384615384615385</v>
      </c>
      <c r="L21" s="96">
        <f t="shared" si="3"/>
        <v>0.5</v>
      </c>
      <c r="M21" s="143">
        <v>14.083333333333332</v>
      </c>
      <c r="N21" s="134">
        <f>+'4 In School Youth Exits'!N21+'5 Out School Youth Exits'!N21</f>
        <v>47</v>
      </c>
      <c r="O21" s="144">
        <f>+'4 In School Youth Exits'!O21+'5 Out School Youth Exits'!O21</f>
        <v>5</v>
      </c>
      <c r="P21" s="34"/>
      <c r="Q21" s="95"/>
    </row>
    <row r="22" spans="1:17" s="35" customFormat="1" ht="21.95" customHeight="1" thickBot="1" x14ac:dyDescent="0.25">
      <c r="A22" s="64" t="s">
        <v>50</v>
      </c>
      <c r="B22" s="222">
        <f>SUM(B6:B21)</f>
        <v>1008</v>
      </c>
      <c r="C22" s="82">
        <f>SUM(C6:C21)</f>
        <v>174</v>
      </c>
      <c r="D22" s="67">
        <f t="shared" si="0"/>
        <v>0.17261904761904762</v>
      </c>
      <c r="E22" s="65">
        <f>SUM(E6:E21)</f>
        <v>555</v>
      </c>
      <c r="F22" s="114">
        <f>SUM(F6:F21)</f>
        <v>67</v>
      </c>
      <c r="G22" s="67">
        <f t="shared" si="1"/>
        <v>0.12072072072072072</v>
      </c>
      <c r="H22" s="115">
        <f>SUM(H6:H21)</f>
        <v>276</v>
      </c>
      <c r="I22" s="116">
        <f>SUM(I6:I21)</f>
        <v>26</v>
      </c>
      <c r="J22" s="117">
        <f>SUM(J6:J21)</f>
        <v>2</v>
      </c>
      <c r="K22" s="118">
        <f t="shared" si="2"/>
        <v>0.82440476190476186</v>
      </c>
      <c r="L22" s="67">
        <f t="shared" si="3"/>
        <v>0.52298850574712641</v>
      </c>
      <c r="M22" s="145">
        <v>15.380597014925373</v>
      </c>
      <c r="N22" s="65">
        <f>SUM(N6:N21)</f>
        <v>756</v>
      </c>
      <c r="O22" s="146">
        <f>+'4 In School Youth Exits'!O22+'5 Out School Youth Exits'!O22</f>
        <v>83</v>
      </c>
      <c r="P22" s="34"/>
      <c r="Q22" s="120"/>
    </row>
    <row r="23" spans="1:17" s="35" customFormat="1" ht="12.75" customHeight="1" x14ac:dyDescent="0.2">
      <c r="A23" s="121"/>
      <c r="B23" s="122"/>
      <c r="C23" s="123"/>
      <c r="D23" s="124"/>
      <c r="E23" s="123"/>
      <c r="F23" s="123"/>
      <c r="G23" s="124"/>
      <c r="H23" s="125"/>
      <c r="I23" s="123"/>
      <c r="J23" s="123"/>
      <c r="K23" s="124"/>
      <c r="L23" s="124"/>
      <c r="M23" s="126"/>
      <c r="N23" s="123"/>
      <c r="O23" s="101"/>
      <c r="P23" s="34"/>
      <c r="Q23" s="120"/>
    </row>
    <row r="24" spans="1:17" s="35" customFormat="1" ht="17.25" customHeight="1" x14ac:dyDescent="0.25">
      <c r="A24" s="263" t="s">
        <v>63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5"/>
      <c r="P24" s="34"/>
      <c r="Q24" s="120"/>
    </row>
    <row r="25" spans="1:17" s="35" customFormat="1" ht="12" customHeight="1" x14ac:dyDescent="0.25">
      <c r="A25" s="263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5"/>
      <c r="P25" s="34"/>
      <c r="Q25" s="120"/>
    </row>
    <row r="26" spans="1:17" ht="6.75" customHeight="1" thickBot="1" x14ac:dyDescent="0.3">
      <c r="A26" s="253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5"/>
      <c r="P26" s="17"/>
    </row>
  </sheetData>
  <mergeCells count="12">
    <mergeCell ref="A1:O1"/>
    <mergeCell ref="K4:L4"/>
    <mergeCell ref="E4:G4"/>
    <mergeCell ref="N4:O4"/>
    <mergeCell ref="B4:D4"/>
    <mergeCell ref="A2:O2"/>
    <mergeCell ref="A26:O26"/>
    <mergeCell ref="H4:I4"/>
    <mergeCell ref="A3:O3"/>
    <mergeCell ref="A24:O24"/>
    <mergeCell ref="A25:O25"/>
    <mergeCell ref="A4:A5"/>
  </mergeCells>
  <phoneticPr fontId="2" type="noConversion"/>
  <printOptions horizontalCentered="1" verticalCentered="1"/>
  <pageMargins left="0.49" right="0.5" top="0.5" bottom="0.56999999999999995" header="0.17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zoomScale="90" zoomScaleNormal="90" zoomScaleSheetLayoutView="120" workbookViewId="0">
      <selection activeCell="C6" sqref="C6"/>
    </sheetView>
  </sheetViews>
  <sheetFormatPr defaultColWidth="9.140625" defaultRowHeight="12.75" x14ac:dyDescent="0.2"/>
  <cols>
    <col min="1" max="1" width="16.42578125" style="2" customWidth="1"/>
    <col min="2" max="2" width="5.140625" style="2" customWidth="1"/>
    <col min="3" max="5" width="5.5703125" style="2" customWidth="1"/>
    <col min="6" max="6" width="5.85546875" style="2" customWidth="1"/>
    <col min="7" max="7" width="6.140625" style="2" customWidth="1"/>
    <col min="8" max="8" width="6.28515625" style="2" customWidth="1"/>
    <col min="9" max="9" width="6.42578125" style="2" customWidth="1"/>
    <col min="10" max="10" width="5.7109375" style="2" customWidth="1"/>
    <col min="11" max="11" width="6.42578125" style="128" customWidth="1"/>
    <col min="12" max="12" width="6.85546875" style="2" customWidth="1"/>
    <col min="13" max="13" width="5.7109375" style="2" customWidth="1"/>
    <col min="14" max="14" width="7" style="2" customWidth="1"/>
    <col min="15" max="15" width="5.85546875" style="2" customWidth="1"/>
    <col min="16" max="16" width="5" style="2" customWidth="1"/>
    <col min="17" max="17" width="5.7109375" style="2" customWidth="1"/>
    <col min="18" max="18" width="6.85546875" style="2" customWidth="1"/>
    <col min="19" max="19" width="7.28515625" style="2" customWidth="1"/>
    <col min="20" max="20" width="6" style="2" customWidth="1"/>
    <col min="21" max="16384" width="9.140625" style="2"/>
  </cols>
  <sheetData>
    <row r="1" spans="1:33" ht="20.100000000000001" customHeight="1" x14ac:dyDescent="0.2">
      <c r="A1" s="266" t="s">
        <v>16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1"/>
      <c r="U1" s="1"/>
      <c r="V1" s="1"/>
      <c r="W1" s="1"/>
      <c r="X1" s="1"/>
      <c r="Y1" s="1"/>
      <c r="Z1" s="1"/>
      <c r="AA1" s="1"/>
      <c r="AB1" s="1"/>
      <c r="AC1" s="1"/>
    </row>
    <row r="2" spans="1:33" ht="20.100000000000001" customHeight="1" x14ac:dyDescent="0.2">
      <c r="A2" s="282" t="str">
        <f>'1 In School Youth Part'!A2:N2</f>
        <v>FY22 QUARTER ENDING DECEMBER 31, 2021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4"/>
      <c r="U2" s="1"/>
      <c r="V2" s="1"/>
      <c r="W2" s="1"/>
      <c r="X2" s="1"/>
      <c r="Y2" s="1"/>
      <c r="Z2" s="1"/>
      <c r="AA2" s="1"/>
      <c r="AB2" s="1"/>
      <c r="AC2" s="1"/>
    </row>
    <row r="3" spans="1:33" ht="20.100000000000001" customHeight="1" thickBot="1" x14ac:dyDescent="0.3">
      <c r="A3" s="285" t="s">
        <v>66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7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2">
      <c r="A4" s="274" t="str">
        <f>'1 In School Youth Part'!$A$4</f>
        <v>WORKFORCE AREA</v>
      </c>
      <c r="B4" s="276" t="s">
        <v>67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8"/>
      <c r="S4" s="278"/>
      <c r="T4" s="279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25">
      <c r="A5" s="275"/>
      <c r="B5" s="147" t="s">
        <v>68</v>
      </c>
      <c r="C5" s="147" t="s">
        <v>69</v>
      </c>
      <c r="D5" s="148" t="s">
        <v>70</v>
      </c>
      <c r="E5" s="149" t="s">
        <v>71</v>
      </c>
      <c r="F5" s="150" t="s">
        <v>72</v>
      </c>
      <c r="G5" s="150" t="s">
        <v>73</v>
      </c>
      <c r="H5" s="149" t="s">
        <v>74</v>
      </c>
      <c r="I5" s="149" t="s">
        <v>75</v>
      </c>
      <c r="J5" s="149" t="s">
        <v>76</v>
      </c>
      <c r="K5" s="149" t="s">
        <v>77</v>
      </c>
      <c r="L5" s="149" t="s">
        <v>78</v>
      </c>
      <c r="M5" s="150" t="s">
        <v>79</v>
      </c>
      <c r="N5" s="150" t="s">
        <v>80</v>
      </c>
      <c r="O5" s="151" t="s">
        <v>81</v>
      </c>
      <c r="P5" s="149" t="s">
        <v>82</v>
      </c>
      <c r="Q5" s="149" t="s">
        <v>83</v>
      </c>
      <c r="R5" s="150" t="s">
        <v>84</v>
      </c>
      <c r="S5" s="150" t="s">
        <v>85</v>
      </c>
      <c r="T5" s="152" t="s">
        <v>86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1.95" customHeight="1" x14ac:dyDescent="0.2">
      <c r="A6" s="153" t="s">
        <v>34</v>
      </c>
      <c r="B6" s="170">
        <f>'1 In School Youth Part'!C6</f>
        <v>0</v>
      </c>
      <c r="C6" s="154"/>
      <c r="D6" s="155"/>
      <c r="E6" s="156"/>
      <c r="F6" s="157"/>
      <c r="G6" s="156"/>
      <c r="H6" s="158"/>
      <c r="I6" s="158"/>
      <c r="J6" s="156"/>
      <c r="K6" s="156"/>
      <c r="L6" s="158"/>
      <c r="M6" s="159"/>
      <c r="N6" s="156"/>
      <c r="O6" s="158"/>
      <c r="P6" s="158"/>
      <c r="Q6" s="156"/>
      <c r="R6" s="156"/>
      <c r="S6" s="156"/>
      <c r="T6" s="160"/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1.95" customHeight="1" x14ac:dyDescent="0.2">
      <c r="A7" s="161" t="s">
        <v>35</v>
      </c>
      <c r="B7" s="162">
        <f>'1 In School Youth Part'!C7</f>
        <v>5</v>
      </c>
      <c r="C7" s="163">
        <v>20</v>
      </c>
      <c r="D7" s="164">
        <v>40</v>
      </c>
      <c r="E7" s="165">
        <v>40</v>
      </c>
      <c r="F7" s="166">
        <v>60</v>
      </c>
      <c r="G7" s="165">
        <v>60</v>
      </c>
      <c r="H7" s="165">
        <v>0</v>
      </c>
      <c r="I7" s="165">
        <v>40</v>
      </c>
      <c r="J7" s="165">
        <v>20</v>
      </c>
      <c r="K7" s="165">
        <v>0</v>
      </c>
      <c r="L7" s="167">
        <v>0</v>
      </c>
      <c r="M7" s="168">
        <v>0</v>
      </c>
      <c r="N7" s="165">
        <v>80</v>
      </c>
      <c r="O7" s="165">
        <v>0</v>
      </c>
      <c r="P7" s="165">
        <v>0</v>
      </c>
      <c r="Q7" s="165">
        <v>0</v>
      </c>
      <c r="R7" s="165">
        <v>20</v>
      </c>
      <c r="S7" s="165">
        <v>0</v>
      </c>
      <c r="T7" s="169">
        <v>0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1.95" customHeight="1" x14ac:dyDescent="0.2">
      <c r="A8" s="153" t="s">
        <v>36</v>
      </c>
      <c r="B8" s="162">
        <f>'1 In School Youth Part'!C8</f>
        <v>1</v>
      </c>
      <c r="C8" s="163">
        <v>100</v>
      </c>
      <c r="D8" s="164">
        <v>0</v>
      </c>
      <c r="E8" s="165">
        <v>0</v>
      </c>
      <c r="F8" s="166">
        <v>0</v>
      </c>
      <c r="G8" s="165">
        <v>0</v>
      </c>
      <c r="H8" s="165">
        <v>100</v>
      </c>
      <c r="I8" s="165">
        <v>0</v>
      </c>
      <c r="J8" s="165">
        <v>100</v>
      </c>
      <c r="K8" s="165">
        <v>100</v>
      </c>
      <c r="L8" s="167">
        <v>0</v>
      </c>
      <c r="M8" s="168">
        <v>0</v>
      </c>
      <c r="N8" s="165">
        <v>0</v>
      </c>
      <c r="O8" s="165">
        <v>0</v>
      </c>
      <c r="P8" s="165">
        <v>0</v>
      </c>
      <c r="Q8" s="165">
        <v>0</v>
      </c>
      <c r="R8" s="167">
        <v>0</v>
      </c>
      <c r="S8" s="165">
        <v>0</v>
      </c>
      <c r="T8" s="169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1.95" customHeight="1" x14ac:dyDescent="0.2">
      <c r="A9" s="153" t="s">
        <v>37</v>
      </c>
      <c r="B9" s="170">
        <f>'1 In School Youth Part'!C9</f>
        <v>0</v>
      </c>
      <c r="C9" s="163"/>
      <c r="D9" s="164"/>
      <c r="E9" s="165"/>
      <c r="F9" s="166"/>
      <c r="G9" s="165"/>
      <c r="H9" s="165"/>
      <c r="I9" s="165"/>
      <c r="J9" s="165"/>
      <c r="K9" s="165"/>
      <c r="L9" s="167"/>
      <c r="M9" s="166"/>
      <c r="N9" s="165"/>
      <c r="O9" s="165"/>
      <c r="P9" s="165"/>
      <c r="Q9" s="165"/>
      <c r="R9" s="165"/>
      <c r="S9" s="165"/>
      <c r="T9" s="169"/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1.95" customHeight="1" x14ac:dyDescent="0.2">
      <c r="A10" s="153" t="s">
        <v>38</v>
      </c>
      <c r="B10" s="170">
        <f>'1 In School Youth Part'!C10</f>
        <v>0</v>
      </c>
      <c r="C10" s="163"/>
      <c r="D10" s="171"/>
      <c r="E10" s="167"/>
      <c r="F10" s="166"/>
      <c r="G10" s="165"/>
      <c r="H10" s="165"/>
      <c r="I10" s="167"/>
      <c r="J10" s="165"/>
      <c r="K10" s="165"/>
      <c r="L10" s="167"/>
      <c r="M10" s="168"/>
      <c r="N10" s="167"/>
      <c r="O10" s="165"/>
      <c r="P10" s="167"/>
      <c r="Q10" s="165"/>
      <c r="R10" s="165"/>
      <c r="S10" s="165"/>
      <c r="T10" s="169"/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1.95" customHeight="1" x14ac:dyDescent="0.2">
      <c r="A11" s="153" t="s">
        <v>39</v>
      </c>
      <c r="B11" s="170">
        <f>'1 In School Youth Part'!C11</f>
        <v>1</v>
      </c>
      <c r="C11" s="163">
        <v>0</v>
      </c>
      <c r="D11" s="164">
        <v>100</v>
      </c>
      <c r="E11" s="165">
        <v>0</v>
      </c>
      <c r="F11" s="166">
        <v>100</v>
      </c>
      <c r="G11" s="165">
        <v>0</v>
      </c>
      <c r="H11" s="165">
        <v>0</v>
      </c>
      <c r="I11" s="165">
        <v>0</v>
      </c>
      <c r="J11" s="165">
        <v>0</v>
      </c>
      <c r="K11" s="165">
        <v>100</v>
      </c>
      <c r="L11" s="167">
        <v>0</v>
      </c>
      <c r="M11" s="168">
        <v>0</v>
      </c>
      <c r="N11" s="165">
        <v>100</v>
      </c>
      <c r="O11" s="165">
        <v>0</v>
      </c>
      <c r="P11" s="165">
        <v>0</v>
      </c>
      <c r="Q11" s="167">
        <v>0</v>
      </c>
      <c r="R11" s="165">
        <v>0</v>
      </c>
      <c r="S11" s="167">
        <v>100</v>
      </c>
      <c r="T11" s="169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1.95" customHeight="1" x14ac:dyDescent="0.2">
      <c r="A12" s="153" t="s">
        <v>40</v>
      </c>
      <c r="B12" s="162">
        <f>'1 In School Youth Part'!C12</f>
        <v>6</v>
      </c>
      <c r="C12" s="163">
        <v>50</v>
      </c>
      <c r="D12" s="164">
        <v>50</v>
      </c>
      <c r="E12" s="165">
        <v>0</v>
      </c>
      <c r="F12" s="166">
        <v>50</v>
      </c>
      <c r="G12" s="165">
        <v>33.333333333333336</v>
      </c>
      <c r="H12" s="165">
        <v>16.666666666666668</v>
      </c>
      <c r="I12" s="167">
        <v>16.666666666666668</v>
      </c>
      <c r="J12" s="165">
        <v>83.333333333333343</v>
      </c>
      <c r="K12" s="165">
        <v>33.333333333333336</v>
      </c>
      <c r="L12" s="167">
        <v>0</v>
      </c>
      <c r="M12" s="168">
        <v>0</v>
      </c>
      <c r="N12" s="165">
        <v>33.333333333333336</v>
      </c>
      <c r="O12" s="165">
        <v>0</v>
      </c>
      <c r="P12" s="165">
        <v>33.333333333333336</v>
      </c>
      <c r="Q12" s="165">
        <v>0</v>
      </c>
      <c r="R12" s="167">
        <v>0</v>
      </c>
      <c r="S12" s="165">
        <v>0</v>
      </c>
      <c r="T12" s="169">
        <v>50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1.95" customHeight="1" x14ac:dyDescent="0.2">
      <c r="A13" s="153" t="s">
        <v>41</v>
      </c>
      <c r="B13" s="162">
        <f>'1 In School Youth Part'!C13</f>
        <v>23</v>
      </c>
      <c r="C13" s="163">
        <v>100</v>
      </c>
      <c r="D13" s="164">
        <v>0</v>
      </c>
      <c r="E13" s="165">
        <v>0</v>
      </c>
      <c r="F13" s="166">
        <v>56.521739130434781</v>
      </c>
      <c r="G13" s="165">
        <v>65.217391304347828</v>
      </c>
      <c r="H13" s="165">
        <v>4.3478260869565215</v>
      </c>
      <c r="I13" s="165">
        <v>4.3478260869565215</v>
      </c>
      <c r="J13" s="165">
        <v>95.652173913043484</v>
      </c>
      <c r="K13" s="165">
        <v>100</v>
      </c>
      <c r="L13" s="167">
        <v>0</v>
      </c>
      <c r="M13" s="166">
        <v>0</v>
      </c>
      <c r="N13" s="165">
        <v>0</v>
      </c>
      <c r="O13" s="167">
        <v>0</v>
      </c>
      <c r="P13" s="165">
        <v>21.739130434782609</v>
      </c>
      <c r="Q13" s="167">
        <v>0</v>
      </c>
      <c r="R13" s="167">
        <v>0</v>
      </c>
      <c r="S13" s="165">
        <v>0</v>
      </c>
      <c r="T13" s="169">
        <v>4.3478260869565215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1.95" customHeight="1" x14ac:dyDescent="0.2">
      <c r="A14" s="153" t="s">
        <v>42</v>
      </c>
      <c r="B14" s="170">
        <f>'1 In School Youth Part'!C14</f>
        <v>1</v>
      </c>
      <c r="C14" s="163">
        <v>100</v>
      </c>
      <c r="D14" s="164">
        <v>0</v>
      </c>
      <c r="E14" s="165">
        <v>0</v>
      </c>
      <c r="F14" s="166">
        <v>0</v>
      </c>
      <c r="G14" s="165">
        <v>100</v>
      </c>
      <c r="H14" s="165">
        <v>0</v>
      </c>
      <c r="I14" s="167">
        <v>0</v>
      </c>
      <c r="J14" s="165">
        <v>100</v>
      </c>
      <c r="K14" s="165">
        <v>100</v>
      </c>
      <c r="L14" s="167">
        <v>0</v>
      </c>
      <c r="M14" s="168">
        <v>0</v>
      </c>
      <c r="N14" s="165">
        <v>0</v>
      </c>
      <c r="O14" s="165">
        <v>0</v>
      </c>
      <c r="P14" s="165">
        <v>100</v>
      </c>
      <c r="Q14" s="165">
        <v>0</v>
      </c>
      <c r="R14" s="167">
        <v>0</v>
      </c>
      <c r="S14" s="165">
        <v>0</v>
      </c>
      <c r="T14" s="169">
        <v>0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1.95" customHeight="1" x14ac:dyDescent="0.2">
      <c r="A15" s="153" t="s">
        <v>43</v>
      </c>
      <c r="B15" s="162">
        <f>'1 In School Youth Part'!C15</f>
        <v>105</v>
      </c>
      <c r="C15" s="163">
        <v>94.285714285714292</v>
      </c>
      <c r="D15" s="164">
        <v>5.7142857142857144</v>
      </c>
      <c r="E15" s="165">
        <v>0</v>
      </c>
      <c r="F15" s="166">
        <v>48.571428571428569</v>
      </c>
      <c r="G15" s="165">
        <v>53.333333333333329</v>
      </c>
      <c r="H15" s="165">
        <v>14.285714285714286</v>
      </c>
      <c r="I15" s="165">
        <v>0</v>
      </c>
      <c r="J15" s="165">
        <v>46.666666666666671</v>
      </c>
      <c r="K15" s="165">
        <v>93.333333333333343</v>
      </c>
      <c r="L15" s="167">
        <v>0</v>
      </c>
      <c r="M15" s="166">
        <v>0</v>
      </c>
      <c r="N15" s="165">
        <v>81.904761904761912</v>
      </c>
      <c r="O15" s="165">
        <v>0.95238095238095244</v>
      </c>
      <c r="P15" s="165">
        <v>16.19047619047619</v>
      </c>
      <c r="Q15" s="165">
        <v>0</v>
      </c>
      <c r="R15" s="165">
        <v>7.6190476190476195</v>
      </c>
      <c r="S15" s="165">
        <v>0</v>
      </c>
      <c r="T15" s="169">
        <v>0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1.95" customHeight="1" x14ac:dyDescent="0.2">
      <c r="A16" s="153" t="s">
        <v>44</v>
      </c>
      <c r="B16" s="170">
        <f>'1 In School Youth Part'!C16</f>
        <v>0</v>
      </c>
      <c r="C16" s="163"/>
      <c r="D16" s="164"/>
      <c r="E16" s="165"/>
      <c r="F16" s="166"/>
      <c r="G16" s="165"/>
      <c r="H16" s="165"/>
      <c r="I16" s="167"/>
      <c r="J16" s="165"/>
      <c r="K16" s="165"/>
      <c r="L16" s="167"/>
      <c r="M16" s="168"/>
      <c r="N16" s="165"/>
      <c r="O16" s="167"/>
      <c r="P16" s="165"/>
      <c r="Q16" s="167"/>
      <c r="R16" s="167"/>
      <c r="S16" s="165"/>
      <c r="T16" s="169"/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1.95" customHeight="1" x14ac:dyDescent="0.2">
      <c r="A17" s="153" t="s">
        <v>45</v>
      </c>
      <c r="B17" s="162">
        <f>'1 In School Youth Part'!C17</f>
        <v>12</v>
      </c>
      <c r="C17" s="163">
        <v>83.333333333333343</v>
      </c>
      <c r="D17" s="171">
        <v>16.666666666666668</v>
      </c>
      <c r="E17" s="167">
        <v>0</v>
      </c>
      <c r="F17" s="166">
        <v>66.666666666666671</v>
      </c>
      <c r="G17" s="165">
        <v>16.666666666666668</v>
      </c>
      <c r="H17" s="165">
        <v>58.333333333333329</v>
      </c>
      <c r="I17" s="165">
        <v>16.666666666666668</v>
      </c>
      <c r="J17" s="165">
        <v>58.333333333333329</v>
      </c>
      <c r="K17" s="165">
        <v>83.333333333333343</v>
      </c>
      <c r="L17" s="167">
        <v>0</v>
      </c>
      <c r="M17" s="166">
        <v>33.333333333333336</v>
      </c>
      <c r="N17" s="165">
        <v>0</v>
      </c>
      <c r="O17" s="167">
        <v>0</v>
      </c>
      <c r="P17" s="165">
        <v>8.3333333333333339</v>
      </c>
      <c r="Q17" s="167">
        <v>0</v>
      </c>
      <c r="R17" s="167">
        <v>0</v>
      </c>
      <c r="S17" s="167">
        <v>8.3333333333333339</v>
      </c>
      <c r="T17" s="169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1.95" customHeight="1" x14ac:dyDescent="0.2">
      <c r="A18" s="153" t="s">
        <v>46</v>
      </c>
      <c r="B18" s="162">
        <f>'1 In School Youth Part'!C18</f>
        <v>2</v>
      </c>
      <c r="C18" s="163">
        <v>50</v>
      </c>
      <c r="D18" s="164">
        <v>50</v>
      </c>
      <c r="E18" s="165">
        <v>0</v>
      </c>
      <c r="F18" s="166">
        <v>100</v>
      </c>
      <c r="G18" s="165">
        <v>50</v>
      </c>
      <c r="H18" s="165">
        <v>0</v>
      </c>
      <c r="I18" s="165">
        <v>0</v>
      </c>
      <c r="J18" s="165">
        <v>100</v>
      </c>
      <c r="K18" s="165">
        <v>50</v>
      </c>
      <c r="L18" s="167">
        <v>0</v>
      </c>
      <c r="M18" s="166">
        <v>0</v>
      </c>
      <c r="N18" s="165">
        <v>0</v>
      </c>
      <c r="O18" s="167">
        <v>0</v>
      </c>
      <c r="P18" s="165">
        <v>0</v>
      </c>
      <c r="Q18" s="165">
        <v>0</v>
      </c>
      <c r="R18" s="165">
        <v>0</v>
      </c>
      <c r="S18" s="165">
        <v>0</v>
      </c>
      <c r="T18" s="169">
        <v>0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1.95" customHeight="1" x14ac:dyDescent="0.2">
      <c r="A19" s="153" t="s">
        <v>47</v>
      </c>
      <c r="B19" s="162">
        <f>'1 In School Youth Part'!C19</f>
        <v>2</v>
      </c>
      <c r="C19" s="163">
        <v>0</v>
      </c>
      <c r="D19" s="171">
        <v>0</v>
      </c>
      <c r="E19" s="167">
        <v>100</v>
      </c>
      <c r="F19" s="166">
        <v>100</v>
      </c>
      <c r="G19" s="165">
        <v>100</v>
      </c>
      <c r="H19" s="165">
        <v>50</v>
      </c>
      <c r="I19" s="167">
        <v>0</v>
      </c>
      <c r="J19" s="165">
        <v>0</v>
      </c>
      <c r="K19" s="165">
        <v>50</v>
      </c>
      <c r="L19" s="167">
        <v>0</v>
      </c>
      <c r="M19" s="168">
        <v>0</v>
      </c>
      <c r="N19" s="165">
        <v>100</v>
      </c>
      <c r="O19" s="167">
        <v>0</v>
      </c>
      <c r="P19" s="165">
        <v>100</v>
      </c>
      <c r="Q19" s="167">
        <v>0</v>
      </c>
      <c r="R19" s="167">
        <v>50</v>
      </c>
      <c r="S19" s="167">
        <v>0</v>
      </c>
      <c r="T19" s="169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1.95" customHeight="1" x14ac:dyDescent="0.2">
      <c r="A20" s="153" t="s">
        <v>48</v>
      </c>
      <c r="B20" s="170">
        <f>'1 In School Youth Part'!C20</f>
        <v>0</v>
      </c>
      <c r="C20" s="163"/>
      <c r="D20" s="164"/>
      <c r="E20" s="165"/>
      <c r="F20" s="166"/>
      <c r="G20" s="165"/>
      <c r="H20" s="165"/>
      <c r="I20" s="165"/>
      <c r="J20" s="165"/>
      <c r="K20" s="165"/>
      <c r="L20" s="167"/>
      <c r="M20" s="166"/>
      <c r="N20" s="165"/>
      <c r="O20" s="167"/>
      <c r="P20" s="165"/>
      <c r="Q20" s="167"/>
      <c r="R20" s="167"/>
      <c r="S20" s="167"/>
      <c r="T20" s="169"/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1.95" customHeight="1" thickBot="1" x14ac:dyDescent="0.25">
      <c r="A21" s="172" t="s">
        <v>49</v>
      </c>
      <c r="B21" s="170">
        <f>'1 In School Youth Part'!C21</f>
        <v>0</v>
      </c>
      <c r="C21" s="173"/>
      <c r="D21" s="174"/>
      <c r="E21" s="175"/>
      <c r="F21" s="176"/>
      <c r="G21" s="174"/>
      <c r="H21" s="175"/>
      <c r="I21" s="175"/>
      <c r="J21" s="174"/>
      <c r="K21" s="174"/>
      <c r="L21" s="175"/>
      <c r="M21" s="177"/>
      <c r="N21" s="175"/>
      <c r="O21" s="174"/>
      <c r="P21" s="174"/>
      <c r="Q21" s="175"/>
      <c r="R21" s="175"/>
      <c r="S21" s="175"/>
      <c r="T21" s="178"/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1.95" customHeight="1" thickBot="1" x14ac:dyDescent="0.25">
      <c r="A22" s="179" t="s">
        <v>50</v>
      </c>
      <c r="B22" s="180">
        <f>SUM(B6:B21)</f>
        <v>158</v>
      </c>
      <c r="C22" s="181">
        <v>87.974683544303787</v>
      </c>
      <c r="D22" s="182">
        <v>9.4936708860759502</v>
      </c>
      <c r="E22" s="183">
        <v>2.5316455696202533</v>
      </c>
      <c r="F22" s="184">
        <v>52.531645569620252</v>
      </c>
      <c r="G22" s="183">
        <v>51.898734177215189</v>
      </c>
      <c r="H22" s="183">
        <v>16.455696202531648</v>
      </c>
      <c r="I22" s="183">
        <v>3.79746835443038</v>
      </c>
      <c r="J22" s="183">
        <v>55.696202531645568</v>
      </c>
      <c r="K22" s="183">
        <v>87.341772151898738</v>
      </c>
      <c r="L22" s="185">
        <v>0</v>
      </c>
      <c r="M22" s="184">
        <v>2.5316455696202533</v>
      </c>
      <c r="N22" s="183">
        <v>60.12658227848101</v>
      </c>
      <c r="O22" s="183">
        <v>0.63291139240506333</v>
      </c>
      <c r="P22" s="183">
        <v>17.721518987341771</v>
      </c>
      <c r="Q22" s="183">
        <v>0</v>
      </c>
      <c r="R22" s="183">
        <v>6.3291139240506338</v>
      </c>
      <c r="S22" s="183">
        <v>1.2658227848101267</v>
      </c>
      <c r="T22" s="186">
        <v>2.5316455696202533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2">
      <c r="P23" s="187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" right="0.2" top="1" bottom="0.56999999999999995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zoomScaleNormal="100" workbookViewId="0">
      <selection activeCell="A23" sqref="A23"/>
    </sheetView>
  </sheetViews>
  <sheetFormatPr defaultColWidth="9.140625" defaultRowHeight="12.75" x14ac:dyDescent="0.2"/>
  <cols>
    <col min="1" max="1" width="18.85546875" style="2" customWidth="1"/>
    <col min="2" max="2" width="5.85546875" style="2" customWidth="1"/>
    <col min="3" max="4" width="5.5703125" style="2" customWidth="1"/>
    <col min="5" max="5" width="4.7109375" style="2" customWidth="1"/>
    <col min="6" max="6" width="5.7109375" style="2" customWidth="1"/>
    <col min="7" max="7" width="6.85546875" style="2" customWidth="1"/>
    <col min="8" max="8" width="7.28515625" style="2" customWidth="1"/>
    <col min="9" max="9" width="6.42578125" style="2" customWidth="1"/>
    <col min="10" max="10" width="5.7109375" style="2" customWidth="1"/>
    <col min="11" max="11" width="5.85546875" style="128" customWidth="1"/>
    <col min="12" max="12" width="6.5703125" style="2" customWidth="1"/>
    <col min="13" max="13" width="5.85546875" style="2" customWidth="1"/>
    <col min="14" max="14" width="7" style="2" customWidth="1"/>
    <col min="15" max="15" width="6" style="2" customWidth="1"/>
    <col min="16" max="16" width="5" style="2" customWidth="1"/>
    <col min="17" max="17" width="5.85546875" style="2" customWidth="1"/>
    <col min="18" max="18" width="6.85546875" style="2" customWidth="1"/>
    <col min="19" max="19" width="7.28515625" style="2" customWidth="1"/>
    <col min="20" max="20" width="6.7109375" style="2" customWidth="1"/>
    <col min="21" max="16384" width="9.140625" style="2"/>
  </cols>
  <sheetData>
    <row r="1" spans="1:33" ht="20.100000000000001" customHeight="1" x14ac:dyDescent="0.2">
      <c r="A1" s="266" t="s">
        <v>16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1"/>
      <c r="U1" s="1"/>
      <c r="V1" s="1"/>
      <c r="W1" s="1"/>
      <c r="X1" s="1"/>
      <c r="Y1" s="1"/>
      <c r="Z1" s="1"/>
      <c r="AA1" s="1"/>
      <c r="AB1" s="1"/>
      <c r="AC1" s="1"/>
    </row>
    <row r="2" spans="1:33" ht="20.100000000000001" customHeight="1" x14ac:dyDescent="0.2">
      <c r="A2" s="282" t="str">
        <f>'1 In School Youth Part'!A2:N2</f>
        <v>FY22 QUARTER ENDING DECEMBER 31, 2021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4"/>
      <c r="U2" s="1"/>
      <c r="V2" s="1"/>
      <c r="W2" s="1"/>
      <c r="X2" s="1"/>
      <c r="Y2" s="1"/>
      <c r="Z2" s="1"/>
      <c r="AA2" s="1"/>
      <c r="AB2" s="1"/>
      <c r="AC2" s="1"/>
    </row>
    <row r="3" spans="1:33" ht="20.100000000000001" customHeight="1" thickBot="1" x14ac:dyDescent="0.3">
      <c r="A3" s="285" t="s">
        <v>87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7"/>
      <c r="U3" s="1"/>
      <c r="V3" s="1"/>
      <c r="W3" s="1"/>
      <c r="X3" s="1"/>
      <c r="Y3" s="1"/>
      <c r="Z3" s="1"/>
      <c r="AA3" s="1"/>
      <c r="AB3" s="1"/>
      <c r="AC3" s="1"/>
    </row>
    <row r="4" spans="1:33" ht="15" customHeight="1" x14ac:dyDescent="0.2">
      <c r="A4" s="274" t="str">
        <f>'1 In School Youth Part'!$A$4</f>
        <v>WORKFORCE AREA</v>
      </c>
      <c r="B4" s="256" t="s">
        <v>67</v>
      </c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88"/>
      <c r="S4" s="288"/>
      <c r="T4" s="289"/>
      <c r="U4" s="1"/>
      <c r="V4" s="1"/>
      <c r="W4" s="1"/>
      <c r="X4" s="1"/>
      <c r="Y4" s="1"/>
      <c r="Z4" s="1"/>
      <c r="AA4" s="1"/>
      <c r="AB4" s="1"/>
      <c r="AC4" s="1"/>
    </row>
    <row r="5" spans="1:33" ht="50.25" customHeight="1" thickBot="1" x14ac:dyDescent="0.25">
      <c r="A5" s="275"/>
      <c r="B5" s="147" t="s">
        <v>68</v>
      </c>
      <c r="C5" s="147" t="s">
        <v>88</v>
      </c>
      <c r="D5" s="149" t="s">
        <v>70</v>
      </c>
      <c r="E5" s="149" t="s">
        <v>71</v>
      </c>
      <c r="F5" s="150" t="s">
        <v>72</v>
      </c>
      <c r="G5" s="150" t="s">
        <v>73</v>
      </c>
      <c r="H5" s="149" t="s">
        <v>74</v>
      </c>
      <c r="I5" s="149" t="s">
        <v>75</v>
      </c>
      <c r="J5" s="149" t="s">
        <v>76</v>
      </c>
      <c r="K5" s="149" t="s">
        <v>77</v>
      </c>
      <c r="L5" s="149" t="s">
        <v>78</v>
      </c>
      <c r="M5" s="150" t="s">
        <v>79</v>
      </c>
      <c r="N5" s="150" t="s">
        <v>80</v>
      </c>
      <c r="O5" s="151" t="s">
        <v>81</v>
      </c>
      <c r="P5" s="149" t="s">
        <v>82</v>
      </c>
      <c r="Q5" s="149" t="s">
        <v>83</v>
      </c>
      <c r="R5" s="150" t="s">
        <v>84</v>
      </c>
      <c r="S5" s="150" t="s">
        <v>85</v>
      </c>
      <c r="T5" s="152" t="s">
        <v>86</v>
      </c>
      <c r="U5" s="1"/>
      <c r="V5" s="1"/>
      <c r="W5" s="22"/>
      <c r="X5" s="22"/>
      <c r="Y5" s="1"/>
      <c r="Z5" s="1"/>
      <c r="AA5" s="1"/>
      <c r="AB5" s="1"/>
      <c r="AC5" s="1"/>
      <c r="AD5" s="1"/>
      <c r="AE5" s="1"/>
      <c r="AF5" s="1"/>
      <c r="AG5" s="1"/>
    </row>
    <row r="6" spans="1:33" s="35" customFormat="1" ht="21.95" customHeight="1" x14ac:dyDescent="0.2">
      <c r="A6" s="23" t="s">
        <v>34</v>
      </c>
      <c r="B6" s="188">
        <f>'2 Out of School Youth Part'!C6</f>
        <v>17</v>
      </c>
      <c r="C6" s="189">
        <v>52.941176470588232</v>
      </c>
      <c r="D6" s="190">
        <v>35.294117647058826</v>
      </c>
      <c r="E6" s="190">
        <v>11.764705882352942</v>
      </c>
      <c r="F6" s="191">
        <v>52.941176470588232</v>
      </c>
      <c r="G6" s="190">
        <v>0</v>
      </c>
      <c r="H6" s="190">
        <v>11.764705882352942</v>
      </c>
      <c r="I6" s="192">
        <v>0</v>
      </c>
      <c r="J6" s="192">
        <v>23.529411764705884</v>
      </c>
      <c r="K6" s="192">
        <v>0</v>
      </c>
      <c r="L6" s="190">
        <v>82.352941176470594</v>
      </c>
      <c r="M6" s="193">
        <v>0</v>
      </c>
      <c r="N6" s="190">
        <v>23.529411764705884</v>
      </c>
      <c r="O6" s="190">
        <v>0</v>
      </c>
      <c r="P6" s="190">
        <v>17.647058823529413</v>
      </c>
      <c r="Q6" s="190">
        <v>0</v>
      </c>
      <c r="R6" s="190">
        <v>0</v>
      </c>
      <c r="S6" s="190">
        <v>11.764705882352942</v>
      </c>
      <c r="T6" s="194">
        <v>0</v>
      </c>
      <c r="U6" s="33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5" customFormat="1" ht="21.95" customHeight="1" x14ac:dyDescent="0.2">
      <c r="A7" s="36" t="s">
        <v>35</v>
      </c>
      <c r="B7" s="195">
        <f>'2 Out of School Youth Part'!C7</f>
        <v>38</v>
      </c>
      <c r="C7" s="196">
        <v>21.052631578947366</v>
      </c>
      <c r="D7" s="197">
        <v>42.105263157894733</v>
      </c>
      <c r="E7" s="197">
        <v>36.842105263157897</v>
      </c>
      <c r="F7" s="198">
        <v>52.631578947368425</v>
      </c>
      <c r="G7" s="197">
        <v>39.473684210526315</v>
      </c>
      <c r="H7" s="197">
        <v>60.526315789473685</v>
      </c>
      <c r="I7" s="197">
        <v>2.6315789473684208</v>
      </c>
      <c r="J7" s="197">
        <v>5.2631578947368416</v>
      </c>
      <c r="K7" s="199">
        <v>0</v>
      </c>
      <c r="L7" s="197">
        <v>36.842105263157897</v>
      </c>
      <c r="M7" s="198">
        <v>0</v>
      </c>
      <c r="N7" s="197">
        <v>78.94736842105263</v>
      </c>
      <c r="O7" s="197">
        <v>15.789473684210527</v>
      </c>
      <c r="P7" s="197">
        <v>7.8947368421052637</v>
      </c>
      <c r="Q7" s="197">
        <v>2.6315789473684208</v>
      </c>
      <c r="R7" s="197">
        <v>21.052631578947366</v>
      </c>
      <c r="S7" s="197">
        <v>13.157894736842106</v>
      </c>
      <c r="T7" s="200">
        <v>36.842105263157897</v>
      </c>
      <c r="U7" s="33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5" customFormat="1" ht="21.95" customHeight="1" x14ac:dyDescent="0.2">
      <c r="A8" s="23" t="s">
        <v>36</v>
      </c>
      <c r="B8" s="195">
        <f>'2 Out of School Youth Part'!C8</f>
        <v>23</v>
      </c>
      <c r="C8" s="196">
        <v>82.608695652173921</v>
      </c>
      <c r="D8" s="197">
        <v>8.695652173913043</v>
      </c>
      <c r="E8" s="197">
        <v>8.695652173913043</v>
      </c>
      <c r="F8" s="198">
        <v>39.130434782608695</v>
      </c>
      <c r="G8" s="197">
        <v>13.043478260869565</v>
      </c>
      <c r="H8" s="197">
        <v>8.695652173913043</v>
      </c>
      <c r="I8" s="197">
        <v>0</v>
      </c>
      <c r="J8" s="197">
        <v>43.478260869565219</v>
      </c>
      <c r="K8" s="199">
        <v>0</v>
      </c>
      <c r="L8" s="197">
        <v>82.608695652173921</v>
      </c>
      <c r="M8" s="201">
        <v>0</v>
      </c>
      <c r="N8" s="197">
        <v>30.434782608695649</v>
      </c>
      <c r="O8" s="197">
        <v>4.3478260869565215</v>
      </c>
      <c r="P8" s="197">
        <v>8.695652173913043</v>
      </c>
      <c r="Q8" s="197">
        <v>0</v>
      </c>
      <c r="R8" s="197">
        <v>0</v>
      </c>
      <c r="S8" s="197">
        <v>8.695652173913043</v>
      </c>
      <c r="T8" s="200">
        <v>0</v>
      </c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5" customFormat="1" ht="21.95" customHeight="1" x14ac:dyDescent="0.2">
      <c r="A9" s="23" t="s">
        <v>37</v>
      </c>
      <c r="B9" s="195">
        <f>'2 Out of School Youth Part'!C9</f>
        <v>19</v>
      </c>
      <c r="C9" s="196">
        <v>10.526315789473683</v>
      </c>
      <c r="D9" s="197">
        <v>47.368421052631575</v>
      </c>
      <c r="E9" s="197">
        <v>42.105263157894733</v>
      </c>
      <c r="F9" s="198">
        <v>57.894736842105267</v>
      </c>
      <c r="G9" s="197">
        <v>15.789473684210527</v>
      </c>
      <c r="H9" s="197">
        <v>68.421052631578945</v>
      </c>
      <c r="I9" s="199">
        <v>0</v>
      </c>
      <c r="J9" s="199">
        <v>10.526315789473683</v>
      </c>
      <c r="K9" s="199">
        <v>0</v>
      </c>
      <c r="L9" s="197">
        <v>21.052631578947366</v>
      </c>
      <c r="M9" s="201">
        <v>5.2631578947368416</v>
      </c>
      <c r="N9" s="197">
        <v>0</v>
      </c>
      <c r="O9" s="199">
        <v>0</v>
      </c>
      <c r="P9" s="197">
        <v>0</v>
      </c>
      <c r="Q9" s="199">
        <v>0</v>
      </c>
      <c r="R9" s="197">
        <v>31.578947368421055</v>
      </c>
      <c r="S9" s="197">
        <v>31.578947368421055</v>
      </c>
      <c r="T9" s="200">
        <v>0</v>
      </c>
      <c r="U9" s="33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5" customFormat="1" ht="21.95" customHeight="1" x14ac:dyDescent="0.2">
      <c r="A10" s="23" t="s">
        <v>38</v>
      </c>
      <c r="B10" s="195">
        <f>'2 Out of School Youth Part'!C10</f>
        <v>40</v>
      </c>
      <c r="C10" s="196">
        <v>57.5</v>
      </c>
      <c r="D10" s="197">
        <v>30</v>
      </c>
      <c r="E10" s="197">
        <v>12.5</v>
      </c>
      <c r="F10" s="198">
        <v>57.5</v>
      </c>
      <c r="G10" s="199">
        <v>22.5</v>
      </c>
      <c r="H10" s="199">
        <v>17.5</v>
      </c>
      <c r="I10" s="199">
        <v>7.5</v>
      </c>
      <c r="J10" s="197">
        <v>12.5</v>
      </c>
      <c r="K10" s="199">
        <v>0</v>
      </c>
      <c r="L10" s="197">
        <v>92.5</v>
      </c>
      <c r="M10" s="201">
        <v>5</v>
      </c>
      <c r="N10" s="197">
        <v>0</v>
      </c>
      <c r="O10" s="199">
        <v>0</v>
      </c>
      <c r="P10" s="197">
        <v>7.5</v>
      </c>
      <c r="Q10" s="199">
        <v>0</v>
      </c>
      <c r="R10" s="199">
        <v>2.5</v>
      </c>
      <c r="S10" s="197">
        <v>12.5</v>
      </c>
      <c r="T10" s="200">
        <v>0</v>
      </c>
      <c r="U10" s="33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35" customFormat="1" ht="21.95" customHeight="1" x14ac:dyDescent="0.2">
      <c r="A11" s="23" t="s">
        <v>39</v>
      </c>
      <c r="B11" s="195">
        <f>'2 Out of School Youth Part'!C11</f>
        <v>49</v>
      </c>
      <c r="C11" s="196">
        <v>40.816326530612244</v>
      </c>
      <c r="D11" s="197">
        <v>42.857142857142854</v>
      </c>
      <c r="E11" s="197">
        <v>16.326530612244898</v>
      </c>
      <c r="F11" s="198">
        <v>63.265306122448983</v>
      </c>
      <c r="G11" s="197">
        <v>28.571428571428573</v>
      </c>
      <c r="H11" s="197">
        <v>20.408163265306122</v>
      </c>
      <c r="I11" s="197">
        <v>2.0408163265306123</v>
      </c>
      <c r="J11" s="197">
        <v>16.326530612244898</v>
      </c>
      <c r="K11" s="199">
        <v>0</v>
      </c>
      <c r="L11" s="197">
        <v>44.897959183673464</v>
      </c>
      <c r="M11" s="198">
        <v>0</v>
      </c>
      <c r="N11" s="197">
        <v>73.469387755102048</v>
      </c>
      <c r="O11" s="197">
        <v>2.0408163265306123</v>
      </c>
      <c r="P11" s="197">
        <v>4.0816326530612246</v>
      </c>
      <c r="Q11" s="197">
        <v>0</v>
      </c>
      <c r="R11" s="197">
        <v>10.204081632653061</v>
      </c>
      <c r="S11" s="197">
        <v>18.367346938775512</v>
      </c>
      <c r="T11" s="200">
        <v>0</v>
      </c>
      <c r="U11" s="33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35" customFormat="1" ht="21.95" customHeight="1" x14ac:dyDescent="0.2">
      <c r="A12" s="23" t="s">
        <v>40</v>
      </c>
      <c r="B12" s="195">
        <f>'2 Out of School Youth Part'!C12</f>
        <v>22</v>
      </c>
      <c r="C12" s="196">
        <v>13.636363636363637</v>
      </c>
      <c r="D12" s="197">
        <v>45.454545454545453</v>
      </c>
      <c r="E12" s="197">
        <v>40.909090909090907</v>
      </c>
      <c r="F12" s="198">
        <v>68.181818181818187</v>
      </c>
      <c r="G12" s="197">
        <v>31.81818181818182</v>
      </c>
      <c r="H12" s="197">
        <v>27.272727272727273</v>
      </c>
      <c r="I12" s="197">
        <v>4.5454545454545459</v>
      </c>
      <c r="J12" s="197">
        <v>50</v>
      </c>
      <c r="K12" s="199">
        <v>0</v>
      </c>
      <c r="L12" s="197">
        <v>27.272727272727273</v>
      </c>
      <c r="M12" s="201">
        <v>4.5454545454545459</v>
      </c>
      <c r="N12" s="197">
        <v>54.545454545454547</v>
      </c>
      <c r="O12" s="197">
        <v>4.5454545454545459</v>
      </c>
      <c r="P12" s="197">
        <v>36.363636363636367</v>
      </c>
      <c r="Q12" s="197">
        <v>0</v>
      </c>
      <c r="R12" s="197">
        <v>13.636363636363637</v>
      </c>
      <c r="S12" s="197">
        <v>27.272727272727273</v>
      </c>
      <c r="T12" s="200">
        <v>18.181818181818183</v>
      </c>
      <c r="U12" s="33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35" customFormat="1" ht="21.95" customHeight="1" x14ac:dyDescent="0.2">
      <c r="A13" s="23" t="s">
        <v>41</v>
      </c>
      <c r="B13" s="195">
        <f>'2 Out of School Youth Part'!C13</f>
        <v>39</v>
      </c>
      <c r="C13" s="196">
        <v>33.333333333333336</v>
      </c>
      <c r="D13" s="197">
        <v>41.025641025641022</v>
      </c>
      <c r="E13" s="197">
        <v>25.641025641025639</v>
      </c>
      <c r="F13" s="198">
        <v>56.410256410256409</v>
      </c>
      <c r="G13" s="197">
        <v>46.153846153846153</v>
      </c>
      <c r="H13" s="199">
        <v>23.076923076923077</v>
      </c>
      <c r="I13" s="197">
        <v>17.948717948717949</v>
      </c>
      <c r="J13" s="197">
        <v>5.1282051282051277</v>
      </c>
      <c r="K13" s="199">
        <v>0</v>
      </c>
      <c r="L13" s="197">
        <v>82.051282051282044</v>
      </c>
      <c r="M13" s="201">
        <v>17.948717948717949</v>
      </c>
      <c r="N13" s="197">
        <v>0</v>
      </c>
      <c r="O13" s="199">
        <v>5.1282051282051277</v>
      </c>
      <c r="P13" s="197">
        <v>15.384615384615385</v>
      </c>
      <c r="Q13" s="197">
        <v>0</v>
      </c>
      <c r="R13" s="197">
        <v>5.1282051282051277</v>
      </c>
      <c r="S13" s="197">
        <v>28.205128205128204</v>
      </c>
      <c r="T13" s="200">
        <v>0</v>
      </c>
      <c r="U13" s="33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35" customFormat="1" ht="21.95" customHeight="1" x14ac:dyDescent="0.2">
      <c r="A14" s="23" t="s">
        <v>42</v>
      </c>
      <c r="B14" s="195">
        <f>'2 Out of School Youth Part'!C14</f>
        <v>34</v>
      </c>
      <c r="C14" s="196">
        <v>41.176470588235297</v>
      </c>
      <c r="D14" s="197">
        <v>38.235294117647058</v>
      </c>
      <c r="E14" s="197">
        <v>20.588235294117649</v>
      </c>
      <c r="F14" s="198">
        <v>32.352941176470587</v>
      </c>
      <c r="G14" s="197">
        <v>29.411764705882351</v>
      </c>
      <c r="H14" s="197">
        <v>41.176470588235297</v>
      </c>
      <c r="I14" s="197">
        <v>2.9411764705882355</v>
      </c>
      <c r="J14" s="197">
        <v>17.647058823529413</v>
      </c>
      <c r="K14" s="199">
        <v>0</v>
      </c>
      <c r="L14" s="197">
        <v>79.411764705882348</v>
      </c>
      <c r="M14" s="201">
        <v>0</v>
      </c>
      <c r="N14" s="197">
        <v>8.8235294117647065</v>
      </c>
      <c r="O14" s="197">
        <v>8.8235294117647065</v>
      </c>
      <c r="P14" s="197">
        <v>23.529411764705884</v>
      </c>
      <c r="Q14" s="197">
        <v>2.9411764705882355</v>
      </c>
      <c r="R14" s="197">
        <v>2.9411764705882355</v>
      </c>
      <c r="S14" s="197">
        <v>2.9411764705882355</v>
      </c>
      <c r="T14" s="200">
        <v>2.9411764705882355</v>
      </c>
      <c r="U14" s="3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35" customFormat="1" ht="21.95" customHeight="1" x14ac:dyDescent="0.2">
      <c r="A15" s="23" t="s">
        <v>43</v>
      </c>
      <c r="B15" s="195">
        <f>'2 Out of School Youth Part'!C15</f>
        <v>165</v>
      </c>
      <c r="C15" s="196">
        <v>60.606060606060609</v>
      </c>
      <c r="D15" s="197">
        <v>23.636363636363637</v>
      </c>
      <c r="E15" s="197">
        <v>15.757575757575758</v>
      </c>
      <c r="F15" s="198">
        <v>63.030303030303031</v>
      </c>
      <c r="G15" s="197">
        <v>66.666666666666671</v>
      </c>
      <c r="H15" s="197">
        <v>16.363636363636363</v>
      </c>
      <c r="I15" s="197">
        <v>0.60606060606060608</v>
      </c>
      <c r="J15" s="197">
        <v>15.757575757575758</v>
      </c>
      <c r="K15" s="199">
        <v>0</v>
      </c>
      <c r="L15" s="197">
        <v>91.515151515151516</v>
      </c>
      <c r="M15" s="201">
        <v>0.60606060606060608</v>
      </c>
      <c r="N15" s="197">
        <v>83.63636363636364</v>
      </c>
      <c r="O15" s="197">
        <v>4.2424242424242422</v>
      </c>
      <c r="P15" s="197">
        <v>23.636363636363637</v>
      </c>
      <c r="Q15" s="197">
        <v>1.8181818181818181</v>
      </c>
      <c r="R15" s="197">
        <v>27.878787878787879</v>
      </c>
      <c r="S15" s="197">
        <v>8.4848484848484844</v>
      </c>
      <c r="T15" s="200">
        <v>0.60606060606060608</v>
      </c>
      <c r="U15" s="33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35" customFormat="1" ht="21.95" customHeight="1" x14ac:dyDescent="0.2">
      <c r="A16" s="23" t="s">
        <v>44</v>
      </c>
      <c r="B16" s="195">
        <f>'2 Out of School Youth Part'!C16</f>
        <v>15</v>
      </c>
      <c r="C16" s="196">
        <v>0</v>
      </c>
      <c r="D16" s="197">
        <v>33.333333333333336</v>
      </c>
      <c r="E16" s="197">
        <v>66.666666666666671</v>
      </c>
      <c r="F16" s="198">
        <v>86.666666666666657</v>
      </c>
      <c r="G16" s="197">
        <v>80</v>
      </c>
      <c r="H16" s="197">
        <v>26.666666666666664</v>
      </c>
      <c r="I16" s="197">
        <v>6.6666666666666661</v>
      </c>
      <c r="J16" s="197">
        <v>6.6666666666666661</v>
      </c>
      <c r="K16" s="199">
        <v>0</v>
      </c>
      <c r="L16" s="197">
        <v>0</v>
      </c>
      <c r="M16" s="198">
        <v>0</v>
      </c>
      <c r="N16" s="197">
        <v>13.333333333333332</v>
      </c>
      <c r="O16" s="197">
        <v>0</v>
      </c>
      <c r="P16" s="197">
        <v>13.333333333333332</v>
      </c>
      <c r="Q16" s="199">
        <v>0</v>
      </c>
      <c r="R16" s="197">
        <v>0</v>
      </c>
      <c r="S16" s="197">
        <v>40</v>
      </c>
      <c r="T16" s="200">
        <v>86.666666666666657</v>
      </c>
      <c r="U16" s="33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35" customFormat="1" ht="21.95" customHeight="1" x14ac:dyDescent="0.2">
      <c r="A17" s="23" t="s">
        <v>45</v>
      </c>
      <c r="B17" s="223">
        <f>'2 Out of School Youth Part'!C17</f>
        <v>5</v>
      </c>
      <c r="C17" s="196">
        <v>40</v>
      </c>
      <c r="D17" s="197">
        <v>20</v>
      </c>
      <c r="E17" s="197">
        <v>40</v>
      </c>
      <c r="F17" s="198">
        <v>0</v>
      </c>
      <c r="G17" s="197">
        <v>20</v>
      </c>
      <c r="H17" s="197">
        <v>80</v>
      </c>
      <c r="I17" s="197">
        <v>0</v>
      </c>
      <c r="J17" s="197">
        <v>0</v>
      </c>
      <c r="K17" s="199">
        <v>0</v>
      </c>
      <c r="L17" s="197">
        <v>100</v>
      </c>
      <c r="M17" s="201">
        <v>0</v>
      </c>
      <c r="N17" s="197">
        <v>60</v>
      </c>
      <c r="O17" s="197">
        <v>0</v>
      </c>
      <c r="P17" s="197">
        <v>0</v>
      </c>
      <c r="Q17" s="199">
        <v>0</v>
      </c>
      <c r="R17" s="197">
        <v>20</v>
      </c>
      <c r="S17" s="197">
        <v>0</v>
      </c>
      <c r="T17" s="200">
        <v>0</v>
      </c>
      <c r="U17" s="33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35" customFormat="1" ht="21.95" customHeight="1" x14ac:dyDescent="0.2">
      <c r="A18" s="23" t="s">
        <v>46</v>
      </c>
      <c r="B18" s="195">
        <f>'2 Out of School Youth Part'!C18</f>
        <v>59</v>
      </c>
      <c r="C18" s="196">
        <v>20.338983050847457</v>
      </c>
      <c r="D18" s="197">
        <v>40.677966101694913</v>
      </c>
      <c r="E18" s="197">
        <v>38.983050847457626</v>
      </c>
      <c r="F18" s="198">
        <v>69.491525423728817</v>
      </c>
      <c r="G18" s="197">
        <v>38.983050847457626</v>
      </c>
      <c r="H18" s="197">
        <v>18.64406779661017</v>
      </c>
      <c r="I18" s="199">
        <v>1.6949152542372881</v>
      </c>
      <c r="J18" s="197">
        <v>35.593220338983052</v>
      </c>
      <c r="K18" s="199">
        <v>0</v>
      </c>
      <c r="L18" s="197">
        <v>37.288135593220339</v>
      </c>
      <c r="M18" s="198">
        <v>0</v>
      </c>
      <c r="N18" s="197">
        <v>23.728813559322035</v>
      </c>
      <c r="O18" s="199">
        <v>0</v>
      </c>
      <c r="P18" s="197">
        <v>20.338983050847457</v>
      </c>
      <c r="Q18" s="197">
        <v>0</v>
      </c>
      <c r="R18" s="197">
        <v>6.7796610169491522</v>
      </c>
      <c r="S18" s="197">
        <v>42.372881355932208</v>
      </c>
      <c r="T18" s="200">
        <v>11.864406779661017</v>
      </c>
      <c r="U18" s="33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35" customFormat="1" ht="21.95" customHeight="1" x14ac:dyDescent="0.2">
      <c r="A19" s="23" t="s">
        <v>47</v>
      </c>
      <c r="B19" s="195">
        <f>'2 Out of School Youth Part'!C19</f>
        <v>22</v>
      </c>
      <c r="C19" s="196">
        <v>22.727272727272727</v>
      </c>
      <c r="D19" s="197">
        <v>27.272727272727273</v>
      </c>
      <c r="E19" s="197">
        <v>50</v>
      </c>
      <c r="F19" s="198">
        <v>81.818181818181813</v>
      </c>
      <c r="G19" s="197">
        <v>54.545454545454547</v>
      </c>
      <c r="H19" s="197">
        <v>4.5454545454545459</v>
      </c>
      <c r="I19" s="199">
        <v>0</v>
      </c>
      <c r="J19" s="197">
        <v>4.5454545454545459</v>
      </c>
      <c r="K19" s="199">
        <v>0</v>
      </c>
      <c r="L19" s="197">
        <v>54.545454545454547</v>
      </c>
      <c r="M19" s="201">
        <v>4.5454545454545459</v>
      </c>
      <c r="N19" s="197">
        <v>81.818181818181813</v>
      </c>
      <c r="O19" s="197">
        <v>4.5454545454545459</v>
      </c>
      <c r="P19" s="197">
        <v>31.81818181818182</v>
      </c>
      <c r="Q19" s="197">
        <v>0</v>
      </c>
      <c r="R19" s="199">
        <v>40.909090909090907</v>
      </c>
      <c r="S19" s="197">
        <v>45.454545454545453</v>
      </c>
      <c r="T19" s="200">
        <v>0</v>
      </c>
      <c r="U19" s="33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35" customFormat="1" ht="21.95" customHeight="1" x14ac:dyDescent="0.2">
      <c r="A20" s="23" t="s">
        <v>48</v>
      </c>
      <c r="B20" s="195">
        <f>'2 Out of School Youth Part'!C20</f>
        <v>33</v>
      </c>
      <c r="C20" s="196">
        <v>54.545454545454547</v>
      </c>
      <c r="D20" s="197">
        <v>30.303030303030305</v>
      </c>
      <c r="E20" s="197">
        <v>15.151515151515152</v>
      </c>
      <c r="F20" s="198">
        <v>51.515151515151523</v>
      </c>
      <c r="G20" s="197">
        <v>42.424242424242422</v>
      </c>
      <c r="H20" s="197">
        <v>30.303030303030305</v>
      </c>
      <c r="I20" s="197">
        <v>0</v>
      </c>
      <c r="J20" s="197">
        <v>21.212121212121211</v>
      </c>
      <c r="K20" s="199">
        <v>0</v>
      </c>
      <c r="L20" s="197">
        <v>96.969696969696955</v>
      </c>
      <c r="M20" s="198">
        <v>0</v>
      </c>
      <c r="N20" s="197">
        <v>75.757575757575765</v>
      </c>
      <c r="O20" s="197">
        <v>0</v>
      </c>
      <c r="P20" s="197">
        <v>18.181818181818183</v>
      </c>
      <c r="Q20" s="197">
        <v>3.0303030303030298</v>
      </c>
      <c r="R20" s="197">
        <v>0</v>
      </c>
      <c r="S20" s="197">
        <v>0</v>
      </c>
      <c r="T20" s="200">
        <v>0</v>
      </c>
      <c r="U20" s="33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35" customFormat="1" ht="21.95" customHeight="1" thickBot="1" x14ac:dyDescent="0.25">
      <c r="A21" s="55" t="s">
        <v>49</v>
      </c>
      <c r="B21" s="202">
        <f>'2 Out of School Youth Part'!C21</f>
        <v>25</v>
      </c>
      <c r="C21" s="203">
        <v>48</v>
      </c>
      <c r="D21" s="204">
        <v>48</v>
      </c>
      <c r="E21" s="204">
        <v>4</v>
      </c>
      <c r="F21" s="205">
        <v>44</v>
      </c>
      <c r="G21" s="204">
        <v>12</v>
      </c>
      <c r="H21" s="204">
        <v>4</v>
      </c>
      <c r="I21" s="206">
        <v>0</v>
      </c>
      <c r="J21" s="204">
        <v>36</v>
      </c>
      <c r="K21" s="206">
        <v>0</v>
      </c>
      <c r="L21" s="204">
        <v>88</v>
      </c>
      <c r="M21" s="207">
        <v>0</v>
      </c>
      <c r="N21" s="204">
        <v>40</v>
      </c>
      <c r="O21" s="204">
        <v>8</v>
      </c>
      <c r="P21" s="204">
        <v>12</v>
      </c>
      <c r="Q21" s="204">
        <v>4</v>
      </c>
      <c r="R21" s="204">
        <v>4</v>
      </c>
      <c r="S21" s="206">
        <v>4</v>
      </c>
      <c r="T21" s="208">
        <v>4</v>
      </c>
      <c r="U21" s="33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35" customFormat="1" ht="21.95" customHeight="1" thickBot="1" x14ac:dyDescent="0.25">
      <c r="A22" s="209" t="s">
        <v>50</v>
      </c>
      <c r="B22" s="210">
        <f>SUM(B6:B21)</f>
        <v>605</v>
      </c>
      <c r="C22" s="211">
        <v>42.97520661157025</v>
      </c>
      <c r="D22" s="212">
        <v>33.388429752066116</v>
      </c>
      <c r="E22" s="212">
        <v>23.636363636363637</v>
      </c>
      <c r="F22" s="213">
        <v>58.677685950413228</v>
      </c>
      <c r="G22" s="212">
        <v>41.983471074380169</v>
      </c>
      <c r="H22" s="212">
        <v>23.801652892561982</v>
      </c>
      <c r="I22" s="212">
        <v>2.8099173553719008</v>
      </c>
      <c r="J22" s="212">
        <v>19.008264462809919</v>
      </c>
      <c r="K22" s="214">
        <v>0</v>
      </c>
      <c r="L22" s="212">
        <v>69.256198347107443</v>
      </c>
      <c r="M22" s="213">
        <v>2.1487603305785123</v>
      </c>
      <c r="N22" s="212">
        <v>49.917355371900832</v>
      </c>
      <c r="O22" s="212">
        <v>3.9669421487603307</v>
      </c>
      <c r="P22" s="212">
        <v>17.190082644628099</v>
      </c>
      <c r="Q22" s="212">
        <v>1.1570247933884297</v>
      </c>
      <c r="R22" s="212">
        <v>14.380165289256199</v>
      </c>
      <c r="S22" s="212">
        <v>17.024793388429753</v>
      </c>
      <c r="T22" s="215">
        <v>6.7768595041322319</v>
      </c>
      <c r="U22" s="33"/>
      <c r="V22" s="34"/>
      <c r="W22" s="69"/>
      <c r="X22" s="70"/>
      <c r="Y22" s="70"/>
      <c r="Z22" s="70"/>
      <c r="AA22" s="70"/>
      <c r="AB22" s="70"/>
      <c r="AC22" s="34"/>
      <c r="AD22" s="34"/>
      <c r="AE22" s="34"/>
      <c r="AF22" s="34"/>
      <c r="AG22" s="34"/>
    </row>
    <row r="23" spans="1:33" x14ac:dyDescent="0.2">
      <c r="P23" s="187"/>
    </row>
  </sheetData>
  <mergeCells count="5">
    <mergeCell ref="A4:A5"/>
    <mergeCell ref="B4:T4"/>
    <mergeCell ref="A1:T1"/>
    <mergeCell ref="A2:T2"/>
    <mergeCell ref="A3:T3"/>
  </mergeCells>
  <phoneticPr fontId="2" type="noConversion"/>
  <printOptions horizontalCentered="1" verticalCentered="1"/>
  <pageMargins left="0.25" right="0.25" top="1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89FC962-230E-471B-B8BB-13B6885D9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F0B420-097E-4F15-AC0F-579CF8EA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A4B695-84A0-48AB-BA47-A2C6EBBEC2A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 Sheet </vt:lpstr>
      <vt:lpstr>1 In School Youth Part</vt:lpstr>
      <vt:lpstr>2 Out of School Youth Part</vt:lpstr>
      <vt:lpstr>3 Total Youth Part</vt:lpstr>
      <vt:lpstr>4 In School Youth Exits</vt:lpstr>
      <vt:lpstr>5 Out School Youth Exits</vt:lpstr>
      <vt:lpstr>6 Total Youth Exits</vt:lpstr>
      <vt:lpstr>7 In School Characteristic</vt:lpstr>
      <vt:lpstr>8 Out School Characteristics</vt:lpstr>
      <vt:lpstr>9 Total Characteristics</vt:lpstr>
      <vt:lpstr>'1 In School Youth Part'!Print_Area</vt:lpstr>
      <vt:lpstr>'2 Out of School Youth Part'!Print_Area</vt:lpstr>
      <vt:lpstr>'3 Total Youth Part'!Print_Area</vt:lpstr>
      <vt:lpstr>'4 In School Youth Exits'!Print_Area</vt:lpstr>
      <vt:lpstr>'5 Out School Youth Exits'!Print_Area</vt:lpstr>
      <vt:lpstr>'6 Total Youth Exits'!Print_Area</vt:lpstr>
      <vt:lpstr>'7 In School Characteristic'!Print_Area</vt:lpstr>
      <vt:lpstr>'8 Out School Characteristics'!Print_Area</vt:lpstr>
      <vt:lpstr>'9 Total Characteristics'!Print_Area</vt:lpstr>
      <vt:lpstr>'Cover Sheet 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Title I Youth Participant Summary</dc:title>
  <dc:subject/>
  <dc:creator>Joan Boucher</dc:creator>
  <cp:keywords/>
  <dc:description/>
  <cp:lastModifiedBy>Martone, Deb</cp:lastModifiedBy>
  <cp:revision/>
  <cp:lastPrinted>2022-02-03T15:18:39Z</cp:lastPrinted>
  <dcterms:created xsi:type="dcterms:W3CDTF">1998-10-15T18:42:20Z</dcterms:created>
  <dcterms:modified xsi:type="dcterms:W3CDTF">2022-02-03T16:19:51Z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18857600.0000000</vt:lpwstr>
  </property>
  <property fmtid="{D5CDD505-2E9C-101B-9397-08002B2CF9AE}" pid="4" name="display_urn:schemas-microsoft-com:office:office#Author">
    <vt:lpwstr>Boucher, Joan (DWD)</vt:lpwstr>
  </property>
</Properties>
</file>