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2 12312021/"/>
    </mc:Choice>
  </mc:AlternateContent>
  <bookViews>
    <workbookView xWindow="0" yWindow="0" windowWidth="19170" windowHeight="5865" tabRatio="682" activeTab="2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'1PartandTrng'!$A$1:$L$13</definedName>
    <definedName name="_xlnm.Print_Area" localSheetId="2">'2ExitsOutcomes'!$A$1:$M$13</definedName>
    <definedName name="_xlnm.Print_Area" localSheetId="3">'3Characteristics'!$A$1:$N$11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3" l="1"/>
  <c r="D8" i="53"/>
  <c r="K8" i="41"/>
  <c r="C8" i="41"/>
  <c r="E8" i="41" s="1"/>
  <c r="A8" i="47"/>
  <c r="A8" i="41"/>
  <c r="B8" i="41"/>
  <c r="J8" i="41" l="1"/>
  <c r="F8" i="41"/>
  <c r="H8" i="41" s="1"/>
  <c r="C11" i="41"/>
  <c r="E11" i="41" s="1"/>
  <c r="A11" i="47"/>
  <c r="B11" i="41"/>
  <c r="H11" i="41"/>
  <c r="K11" i="41"/>
  <c r="A11" i="41"/>
  <c r="G11" i="53"/>
  <c r="D11" i="53"/>
  <c r="C12" i="53"/>
  <c r="J11" i="41" l="1"/>
  <c r="A9" i="47"/>
  <c r="K9" i="41"/>
  <c r="C9" i="41"/>
  <c r="E9" i="41" s="1"/>
  <c r="B9" i="41"/>
  <c r="A9" i="41"/>
  <c r="G9" i="53"/>
  <c r="D9" i="53"/>
  <c r="B12" i="41"/>
  <c r="G10" i="53"/>
  <c r="C10" i="41"/>
  <c r="E10" i="41" s="1"/>
  <c r="A10" i="47"/>
  <c r="A7" i="47"/>
  <c r="B10" i="41"/>
  <c r="A10" i="41"/>
  <c r="K10" i="41"/>
  <c r="K7" i="41"/>
  <c r="C7" i="41"/>
  <c r="E7" i="41" s="1"/>
  <c r="B7" i="41"/>
  <c r="A7" i="41"/>
  <c r="D10" i="53"/>
  <c r="D7" i="53"/>
  <c r="E12" i="53"/>
  <c r="L12" i="53"/>
  <c r="K12" i="53"/>
  <c r="J12" i="53"/>
  <c r="I12" i="53"/>
  <c r="H12" i="53"/>
  <c r="F12" i="53"/>
  <c r="G12" i="53" s="1"/>
  <c r="B12" i="53"/>
  <c r="G12" i="41"/>
  <c r="I12" i="41"/>
  <c r="D12" i="41"/>
  <c r="A6" i="47"/>
  <c r="K6" i="41"/>
  <c r="C6" i="41"/>
  <c r="F6" i="41" s="1"/>
  <c r="B6" i="41"/>
  <c r="A6" i="41"/>
  <c r="G6" i="53"/>
  <c r="D6" i="53"/>
  <c r="A2" i="47"/>
  <c r="A2" i="41"/>
  <c r="A1" i="41"/>
  <c r="A1" i="47"/>
  <c r="F10" i="41"/>
  <c r="H10" i="41" s="1"/>
  <c r="J10" i="41"/>
  <c r="C12" i="41" l="1"/>
  <c r="E12" i="41" s="1"/>
  <c r="F9" i="41"/>
  <c r="H9" i="41" s="1"/>
  <c r="F7" i="41"/>
  <c r="D12" i="53"/>
  <c r="K12" i="41"/>
  <c r="H6" i="41"/>
  <c r="E6" i="41"/>
  <c r="J6" i="41"/>
  <c r="F12" i="41" l="1"/>
  <c r="J12" i="41" s="1"/>
  <c r="J9" i="41"/>
  <c r="H7" i="41"/>
  <c r="J7" i="41"/>
  <c r="H12" i="41"/>
</calcChain>
</file>

<file path=xl/sharedStrings.xml><?xml version="1.0" encoding="utf-8"?>
<sst xmlns="http://schemas.openxmlformats.org/spreadsheetml/2006/main" count="74" uniqueCount="55">
  <si>
    <t>TAB 8 - NATIONAL DISLOCATED WORKER GRANTS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</si>
  <si>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</si>
  <si>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</si>
  <si>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</si>
  <si>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</si>
  <si>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</si>
  <si>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</si>
  <si>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</si>
  <si>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</si>
  <si>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</si>
  <si>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</si>
  <si>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</si>
  <si>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</si>
  <si>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</si>
  <si>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</si>
  <si>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</si>
  <si>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</si>
  <si>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</si>
  <si>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</si>
  <si>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</si>
  <si>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Hampden: COVID-19 Disaster
04/10/2020 - 03/31/2022</t>
  </si>
  <si>
    <t>South Coastal:  Entergy
08/01/2019 - 06/30/2022</t>
  </si>
  <si>
    <t>NA</t>
  </si>
  <si>
    <t>Hampden:  Opioid
09/30/2019 - 06/01/2022</t>
  </si>
  <si>
    <t>Greater Lowell:  Opioid
01/01/2019 - 12/31/2021</t>
  </si>
  <si>
    <t>Merrimack Valley:  Southwick
04/01/2021 - 03/31/2023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</si>
  <si>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</si>
  <si>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</si>
  <si>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</si>
  <si>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</si>
  <si>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</si>
  <si>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</si>
  <si>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</si>
  <si>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</si>
  <si>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</si>
  <si>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</si>
  <si>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</si>
  <si>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</si>
  <si>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</si>
  <si>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</si>
  <si>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</si>
  <si>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</si>
  <si>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</si>
  <si>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</si>
  <si>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</si>
  <si>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</si>
  <si>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</si>
  <si>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</si>
  <si>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</si>
  <si>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</si>
  <si>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</si>
  <si>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</si>
  <si>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</si>
  <si>
    <t>FY22 QUARTER ENDING DECEMBER 31, 2021</t>
  </si>
  <si>
    <t>New Bedford:  Opioid
07/01/2021 - 06/30/2023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</si>
</sst>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4" fillId="0" borderId="0" xfId="1" applyFont="1" applyFill="1" applyBorder="1" applyAlignment="1"/>
    <xf numFmtId="0" fontId="4" fillId="0" borderId="0" xfId="1" applyFont="1" applyFill="1" applyAlignment="1"/>
    <xf numFmtId="0" fontId="9" fillId="0" borderId="1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0" fontId="9" fillId="0" borderId="6" xfId="1" applyFont="1" applyFill="1" applyBorder="1" applyAlignment="1">
      <alignment vertical="center" wrapText="1"/>
    </xf>
    <xf numFmtId="1" fontId="9" fillId="0" borderId="7" xfId="1" applyNumberFormat="1" applyFont="1" applyFill="1" applyBorder="1" applyAlignment="1">
      <alignment horizontal="center" vertical="center"/>
    </xf>
    <xf numFmtId="1" fontId="9" fillId="0" borderId="8" xfId="1" applyNumberFormat="1" applyFont="1" applyFill="1" applyBorder="1" applyAlignment="1">
      <alignment horizontal="center" vertical="center"/>
    </xf>
    <xf numFmtId="9" fontId="9" fillId="0" borderId="9" xfId="1" applyNumberFormat="1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1" fontId="9" fillId="0" borderId="10" xfId="1" applyNumberFormat="1" applyFont="1" applyFill="1" applyBorder="1" applyAlignment="1">
      <alignment horizontal="center" vertical="center"/>
    </xf>
    <xf numFmtId="1" fontId="9" fillId="0" borderId="11" xfId="1" applyNumberFormat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" fontId="9" fillId="0" borderId="12" xfId="1" applyNumberFormat="1" applyFont="1" applyFill="1" applyBorder="1" applyAlignment="1">
      <alignment horizontal="center" vertical="center"/>
    </xf>
    <xf numFmtId="1" fontId="9" fillId="0" borderId="13" xfId="1" applyNumberFormat="1" applyFont="1" applyFill="1" applyBorder="1" applyAlignment="1">
      <alignment horizontal="center" vertical="center"/>
    </xf>
    <xf numFmtId="1" fontId="9" fillId="0" borderId="14" xfId="1" applyNumberFormat="1" applyFont="1" applyFill="1" applyBorder="1" applyAlignment="1">
      <alignment horizontal="center" vertical="center"/>
    </xf>
    <xf numFmtId="1" fontId="9" fillId="0" borderId="15" xfId="1" applyNumberFormat="1" applyFont="1" applyFill="1" applyBorder="1" applyAlignment="1">
      <alignment horizontal="center" vertical="center"/>
    </xf>
    <xf numFmtId="9" fontId="9" fillId="0" borderId="15" xfId="1" applyNumberFormat="1" applyFont="1" applyFill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3" fontId="10" fillId="0" borderId="17" xfId="1" applyNumberFormat="1" applyFont="1" applyFill="1" applyBorder="1" applyAlignment="1">
      <alignment horizontal="center" vertical="center"/>
    </xf>
    <xf numFmtId="3" fontId="10" fillId="0" borderId="18" xfId="1" applyNumberFormat="1" applyFont="1" applyFill="1" applyBorder="1" applyAlignment="1">
      <alignment horizontal="center" vertical="center"/>
    </xf>
    <xf numFmtId="9" fontId="10" fillId="0" borderId="19" xfId="1" applyNumberFormat="1" applyFont="1" applyFill="1" applyBorder="1" applyAlignment="1">
      <alignment horizontal="center" vertical="center"/>
    </xf>
    <xf numFmtId="3" fontId="10" fillId="0" borderId="20" xfId="1" applyNumberFormat="1" applyFont="1" applyFill="1" applyBorder="1" applyAlignment="1">
      <alignment horizontal="center" vertical="center"/>
    </xf>
    <xf numFmtId="3" fontId="10" fillId="0" borderId="21" xfId="1" applyNumberFormat="1" applyFont="1" applyFill="1" applyBorder="1" applyAlignment="1">
      <alignment horizontal="center" vertical="center"/>
    </xf>
    <xf numFmtId="0" fontId="4" fillId="0" borderId="0" xfId="0" applyFont="1" applyFill="1"/>
    <xf numFmtId="1" fontId="9" fillId="0" borderId="22" xfId="0" applyNumberFormat="1" applyFont="1" applyFill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 wrapText="1"/>
    </xf>
    <xf numFmtId="164" fontId="9" fillId="0" borderId="22" xfId="0" applyNumberFormat="1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9" fontId="9" fillId="0" borderId="24" xfId="0" applyNumberFormat="1" applyFont="1" applyFill="1" applyBorder="1" applyAlignment="1">
      <alignment horizontal="center" wrapText="1"/>
    </xf>
    <xf numFmtId="0" fontId="9" fillId="0" borderId="24" xfId="0" applyFont="1" applyFill="1" applyBorder="1" applyAlignment="1">
      <alignment horizontal="center" wrapText="1"/>
    </xf>
    <xf numFmtId="165" fontId="9" fillId="0" borderId="24" xfId="0" applyNumberFormat="1" applyFont="1" applyFill="1" applyBorder="1" applyAlignment="1">
      <alignment horizontal="center" wrapText="1"/>
    </xf>
    <xf numFmtId="164" fontId="9" fillId="0" borderId="25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center" wrapText="1"/>
    </xf>
    <xf numFmtId="3" fontId="9" fillId="0" borderId="26" xfId="0" applyNumberFormat="1" applyFont="1" applyFill="1" applyBorder="1" applyAlignment="1">
      <alignment horizontal="right" vertical="center" wrapText="1" indent="2"/>
    </xf>
    <xf numFmtId="1" fontId="9" fillId="0" borderId="7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3" fontId="9" fillId="0" borderId="26" xfId="0" applyNumberFormat="1" applyFont="1" applyFill="1" applyBorder="1" applyAlignment="1">
      <alignment horizontal="center" vertical="center"/>
    </xf>
    <xf numFmtId="9" fontId="9" fillId="0" borderId="8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6" fontId="9" fillId="0" borderId="2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" fontId="9" fillId="0" borderId="2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horizontal="right" vertical="center" wrapText="1" indent="2"/>
    </xf>
    <xf numFmtId="3" fontId="10" fillId="0" borderId="17" xfId="0" applyNumberFormat="1" applyFont="1" applyFill="1" applyBorder="1" applyAlignment="1">
      <alignment horizontal="center" vertical="center"/>
    </xf>
    <xf numFmtId="9" fontId="10" fillId="0" borderId="19" xfId="0" applyNumberFormat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9" fontId="9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center" vertical="center"/>
    </xf>
    <xf numFmtId="166" fontId="10" fillId="0" borderId="19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/>
    <xf numFmtId="1" fontId="4" fillId="0" borderId="0" xfId="0" applyNumberFormat="1" applyFont="1" applyFill="1" applyBorder="1"/>
    <xf numFmtId="165" fontId="4" fillId="0" borderId="0" xfId="0" applyNumberFormat="1" applyFont="1" applyFill="1" applyBorder="1"/>
    <xf numFmtId="1" fontId="4" fillId="0" borderId="0" xfId="0" applyNumberFormat="1" applyFont="1" applyFill="1" applyAlignment="1">
      <alignment horizontal="center"/>
    </xf>
    <xf numFmtId="9" fontId="4" fillId="0" borderId="0" xfId="0" applyNumberFormat="1" applyFont="1" applyFill="1"/>
    <xf numFmtId="1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1" xfId="0" applyFont="1" applyFill="1" applyBorder="1" applyAlignment="1">
      <alignment vertical="center" wrapText="1"/>
    </xf>
    <xf numFmtId="166" fontId="4" fillId="2" borderId="12" xfId="2" applyNumberFormat="1" applyFont="1" applyFill="1" applyBorder="1" applyAlignment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166" fontId="4" fillId="2" borderId="28" xfId="2" applyNumberFormat="1" applyFont="1" applyFill="1" applyBorder="1" applyAlignment="1">
      <alignment horizontal="center" vertic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26" xfId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66" fontId="4" fillId="2" borderId="8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33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wrapText="1"/>
    </xf>
    <xf numFmtId="0" fontId="9" fillId="0" borderId="36" xfId="1" applyFont="1" applyFill="1" applyBorder="1" applyAlignment="1">
      <alignment horizontal="center" wrapText="1"/>
    </xf>
    <xf numFmtId="0" fontId="9" fillId="0" borderId="37" xfId="1" applyFont="1" applyFill="1" applyBorder="1" applyAlignment="1">
      <alignment horizontal="center" wrapText="1"/>
    </xf>
    <xf numFmtId="0" fontId="11" fillId="0" borderId="3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165" fontId="11" fillId="0" borderId="34" xfId="0" applyNumberFormat="1" applyFont="1" applyFill="1" applyBorder="1" applyAlignment="1">
      <alignment horizontal="center" vertical="center" wrapText="1"/>
    </xf>
    <xf numFmtId="165" fontId="11" fillId="0" borderId="33" xfId="0" applyNumberFormat="1" applyFont="1" applyFill="1" applyBorder="1" applyAlignment="1">
      <alignment horizontal="center" vertical="center" wrapText="1"/>
    </xf>
    <xf numFmtId="165" fontId="11" fillId="0" borderId="35" xfId="0" applyNumberFormat="1" applyFont="1" applyFill="1" applyBorder="1" applyAlignment="1">
      <alignment horizontal="center" vertical="center" wrapText="1"/>
    </xf>
    <xf numFmtId="165" fontId="11" fillId="0" borderId="38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0" borderId="33" xfId="0" applyFont="1" applyFill="1" applyBorder="1" applyAlignment="1">
      <alignment wrapText="1"/>
    </xf>
    <xf numFmtId="0" fontId="4" fillId="0" borderId="33" xfId="0" applyFont="1" applyBorder="1" applyAlignment="1">
      <alignment wrapText="1"/>
    </xf>
    <xf numFmtId="0" fontId="9" fillId="0" borderId="23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center"/>
    </xf>
    <xf numFmtId="1" fontId="9" fillId="0" borderId="36" xfId="0" applyNumberFormat="1" applyFont="1" applyFill="1" applyBorder="1" applyAlignment="1">
      <alignment horizontal="center"/>
    </xf>
    <xf numFmtId="1" fontId="9" fillId="0" borderId="37" xfId="0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9" xfId="0" applyFont="1" applyFill="1" applyBorder="1" applyAlignment="1">
      <alignment horizontal="center" wrapText="1"/>
    </xf>
    <xf numFmtId="0" fontId="9" fillId="0" borderId="41" xfId="0" applyFont="1" applyFill="1" applyBorder="1" applyAlignment="1">
      <alignment horizontal="center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1" fillId="0" borderId="3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7" zoomScaleNormal="100" workbookViewId="0">
      <selection activeCell="B11" sqref="B11"/>
    </sheetView>
  </sheetViews>
  <sheetFormatPr defaultRowHeight="12.75" x14ac:dyDescent="0.2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 x14ac:dyDescent="0.25">
      <c r="A1" s="116"/>
      <c r="B1" s="116"/>
      <c r="C1" s="116"/>
    </row>
    <row r="2" spans="1:15" ht="18.75" customHeight="1" x14ac:dyDescent="0.3">
      <c r="A2" s="117"/>
      <c r="B2" s="117"/>
      <c r="C2" s="117"/>
    </row>
    <row r="3" spans="1:15" ht="18.75" customHeight="1" x14ac:dyDescent="0.3">
      <c r="A3" s="117" t="s">
        <v>0</v>
      </c>
      <c r="B3" s="117"/>
      <c r="C3" s="117"/>
    </row>
    <row r="4" spans="1:15" ht="9" customHeight="1" x14ac:dyDescent="0.3">
      <c r="A4" s="117"/>
      <c r="B4" s="117"/>
      <c r="C4" s="117"/>
    </row>
    <row r="5" spans="1:15" ht="15.75" customHeight="1" x14ac:dyDescent="0.3">
      <c r="A5" s="117" t="s">
        <v>53</v>
      </c>
      <c r="B5" s="117"/>
      <c r="C5" s="117"/>
    </row>
    <row r="6" spans="1:15" ht="15.75" customHeight="1" x14ac:dyDescent="0.3">
      <c r="A6" s="113"/>
      <c r="B6" s="113"/>
      <c r="C6" s="113"/>
    </row>
    <row r="7" spans="1:15" ht="18.75" x14ac:dyDescent="0.3">
      <c r="A7" s="118"/>
      <c r="B7" s="118"/>
      <c r="C7" s="118"/>
    </row>
    <row r="8" spans="1:15" ht="18.75" x14ac:dyDescent="0.3">
      <c r="A8" s="2"/>
      <c r="B8" s="2"/>
      <c r="C8" s="2"/>
    </row>
    <row r="9" spans="1:15" ht="18.75" x14ac:dyDescent="0.3">
      <c r="A9" s="117" t="s">
        <v>1</v>
      </c>
      <c r="B9" s="117"/>
      <c r="C9" s="117"/>
      <c r="N9" s="115"/>
      <c r="O9" s="115"/>
    </row>
    <row r="10" spans="1:15" ht="18.75" x14ac:dyDescent="0.3">
      <c r="A10" s="2"/>
      <c r="B10" s="2"/>
      <c r="C10" s="2"/>
    </row>
    <row r="11" spans="1:15" ht="18.75" x14ac:dyDescent="0.3">
      <c r="B11" s="4" t="s">
        <v>2</v>
      </c>
      <c r="C11" s="5"/>
    </row>
    <row r="12" spans="1:15" ht="18.75" x14ac:dyDescent="0.3">
      <c r="A12" s="2"/>
      <c r="B12" s="5"/>
      <c r="C12" s="2"/>
    </row>
    <row r="13" spans="1:15" ht="18.75" x14ac:dyDescent="0.3">
      <c r="B13" s="4"/>
      <c r="C13" s="4"/>
    </row>
    <row r="14" spans="1:15" ht="18.75" x14ac:dyDescent="0.3">
      <c r="A14" s="114"/>
      <c r="B14" s="4" t="s">
        <v>3</v>
      </c>
      <c r="C14" s="2"/>
    </row>
    <row r="15" spans="1:15" ht="18.75" x14ac:dyDescent="0.3">
      <c r="C15" s="4"/>
    </row>
    <row r="16" spans="1:15" ht="18.75" x14ac:dyDescent="0.3">
      <c r="A16" s="113"/>
      <c r="C16" s="2"/>
    </row>
    <row r="17" spans="1:4" ht="18.75" x14ac:dyDescent="0.3">
      <c r="B17" s="4" t="s">
        <v>4</v>
      </c>
      <c r="C17" s="4"/>
    </row>
    <row r="18" spans="1:4" ht="18.75" x14ac:dyDescent="0.3">
      <c r="A18" s="113"/>
      <c r="C18" s="2"/>
    </row>
    <row r="19" spans="1:4" ht="18.75" x14ac:dyDescent="0.3">
      <c r="C19" s="4"/>
    </row>
    <row r="20" spans="1:4" ht="15.75" x14ac:dyDescent="0.25">
      <c r="A20" s="6"/>
      <c r="B20" s="6"/>
      <c r="C20" s="6"/>
    </row>
    <row r="21" spans="1:4" ht="15.75" x14ac:dyDescent="0.25">
      <c r="A21" s="6"/>
      <c r="B21" s="6"/>
      <c r="C21" s="6"/>
    </row>
    <row r="22" spans="1:4" ht="15.75" x14ac:dyDescent="0.25">
      <c r="A22" s="6"/>
      <c r="B22" s="6"/>
      <c r="C22" s="6"/>
    </row>
    <row r="23" spans="1:4" ht="15.75" x14ac:dyDescent="0.25">
      <c r="A23" s="6"/>
      <c r="B23" s="6"/>
      <c r="C23" s="6"/>
    </row>
    <row r="24" spans="1:4" x14ac:dyDescent="0.2">
      <c r="A24" s="7"/>
      <c r="B24" s="7"/>
      <c r="C24" s="7"/>
    </row>
    <row r="25" spans="1:4" x14ac:dyDescent="0.2">
      <c r="A25" s="7"/>
      <c r="B25" s="7"/>
      <c r="C25" s="7"/>
    </row>
    <row r="26" spans="1:4" s="9" customFormat="1" ht="12.75" customHeight="1" x14ac:dyDescent="0.2">
      <c r="A26" s="8"/>
      <c r="B26" s="7"/>
      <c r="C26" s="7"/>
    </row>
    <row r="27" spans="1:4" s="9" customFormat="1" ht="21.75" customHeight="1" x14ac:dyDescent="0.2">
      <c r="A27" s="7" t="s">
        <v>5</v>
      </c>
      <c r="B27" s="7"/>
      <c r="C27" s="7"/>
    </row>
    <row r="28" spans="1:4" ht="12.75" customHeight="1" x14ac:dyDescent="0.2">
      <c r="A28" s="7" t="s">
        <v>6</v>
      </c>
      <c r="B28" s="7"/>
      <c r="C28" s="10"/>
      <c r="D28" s="7"/>
    </row>
    <row r="29" spans="1:4" x14ac:dyDescent="0.2">
      <c r="B29" s="7"/>
      <c r="C29" s="7"/>
      <c r="D29" s="9"/>
    </row>
    <row r="30" spans="1:4" x14ac:dyDescent="0.2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4" zoomScale="90" zoomScaleNormal="90" workbookViewId="0">
      <selection activeCell="N9" sqref="N9"/>
    </sheetView>
  </sheetViews>
  <sheetFormatPr defaultRowHeight="12.75" x14ac:dyDescent="0.2"/>
  <cols>
    <col min="1" max="1" width="27.140625" style="15" customWidth="1"/>
    <col min="2" max="5" width="8.140625" style="15" customWidth="1"/>
    <col min="6" max="7" width="9.140625" style="15"/>
    <col min="8" max="8" width="8.5703125" style="15" customWidth="1"/>
    <col min="9" max="9" width="8.28515625" style="15" customWidth="1"/>
    <col min="10" max="10" width="7.7109375" style="15" customWidth="1"/>
    <col min="11" max="11" width="11.42578125" style="15" customWidth="1"/>
    <col min="12" max="12" width="8" style="15" customWidth="1"/>
    <col min="13" max="13" width="9.85546875" style="15" customWidth="1"/>
    <col min="14" max="16384" width="9.140625" style="15"/>
  </cols>
  <sheetData>
    <row r="1" spans="1:14" s="13" customFormat="1" ht="18.75" customHeight="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1"/>
      <c r="N1" s="12"/>
    </row>
    <row r="2" spans="1:14" s="13" customFormat="1" ht="15.75" x14ac:dyDescent="0.25">
      <c r="A2" s="130" t="s">
        <v>53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2"/>
      <c r="M2" s="11"/>
      <c r="N2" s="12"/>
    </row>
    <row r="3" spans="1:14" s="13" customFormat="1" ht="35.25" customHeight="1" thickBot="1" x14ac:dyDescent="0.3">
      <c r="A3" s="124" t="s">
        <v>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6"/>
      <c r="M3" s="11"/>
      <c r="N3" s="12"/>
    </row>
    <row r="4" spans="1:14" ht="15" x14ac:dyDescent="0.25">
      <c r="A4" s="133" t="s">
        <v>8</v>
      </c>
      <c r="B4" s="127" t="s">
        <v>9</v>
      </c>
      <c r="C4" s="128"/>
      <c r="D4" s="129"/>
      <c r="E4" s="127" t="s">
        <v>10</v>
      </c>
      <c r="F4" s="128"/>
      <c r="G4" s="129"/>
      <c r="H4" s="127" t="s">
        <v>11</v>
      </c>
      <c r="I4" s="128"/>
      <c r="J4" s="128"/>
      <c r="K4" s="128"/>
      <c r="L4" s="129"/>
      <c r="M4" s="14"/>
      <c r="N4" s="14"/>
    </row>
    <row r="5" spans="1:14" ht="30.75" thickBot="1" x14ac:dyDescent="0.3">
      <c r="A5" s="134"/>
      <c r="B5" s="16" t="s">
        <v>12</v>
      </c>
      <c r="C5" s="17" t="s">
        <v>13</v>
      </c>
      <c r="D5" s="18" t="s">
        <v>14</v>
      </c>
      <c r="E5" s="17" t="s">
        <v>12</v>
      </c>
      <c r="F5" s="17" t="s">
        <v>13</v>
      </c>
      <c r="G5" s="18" t="s">
        <v>14</v>
      </c>
      <c r="H5" s="17" t="s">
        <v>15</v>
      </c>
      <c r="I5" s="19" t="s">
        <v>16</v>
      </c>
      <c r="J5" s="17" t="s">
        <v>17</v>
      </c>
      <c r="K5" s="17" t="s">
        <v>18</v>
      </c>
      <c r="L5" s="20" t="s">
        <v>19</v>
      </c>
      <c r="M5" s="21"/>
      <c r="N5" s="14"/>
    </row>
    <row r="6" spans="1:14" s="32" customFormat="1" ht="31.5" customHeight="1" x14ac:dyDescent="0.2">
      <c r="A6" s="22" t="s">
        <v>20</v>
      </c>
      <c r="B6" s="23">
        <v>520</v>
      </c>
      <c r="C6" s="24">
        <v>461</v>
      </c>
      <c r="D6" s="25">
        <f t="shared" ref="D6:D12" si="0">(C6/B6)</f>
        <v>0.8865384615384615</v>
      </c>
      <c r="E6" s="24">
        <v>240</v>
      </c>
      <c r="F6" s="26">
        <v>445</v>
      </c>
      <c r="G6" s="25">
        <f>+F6/E6</f>
        <v>1.8541666666666667</v>
      </c>
      <c r="H6" s="23">
        <v>1</v>
      </c>
      <c r="I6" s="27">
        <v>0</v>
      </c>
      <c r="J6" s="24">
        <v>245</v>
      </c>
      <c r="K6" s="28">
        <v>206</v>
      </c>
      <c r="L6" s="29">
        <v>197</v>
      </c>
      <c r="M6" s="30"/>
      <c r="N6" s="31"/>
    </row>
    <row r="7" spans="1:14" ht="30" x14ac:dyDescent="0.2">
      <c r="A7" s="22" t="s">
        <v>21</v>
      </c>
      <c r="B7" s="23">
        <v>125</v>
      </c>
      <c r="C7" s="24">
        <v>78</v>
      </c>
      <c r="D7" s="25">
        <f t="shared" si="0"/>
        <v>0.624</v>
      </c>
      <c r="E7" s="24" t="s">
        <v>22</v>
      </c>
      <c r="F7" s="26">
        <v>43</v>
      </c>
      <c r="G7" s="25" t="s">
        <v>22</v>
      </c>
      <c r="H7" s="23">
        <v>0</v>
      </c>
      <c r="I7" s="27">
        <v>0</v>
      </c>
      <c r="J7" s="24">
        <v>43</v>
      </c>
      <c r="K7" s="28">
        <v>0</v>
      </c>
      <c r="L7" s="29">
        <v>0</v>
      </c>
      <c r="M7" s="14"/>
    </row>
    <row r="8" spans="1:14" ht="30" x14ac:dyDescent="0.2">
      <c r="A8" s="22" t="s">
        <v>54</v>
      </c>
      <c r="B8" s="24">
        <v>140</v>
      </c>
      <c r="C8" s="35">
        <v>18</v>
      </c>
      <c r="D8" s="25">
        <f t="shared" si="0"/>
        <v>0.12857142857142856</v>
      </c>
      <c r="E8" s="33">
        <v>80</v>
      </c>
      <c r="F8" s="38">
        <v>14</v>
      </c>
      <c r="G8" s="25">
        <f>F8/E8</f>
        <v>0.17499999999999999</v>
      </c>
      <c r="H8" s="33">
        <v>0</v>
      </c>
      <c r="I8" s="34">
        <v>0</v>
      </c>
      <c r="J8" s="33">
        <v>12</v>
      </c>
      <c r="K8" s="35">
        <v>3</v>
      </c>
      <c r="L8" s="36">
        <v>3</v>
      </c>
      <c r="M8" s="14"/>
    </row>
    <row r="9" spans="1:14" ht="30" x14ac:dyDescent="0.2">
      <c r="A9" s="108" t="s">
        <v>23</v>
      </c>
      <c r="B9" s="24">
        <v>200</v>
      </c>
      <c r="C9" s="35">
        <v>205</v>
      </c>
      <c r="D9" s="37">
        <f>(C9/B9)</f>
        <v>1.0249999999999999</v>
      </c>
      <c r="E9" s="33">
        <v>110</v>
      </c>
      <c r="F9" s="38">
        <v>52</v>
      </c>
      <c r="G9" s="25">
        <f>F9/E9</f>
        <v>0.47272727272727272</v>
      </c>
      <c r="H9" s="33">
        <v>0</v>
      </c>
      <c r="I9" s="34">
        <v>0</v>
      </c>
      <c r="J9" s="34">
        <v>51</v>
      </c>
      <c r="K9" s="35">
        <v>1</v>
      </c>
      <c r="L9" s="36">
        <v>0</v>
      </c>
      <c r="M9" s="14"/>
    </row>
    <row r="10" spans="1:14" s="32" customFormat="1" ht="30" x14ac:dyDescent="0.2">
      <c r="A10" s="108" t="s">
        <v>24</v>
      </c>
      <c r="B10" s="24">
        <v>150</v>
      </c>
      <c r="C10" s="35">
        <v>156</v>
      </c>
      <c r="D10" s="37">
        <f t="shared" si="0"/>
        <v>1.04</v>
      </c>
      <c r="E10" s="33">
        <v>90</v>
      </c>
      <c r="F10" s="38">
        <v>118</v>
      </c>
      <c r="G10" s="25">
        <f>F10/E10</f>
        <v>1.3111111111111111</v>
      </c>
      <c r="H10" s="33">
        <v>8</v>
      </c>
      <c r="I10" s="34">
        <v>0</v>
      </c>
      <c r="J10" s="34">
        <v>83</v>
      </c>
      <c r="K10" s="35">
        <v>54</v>
      </c>
      <c r="L10" s="36">
        <v>56</v>
      </c>
      <c r="M10" s="30"/>
      <c r="N10" s="31"/>
    </row>
    <row r="11" spans="1:14" s="32" customFormat="1" ht="31.5" customHeight="1" thickBot="1" x14ac:dyDescent="0.25">
      <c r="A11" s="108" t="s">
        <v>25</v>
      </c>
      <c r="B11" s="24">
        <v>203</v>
      </c>
      <c r="C11" s="35">
        <v>58</v>
      </c>
      <c r="D11" s="37">
        <f t="shared" ref="D11" si="1">(C11/B11)</f>
        <v>0.2857142857142857</v>
      </c>
      <c r="E11" s="33">
        <v>39</v>
      </c>
      <c r="F11" s="38">
        <v>46</v>
      </c>
      <c r="G11" s="25">
        <f>F11/E11</f>
        <v>1.1794871794871795</v>
      </c>
      <c r="H11" s="33">
        <v>0</v>
      </c>
      <c r="I11" s="34">
        <v>29</v>
      </c>
      <c r="J11" s="34">
        <v>21</v>
      </c>
      <c r="K11" s="35">
        <v>0</v>
      </c>
      <c r="L11" s="36">
        <v>0</v>
      </c>
      <c r="M11" s="30"/>
      <c r="N11" s="31"/>
    </row>
    <row r="12" spans="1:14" s="32" customFormat="1" ht="15.75" thickBot="1" x14ac:dyDescent="0.25">
      <c r="A12" s="39" t="s">
        <v>26</v>
      </c>
      <c r="B12" s="40">
        <f>SUM(B6:B11)</f>
        <v>1338</v>
      </c>
      <c r="C12" s="41">
        <f>SUM(C6:C11)</f>
        <v>976</v>
      </c>
      <c r="D12" s="42">
        <f t="shared" si="0"/>
        <v>0.72944693572496266</v>
      </c>
      <c r="E12" s="40">
        <f>SUM(E6:E7)</f>
        <v>240</v>
      </c>
      <c r="F12" s="41">
        <f>SUM(F6:F11)</f>
        <v>718</v>
      </c>
      <c r="G12" s="42">
        <f>+F12/E12</f>
        <v>2.9916666666666667</v>
      </c>
      <c r="H12" s="40">
        <f>SUM(H6:H11)</f>
        <v>9</v>
      </c>
      <c r="I12" s="43">
        <f>SUM(I6:I11)</f>
        <v>29</v>
      </c>
      <c r="J12" s="41">
        <f>SUM(J6:J11)</f>
        <v>455</v>
      </c>
      <c r="K12" s="43">
        <f>SUM(K6:K11)</f>
        <v>264</v>
      </c>
      <c r="L12" s="44">
        <f>SUM(L6:L11)</f>
        <v>256</v>
      </c>
      <c r="M12" s="30"/>
      <c r="N12" s="31"/>
    </row>
    <row r="13" spans="1:14" s="32" customFormat="1" ht="15" x14ac:dyDescent="0.2">
      <c r="A13" s="119" t="s">
        <v>27</v>
      </c>
      <c r="B13" s="119"/>
      <c r="C13" s="119"/>
      <c r="D13" s="119"/>
      <c r="E13" s="119"/>
      <c r="F13" s="119"/>
      <c r="G13" s="119"/>
      <c r="H13" s="119"/>
      <c r="I13" s="120"/>
      <c r="J13" s="119"/>
      <c r="K13" s="119"/>
      <c r="L13" s="119"/>
      <c r="M13" s="30"/>
      <c r="N13" s="31"/>
    </row>
    <row r="14" spans="1:14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30"/>
    </row>
    <row r="15" spans="1:14" x14ac:dyDescent="0.2">
      <c r="M15" s="14"/>
    </row>
    <row r="17" ht="15.75" customHeight="1" x14ac:dyDescent="0.2"/>
  </sheetData>
  <mergeCells count="8">
    <mergeCell ref="A13:L13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="90" zoomScaleNormal="90" workbookViewId="0">
      <selection activeCell="A15" sqref="A15"/>
    </sheetView>
  </sheetViews>
  <sheetFormatPr defaultRowHeight="12.75" x14ac:dyDescent="0.2"/>
  <cols>
    <col min="1" max="1" width="26.7109375" style="45" customWidth="1"/>
    <col min="2" max="2" width="11" style="45" customWidth="1"/>
    <col min="3" max="3" width="7.42578125" style="86" customWidth="1"/>
    <col min="4" max="4" width="7.28515625" style="45" customWidth="1"/>
    <col min="5" max="5" width="8.5703125" style="87" bestFit="1" customWidth="1"/>
    <col min="6" max="6" width="7.5703125" style="88" customWidth="1"/>
    <col min="7" max="7" width="7.85546875" style="88" customWidth="1"/>
    <col min="8" max="8" width="8.5703125" style="45" bestFit="1" customWidth="1"/>
    <col min="9" max="9" width="10.7109375" style="45" customWidth="1"/>
    <col min="10" max="10" width="8.42578125" style="45" customWidth="1"/>
    <col min="11" max="11" width="9.28515625" style="45" customWidth="1"/>
    <col min="12" max="12" width="11.42578125" style="45" customWidth="1"/>
    <col min="13" max="13" width="11.7109375" style="89" customWidth="1"/>
    <col min="14" max="14" width="8.5703125" style="45" customWidth="1"/>
    <col min="15" max="15" width="9.7109375" style="81" customWidth="1"/>
    <col min="16" max="16384" width="9.140625" style="45"/>
  </cols>
  <sheetData>
    <row r="1" spans="1:15" ht="15.75" x14ac:dyDescent="0.2">
      <c r="A1" s="135" t="str">
        <f>+'1PartandTrng'!A1</f>
        <v>TAB 8 - NATIONAL DISLOCATED WORKER GRANTS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  <c r="O1" s="45"/>
    </row>
    <row r="2" spans="1:15" ht="15.75" x14ac:dyDescent="0.2">
      <c r="A2" s="138" t="str">
        <f>'1PartandTrng'!$A$2</f>
        <v>FY22 QUARTER ENDING DECEMBER 31, 2021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O2" s="45"/>
    </row>
    <row r="3" spans="1:15" ht="24.75" customHeight="1" thickBot="1" x14ac:dyDescent="0.25">
      <c r="A3" s="141" t="s">
        <v>28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/>
      <c r="O3" s="45"/>
    </row>
    <row r="4" spans="1:15" ht="45" x14ac:dyDescent="0.25">
      <c r="A4" s="154" t="s">
        <v>8</v>
      </c>
      <c r="B4" s="156" t="s">
        <v>29</v>
      </c>
      <c r="C4" s="153" t="s">
        <v>30</v>
      </c>
      <c r="D4" s="153"/>
      <c r="E4" s="149"/>
      <c r="F4" s="150" t="s">
        <v>31</v>
      </c>
      <c r="G4" s="151"/>
      <c r="H4" s="152"/>
      <c r="I4" s="46" t="s">
        <v>32</v>
      </c>
      <c r="J4" s="148" t="s">
        <v>33</v>
      </c>
      <c r="K4" s="149"/>
      <c r="L4" s="47" t="s">
        <v>34</v>
      </c>
      <c r="M4" s="48" t="s">
        <v>35</v>
      </c>
      <c r="O4" s="45"/>
    </row>
    <row r="5" spans="1:15" ht="30" x14ac:dyDescent="0.25">
      <c r="A5" s="155"/>
      <c r="B5" s="157"/>
      <c r="C5" s="49" t="s">
        <v>12</v>
      </c>
      <c r="D5" s="50" t="s">
        <v>13</v>
      </c>
      <c r="E5" s="51" t="s">
        <v>36</v>
      </c>
      <c r="F5" s="50" t="s">
        <v>12</v>
      </c>
      <c r="G5" s="49" t="s">
        <v>13</v>
      </c>
      <c r="H5" s="51" t="s">
        <v>36</v>
      </c>
      <c r="I5" s="52" t="s">
        <v>13</v>
      </c>
      <c r="J5" s="50" t="s">
        <v>12</v>
      </c>
      <c r="K5" s="52" t="s">
        <v>13</v>
      </c>
      <c r="L5" s="53" t="s">
        <v>13</v>
      </c>
      <c r="M5" s="54" t="s">
        <v>13</v>
      </c>
      <c r="O5" s="45"/>
    </row>
    <row r="6" spans="1:15" s="66" customFormat="1" ht="30" customHeight="1" x14ac:dyDescent="0.2">
      <c r="A6" s="55" t="str">
        <f>+'1PartandTrng'!A6</f>
        <v>Hampden: COVID-19 Disaster
04/10/2020 - 03/31/2022</v>
      </c>
      <c r="B6" s="56">
        <f>+'1PartandTrng'!C6</f>
        <v>461</v>
      </c>
      <c r="C6" s="57">
        <f>+'1PartandTrng'!B6</f>
        <v>520</v>
      </c>
      <c r="D6" s="58">
        <v>319</v>
      </c>
      <c r="E6" s="59">
        <f t="shared" ref="E6:E10" si="0">IF(C6&gt;0,D6/C6,0)</f>
        <v>0.6134615384615385</v>
      </c>
      <c r="F6" s="60">
        <f>+C6*0.88</f>
        <v>457.6</v>
      </c>
      <c r="G6" s="61">
        <v>164</v>
      </c>
      <c r="H6" s="59">
        <f t="shared" ref="H6:H12" si="1">IF(F6&gt;0,G6/F6,0)</f>
        <v>0.35839160839160839</v>
      </c>
      <c r="I6" s="62">
        <v>0</v>
      </c>
      <c r="J6" s="63">
        <f t="shared" ref="J6:J12" si="2">IF(C6&gt;0,F6/C6,0)</f>
        <v>0.88</v>
      </c>
      <c r="K6" s="59">
        <f t="shared" ref="K6:K12" si="3">IF(G6&gt;0,G6/(D6-I6),0)</f>
        <v>0.51410658307210033</v>
      </c>
      <c r="L6" s="64">
        <v>23.365183834683833</v>
      </c>
      <c r="M6" s="65">
        <v>111.51293882187197</v>
      </c>
    </row>
    <row r="7" spans="1:15" s="66" customFormat="1" ht="30" customHeight="1" x14ac:dyDescent="0.2">
      <c r="A7" s="55" t="str">
        <f>+'1PartandTrng'!A7</f>
        <v>South Coastal:  Entergy
08/01/2019 - 06/30/2022</v>
      </c>
      <c r="B7" s="56">
        <f>+'1PartandTrng'!C7</f>
        <v>78</v>
      </c>
      <c r="C7" s="57">
        <f>+'1PartandTrng'!B7</f>
        <v>125</v>
      </c>
      <c r="D7" s="58">
        <v>59</v>
      </c>
      <c r="E7" s="59">
        <f t="shared" si="0"/>
        <v>0.47199999999999998</v>
      </c>
      <c r="F7" s="60">
        <f>+C7*0.88</f>
        <v>110</v>
      </c>
      <c r="G7" s="61">
        <v>30</v>
      </c>
      <c r="H7" s="59">
        <f t="shared" si="1"/>
        <v>0.27272727272727271</v>
      </c>
      <c r="I7" s="62">
        <v>1</v>
      </c>
      <c r="J7" s="63">
        <f t="shared" si="2"/>
        <v>0.88</v>
      </c>
      <c r="K7" s="59">
        <f t="shared" si="3"/>
        <v>0.51724137931034486</v>
      </c>
      <c r="L7" s="64">
        <v>46.81225213675215</v>
      </c>
      <c r="M7" s="65">
        <v>82.617419071824941</v>
      </c>
    </row>
    <row r="8" spans="1:15" s="66" customFormat="1" ht="30" customHeight="1" x14ac:dyDescent="0.2">
      <c r="A8" s="55" t="str">
        <f>+'1PartandTrng'!A8</f>
        <v>New Bedford:  Opioid
07/01/2021 - 06/30/2023</v>
      </c>
      <c r="B8" s="56">
        <f>+'1PartandTrng'!C8</f>
        <v>18</v>
      </c>
      <c r="C8" s="57">
        <f>+'1PartandTrng'!B8</f>
        <v>140</v>
      </c>
      <c r="D8" s="58">
        <v>0</v>
      </c>
      <c r="E8" s="59">
        <f t="shared" si="0"/>
        <v>0</v>
      </c>
      <c r="F8" s="60">
        <f>+C8*0.88</f>
        <v>123.2</v>
      </c>
      <c r="G8" s="70">
        <v>0</v>
      </c>
      <c r="H8" s="59">
        <f t="shared" si="1"/>
        <v>0</v>
      </c>
      <c r="I8" s="71">
        <v>0</v>
      </c>
      <c r="J8" s="63">
        <f t="shared" si="2"/>
        <v>0.88</v>
      </c>
      <c r="K8" s="59">
        <f t="shared" si="3"/>
        <v>0</v>
      </c>
      <c r="L8" s="64">
        <v>0</v>
      </c>
      <c r="M8" s="65">
        <v>0</v>
      </c>
    </row>
    <row r="9" spans="1:15" s="66" customFormat="1" ht="30" customHeight="1" x14ac:dyDescent="0.2">
      <c r="A9" s="55" t="str">
        <f>'1PartandTrng'!A9</f>
        <v>Hampden:  Opioid
09/30/2019 - 06/01/2022</v>
      </c>
      <c r="B9" s="56">
        <f>+'1PartandTrng'!C9</f>
        <v>205</v>
      </c>
      <c r="C9" s="68">
        <f>+'1PartandTrng'!B9</f>
        <v>200</v>
      </c>
      <c r="D9" s="58">
        <v>132</v>
      </c>
      <c r="E9" s="59">
        <f>IF(C9&gt;0,D9/C9,0)</f>
        <v>0.66</v>
      </c>
      <c r="F9" s="69">
        <f>+C9*0.88</f>
        <v>176</v>
      </c>
      <c r="G9" s="70">
        <v>55</v>
      </c>
      <c r="H9" s="59">
        <f>IF(F9&gt;0,G9/F9,0)</f>
        <v>0.3125</v>
      </c>
      <c r="I9" s="71">
        <v>13</v>
      </c>
      <c r="J9" s="63">
        <f>IF(C9&gt;0,F9/C9,0)</f>
        <v>0.88</v>
      </c>
      <c r="K9" s="59">
        <f>IF(G9&gt;0,G9/(D9-I9),0)</f>
        <v>0.46218487394957986</v>
      </c>
      <c r="L9" s="64">
        <v>15.613207547169811</v>
      </c>
      <c r="M9" s="65">
        <v>111.30942076007258</v>
      </c>
      <c r="N9" s="67"/>
    </row>
    <row r="10" spans="1:15" s="66" customFormat="1" ht="30" customHeight="1" x14ac:dyDescent="0.2">
      <c r="A10" s="55" t="str">
        <f>'1PartandTrng'!A10</f>
        <v>Greater Lowell:  Opioid
01/01/2019 - 12/31/2021</v>
      </c>
      <c r="B10" s="56">
        <f>+'1PartandTrng'!C10</f>
        <v>156</v>
      </c>
      <c r="C10" s="68">
        <f>+'1PartandTrng'!B10</f>
        <v>150</v>
      </c>
      <c r="D10" s="58">
        <v>123</v>
      </c>
      <c r="E10" s="59">
        <f t="shared" si="0"/>
        <v>0.82</v>
      </c>
      <c r="F10" s="69">
        <f>+C10*0.88</f>
        <v>132</v>
      </c>
      <c r="G10" s="70">
        <v>70</v>
      </c>
      <c r="H10" s="59">
        <f t="shared" si="1"/>
        <v>0.53030303030303028</v>
      </c>
      <c r="I10" s="71">
        <v>5</v>
      </c>
      <c r="J10" s="63">
        <f t="shared" si="2"/>
        <v>0.88</v>
      </c>
      <c r="K10" s="59">
        <f t="shared" si="3"/>
        <v>0.59322033898305082</v>
      </c>
      <c r="L10" s="64">
        <v>16.186130472701901</v>
      </c>
      <c r="M10" s="65">
        <v>104.68183742656331</v>
      </c>
    </row>
    <row r="11" spans="1:15" s="66" customFormat="1" ht="30" customHeight="1" thickBot="1" x14ac:dyDescent="0.25">
      <c r="A11" s="55" t="str">
        <f>'1PartandTrng'!A11</f>
        <v>Merrimack Valley:  Southwick
04/01/2021 - 03/31/2023</v>
      </c>
      <c r="B11" s="56">
        <f>+'1PartandTrng'!C11</f>
        <v>58</v>
      </c>
      <c r="C11" s="68">
        <f>'1PartandTrng'!B11</f>
        <v>203</v>
      </c>
      <c r="D11" s="58">
        <v>21</v>
      </c>
      <c r="E11" s="59">
        <f t="shared" ref="E11" si="4">IF(C11&gt;0,D11/C11,0)</f>
        <v>0.10344827586206896</v>
      </c>
      <c r="F11" s="69">
        <v>173</v>
      </c>
      <c r="G11" s="70">
        <v>9</v>
      </c>
      <c r="H11" s="59">
        <f t="shared" ref="H11" si="5">IF(F11&gt;0,G11/F11,0)</f>
        <v>5.2023121387283239E-2</v>
      </c>
      <c r="I11" s="71">
        <v>0</v>
      </c>
      <c r="J11" s="63">
        <f t="shared" ref="J11" si="6">IF(C11&gt;0,F11/C11,0)</f>
        <v>0.85221674876847286</v>
      </c>
      <c r="K11" s="59">
        <f t="shared" ref="K11" si="7">IF(G11&gt;0,G11/(D11-I11),0)</f>
        <v>0.42857142857142855</v>
      </c>
      <c r="L11" s="64">
        <v>19.568376068376068</v>
      </c>
      <c r="M11" s="65">
        <v>98.767509177893658</v>
      </c>
    </row>
    <row r="12" spans="1:15" s="66" customFormat="1" ht="15.75" thickBot="1" x14ac:dyDescent="0.25">
      <c r="A12" s="73" t="s">
        <v>26</v>
      </c>
      <c r="B12" s="74">
        <f>+'1PartandTrng'!C12</f>
        <v>976</v>
      </c>
      <c r="C12" s="75">
        <f>SUM(C6:C11)</f>
        <v>1338</v>
      </c>
      <c r="D12" s="75">
        <f>SUM(D6:D11)</f>
        <v>654</v>
      </c>
      <c r="E12" s="76">
        <f>D12/C12</f>
        <v>0.48878923766816146</v>
      </c>
      <c r="F12" s="75">
        <f>SUM(F6:F11)</f>
        <v>1171.8000000000002</v>
      </c>
      <c r="G12" s="75">
        <f>SUM(G6:G11)</f>
        <v>328</v>
      </c>
      <c r="H12" s="76">
        <f t="shared" si="1"/>
        <v>0.27991124765318309</v>
      </c>
      <c r="I12" s="77">
        <f>SUM(I6:I11)</f>
        <v>19</v>
      </c>
      <c r="J12" s="78">
        <f t="shared" si="2"/>
        <v>0.87578475336322881</v>
      </c>
      <c r="K12" s="76">
        <f t="shared" si="3"/>
        <v>0.51653543307086613</v>
      </c>
      <c r="L12" s="79">
        <v>22.618554784495153</v>
      </c>
      <c r="M12" s="80">
        <v>102.38414940147142</v>
      </c>
      <c r="N12" s="72"/>
      <c r="O12" s="67"/>
    </row>
    <row r="13" spans="1:15" s="66" customFormat="1" ht="28.5" customHeight="1" x14ac:dyDescent="0.25">
      <c r="A13" s="146" t="s">
        <v>37</v>
      </c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67"/>
      <c r="O13" s="67"/>
    </row>
    <row r="14" spans="1:15" s="66" customFormat="1" ht="15" x14ac:dyDescent="0.25">
      <c r="A14" s="144"/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</row>
    <row r="15" spans="1:15" s="66" customFormat="1" x14ac:dyDescent="0.2">
      <c r="A15" s="81"/>
      <c r="B15" s="81"/>
      <c r="C15" s="82"/>
      <c r="D15" s="81"/>
      <c r="E15" s="83"/>
      <c r="F15" s="84"/>
      <c r="G15" s="84"/>
      <c r="H15" s="81"/>
      <c r="I15" s="81"/>
      <c r="J15" s="81"/>
      <c r="K15" s="81"/>
      <c r="L15" s="81"/>
      <c r="M15" s="85"/>
    </row>
    <row r="16" spans="1:15" s="66" customFormat="1" x14ac:dyDescent="0.2">
      <c r="A16" s="81"/>
      <c r="B16" s="81"/>
      <c r="C16" s="82"/>
      <c r="D16" s="81"/>
      <c r="E16" s="83"/>
      <c r="F16" s="84"/>
      <c r="G16" s="84"/>
      <c r="H16" s="81"/>
      <c r="I16" s="81"/>
      <c r="J16" s="81"/>
      <c r="K16" s="81"/>
      <c r="L16" s="81"/>
      <c r="M16" s="85"/>
      <c r="N16" s="67"/>
      <c r="O16" s="67"/>
    </row>
    <row r="17" spans="1:15" s="66" customFormat="1" x14ac:dyDescent="0.2">
      <c r="A17" s="45"/>
      <c r="B17" s="45"/>
      <c r="C17" s="86"/>
      <c r="D17" s="45"/>
      <c r="E17" s="87"/>
      <c r="F17" s="88"/>
      <c r="G17" s="88"/>
      <c r="H17" s="45"/>
      <c r="I17" s="45"/>
      <c r="J17" s="45"/>
      <c r="K17" s="45"/>
      <c r="L17" s="45"/>
      <c r="M17" s="89"/>
    </row>
    <row r="18" spans="1:15" ht="24" customHeight="1" x14ac:dyDescent="0.2">
      <c r="N18" s="90"/>
      <c r="O18" s="90"/>
    </row>
    <row r="19" spans="1:15" ht="18" customHeight="1" x14ac:dyDescent="0.2">
      <c r="N19" s="90"/>
      <c r="O19" s="90"/>
    </row>
    <row r="20" spans="1:15" ht="15.75" customHeight="1" x14ac:dyDescent="0.2">
      <c r="N20" s="91"/>
      <c r="O20" s="90"/>
    </row>
  </sheetData>
  <mergeCells count="10">
    <mergeCell ref="A1:M1"/>
    <mergeCell ref="A2:M2"/>
    <mergeCell ref="A3:M3"/>
    <mergeCell ref="A14:M14"/>
    <mergeCell ref="A13:M13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A4" zoomScale="90" zoomScaleNormal="90" workbookViewId="0">
      <selection activeCell="B6" sqref="B6:N11"/>
    </sheetView>
  </sheetViews>
  <sheetFormatPr defaultRowHeight="12.75" x14ac:dyDescent="0.2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107"/>
    <col min="15" max="16" width="9.140625" style="1"/>
    <col min="17" max="17" width="8.85546875" style="1" customWidth="1"/>
    <col min="18" max="16384" width="9.140625" style="1"/>
  </cols>
  <sheetData>
    <row r="1" spans="1:27" ht="21.75" customHeight="1" x14ac:dyDescent="0.2">
      <c r="A1" s="163" t="str">
        <f>'1PartandTrng'!A1</f>
        <v>TAB 8 - NATIONAL DISLOCATED WORKER GRANTS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</row>
    <row r="2" spans="1:27" ht="21.75" customHeight="1" x14ac:dyDescent="0.2">
      <c r="A2" s="160" t="str">
        <f>'1PartandTrng'!$A$2</f>
        <v>FY22 QUARTER ENDING DECEMBER 31, 2021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2"/>
    </row>
    <row r="3" spans="1:27" s="9" customFormat="1" ht="21.75" customHeight="1" thickBot="1" x14ac:dyDescent="0.25">
      <c r="A3" s="160" t="s">
        <v>38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27" x14ac:dyDescent="0.2">
      <c r="A4" s="167" t="s">
        <v>8</v>
      </c>
      <c r="B4" s="158" t="s">
        <v>39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39" thickBot="1" x14ac:dyDescent="0.25">
      <c r="A5" s="168"/>
      <c r="B5" s="92" t="s">
        <v>40</v>
      </c>
      <c r="C5" s="93" t="s">
        <v>41</v>
      </c>
      <c r="D5" s="93" t="s">
        <v>42</v>
      </c>
      <c r="E5" s="93" t="s">
        <v>43</v>
      </c>
      <c r="F5" s="93" t="s">
        <v>44</v>
      </c>
      <c r="G5" s="93" t="s">
        <v>45</v>
      </c>
      <c r="H5" s="93" t="s">
        <v>46</v>
      </c>
      <c r="I5" s="93" t="s">
        <v>47</v>
      </c>
      <c r="J5" s="93" t="s">
        <v>48</v>
      </c>
      <c r="K5" s="93" t="s">
        <v>49</v>
      </c>
      <c r="L5" s="93" t="s">
        <v>50</v>
      </c>
      <c r="M5" s="93" t="s">
        <v>51</v>
      </c>
      <c r="N5" s="94" t="s">
        <v>52</v>
      </c>
      <c r="O5" s="9"/>
      <c r="P5" s="9"/>
      <c r="Q5" s="95"/>
      <c r="R5" s="95"/>
      <c r="S5" s="9"/>
      <c r="T5" s="9"/>
      <c r="U5" s="9"/>
      <c r="V5" s="9"/>
      <c r="W5" s="9"/>
      <c r="X5" s="9"/>
      <c r="Y5" s="9"/>
      <c r="Z5" s="9"/>
      <c r="AA5" s="9"/>
    </row>
    <row r="6" spans="1:27" s="100" customFormat="1" ht="29.25" customHeight="1" x14ac:dyDescent="0.2">
      <c r="A6" s="96" t="str">
        <f>+'1PartandTrng'!A6</f>
        <v>Hampden: COVID-19 Disaster
04/10/2020 - 03/31/2022</v>
      </c>
      <c r="B6" s="97">
        <v>49.67462039045553</v>
      </c>
      <c r="C6" s="98">
        <v>49.457700650759215</v>
      </c>
      <c r="D6" s="98">
        <v>41.101694915254235</v>
      </c>
      <c r="E6" s="98">
        <v>25.162689804772235</v>
      </c>
      <c r="F6" s="98">
        <v>19.956616052060738</v>
      </c>
      <c r="G6" s="98">
        <v>5.2060737527114966</v>
      </c>
      <c r="H6" s="98">
        <v>5.6399132321041217</v>
      </c>
      <c r="I6" s="98">
        <v>4.3383947939262475</v>
      </c>
      <c r="J6" s="98">
        <v>37.744034707158356</v>
      </c>
      <c r="K6" s="98">
        <v>27.331887201735359</v>
      </c>
      <c r="L6" s="98">
        <v>85.466377440347074</v>
      </c>
      <c r="M6" s="98">
        <v>1.0845986984815619</v>
      </c>
      <c r="N6" s="99">
        <v>10.412147505422993</v>
      </c>
    </row>
    <row r="7" spans="1:27" s="100" customFormat="1" ht="29.25" customHeight="1" x14ac:dyDescent="0.2">
      <c r="A7" s="96" t="str">
        <f>+'1PartandTrng'!A7</f>
        <v>South Coastal:  Entergy
08/01/2019 - 06/30/2022</v>
      </c>
      <c r="B7" s="97">
        <v>16.666666666666668</v>
      </c>
      <c r="C7" s="98">
        <v>12.820512820512819</v>
      </c>
      <c r="D7" s="98">
        <v>86.075949367088612</v>
      </c>
      <c r="E7" s="98">
        <v>0</v>
      </c>
      <c r="F7" s="98">
        <v>3.8461538461538463</v>
      </c>
      <c r="G7" s="98">
        <v>5.1282051282051277</v>
      </c>
      <c r="H7" s="98">
        <v>1.2820512820512819</v>
      </c>
      <c r="I7" s="98">
        <v>0</v>
      </c>
      <c r="J7" s="98">
        <v>12.820512820512819</v>
      </c>
      <c r="K7" s="98">
        <v>26.923076923076923</v>
      </c>
      <c r="L7" s="98">
        <v>94.871794871794862</v>
      </c>
      <c r="M7" s="98">
        <v>0</v>
      </c>
      <c r="N7" s="99">
        <v>10.256410256410255</v>
      </c>
    </row>
    <row r="8" spans="1:27" s="100" customFormat="1" ht="29.25" customHeight="1" x14ac:dyDescent="0.2">
      <c r="A8" s="96" t="str">
        <f>+'1PartandTrng'!A8</f>
        <v>New Bedford:  Opioid
07/01/2021 - 06/30/2023</v>
      </c>
      <c r="B8" s="97">
        <v>72.222222222222229</v>
      </c>
      <c r="C8" s="98">
        <v>50</v>
      </c>
      <c r="D8" s="98">
        <v>50</v>
      </c>
      <c r="E8" s="98">
        <v>0</v>
      </c>
      <c r="F8" s="98">
        <v>33.333333333333336</v>
      </c>
      <c r="G8" s="98">
        <v>0</v>
      </c>
      <c r="H8" s="98">
        <v>16.666666666666668</v>
      </c>
      <c r="I8" s="98">
        <v>5.5555555555555554</v>
      </c>
      <c r="J8" s="98">
        <v>50</v>
      </c>
      <c r="K8" s="98">
        <v>38.888888888888886</v>
      </c>
      <c r="L8" s="98">
        <v>0</v>
      </c>
      <c r="M8" s="98">
        <v>0</v>
      </c>
      <c r="N8" s="99">
        <v>5.5555555555555554</v>
      </c>
    </row>
    <row r="9" spans="1:27" s="100" customFormat="1" ht="29.25" customHeight="1" x14ac:dyDescent="0.2">
      <c r="A9" s="109" t="str">
        <f>'1PartandTrng'!A9</f>
        <v>Hampden:  Opioid
09/30/2019 - 06/01/2022</v>
      </c>
      <c r="B9" s="110">
        <v>34.634146341463413</v>
      </c>
      <c r="C9" s="111">
        <v>64.878048780487802</v>
      </c>
      <c r="D9" s="111">
        <v>27.536231884057969</v>
      </c>
      <c r="E9" s="111">
        <v>37.073170731707322</v>
      </c>
      <c r="F9" s="111">
        <v>23.90243902439024</v>
      </c>
      <c r="G9" s="111">
        <v>0.97560975609756095</v>
      </c>
      <c r="H9" s="111">
        <v>15.121951219512196</v>
      </c>
      <c r="I9" s="111">
        <v>11.219512195121952</v>
      </c>
      <c r="J9" s="111">
        <v>51.707317073170735</v>
      </c>
      <c r="K9" s="111">
        <v>26.829268292682926</v>
      </c>
      <c r="L9" s="111">
        <v>38.536585365853654</v>
      </c>
      <c r="M9" s="111">
        <v>0</v>
      </c>
      <c r="N9" s="112">
        <v>7.3170731707317076</v>
      </c>
    </row>
    <row r="10" spans="1:27" s="100" customFormat="1" ht="29.25" customHeight="1" x14ac:dyDescent="0.2">
      <c r="A10" s="109" t="str">
        <f>'1PartandTrng'!A10</f>
        <v>Greater Lowell:  Opioid
01/01/2019 - 12/31/2021</v>
      </c>
      <c r="B10" s="110">
        <v>57.051282051282051</v>
      </c>
      <c r="C10" s="111">
        <v>63.46153846153846</v>
      </c>
      <c r="D10" s="111">
        <v>29.746835443037977</v>
      </c>
      <c r="E10" s="111">
        <v>13.461538461538462</v>
      </c>
      <c r="F10" s="111">
        <v>7.0512820512820511</v>
      </c>
      <c r="G10" s="111">
        <v>2.5641025641025639</v>
      </c>
      <c r="H10" s="111">
        <v>20.512820512820511</v>
      </c>
      <c r="I10" s="111">
        <v>9.615384615384615</v>
      </c>
      <c r="J10" s="111">
        <v>47.435897435897431</v>
      </c>
      <c r="K10" s="111">
        <v>30.128205128205128</v>
      </c>
      <c r="L10" s="111">
        <v>54.487179487179482</v>
      </c>
      <c r="M10" s="111">
        <v>0</v>
      </c>
      <c r="N10" s="112">
        <v>15.384615384615385</v>
      </c>
    </row>
    <row r="11" spans="1:27" s="100" customFormat="1" ht="29.25" customHeight="1" thickBot="1" x14ac:dyDescent="0.25">
      <c r="A11" s="103" t="str">
        <f>'1PartandTrng'!A11</f>
        <v>Merrimack Valley:  Southwick
04/01/2021 - 03/31/2023</v>
      </c>
      <c r="B11" s="104">
        <v>84.482758620689651</v>
      </c>
      <c r="C11" s="105">
        <v>27.586206896551726</v>
      </c>
      <c r="D11" s="105">
        <v>63.076923076923073</v>
      </c>
      <c r="E11" s="105">
        <v>82.758620689655174</v>
      </c>
      <c r="F11" s="105">
        <v>5.1724137931034484</v>
      </c>
      <c r="G11" s="105">
        <v>3.4482758620689657</v>
      </c>
      <c r="H11" s="105">
        <v>0</v>
      </c>
      <c r="I11" s="105">
        <v>25.862068965517242</v>
      </c>
      <c r="J11" s="105">
        <v>48.275862068965516</v>
      </c>
      <c r="K11" s="105">
        <v>13.793103448275863</v>
      </c>
      <c r="L11" s="105">
        <v>67.241379310344826</v>
      </c>
      <c r="M11" s="105">
        <v>29.310344827586206</v>
      </c>
      <c r="N11" s="106">
        <v>10.344827586206897</v>
      </c>
    </row>
    <row r="12" spans="1:27" s="100" customFormat="1" ht="29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07"/>
      <c r="O12" s="101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s="100" customFormat="1" ht="29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07"/>
      <c r="O13" s="101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s="100" customFormat="1" ht="29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07"/>
      <c r="O14" s="101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s="100" customFormat="1" ht="29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07"/>
      <c r="O15" s="101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27" s="100" customFormat="1" ht="29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07"/>
      <c r="O16" s="101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5665E61-D6EB-4A4D-A6DB-CA511AB55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2370FE-65DB-4AE0-B5DC-F3EC2CC02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0F2B4-54CF-474B-A765-3EFB145E870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Cover Sheet </vt:lpstr>
      <vt:lpstr>1PartandTrng</vt:lpstr>
      <vt:lpstr>2ExitsOutcomes</vt:lpstr>
      <vt:lpstr>3Characteristics</vt:lpstr>
      <vt:lpstr>'1PartandTrng'!Print_Area</vt:lpstr>
      <vt:lpstr>'2ExitsOutcomes'!Print_Area</vt:lpstr>
      <vt:lpstr>'3Characteristics'!Print_Area</vt:lpstr>
      <vt:lpstr>'Cover Sheet '!Print_Area</vt:lpstr>
      <vt:lpstr>'1PartandTrng'!Print_Titles</vt:lpstr>
      <vt:lpstr>'2ExitsOutcomes'!Print_Titles</vt:lpstr>
      <vt:lpstr>'3Characteristics'!Print_Titles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Martone, Deb</cp:lastModifiedBy>
  <cp:revision/>
  <dcterms:created xsi:type="dcterms:W3CDTF">1998-10-15T18:42:20Z</dcterms:created>
  <dcterms:modified xsi:type="dcterms:W3CDTF">2022-02-03T18:03:08Z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18857800.0000000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</Properties>
</file>