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placeholders" defaultThemeVersion="124226"/>
  <mc:AlternateContent xmlns:mc="http://schemas.openxmlformats.org/markup-compatibility/2006">
    <mc:Choice Requires="x15">
      <x15ac:absPath xmlns:x15ac="http://schemas.microsoft.com/office/spreadsheetml/2010/11/ac" url="C:\Users\Joan Boucher\Commonwealth of Massachusetts\EOL-DET-HURLEY-05 - ESShare\DCS Analysis and Reporting\FY22 Reports\FY22 Q2 12312021\"/>
    </mc:Choice>
  </mc:AlternateContent>
  <bookViews>
    <workbookView xWindow="0" yWindow="0" windowWidth="19170" windowHeight="6170" tabRatio="899"/>
  </bookViews>
  <sheets>
    <sheet name="Cover" sheetId="33" r:id="rId1"/>
    <sheet name="1- Populations in Cohort" sheetId="14" r:id="rId2"/>
    <sheet name="2 - Job Seeker" sheetId="18" r:id="rId3"/>
    <sheet name="3 - UI Claimant" sheetId="37" r:id="rId4"/>
    <sheet name="4 - Veteran" sheetId="29" r:id="rId5"/>
    <sheet name="5 - Disabled Veteran" sheetId="39" r:id="rId6"/>
    <sheet name="6 - DVOP Disabled Veteran" sheetId="40" r:id="rId7"/>
    <sheet name="7 - DVOP Veteran" sheetId="41" r:id="rId8"/>
    <sheet name="8 - RESEA" sheetId="42" r:id="rId9"/>
  </sheets>
  <definedNames>
    <definedName name="_xlnm.Print_Area" localSheetId="1">'1- Populations in Cohort'!#REF!</definedName>
    <definedName name="_xlnm.Print_Area" localSheetId="2">'2 - Job Seeker'!$A$1:$K$26</definedName>
    <definedName name="_xlnm.Print_Area" localSheetId="3">'3 - UI Claimant'!$A$1:$K$24</definedName>
    <definedName name="_xlnm.Print_Area" localSheetId="4">'4 - Veteran'!$A$1:$L$24</definedName>
    <definedName name="_xlnm.Print_Area" localSheetId="5">'5 - Disabled Veteran'!$A$1:$L$24</definedName>
    <definedName name="_xlnm.Print_Area" localSheetId="6">'6 - DVOP Disabled Veteran'!$A$1:$L$24</definedName>
    <definedName name="_xlnm.Print_Area" localSheetId="7">'7 - DVOP Veteran'!$A$1:$L$24</definedName>
    <definedName name="_xlnm.Print_Area" localSheetId="8">'8 - RESEA'!$A$1:$L$24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41" l="1"/>
  <c r="K9" i="41"/>
  <c r="K10" i="41"/>
  <c r="K11" i="41"/>
  <c r="K12" i="41"/>
  <c r="K13" i="41"/>
  <c r="K14" i="41"/>
  <c r="K15" i="41"/>
  <c r="K16" i="41"/>
  <c r="K17" i="41"/>
  <c r="K18" i="41"/>
  <c r="K19" i="41"/>
  <c r="K20" i="41"/>
  <c r="K21" i="41"/>
  <c r="K22" i="41"/>
  <c r="K7" i="41"/>
  <c r="K6" i="41"/>
  <c r="K8" i="29"/>
  <c r="K9" i="29"/>
  <c r="K10" i="29"/>
  <c r="K11" i="29"/>
  <c r="K12" i="29"/>
  <c r="K13" i="29"/>
  <c r="K14" i="29"/>
  <c r="K15" i="29"/>
  <c r="K16" i="29"/>
  <c r="K17" i="29"/>
  <c r="K18" i="29"/>
  <c r="K19" i="29"/>
  <c r="K20" i="29"/>
  <c r="K21" i="29"/>
  <c r="K22" i="29"/>
  <c r="K7" i="29"/>
  <c r="K6" i="29"/>
  <c r="K8" i="42"/>
  <c r="K9" i="42"/>
  <c r="K10" i="42"/>
  <c r="K11" i="42"/>
  <c r="K12" i="42"/>
  <c r="K13" i="42"/>
  <c r="K14" i="42"/>
  <c r="K15" i="42"/>
  <c r="K16" i="42"/>
  <c r="K17" i="42"/>
  <c r="K18" i="42"/>
  <c r="K19" i="42"/>
  <c r="K20" i="42"/>
  <c r="K21" i="42"/>
  <c r="K22" i="42"/>
  <c r="K7" i="42"/>
  <c r="K6" i="42"/>
  <c r="K8" i="40"/>
  <c r="K9" i="40"/>
  <c r="K10" i="40"/>
  <c r="K11" i="40"/>
  <c r="K12" i="40"/>
  <c r="K13" i="40"/>
  <c r="K14" i="40"/>
  <c r="K15" i="40"/>
  <c r="K16" i="40"/>
  <c r="K17" i="40"/>
  <c r="K18" i="40"/>
  <c r="K19" i="40"/>
  <c r="K20" i="40"/>
  <c r="K21" i="40"/>
  <c r="K22" i="40"/>
  <c r="K7" i="40"/>
  <c r="K6" i="40"/>
  <c r="K8" i="39"/>
  <c r="K9" i="39"/>
  <c r="K10" i="39"/>
  <c r="K11" i="39"/>
  <c r="K12" i="39"/>
  <c r="K13" i="39"/>
  <c r="K14" i="39"/>
  <c r="K15" i="39"/>
  <c r="K16" i="39"/>
  <c r="K17" i="39"/>
  <c r="K18" i="39"/>
  <c r="K19" i="39"/>
  <c r="K20" i="39"/>
  <c r="K21" i="39"/>
  <c r="K22" i="39"/>
  <c r="K7" i="39"/>
  <c r="K6" i="39"/>
  <c r="K8" i="37"/>
  <c r="K9" i="37"/>
  <c r="K10" i="37"/>
  <c r="K11" i="37"/>
  <c r="K12" i="37"/>
  <c r="K13" i="37"/>
  <c r="K14" i="37"/>
  <c r="K15" i="37"/>
  <c r="K16" i="37"/>
  <c r="K17" i="37"/>
  <c r="K18" i="37"/>
  <c r="K19" i="37"/>
  <c r="K20" i="37"/>
  <c r="K21" i="37"/>
  <c r="K22" i="37"/>
  <c r="K7" i="37"/>
  <c r="K6" i="37"/>
  <c r="K9" i="18"/>
  <c r="K10" i="18"/>
  <c r="K11" i="18"/>
  <c r="K12" i="18"/>
  <c r="K13" i="18"/>
  <c r="K14" i="18"/>
  <c r="K15" i="18"/>
  <c r="K16" i="18"/>
  <c r="K17" i="18"/>
  <c r="K18" i="18"/>
  <c r="K19" i="18"/>
  <c r="K20" i="18"/>
  <c r="K21" i="18"/>
  <c r="K22" i="18"/>
  <c r="K23" i="18"/>
  <c r="K24" i="18"/>
  <c r="K8" i="18"/>
  <c r="L9" i="14"/>
  <c r="H14" i="41" l="1"/>
  <c r="I14" i="41" s="1"/>
  <c r="H14" i="40"/>
  <c r="I14" i="40" s="1"/>
  <c r="D14" i="41" l="1"/>
  <c r="E14" i="41" s="1"/>
  <c r="D14" i="40"/>
  <c r="A24" i="42" l="1"/>
  <c r="A23" i="42"/>
  <c r="H22" i="42"/>
  <c r="I22" i="42" s="1"/>
  <c r="D22" i="42"/>
  <c r="E22" i="42" s="1"/>
  <c r="H21" i="42"/>
  <c r="I21" i="42" s="1"/>
  <c r="D21" i="42"/>
  <c r="E21" i="42" s="1"/>
  <c r="H20" i="42"/>
  <c r="I20" i="42" s="1"/>
  <c r="D20" i="42"/>
  <c r="E20" i="42" s="1"/>
  <c r="H19" i="42"/>
  <c r="I19" i="42" s="1"/>
  <c r="D19" i="42"/>
  <c r="E19" i="42" s="1"/>
  <c r="H18" i="42"/>
  <c r="I18" i="42" s="1"/>
  <c r="D18" i="42"/>
  <c r="E18" i="42" s="1"/>
  <c r="H17" i="42"/>
  <c r="I17" i="42" s="1"/>
  <c r="D17" i="42"/>
  <c r="E17" i="42" s="1"/>
  <c r="H16" i="42"/>
  <c r="I16" i="42" s="1"/>
  <c r="D16" i="42"/>
  <c r="E16" i="42" s="1"/>
  <c r="H15" i="42"/>
  <c r="I15" i="42" s="1"/>
  <c r="D15" i="42"/>
  <c r="E15" i="42" s="1"/>
  <c r="H14" i="42"/>
  <c r="I14" i="42" s="1"/>
  <c r="D14" i="42"/>
  <c r="E14" i="42" s="1"/>
  <c r="H13" i="42"/>
  <c r="I13" i="42" s="1"/>
  <c r="D13" i="42"/>
  <c r="E13" i="42" s="1"/>
  <c r="H12" i="42"/>
  <c r="I12" i="42" s="1"/>
  <c r="D12" i="42"/>
  <c r="E12" i="42" s="1"/>
  <c r="H11" i="42"/>
  <c r="I11" i="42" s="1"/>
  <c r="D11" i="42"/>
  <c r="E11" i="42" s="1"/>
  <c r="H10" i="42"/>
  <c r="I10" i="42" s="1"/>
  <c r="D10" i="42"/>
  <c r="E10" i="42" s="1"/>
  <c r="H9" i="42"/>
  <c r="I9" i="42" s="1"/>
  <c r="D9" i="42"/>
  <c r="E9" i="42" s="1"/>
  <c r="H8" i="42"/>
  <c r="I8" i="42" s="1"/>
  <c r="D8" i="42"/>
  <c r="E8" i="42" s="1"/>
  <c r="H7" i="42"/>
  <c r="I7" i="42" s="1"/>
  <c r="D7" i="42"/>
  <c r="E7" i="42" s="1"/>
  <c r="H6" i="42"/>
  <c r="I6" i="42" s="1"/>
  <c r="D6" i="42"/>
  <c r="E6" i="42" s="1"/>
  <c r="A2" i="42"/>
  <c r="A1" i="42"/>
  <c r="D6" i="37" l="1"/>
  <c r="E6" i="37" s="1"/>
  <c r="D7" i="37"/>
  <c r="E7" i="37" s="1"/>
  <c r="D8" i="37"/>
  <c r="E8" i="37" s="1"/>
  <c r="D9" i="37"/>
  <c r="E9" i="37" s="1"/>
  <c r="D10" i="37"/>
  <c r="E10" i="37" s="1"/>
  <c r="D11" i="37"/>
  <c r="E11" i="37" s="1"/>
  <c r="D12" i="37"/>
  <c r="E12" i="37" s="1"/>
  <c r="D13" i="37"/>
  <c r="E13" i="37"/>
  <c r="D14" i="37"/>
  <c r="E14" i="37" s="1"/>
  <c r="D15" i="37"/>
  <c r="E15" i="37" s="1"/>
  <c r="D16" i="37"/>
  <c r="E16" i="37" s="1"/>
  <c r="D17" i="37"/>
  <c r="E17" i="37" s="1"/>
  <c r="D18" i="37"/>
  <c r="E18" i="37" s="1"/>
  <c r="D19" i="37"/>
  <c r="E19" i="37" s="1"/>
  <c r="D20" i="37"/>
  <c r="E20" i="37" s="1"/>
  <c r="D21" i="37"/>
  <c r="E21" i="37" s="1"/>
  <c r="D22" i="37"/>
  <c r="E22" i="37" s="1"/>
  <c r="N17" i="14"/>
  <c r="H8" i="37"/>
  <c r="I8" i="37" s="1"/>
  <c r="H9" i="37"/>
  <c r="I9" i="37" s="1"/>
  <c r="H10" i="37"/>
  <c r="I10" i="37" s="1"/>
  <c r="H11" i="37"/>
  <c r="I11" i="37" s="1"/>
  <c r="H12" i="37"/>
  <c r="I12" i="37" s="1"/>
  <c r="H13" i="37"/>
  <c r="I13" i="37" s="1"/>
  <c r="H14" i="37"/>
  <c r="I14" i="37" s="1"/>
  <c r="H15" i="37"/>
  <c r="I15" i="37" s="1"/>
  <c r="H16" i="37"/>
  <c r="I16" i="37" s="1"/>
  <c r="H17" i="37"/>
  <c r="I17" i="37" s="1"/>
  <c r="H18" i="37"/>
  <c r="I18" i="37" s="1"/>
  <c r="H19" i="37"/>
  <c r="I19" i="37" s="1"/>
  <c r="H20" i="37"/>
  <c r="I20" i="37" s="1"/>
  <c r="H21" i="37"/>
  <c r="I21" i="37" s="1"/>
  <c r="H9" i="18"/>
  <c r="I9" i="18" s="1"/>
  <c r="H10" i="18"/>
  <c r="I10" i="18" s="1"/>
  <c r="H11" i="18"/>
  <c r="I11" i="18" s="1"/>
  <c r="H12" i="18"/>
  <c r="I12" i="18" s="1"/>
  <c r="H13" i="18"/>
  <c r="I13" i="18" s="1"/>
  <c r="H14" i="18"/>
  <c r="I14" i="18" s="1"/>
  <c r="H15" i="18"/>
  <c r="I15" i="18" s="1"/>
  <c r="H16" i="18"/>
  <c r="I16" i="18" s="1"/>
  <c r="H17" i="18"/>
  <c r="I17" i="18" s="1"/>
  <c r="H18" i="18"/>
  <c r="I18" i="18" s="1"/>
  <c r="H19" i="18"/>
  <c r="I19" i="18" s="1"/>
  <c r="H20" i="18"/>
  <c r="I20" i="18" s="1"/>
  <c r="H21" i="18"/>
  <c r="I21" i="18" s="1"/>
  <c r="H22" i="18"/>
  <c r="I22" i="18" s="1"/>
  <c r="H23" i="18"/>
  <c r="I23" i="18" s="1"/>
  <c r="H24" i="18"/>
  <c r="I24" i="18" s="1"/>
  <c r="D8" i="18"/>
  <c r="E8" i="18" s="1"/>
  <c r="D9" i="18"/>
  <c r="E9" i="18" s="1"/>
  <c r="D10" i="18"/>
  <c r="E10" i="18" s="1"/>
  <c r="D11" i="18"/>
  <c r="E11" i="18" s="1"/>
  <c r="D12" i="18"/>
  <c r="E12" i="18" s="1"/>
  <c r="D13" i="18"/>
  <c r="E13" i="18" s="1"/>
  <c r="D14" i="18"/>
  <c r="E14" i="18"/>
  <c r="D15" i="18"/>
  <c r="E15" i="18" s="1"/>
  <c r="D16" i="18"/>
  <c r="E16" i="18" s="1"/>
  <c r="D17" i="18"/>
  <c r="E17" i="18" s="1"/>
  <c r="D18" i="18"/>
  <c r="E18" i="18" s="1"/>
  <c r="D19" i="18"/>
  <c r="E19" i="18" s="1"/>
  <c r="D20" i="18"/>
  <c r="E20" i="18" s="1"/>
  <c r="D21" i="18"/>
  <c r="E21" i="18" s="1"/>
  <c r="D22" i="18"/>
  <c r="E22" i="18" s="1"/>
  <c r="D23" i="18"/>
  <c r="E23" i="18" s="1"/>
  <c r="D24" i="18"/>
  <c r="E24" i="18" s="1"/>
  <c r="D9" i="14"/>
  <c r="F9" i="14"/>
  <c r="H9" i="14"/>
  <c r="D10" i="14"/>
  <c r="F10" i="14"/>
  <c r="H10" i="14"/>
  <c r="D11" i="14"/>
  <c r="F11" i="14"/>
  <c r="H11" i="14"/>
  <c r="D12" i="14"/>
  <c r="F12" i="14"/>
  <c r="H12" i="14"/>
  <c r="D13" i="14"/>
  <c r="F13" i="14"/>
  <c r="H13" i="14"/>
  <c r="D14" i="14"/>
  <c r="F14" i="14"/>
  <c r="H14" i="14"/>
  <c r="D15" i="14"/>
  <c r="F15" i="14"/>
  <c r="H15" i="14"/>
  <c r="D16" i="14"/>
  <c r="F16" i="14"/>
  <c r="H16" i="14"/>
  <c r="D17" i="14"/>
  <c r="F17" i="14"/>
  <c r="H17" i="14"/>
  <c r="D18" i="14"/>
  <c r="F18" i="14"/>
  <c r="H18" i="14"/>
  <c r="D19" i="14"/>
  <c r="F19" i="14"/>
  <c r="H19" i="14"/>
  <c r="D20" i="14"/>
  <c r="F20" i="14"/>
  <c r="H20" i="14"/>
  <c r="D21" i="14"/>
  <c r="F21" i="14"/>
  <c r="H21" i="14"/>
  <c r="D22" i="14"/>
  <c r="F22" i="14"/>
  <c r="H22" i="14"/>
  <c r="D23" i="14"/>
  <c r="F23" i="14"/>
  <c r="H23" i="14"/>
  <c r="D24" i="14"/>
  <c r="F24" i="14"/>
  <c r="H24" i="14"/>
  <c r="D25" i="14"/>
  <c r="F25" i="14"/>
  <c r="H25" i="14"/>
  <c r="H7" i="37"/>
  <c r="I7" i="37" s="1"/>
  <c r="H22" i="37"/>
  <c r="I22" i="37" s="1"/>
  <c r="A23" i="40"/>
  <c r="H6" i="37"/>
  <c r="I6" i="37" s="1"/>
  <c r="A23" i="37"/>
  <c r="N13" i="14"/>
  <c r="L25" i="14"/>
  <c r="L24" i="14"/>
  <c r="L23" i="14"/>
  <c r="L22" i="14"/>
  <c r="L21" i="14"/>
  <c r="L20" i="14"/>
  <c r="L19" i="14"/>
  <c r="L18" i="14"/>
  <c r="L17" i="14"/>
  <c r="L16" i="14"/>
  <c r="L15" i="14"/>
  <c r="L14" i="14"/>
  <c r="L13" i="14"/>
  <c r="L12" i="14"/>
  <c r="L11" i="14"/>
  <c r="L10" i="14"/>
  <c r="J11" i="14"/>
  <c r="J12" i="14"/>
  <c r="J13" i="14"/>
  <c r="J14" i="14"/>
  <c r="J15" i="14"/>
  <c r="J16" i="14"/>
  <c r="J17" i="14"/>
  <c r="J18" i="14"/>
  <c r="J19" i="14"/>
  <c r="J20" i="14"/>
  <c r="J21" i="14"/>
  <c r="J22" i="14"/>
  <c r="J23" i="14"/>
  <c r="J24" i="14"/>
  <c r="J25" i="14"/>
  <c r="J10" i="14"/>
  <c r="J9" i="14"/>
  <c r="H16" i="40"/>
  <c r="I16" i="40" s="1"/>
  <c r="H17" i="40"/>
  <c r="I17" i="40" s="1"/>
  <c r="D17" i="40"/>
  <c r="E17" i="40" s="1"/>
  <c r="H18" i="41"/>
  <c r="I18" i="41" s="1"/>
  <c r="H10" i="41"/>
  <c r="I10" i="41" s="1"/>
  <c r="H18" i="40"/>
  <c r="I18" i="40" s="1"/>
  <c r="H12" i="40"/>
  <c r="I12" i="40" s="1"/>
  <c r="H10" i="40"/>
  <c r="I10" i="40" s="1"/>
  <c r="A24" i="41"/>
  <c r="H22" i="41"/>
  <c r="I22" i="41" s="1"/>
  <c r="D22" i="41"/>
  <c r="E22" i="41" s="1"/>
  <c r="H21" i="41"/>
  <c r="I21" i="41" s="1"/>
  <c r="D21" i="41"/>
  <c r="E21" i="41" s="1"/>
  <c r="H20" i="41"/>
  <c r="I20" i="41" s="1"/>
  <c r="D20" i="41"/>
  <c r="E20" i="41" s="1"/>
  <c r="H19" i="41"/>
  <c r="I19" i="41" s="1"/>
  <c r="D19" i="41"/>
  <c r="E19" i="41" s="1"/>
  <c r="D18" i="41"/>
  <c r="E18" i="41" s="1"/>
  <c r="H17" i="41"/>
  <c r="I17" i="41" s="1"/>
  <c r="D17" i="41"/>
  <c r="E17" i="41" s="1"/>
  <c r="H16" i="41"/>
  <c r="I16" i="41" s="1"/>
  <c r="D16" i="41"/>
  <c r="E16" i="41" s="1"/>
  <c r="H15" i="41"/>
  <c r="I15" i="41" s="1"/>
  <c r="D15" i="41"/>
  <c r="E15" i="41" s="1"/>
  <c r="H13" i="41"/>
  <c r="I13" i="41" s="1"/>
  <c r="D13" i="41"/>
  <c r="E13" i="41" s="1"/>
  <c r="H12" i="41"/>
  <c r="I12" i="41" s="1"/>
  <c r="D12" i="41"/>
  <c r="E12" i="41" s="1"/>
  <c r="H11" i="41"/>
  <c r="I11" i="41" s="1"/>
  <c r="D11" i="41"/>
  <c r="E11" i="41" s="1"/>
  <c r="D10" i="41"/>
  <c r="E10" i="41" s="1"/>
  <c r="H9" i="41"/>
  <c r="I9" i="41" s="1"/>
  <c r="D9" i="41"/>
  <c r="E9" i="41" s="1"/>
  <c r="H8" i="41"/>
  <c r="I8" i="41" s="1"/>
  <c r="D8" i="41"/>
  <c r="E8" i="41" s="1"/>
  <c r="H7" i="41"/>
  <c r="I7" i="41" s="1"/>
  <c r="D7" i="41"/>
  <c r="E7" i="41" s="1"/>
  <c r="H6" i="41"/>
  <c r="I6" i="41" s="1"/>
  <c r="D6" i="41"/>
  <c r="E6" i="41" s="1"/>
  <c r="A2" i="41"/>
  <c r="A1" i="41"/>
  <c r="A24" i="40"/>
  <c r="H22" i="40"/>
  <c r="I22" i="40" s="1"/>
  <c r="D22" i="40"/>
  <c r="E22" i="40" s="1"/>
  <c r="H21" i="40"/>
  <c r="I21" i="40" s="1"/>
  <c r="D21" i="40"/>
  <c r="E21" i="40" s="1"/>
  <c r="H20" i="40"/>
  <c r="I20" i="40" s="1"/>
  <c r="D20" i="40"/>
  <c r="E20" i="40" s="1"/>
  <c r="H19" i="40"/>
  <c r="I19" i="40" s="1"/>
  <c r="D19" i="40"/>
  <c r="E19" i="40" s="1"/>
  <c r="D18" i="40"/>
  <c r="E18" i="40" s="1"/>
  <c r="D16" i="40"/>
  <c r="E16" i="40" s="1"/>
  <c r="H15" i="40"/>
  <c r="I15" i="40" s="1"/>
  <c r="D15" i="40"/>
  <c r="E15" i="40" s="1"/>
  <c r="E14" i="40"/>
  <c r="H13" i="40"/>
  <c r="I13" i="40" s="1"/>
  <c r="D13" i="40"/>
  <c r="E13" i="40" s="1"/>
  <c r="D12" i="40"/>
  <c r="E12" i="40" s="1"/>
  <c r="H11" i="40"/>
  <c r="I11" i="40" s="1"/>
  <c r="D11" i="40"/>
  <c r="E11" i="40" s="1"/>
  <c r="D10" i="40"/>
  <c r="E10" i="40" s="1"/>
  <c r="H9" i="40"/>
  <c r="I9" i="40" s="1"/>
  <c r="D9" i="40"/>
  <c r="E9" i="40" s="1"/>
  <c r="H8" i="40"/>
  <c r="I8" i="40" s="1"/>
  <c r="D8" i="40"/>
  <c r="E8" i="40" s="1"/>
  <c r="H7" i="40"/>
  <c r="I7" i="40" s="1"/>
  <c r="D7" i="40"/>
  <c r="E7" i="40" s="1"/>
  <c r="H6" i="40"/>
  <c r="I6" i="40" s="1"/>
  <c r="D6" i="40"/>
  <c r="E6" i="40" s="1"/>
  <c r="A24" i="39"/>
  <c r="A23" i="39"/>
  <c r="H22" i="39"/>
  <c r="I22" i="39" s="1"/>
  <c r="D22" i="39"/>
  <c r="E22" i="39" s="1"/>
  <c r="H21" i="39"/>
  <c r="I21" i="39" s="1"/>
  <c r="D21" i="39"/>
  <c r="E21" i="39" s="1"/>
  <c r="H20" i="39"/>
  <c r="I20" i="39" s="1"/>
  <c r="D20" i="39"/>
  <c r="E20" i="39" s="1"/>
  <c r="H19" i="39"/>
  <c r="I19" i="39" s="1"/>
  <c r="D19" i="39"/>
  <c r="E19" i="39" s="1"/>
  <c r="H18" i="39"/>
  <c r="I18" i="39" s="1"/>
  <c r="D18" i="39"/>
  <c r="E18" i="39" s="1"/>
  <c r="H17" i="39"/>
  <c r="I17" i="39" s="1"/>
  <c r="D17" i="39"/>
  <c r="E17" i="39" s="1"/>
  <c r="H16" i="39"/>
  <c r="I16" i="39" s="1"/>
  <c r="D16" i="39"/>
  <c r="E16" i="39" s="1"/>
  <c r="H15" i="39"/>
  <c r="I15" i="39" s="1"/>
  <c r="D15" i="39"/>
  <c r="E15" i="39" s="1"/>
  <c r="H14" i="39"/>
  <c r="I14" i="39" s="1"/>
  <c r="D14" i="39"/>
  <c r="E14" i="39" s="1"/>
  <c r="H13" i="39"/>
  <c r="I13" i="39" s="1"/>
  <c r="D13" i="39"/>
  <c r="E13" i="39" s="1"/>
  <c r="H12" i="39"/>
  <c r="I12" i="39" s="1"/>
  <c r="D12" i="39"/>
  <c r="E12" i="39" s="1"/>
  <c r="H11" i="39"/>
  <c r="I11" i="39" s="1"/>
  <c r="D11" i="39"/>
  <c r="E11" i="39" s="1"/>
  <c r="H10" i="39"/>
  <c r="I10" i="39" s="1"/>
  <c r="D10" i="39"/>
  <c r="E10" i="39" s="1"/>
  <c r="H9" i="39"/>
  <c r="I9" i="39" s="1"/>
  <c r="D9" i="39"/>
  <c r="E9" i="39" s="1"/>
  <c r="H8" i="39"/>
  <c r="I8" i="39" s="1"/>
  <c r="D8" i="39"/>
  <c r="E8" i="39" s="1"/>
  <c r="H7" i="39"/>
  <c r="I7" i="39" s="1"/>
  <c r="D7" i="39"/>
  <c r="E7" i="39" s="1"/>
  <c r="H6" i="39"/>
  <c r="I6" i="39" s="1"/>
  <c r="D6" i="39"/>
  <c r="E6" i="39" s="1"/>
  <c r="D18" i="29"/>
  <c r="E18" i="29" s="1"/>
  <c r="D10" i="29"/>
  <c r="E10" i="29" s="1"/>
  <c r="H22" i="29"/>
  <c r="I22" i="29" s="1"/>
  <c r="D22" i="29"/>
  <c r="E22" i="29" s="1"/>
  <c r="H21" i="29"/>
  <c r="I21" i="29" s="1"/>
  <c r="D21" i="29"/>
  <c r="E21" i="29" s="1"/>
  <c r="H20" i="29"/>
  <c r="I20" i="29" s="1"/>
  <c r="D20" i="29"/>
  <c r="E20" i="29" s="1"/>
  <c r="H19" i="29"/>
  <c r="I19" i="29" s="1"/>
  <c r="D19" i="29"/>
  <c r="E19" i="29" s="1"/>
  <c r="H18" i="29"/>
  <c r="I18" i="29" s="1"/>
  <c r="H17" i="29"/>
  <c r="I17" i="29" s="1"/>
  <c r="D17" i="29"/>
  <c r="E17" i="29" s="1"/>
  <c r="H16" i="29"/>
  <c r="I16" i="29" s="1"/>
  <c r="D16" i="29"/>
  <c r="E16" i="29" s="1"/>
  <c r="H15" i="29"/>
  <c r="I15" i="29" s="1"/>
  <c r="D15" i="29"/>
  <c r="E15" i="29" s="1"/>
  <c r="H14" i="29"/>
  <c r="I14" i="29" s="1"/>
  <c r="D14" i="29"/>
  <c r="E14" i="29" s="1"/>
  <c r="H13" i="29"/>
  <c r="I13" i="29" s="1"/>
  <c r="D13" i="29"/>
  <c r="E13" i="29" s="1"/>
  <c r="H12" i="29"/>
  <c r="I12" i="29" s="1"/>
  <c r="D12" i="29"/>
  <c r="E12" i="29" s="1"/>
  <c r="H11" i="29"/>
  <c r="I11" i="29" s="1"/>
  <c r="D11" i="29"/>
  <c r="E11" i="29" s="1"/>
  <c r="H10" i="29"/>
  <c r="I10" i="29" s="1"/>
  <c r="H9" i="29"/>
  <c r="I9" i="29" s="1"/>
  <c r="D9" i="29"/>
  <c r="E9" i="29" s="1"/>
  <c r="H8" i="29"/>
  <c r="I8" i="29" s="1"/>
  <c r="D8" i="29"/>
  <c r="E8" i="29" s="1"/>
  <c r="H7" i="29"/>
  <c r="I7" i="29" s="1"/>
  <c r="D7" i="29"/>
  <c r="E7" i="29" s="1"/>
  <c r="H6" i="29"/>
  <c r="I6" i="29" s="1"/>
  <c r="D6" i="29"/>
  <c r="E6" i="29" s="1"/>
  <c r="A24" i="37"/>
  <c r="A2" i="40"/>
  <c r="A1" i="40"/>
  <c r="A2" i="39"/>
  <c r="A1" i="39"/>
  <c r="A2" i="29"/>
  <c r="A1" i="29"/>
  <c r="A2" i="37"/>
  <c r="A1" i="37"/>
  <c r="A2" i="18"/>
  <c r="A1" i="18"/>
  <c r="N25" i="14"/>
  <c r="N24" i="14"/>
  <c r="N23" i="14"/>
  <c r="N22" i="14"/>
  <c r="N21" i="14"/>
  <c r="N20" i="14"/>
  <c r="N19" i="14"/>
  <c r="N18" i="14"/>
  <c r="N16" i="14"/>
  <c r="N15" i="14"/>
  <c r="N14" i="14"/>
  <c r="N12" i="14"/>
  <c r="N11" i="14"/>
  <c r="N10" i="14"/>
  <c r="N9" i="14"/>
  <c r="H8" i="18"/>
  <c r="I8" i="18" s="1"/>
  <c r="A24" i="29"/>
</calcChain>
</file>

<file path=xl/sharedStrings.xml><?xml version="1.0" encoding="utf-8"?>
<sst xmlns="http://schemas.openxmlformats.org/spreadsheetml/2006/main" count="370" uniqueCount="92">
  <si>
    <t xml:space="preserve">TAB 10 - LABOR EXCHANGE PERFORMANCE SUMMARY </t>
  </si>
  <si>
    <t>COHORT SUMMARY</t>
  </si>
  <si>
    <t>Chart 1 - Populations in the Performance Cohort</t>
  </si>
  <si>
    <t xml:space="preserve">PERFORMANCE SUMMARY </t>
  </si>
  <si>
    <t>Chart 2 - Job Seeker Outcome Summary</t>
  </si>
  <si>
    <t>Chart 3 - UI Claimant Outcome Summary</t>
  </si>
  <si>
    <t>Chart 4 - Veteran Outcome Summary</t>
  </si>
  <si>
    <t>Chart 5 - Disabled Veteran Outcome Summary</t>
  </si>
  <si>
    <t>Chart 6 - DVOP Disabled Veteran Outcome Summary</t>
  </si>
  <si>
    <t>Chart 7 - DVOP Veteran Outcome Summary</t>
  </si>
  <si>
    <t>Chart 8 - RESEA Outcome Summary</t>
  </si>
  <si>
    <t>Data Source:  Labor Exchange Quarterly Report Data (ETA 9172 PIRL)</t>
  </si>
  <si>
    <t>Compiled by MassHire Department of Career Services</t>
  </si>
  <si>
    <t>CHART  1 - POPULATIONS IN THE PERFORMANCE COHORT</t>
  </si>
  <si>
    <t>A</t>
  </si>
  <si>
    <t>B</t>
  </si>
  <si>
    <t>C</t>
  </si>
  <si>
    <t>D=C/B</t>
  </si>
  <si>
    <t>E</t>
  </si>
  <si>
    <t>F=E/B</t>
  </si>
  <si>
    <t>G</t>
  </si>
  <si>
    <t>H=G/E</t>
  </si>
  <si>
    <t>I</t>
  </si>
  <si>
    <t>J=I/E</t>
  </si>
  <si>
    <t>K</t>
  </si>
  <si>
    <t>L=K/G</t>
  </si>
  <si>
    <t>M</t>
  </si>
  <si>
    <t>N=M/I</t>
  </si>
  <si>
    <t>WORKFORCE
AREA</t>
  </si>
  <si>
    <t>Disabled</t>
  </si>
  <si>
    <t>DVOP</t>
  </si>
  <si>
    <t>Total</t>
  </si>
  <si>
    <t>As a % of</t>
  </si>
  <si>
    <t>Veterans</t>
  </si>
  <si>
    <t>Job</t>
  </si>
  <si>
    <t>UI</t>
  </si>
  <si>
    <t>Total Job</t>
  </si>
  <si>
    <t>Served by</t>
  </si>
  <si>
    <t>Intensive</t>
  </si>
  <si>
    <t>Seekers</t>
  </si>
  <si>
    <t>Claimants</t>
  </si>
  <si>
    <t>Services</t>
  </si>
  <si>
    <t>Berkshire</t>
  </si>
  <si>
    <t>Boston</t>
  </si>
  <si>
    <t>Bristol</t>
  </si>
  <si>
    <t>Brockton</t>
  </si>
  <si>
    <t xml:space="preserve">Cape Cod </t>
  </si>
  <si>
    <t>Central Mass</t>
  </si>
  <si>
    <t>Frankl/Hampsh</t>
  </si>
  <si>
    <t>Gtr Lowell</t>
  </si>
  <si>
    <t>Gtr NBedford</t>
  </si>
  <si>
    <t>Hampden</t>
  </si>
  <si>
    <t xml:space="preserve">Merrimack </t>
  </si>
  <si>
    <t>Metro North</t>
  </si>
  <si>
    <t>Metro SW</t>
  </si>
  <si>
    <t xml:space="preserve">North Central </t>
  </si>
  <si>
    <t>North Shore</t>
  </si>
  <si>
    <t>South Shore</t>
  </si>
  <si>
    <t>TOTAL</t>
  </si>
  <si>
    <t>CHART  2 -  JOB SEEKER OUTCOME SUMMARY</t>
  </si>
  <si>
    <t>F</t>
  </si>
  <si>
    <t>H=G/F</t>
  </si>
  <si>
    <t>J</t>
  </si>
  <si>
    <t>WORKFORCE 
AREA</t>
  </si>
  <si>
    <t>Q2 Entered
Employment
Denominator</t>
  </si>
  <si>
    <t>Q2 Entered
Employment
Numerator</t>
  </si>
  <si>
    <t>Q2 Entered
Employment
Rate</t>
  </si>
  <si>
    <t>% of State Goal*</t>
  </si>
  <si>
    <t>Q4 Entered
Employment
Denominator</t>
  </si>
  <si>
    <t>Q4 Entered
Employment
Numerator</t>
  </si>
  <si>
    <t>Q4 Entered
Employment
Rate</t>
  </si>
  <si>
    <t>Q2 Median
Earnings</t>
  </si>
  <si>
    <t>Cape Cod &amp; Islands</t>
  </si>
  <si>
    <t>Franklin/Hampshire</t>
  </si>
  <si>
    <t>Greater Lowell</t>
  </si>
  <si>
    <t>Greater New Bedford</t>
  </si>
  <si>
    <t>Merrimack Valley</t>
  </si>
  <si>
    <t>Metro South/West</t>
  </si>
  <si>
    <t>North Central Mass</t>
  </si>
  <si>
    <t>STATE TOTALS</t>
  </si>
  <si>
    <t>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t>
  </si>
  <si>
    <t>CHART  3 -  UI CLAIMANT OUTCOME SUMMARY</t>
  </si>
  <si>
    <t>CHART 4 - VETERAN OUTCOME SUMMARY</t>
  </si>
  <si>
    <t>% of State
Goal*</t>
  </si>
  <si>
    <t>CHART 5 - DISABLED VETERAN OUTCOME SUMMARY</t>
  </si>
  <si>
    <t>CHART 6 - DVOP DISABLED VETERAN OUTCOME SUMMARY</t>
  </si>
  <si>
    <t>CHART 7 - DVOP VETERAN OUTCOME SUMMARY</t>
  </si>
  <si>
    <t>CHART 8 - RESEA OUTCOME SUMMARY</t>
  </si>
  <si>
    <t>*State Labor Exchange Goals:   Q2 EE Rate = 65%    Q4 EE Rate = 66%    Median Earnings = $6800</t>
  </si>
  <si>
    <t>*State Veteran Goals:   Q2 EE Rate = 60%    Q4 EE Rate = 60%    Median Earnings = $8600</t>
  </si>
  <si>
    <t>*State DVOP Goals:   Q2 EE Rate = 56%    Q4 EE Rate = 56%    Median Earnings = $8000</t>
  </si>
  <si>
    <t>FY22 QUARTER ENDING DECEMBER 31,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</si>
</sst>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
  </numFmts>
  <fonts count="23" x14ac:knownFonts="1">
    <font>
      <sz val="10"/>
      <name val="Arial"/>
    </font>
    <font>
      <sz val="10"/>
      <name val="Arial"/>
    </font>
    <font>
      <sz val="8"/>
      <name val="Arial"/>
      <family val="2"/>
    </font>
    <font>
      <sz val="10"/>
      <name val="Arial"/>
      <family val="2"/>
    </font>
    <font>
      <b/>
      <sz val="10"/>
      <name val="Arial"/>
      <family val="2"/>
    </font>
    <font>
      <sz val="10"/>
      <name val="Times New Roman"/>
      <family val="1"/>
    </font>
    <font>
      <b/>
      <sz val="14"/>
      <name val="Times New Roman"/>
      <family val="1"/>
    </font>
    <font>
      <b/>
      <sz val="16"/>
      <name val="Times New Roman"/>
      <family val="1"/>
    </font>
    <font>
      <b/>
      <sz val="12"/>
      <name val="Times New Roman"/>
      <family val="1"/>
    </font>
    <font>
      <b/>
      <sz val="12"/>
      <color indexed="12"/>
      <name val="Times New Roman"/>
      <family val="1"/>
    </font>
    <font>
      <b/>
      <sz val="10"/>
      <name val="Times New Roman"/>
      <family val="1"/>
    </font>
    <font>
      <sz val="10"/>
      <color indexed="12"/>
      <name val="Times New Roman"/>
      <family val="1"/>
    </font>
    <font>
      <sz val="8"/>
      <name val="Times New Roman"/>
      <family val="1"/>
    </font>
    <font>
      <b/>
      <sz val="8"/>
      <name val="Times New Roman"/>
      <family val="1"/>
    </font>
    <font>
      <sz val="10"/>
      <color indexed="8"/>
      <name val="Arial"/>
      <family val="2"/>
    </font>
    <font>
      <sz val="10"/>
      <color indexed="8"/>
      <name val="Arial"/>
      <family val="2"/>
    </font>
    <font>
      <sz val="10"/>
      <color indexed="8"/>
      <name val="Arial"/>
      <family val="2"/>
    </font>
    <font>
      <sz val="10"/>
      <color indexed="8"/>
      <name val="Arial"/>
      <family val="2"/>
    </font>
    <font>
      <b/>
      <sz val="11"/>
      <name val="Times New Roman"/>
      <family val="1"/>
    </font>
    <font>
      <sz val="11"/>
      <name val="Arial"/>
      <family val="2"/>
    </font>
    <font>
      <b/>
      <i/>
      <sz val="12"/>
      <name val="Times New Roman"/>
      <family val="1"/>
    </font>
    <font>
      <sz val="10"/>
      <color indexed="8"/>
      <name val="ARIAL"/>
      <charset val="1"/>
    </font>
    <font>
      <sz val="10"/>
      <color rgb="FF000000"/>
      <name val="ARIAL"/>
      <charset val="1"/>
    </font>
  </fonts>
  <fills count="2">
    <fill>
      <patternFill patternType="none"/>
    </fill>
    <fill>
      <patternFill patternType="gray125"/>
    </fill>
  </fills>
  <borders count="72">
    <border>
      <left/>
      <right/>
      <top/>
      <bottom/>
      <diagonal/>
    </border>
    <border>
      <left style="thick">
        <color indexed="12"/>
      </left>
      <right/>
      <top/>
      <bottom/>
      <diagonal/>
    </border>
    <border>
      <left style="thick">
        <color indexed="12"/>
      </left>
      <right/>
      <top style="thick">
        <color indexed="12"/>
      </top>
      <bottom/>
      <diagonal/>
    </border>
    <border>
      <left/>
      <right style="thick">
        <color indexed="12"/>
      </right>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right/>
      <top style="thick">
        <color indexed="12"/>
      </top>
      <bottom/>
      <diagonal/>
    </border>
    <border>
      <left/>
      <right style="thick">
        <color indexed="12"/>
      </right>
      <top style="thick">
        <color indexed="12"/>
      </top>
      <bottom/>
      <diagonal/>
    </border>
    <border>
      <left style="thick">
        <color indexed="12"/>
      </left>
      <right/>
      <top/>
      <bottom style="thick">
        <color indexed="12"/>
      </bottom>
      <diagonal/>
    </border>
    <border>
      <left/>
      <right/>
      <top/>
      <bottom style="thick">
        <color indexed="12"/>
      </bottom>
      <diagonal/>
    </border>
    <border>
      <left/>
      <right style="thick">
        <color indexed="12"/>
      </right>
      <top/>
      <bottom style="thick">
        <color indexed="12"/>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double">
        <color indexed="64"/>
      </right>
      <top/>
      <bottom/>
      <diagonal/>
    </border>
    <border>
      <left style="double">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double">
        <color indexed="64"/>
      </left>
      <right/>
      <top style="medium">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right style="double">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medium">
        <color indexed="64"/>
      </top>
      <bottom style="thin">
        <color indexed="64"/>
      </bottom>
      <diagonal/>
    </border>
    <border>
      <left style="double">
        <color indexed="64"/>
      </left>
      <right/>
      <top/>
      <bottom style="medium">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ck">
        <color rgb="FF0000FF"/>
      </left>
      <right/>
      <top/>
      <bottom/>
      <diagonal/>
    </border>
  </borders>
  <cellStyleXfs count="9">
    <xf numFmtId="0" fontId="0" fillId="0" borderId="0"/>
    <xf numFmtId="44" fontId="1" fillId="0" borderId="0" applyFont="0" applyFill="0" applyBorder="0" applyAlignment="0" applyProtection="0"/>
    <xf numFmtId="0" fontId="14" fillId="0" borderId="0">
      <alignment vertical="top"/>
    </xf>
    <xf numFmtId="0" fontId="15" fillId="0" borderId="0">
      <alignment vertical="top"/>
    </xf>
    <xf numFmtId="0" fontId="16" fillId="0" borderId="0">
      <alignment vertical="top"/>
    </xf>
    <xf numFmtId="0" fontId="17" fillId="0" borderId="0">
      <alignment vertical="top"/>
    </xf>
    <xf numFmtId="0" fontId="21" fillId="0" borderId="0">
      <alignment vertical="top"/>
    </xf>
    <xf numFmtId="0" fontId="22" fillId="0" borderId="0"/>
    <xf numFmtId="9" fontId="1" fillId="0" borderId="0" applyFont="0" applyFill="0" applyBorder="0" applyAlignment="0" applyProtection="0"/>
  </cellStyleXfs>
  <cellXfs count="221">
    <xf numFmtId="0" fontId="0" fillId="0" borderId="0" xfId="0"/>
    <xf numFmtId="0" fontId="3" fillId="0" borderId="0" xfId="0" applyFont="1" applyAlignment="1">
      <alignment horizontal="center" vertical="center"/>
    </xf>
    <xf numFmtId="0" fontId="3" fillId="0" borderId="0" xfId="0" applyFont="1"/>
    <xf numFmtId="0" fontId="3" fillId="0" borderId="0" xfId="0" applyFont="1" applyAlignment="1">
      <alignment vertical="center"/>
    </xf>
    <xf numFmtId="3" fontId="3" fillId="0" borderId="0" xfId="0" applyNumberFormat="1" applyFont="1"/>
    <xf numFmtId="0" fontId="3" fillId="0" borderId="0" xfId="0" applyFont="1" applyBorder="1" applyAlignment="1">
      <alignment horizontal="left" wrapText="1"/>
    </xf>
    <xf numFmtId="0" fontId="3" fillId="0" borderId="0" xfId="0" applyFont="1" applyAlignment="1">
      <alignment horizontal="left" wrapText="1"/>
    </xf>
    <xf numFmtId="0" fontId="3" fillId="0" borderId="0" xfId="0" applyFont="1" applyBorder="1" applyAlignment="1">
      <alignment horizontal="center" vertical="center"/>
    </xf>
    <xf numFmtId="0" fontId="4" fillId="0" borderId="0" xfId="0" applyFont="1" applyBorder="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0" fontId="6" fillId="0" borderId="0" xfId="0" applyFont="1" applyAlignment="1">
      <alignment horizontal="center"/>
    </xf>
    <xf numFmtId="0" fontId="8" fillId="0" borderId="0" xfId="0" applyFont="1" applyAlignment="1"/>
    <xf numFmtId="0" fontId="8" fillId="0" borderId="0" xfId="0" applyFont="1" applyBorder="1" applyAlignment="1"/>
    <xf numFmtId="0" fontId="6" fillId="0" borderId="1" xfId="0" applyFont="1" applyBorder="1"/>
    <xf numFmtId="0" fontId="8" fillId="0" borderId="1" xfId="0" applyFont="1" applyBorder="1" applyAlignment="1">
      <alignment horizontal="left" indent="15"/>
    </xf>
    <xf numFmtId="0" fontId="5" fillId="0" borderId="1" xfId="0" applyFont="1" applyBorder="1" applyAlignment="1">
      <alignment horizontal="left" indent="1"/>
    </xf>
    <xf numFmtId="0" fontId="6" fillId="0" borderId="2" xfId="0" applyFont="1" applyBorder="1" applyAlignment="1">
      <alignment horizontal="center"/>
    </xf>
    <xf numFmtId="0" fontId="9" fillId="0" borderId="3" xfId="0" applyFont="1" applyBorder="1" applyAlignment="1"/>
    <xf numFmtId="0" fontId="5" fillId="0" borderId="4" xfId="0" applyFont="1" applyBorder="1" applyAlignment="1">
      <alignment vertical="center"/>
    </xf>
    <xf numFmtId="3" fontId="5" fillId="0" borderId="5" xfId="0" applyNumberFormat="1" applyFont="1" applyFill="1" applyBorder="1" applyAlignment="1">
      <alignment horizontal="center" vertical="center"/>
    </xf>
    <xf numFmtId="9" fontId="5" fillId="0" borderId="6" xfId="8" applyFont="1" applyFill="1" applyBorder="1" applyAlignment="1">
      <alignment horizontal="center" vertical="center"/>
    </xf>
    <xf numFmtId="0" fontId="5" fillId="0" borderId="7" xfId="0" applyFont="1" applyBorder="1" applyAlignment="1">
      <alignment vertical="center"/>
    </xf>
    <xf numFmtId="0" fontId="5" fillId="0" borderId="8" xfId="0" applyFont="1" applyBorder="1" applyAlignment="1">
      <alignment vertical="center"/>
    </xf>
    <xf numFmtId="3" fontId="5" fillId="0" borderId="9" xfId="0" applyNumberFormat="1" applyFont="1" applyFill="1" applyBorder="1" applyAlignment="1">
      <alignment horizontal="center" vertical="center"/>
    </xf>
    <xf numFmtId="9" fontId="5" fillId="0" borderId="10" xfId="8" applyFont="1" applyFill="1" applyBorder="1" applyAlignment="1">
      <alignment horizontal="center" vertical="center"/>
    </xf>
    <xf numFmtId="0" fontId="10" fillId="0" borderId="11" xfId="0" applyFont="1" applyBorder="1" applyAlignment="1">
      <alignment vertical="center"/>
    </xf>
    <xf numFmtId="3" fontId="10" fillId="0" borderId="12" xfId="0" applyNumberFormat="1" applyFont="1" applyFill="1" applyBorder="1" applyAlignment="1">
      <alignment horizontal="center" vertical="center"/>
    </xf>
    <xf numFmtId="9" fontId="10" fillId="0" borderId="13" xfId="8" applyFont="1" applyFill="1" applyBorder="1" applyAlignment="1">
      <alignment horizontal="center" vertical="center"/>
    </xf>
    <xf numFmtId="0" fontId="5" fillId="0" borderId="0" xfId="0" applyFont="1"/>
    <xf numFmtId="0" fontId="5" fillId="0" borderId="14" xfId="0" applyFont="1" applyBorder="1"/>
    <xf numFmtId="0" fontId="5" fillId="0" borderId="15" xfId="0" applyFont="1" applyBorder="1"/>
    <xf numFmtId="0" fontId="11" fillId="0" borderId="3" xfId="0" applyFont="1" applyBorder="1"/>
    <xf numFmtId="0" fontId="5" fillId="0" borderId="1" xfId="0" applyFont="1" applyBorder="1"/>
    <xf numFmtId="0" fontId="5" fillId="0" borderId="0" xfId="0" applyFont="1" applyBorder="1"/>
    <xf numFmtId="0" fontId="5" fillId="0" borderId="16" xfId="0" applyFont="1" applyBorder="1"/>
    <xf numFmtId="0" fontId="5" fillId="0" borderId="17" xfId="0" applyFont="1" applyBorder="1"/>
    <xf numFmtId="0" fontId="11" fillId="0" borderId="18" xfId="0" applyFont="1" applyBorder="1"/>
    <xf numFmtId="3" fontId="5" fillId="0" borderId="19" xfId="0" applyNumberFormat="1" applyFont="1" applyFill="1" applyBorder="1" applyAlignment="1">
      <alignment horizontal="center" vertical="center"/>
    </xf>
    <xf numFmtId="9" fontId="5" fillId="0" borderId="20" xfId="8" applyNumberFormat="1" applyFont="1" applyFill="1" applyBorder="1" applyAlignment="1">
      <alignment horizontal="center" vertical="center"/>
    </xf>
    <xf numFmtId="9" fontId="5" fillId="0" borderId="20" xfId="8" applyFont="1" applyFill="1" applyBorder="1" applyAlignment="1">
      <alignment horizontal="center" vertical="center"/>
    </xf>
    <xf numFmtId="3" fontId="5" fillId="0" borderId="21" xfId="0" applyNumberFormat="1" applyFont="1" applyFill="1" applyBorder="1" applyAlignment="1">
      <alignment horizontal="center" vertical="center"/>
    </xf>
    <xf numFmtId="3" fontId="10" fillId="0" borderId="22" xfId="0" applyNumberFormat="1" applyFont="1" applyFill="1" applyBorder="1" applyAlignment="1">
      <alignment horizontal="center" vertical="center"/>
    </xf>
    <xf numFmtId="9" fontId="10" fillId="0" borderId="23" xfId="8" applyFont="1" applyFill="1" applyBorder="1" applyAlignment="1">
      <alignment horizontal="center" vertical="center"/>
    </xf>
    <xf numFmtId="0" fontId="5" fillId="0" borderId="26" xfId="0" applyFont="1" applyBorder="1" applyAlignment="1">
      <alignment horizontal="center" vertical="center" wrapText="1"/>
    </xf>
    <xf numFmtId="0" fontId="5" fillId="0" borderId="28" xfId="0" applyFont="1" applyBorder="1" applyAlignment="1">
      <alignment vertical="center"/>
    </xf>
    <xf numFmtId="0" fontId="8" fillId="0" borderId="0" xfId="0" applyFont="1" applyBorder="1" applyAlignment="1">
      <alignment horizontal="left"/>
    </xf>
    <xf numFmtId="0" fontId="8" fillId="0" borderId="0" xfId="0" applyFont="1" applyBorder="1" applyAlignment="1">
      <alignment horizontal="left" indent="15"/>
    </xf>
    <xf numFmtId="3" fontId="5" fillId="0" borderId="29" xfId="0" applyNumberFormat="1" applyFont="1" applyFill="1" applyBorder="1" applyAlignment="1">
      <alignment horizontal="center" vertical="center"/>
    </xf>
    <xf numFmtId="3" fontId="10" fillId="0" borderId="30" xfId="0" applyNumberFormat="1" applyFont="1" applyFill="1" applyBorder="1" applyAlignment="1">
      <alignment horizontal="center" vertical="center"/>
    </xf>
    <xf numFmtId="3" fontId="5" fillId="0" borderId="31" xfId="0" applyNumberFormat="1" applyFont="1" applyFill="1" applyBorder="1" applyAlignment="1">
      <alignment horizontal="center" vertical="center"/>
    </xf>
    <xf numFmtId="3" fontId="5" fillId="0" borderId="32" xfId="0" applyNumberFormat="1" applyFont="1" applyFill="1" applyBorder="1" applyAlignment="1">
      <alignment horizontal="center" vertical="center"/>
    </xf>
    <xf numFmtId="0" fontId="5" fillId="0" borderId="28"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4" xfId="0" applyFont="1" applyBorder="1" applyAlignment="1">
      <alignment horizontal="center" vertical="center"/>
    </xf>
    <xf numFmtId="0" fontId="5" fillId="0" borderId="33" xfId="0" applyFont="1" applyBorder="1" applyAlignment="1">
      <alignment horizontal="center" vertical="center"/>
    </xf>
    <xf numFmtId="0" fontId="5" fillId="0" borderId="37" xfId="0" applyFont="1" applyBorder="1" applyAlignment="1">
      <alignment horizontal="center" vertical="center"/>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6" fillId="0" borderId="0" xfId="0" applyFont="1" applyBorder="1" applyAlignment="1">
      <alignment horizontal="left"/>
    </xf>
    <xf numFmtId="9" fontId="5" fillId="0" borderId="38" xfId="8" applyNumberFormat="1" applyFont="1" applyFill="1" applyBorder="1" applyAlignment="1">
      <alignment horizontal="center" vertical="center"/>
    </xf>
    <xf numFmtId="9" fontId="5" fillId="0" borderId="0" xfId="8" applyNumberFormat="1" applyFont="1" applyFill="1" applyBorder="1" applyAlignment="1">
      <alignment horizontal="center" vertical="center"/>
    </xf>
    <xf numFmtId="9" fontId="5" fillId="0" borderId="39" xfId="8" applyFont="1" applyFill="1" applyBorder="1" applyAlignment="1">
      <alignment horizontal="center" vertical="center"/>
    </xf>
    <xf numFmtId="9" fontId="5" fillId="0" borderId="40" xfId="8" applyFont="1" applyFill="1" applyBorder="1" applyAlignment="1">
      <alignment horizontal="center" vertical="center"/>
    </xf>
    <xf numFmtId="0" fontId="3" fillId="0" borderId="24" xfId="0" applyFont="1" applyBorder="1" applyAlignment="1">
      <alignment vertical="center"/>
    </xf>
    <xf numFmtId="0" fontId="4" fillId="0" borderId="24" xfId="0" applyFont="1" applyBorder="1" applyAlignment="1">
      <alignment vertical="center"/>
    </xf>
    <xf numFmtId="0" fontId="5" fillId="0" borderId="35" xfId="0" applyFont="1" applyBorder="1" applyAlignment="1">
      <alignment horizontal="center" vertical="center" wrapText="1"/>
    </xf>
    <xf numFmtId="0" fontId="5" fillId="0" borderId="43" xfId="0" applyFont="1" applyBorder="1" applyAlignment="1">
      <alignment horizontal="center" vertical="center" wrapText="1"/>
    </xf>
    <xf numFmtId="164" fontId="5" fillId="0" borderId="39" xfId="1" applyNumberFormat="1" applyFont="1" applyFill="1" applyBorder="1" applyAlignment="1">
      <alignment horizontal="center" vertical="center"/>
    </xf>
    <xf numFmtId="164" fontId="5" fillId="0" borderId="44" xfId="1" applyNumberFormat="1" applyFont="1" applyFill="1" applyBorder="1" applyAlignment="1">
      <alignment horizontal="center" vertical="center"/>
    </xf>
    <xf numFmtId="3" fontId="5" fillId="0" borderId="4" xfId="0" applyNumberFormat="1" applyFont="1" applyFill="1" applyBorder="1" applyAlignment="1">
      <alignment horizontal="center" vertical="center"/>
    </xf>
    <xf numFmtId="3" fontId="5" fillId="0" borderId="7" xfId="0" applyNumberFormat="1" applyFont="1" applyFill="1" applyBorder="1" applyAlignment="1">
      <alignment horizontal="center" vertical="center"/>
    </xf>
    <xf numFmtId="3" fontId="5" fillId="0" borderId="45" xfId="0" applyNumberFormat="1" applyFont="1" applyFill="1" applyBorder="1" applyAlignment="1">
      <alignment horizontal="center" vertical="center"/>
    </xf>
    <xf numFmtId="3" fontId="5" fillId="0" borderId="8" xfId="0" applyNumberFormat="1" applyFont="1" applyFill="1" applyBorder="1" applyAlignment="1">
      <alignment horizontal="center" vertical="center"/>
    </xf>
    <xf numFmtId="3" fontId="10" fillId="0" borderId="11" xfId="0" applyNumberFormat="1" applyFont="1" applyFill="1" applyBorder="1" applyAlignment="1">
      <alignment horizontal="center" vertical="center"/>
    </xf>
    <xf numFmtId="0" fontId="5" fillId="0" borderId="46" xfId="0" applyFont="1" applyBorder="1" applyAlignment="1">
      <alignment horizontal="center" vertical="center"/>
    </xf>
    <xf numFmtId="0" fontId="5" fillId="0" borderId="47" xfId="0" applyFont="1" applyBorder="1" applyAlignment="1">
      <alignment horizontal="center" vertical="center"/>
    </xf>
    <xf numFmtId="3" fontId="5" fillId="0" borderId="48" xfId="0" applyNumberFormat="1" applyFont="1" applyFill="1" applyBorder="1" applyAlignment="1">
      <alignment horizontal="center" vertical="center"/>
    </xf>
    <xf numFmtId="3" fontId="5" fillId="0" borderId="49" xfId="0" applyNumberFormat="1" applyFont="1" applyFill="1" applyBorder="1" applyAlignment="1">
      <alignment horizontal="center" vertical="center"/>
    </xf>
    <xf numFmtId="9" fontId="5" fillId="0" borderId="31" xfId="8" applyFont="1" applyFill="1" applyBorder="1" applyAlignment="1">
      <alignment horizontal="center" vertical="center"/>
    </xf>
    <xf numFmtId="9" fontId="5" fillId="0" borderId="32" xfId="8" applyFont="1" applyFill="1" applyBorder="1" applyAlignment="1">
      <alignment horizontal="center" vertical="center"/>
    </xf>
    <xf numFmtId="9" fontId="5" fillId="0" borderId="49" xfId="8" applyFont="1" applyFill="1" applyBorder="1" applyAlignment="1">
      <alignment horizontal="center" vertical="center"/>
    </xf>
    <xf numFmtId="9" fontId="10" fillId="0" borderId="30" xfId="8" applyFont="1" applyFill="1" applyBorder="1" applyAlignment="1">
      <alignment horizontal="center" vertical="center"/>
    </xf>
    <xf numFmtId="0" fontId="12" fillId="0" borderId="50" xfId="0" applyFont="1" applyBorder="1" applyAlignment="1">
      <alignment horizontal="center" vertical="center" wrapText="1"/>
    </xf>
    <xf numFmtId="0" fontId="12" fillId="0" borderId="2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40" xfId="0" applyFont="1" applyBorder="1" applyAlignment="1">
      <alignment horizontal="center" vertical="center" wrapText="1"/>
    </xf>
    <xf numFmtId="0" fontId="12" fillId="0" borderId="51" xfId="0" applyFont="1" applyBorder="1" applyAlignment="1">
      <alignment horizontal="center" vertical="center" wrapText="1"/>
    </xf>
    <xf numFmtId="0" fontId="12" fillId="0" borderId="52" xfId="0" applyFont="1" applyBorder="1" applyAlignment="1">
      <alignment horizontal="center" vertical="center" wrapText="1"/>
    </xf>
    <xf numFmtId="0" fontId="12" fillId="0" borderId="53" xfId="0" applyFont="1" applyBorder="1" applyAlignment="1">
      <alignment horizontal="center" vertical="center" wrapText="1"/>
    </xf>
    <xf numFmtId="0" fontId="12" fillId="0" borderId="29"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55" xfId="0" applyFont="1" applyBorder="1" applyAlignment="1">
      <alignment horizontal="center" vertical="center" wrapText="1"/>
    </xf>
    <xf numFmtId="0" fontId="5" fillId="0" borderId="31" xfId="0" applyFont="1" applyBorder="1" applyAlignment="1">
      <alignment horizontal="center" vertical="center"/>
    </xf>
    <xf numFmtId="0" fontId="5" fillId="0" borderId="56" xfId="0" applyFont="1" applyBorder="1" applyAlignment="1">
      <alignment horizontal="center" vertical="center"/>
    </xf>
    <xf numFmtId="0" fontId="12" fillId="0" borderId="26" xfId="0" applyFont="1" applyBorder="1" applyAlignment="1">
      <alignment horizontal="center" vertical="center" wrapText="1"/>
    </xf>
    <xf numFmtId="0" fontId="12" fillId="0" borderId="57" xfId="0" applyFont="1" applyBorder="1" applyAlignment="1">
      <alignment horizontal="center" vertical="center" wrapText="1"/>
    </xf>
    <xf numFmtId="3" fontId="12" fillId="0" borderId="40" xfId="0" applyNumberFormat="1" applyFont="1" applyBorder="1" applyAlignment="1">
      <alignment horizontal="center" vertical="center" wrapText="1"/>
    </xf>
    <xf numFmtId="3" fontId="12" fillId="0" borderId="58" xfId="0" applyNumberFormat="1" applyFont="1" applyBorder="1" applyAlignment="1">
      <alignment horizontal="center" vertical="center" wrapText="1"/>
    </xf>
    <xf numFmtId="0" fontId="12" fillId="0" borderId="42" xfId="0" applyFont="1" applyBorder="1" applyAlignment="1">
      <alignment horizontal="center" vertical="center" wrapText="1"/>
    </xf>
    <xf numFmtId="0" fontId="13" fillId="0" borderId="11" xfId="0" applyFont="1" applyBorder="1" applyAlignment="1">
      <alignment vertical="center"/>
    </xf>
    <xf numFmtId="164" fontId="5" fillId="0" borderId="58" xfId="1" applyNumberFormat="1" applyFont="1" applyFill="1" applyBorder="1" applyAlignment="1">
      <alignment horizontal="center" vertical="center"/>
    </xf>
    <xf numFmtId="0" fontId="5" fillId="0" borderId="0" xfId="0" applyFont="1" applyAlignment="1">
      <alignment horizontal="center" vertical="center"/>
    </xf>
    <xf numFmtId="0" fontId="5" fillId="0" borderId="0" xfId="0" applyFont="1" applyBorder="1" applyAlignment="1">
      <alignment horizontal="center" vertical="center"/>
    </xf>
    <xf numFmtId="0" fontId="5" fillId="0" borderId="0" xfId="0" applyFont="1" applyAlignment="1">
      <alignment vertical="center"/>
    </xf>
    <xf numFmtId="0" fontId="10" fillId="0" borderId="0" xfId="0" applyFont="1" applyBorder="1" applyAlignment="1">
      <alignment vertical="center"/>
    </xf>
    <xf numFmtId="0" fontId="10" fillId="0" borderId="0" xfId="0" applyFont="1" applyAlignment="1">
      <alignment vertical="center"/>
    </xf>
    <xf numFmtId="0" fontId="5" fillId="0" borderId="0" xfId="0" applyFont="1" applyAlignment="1">
      <alignment horizontal="left" wrapText="1"/>
    </xf>
    <xf numFmtId="9" fontId="10" fillId="0" borderId="30" xfId="8" applyNumberFormat="1" applyFont="1" applyFill="1" applyBorder="1" applyAlignment="1">
      <alignment horizontal="center" vertical="center"/>
    </xf>
    <xf numFmtId="0" fontId="8" fillId="0" borderId="17" xfId="0" applyFont="1" applyBorder="1"/>
    <xf numFmtId="0" fontId="8" fillId="0" borderId="0" xfId="0" applyFont="1" applyBorder="1"/>
    <xf numFmtId="0" fontId="5" fillId="0" borderId="60" xfId="0" applyFont="1" applyBorder="1" applyAlignment="1">
      <alignment vertical="center"/>
    </xf>
    <xf numFmtId="3" fontId="10" fillId="0" borderId="61" xfId="0" applyNumberFormat="1" applyFont="1" applyFill="1" applyBorder="1" applyAlignment="1">
      <alignment horizontal="center" vertical="center"/>
    </xf>
    <xf numFmtId="164" fontId="10" fillId="0" borderId="61" xfId="1" applyNumberFormat="1" applyFont="1" applyFill="1" applyBorder="1" applyAlignment="1">
      <alignment horizontal="center" vertical="center"/>
    </xf>
    <xf numFmtId="9" fontId="5" fillId="0" borderId="62" xfId="8" applyFont="1" applyFill="1" applyBorder="1" applyAlignment="1">
      <alignment horizontal="center" vertical="center"/>
    </xf>
    <xf numFmtId="0" fontId="5" fillId="0" borderId="0" xfId="0" applyFont="1" applyBorder="1" applyAlignment="1">
      <alignment horizontal="right"/>
    </xf>
    <xf numFmtId="9" fontId="5" fillId="0" borderId="63" xfId="8" applyNumberFormat="1" applyFont="1" applyFill="1" applyBorder="1" applyAlignment="1">
      <alignment horizontal="center" vertical="center"/>
    </xf>
    <xf numFmtId="9" fontId="10" fillId="0" borderId="23" xfId="8" applyNumberFormat="1" applyFont="1" applyFill="1" applyBorder="1" applyAlignment="1">
      <alignment horizontal="center" vertical="center"/>
    </xf>
    <xf numFmtId="3" fontId="5" fillId="0" borderId="65" xfId="0" applyNumberFormat="1" applyFont="1" applyFill="1" applyBorder="1" applyAlignment="1">
      <alignment horizontal="center" vertical="center"/>
    </xf>
    <xf numFmtId="3" fontId="5" fillId="0" borderId="46" xfId="0" applyNumberFormat="1" applyFont="1" applyFill="1" applyBorder="1" applyAlignment="1">
      <alignment horizontal="center" vertical="center"/>
    </xf>
    <xf numFmtId="9" fontId="5" fillId="0" borderId="47" xfId="8" applyFont="1" applyFill="1" applyBorder="1" applyAlignment="1">
      <alignment horizontal="center" vertical="center"/>
    </xf>
    <xf numFmtId="9" fontId="5" fillId="0" borderId="56" xfId="8" applyFont="1" applyFill="1" applyBorder="1" applyAlignment="1">
      <alignment horizontal="center" vertical="center"/>
    </xf>
    <xf numFmtId="9" fontId="5" fillId="0" borderId="33" xfId="8" applyNumberFormat="1" applyFont="1" applyFill="1" applyBorder="1" applyAlignment="1">
      <alignment horizontal="center" vertical="center"/>
    </xf>
    <xf numFmtId="164" fontId="5" fillId="0" borderId="47" xfId="1" applyNumberFormat="1" applyFont="1" applyFill="1" applyBorder="1" applyAlignment="1">
      <alignment horizontal="center" vertical="center"/>
    </xf>
    <xf numFmtId="9" fontId="5" fillId="0" borderId="62" xfId="8" applyNumberFormat="1" applyFont="1" applyFill="1" applyBorder="1" applyAlignment="1">
      <alignment horizontal="center" vertical="center"/>
    </xf>
    <xf numFmtId="0" fontId="8" fillId="0" borderId="1" xfId="0" applyFont="1" applyBorder="1" applyAlignment="1"/>
    <xf numFmtId="0" fontId="20" fillId="0" borderId="0" xfId="0" applyFont="1" applyBorder="1"/>
    <xf numFmtId="0" fontId="5" fillId="0" borderId="71" xfId="0" applyFont="1" applyBorder="1" applyAlignment="1">
      <alignment horizontal="left" indent="1"/>
    </xf>
    <xf numFmtId="9" fontId="5" fillId="0" borderId="48" xfId="8" applyFont="1" applyFill="1" applyBorder="1" applyAlignment="1">
      <alignment horizontal="center" vertical="center"/>
    </xf>
    <xf numFmtId="9" fontId="5" fillId="0" borderId="66" xfId="8" applyFont="1" applyFill="1" applyBorder="1" applyAlignment="1">
      <alignment horizontal="center" vertical="center"/>
    </xf>
    <xf numFmtId="0" fontId="5" fillId="0" borderId="26" xfId="0" applyFont="1" applyFill="1" applyBorder="1" applyAlignment="1">
      <alignment horizontal="center" vertical="center" wrapText="1"/>
    </xf>
    <xf numFmtId="0" fontId="10" fillId="0" borderId="0" xfId="0" applyFont="1" applyBorder="1"/>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64" xfId="0" applyFont="1" applyBorder="1" applyAlignment="1">
      <alignment horizontal="center" vertical="center" wrapText="1"/>
    </xf>
    <xf numFmtId="0" fontId="10" fillId="0" borderId="59" xfId="0" applyFont="1" applyBorder="1" applyAlignment="1">
      <alignment horizontal="center" vertical="center"/>
    </xf>
    <xf numFmtId="0" fontId="10" fillId="0" borderId="0" xfId="0" applyFont="1" applyBorder="1" applyAlignment="1">
      <alignment horizontal="center" vertical="center"/>
    </xf>
    <xf numFmtId="0" fontId="7" fillId="0" borderId="1" xfId="0" applyFont="1" applyBorder="1" applyAlignment="1">
      <alignment horizontal="center"/>
    </xf>
    <xf numFmtId="0" fontId="7" fillId="0" borderId="0" xfId="0" applyFont="1" applyBorder="1" applyAlignment="1">
      <alignment horizontal="center"/>
    </xf>
    <xf numFmtId="0" fontId="7" fillId="0" borderId="3" xfId="0" applyFont="1" applyBorder="1" applyAlignment="1">
      <alignment horizontal="center"/>
    </xf>
    <xf numFmtId="0" fontId="6" fillId="0" borderId="1" xfId="0" applyFont="1" applyBorder="1" applyAlignment="1">
      <alignment horizontal="center"/>
    </xf>
    <xf numFmtId="0" fontId="6" fillId="0" borderId="0" xfId="0" applyFont="1" applyBorder="1" applyAlignment="1">
      <alignment horizontal="center"/>
    </xf>
    <xf numFmtId="0" fontId="6" fillId="0" borderId="3" xfId="0" applyFont="1" applyBorder="1" applyAlignment="1">
      <alignment horizontal="center"/>
    </xf>
    <xf numFmtId="0" fontId="8" fillId="0" borderId="67" xfId="0" applyFont="1" applyBorder="1" applyAlignment="1">
      <alignment horizontal="center" vertical="center"/>
    </xf>
    <xf numFmtId="0" fontId="8" fillId="0" borderId="50" xfId="0" applyFont="1" applyBorder="1" applyAlignment="1">
      <alignment horizontal="center" vertical="center"/>
    </xf>
    <xf numFmtId="0" fontId="8" fillId="0" borderId="55" xfId="0" applyFont="1" applyBorder="1" applyAlignment="1">
      <alignment horizontal="center" vertical="center"/>
    </xf>
    <xf numFmtId="0" fontId="8" fillId="0" borderId="24" xfId="0" applyFont="1" applyBorder="1" applyAlignment="1">
      <alignment horizontal="center" vertical="center"/>
    </xf>
    <xf numFmtId="0" fontId="8" fillId="0" borderId="0" xfId="0" applyFont="1" applyBorder="1" applyAlignment="1">
      <alignment horizontal="center" vertical="center"/>
    </xf>
    <xf numFmtId="0" fontId="8" fillId="0" borderId="51" xfId="0" applyFont="1" applyBorder="1" applyAlignment="1">
      <alignment horizontal="center" vertical="center"/>
    </xf>
    <xf numFmtId="0" fontId="8" fillId="0" borderId="68" xfId="0" applyFont="1" applyBorder="1" applyAlignment="1">
      <alignment horizontal="center"/>
    </xf>
    <xf numFmtId="0" fontId="8" fillId="0" borderId="59" xfId="0" applyFont="1" applyBorder="1" applyAlignment="1">
      <alignment horizontal="center"/>
    </xf>
    <xf numFmtId="0" fontId="8" fillId="0" borderId="69" xfId="0" applyFont="1" applyBorder="1" applyAlignment="1">
      <alignment horizontal="center"/>
    </xf>
    <xf numFmtId="0" fontId="13" fillId="0" borderId="8" xfId="0" applyFont="1" applyBorder="1" applyAlignment="1">
      <alignment horizontal="center" vertical="center" wrapText="1"/>
    </xf>
    <xf numFmtId="0" fontId="13" fillId="0" borderId="27" xfId="0" applyFont="1" applyBorder="1" applyAlignment="1">
      <alignment horizontal="center" vertical="center" wrapText="1"/>
    </xf>
    <xf numFmtId="0" fontId="13" fillId="0" borderId="5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68" xfId="0" applyFont="1" applyBorder="1" applyAlignment="1">
      <alignment horizontal="center" vertical="center"/>
    </xf>
    <xf numFmtId="0" fontId="0" fillId="0" borderId="59"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horizontal="center" vertical="center"/>
    </xf>
    <xf numFmtId="0" fontId="0" fillId="0" borderId="51" xfId="0" applyBorder="1" applyAlignment="1">
      <alignment horizontal="center" vertical="center"/>
    </xf>
    <xf numFmtId="0" fontId="18" fillId="0" borderId="24" xfId="0" applyFont="1" applyBorder="1" applyAlignment="1">
      <alignment horizontal="center" vertical="center"/>
    </xf>
    <xf numFmtId="0" fontId="19" fillId="0" borderId="0" xfId="0" applyFont="1" applyBorder="1" applyAlignment="1">
      <alignment horizontal="center" vertical="center"/>
    </xf>
    <xf numFmtId="0" fontId="19" fillId="0" borderId="51" xfId="0" applyFont="1" applyBorder="1" applyAlignment="1">
      <alignment horizontal="center" vertical="center"/>
    </xf>
    <xf numFmtId="0" fontId="5" fillId="0" borderId="67" xfId="0" applyFont="1" applyBorder="1" applyAlignment="1">
      <alignment horizontal="left" vertical="center" wrapText="1"/>
    </xf>
    <xf numFmtId="0" fontId="5" fillId="0" borderId="50" xfId="0" applyFont="1" applyBorder="1" applyAlignment="1">
      <alignment horizontal="left" vertical="center" wrapText="1"/>
    </xf>
    <xf numFmtId="0" fontId="5" fillId="0" borderId="55" xfId="0" applyFont="1" applyBorder="1" applyAlignment="1">
      <alignment horizontal="left" vertical="center" wrapText="1"/>
    </xf>
    <xf numFmtId="0" fontId="10" fillId="0" borderId="68" xfId="0" applyFont="1" applyBorder="1" applyAlignment="1">
      <alignment horizontal="left" vertical="center"/>
    </xf>
    <xf numFmtId="0" fontId="4" fillId="0" borderId="59" xfId="0" applyFont="1" applyBorder="1" applyAlignment="1">
      <alignment horizontal="left" vertical="center"/>
    </xf>
    <xf numFmtId="0" fontId="4" fillId="0" borderId="0" xfId="0" applyFont="1" applyBorder="1" applyAlignment="1">
      <alignment horizontal="left" vertical="center"/>
    </xf>
    <xf numFmtId="0" fontId="4" fillId="0" borderId="51" xfId="0" applyFont="1" applyBorder="1" applyAlignment="1">
      <alignment vertical="center"/>
    </xf>
    <xf numFmtId="0" fontId="10" fillId="0" borderId="8"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52"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67"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0"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64" xfId="0" applyFont="1" applyBorder="1" applyAlignment="1">
      <alignment horizontal="center" vertical="center" wrapText="1"/>
    </xf>
    <xf numFmtId="0" fontId="5" fillId="0" borderId="26" xfId="0" applyFont="1" applyBorder="1" applyAlignment="1">
      <alignment horizontal="center" vertical="center"/>
    </xf>
    <xf numFmtId="0" fontId="5" fillId="0" borderId="57" xfId="0" applyFont="1" applyBorder="1" applyAlignment="1">
      <alignment horizontal="center" vertical="center"/>
    </xf>
    <xf numFmtId="0" fontId="8" fillId="0" borderId="68" xfId="0" applyFont="1" applyFill="1" applyBorder="1" applyAlignment="1">
      <alignment horizontal="center" vertical="center"/>
    </xf>
    <xf numFmtId="0" fontId="0" fillId="0" borderId="59" xfId="0" applyFill="1" applyBorder="1" applyAlignment="1">
      <alignment horizontal="center" vertical="center"/>
    </xf>
    <xf numFmtId="0" fontId="0" fillId="0" borderId="69" xfId="0" applyFill="1" applyBorder="1" applyAlignment="1">
      <alignment horizontal="center" vertical="center"/>
    </xf>
    <xf numFmtId="0" fontId="8" fillId="0" borderId="24" xfId="0" applyFont="1" applyFill="1" applyBorder="1" applyAlignment="1">
      <alignment horizontal="center" vertical="center"/>
    </xf>
    <xf numFmtId="0" fontId="0" fillId="0" borderId="0" xfId="0" applyFill="1" applyBorder="1" applyAlignment="1">
      <alignment horizontal="center" vertical="center"/>
    </xf>
    <xf numFmtId="0" fontId="0" fillId="0" borderId="51" xfId="0" applyFill="1" applyBorder="1" applyAlignment="1">
      <alignment horizontal="center" vertical="center"/>
    </xf>
    <xf numFmtId="0" fontId="4" fillId="0" borderId="69" xfId="0" applyFont="1" applyBorder="1" applyAlignment="1">
      <alignment vertical="center"/>
    </xf>
    <xf numFmtId="0" fontId="10" fillId="0" borderId="68" xfId="0" applyFont="1" applyFill="1" applyBorder="1" applyAlignment="1">
      <alignment horizontal="center" vertical="center"/>
    </xf>
    <xf numFmtId="0" fontId="10" fillId="0" borderId="59" xfId="0" applyFont="1" applyFill="1" applyBorder="1" applyAlignment="1">
      <alignment horizontal="center" vertical="center"/>
    </xf>
    <xf numFmtId="0" fontId="10" fillId="0" borderId="69" xfId="0" applyFont="1" applyFill="1" applyBorder="1" applyAlignment="1">
      <alignment horizontal="center" vertical="center"/>
    </xf>
    <xf numFmtId="0" fontId="10" fillId="0" borderId="24"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51" xfId="0" applyFont="1" applyFill="1" applyBorder="1" applyAlignment="1">
      <alignment horizontal="center" vertical="center"/>
    </xf>
    <xf numFmtId="0" fontId="10" fillId="0" borderId="67" xfId="0" applyFont="1" applyFill="1" applyBorder="1" applyAlignment="1">
      <alignment horizontal="center" vertical="center"/>
    </xf>
    <xf numFmtId="0" fontId="10" fillId="0" borderId="50" xfId="0" applyFont="1" applyFill="1" applyBorder="1" applyAlignment="1">
      <alignment horizontal="center" vertical="center"/>
    </xf>
    <xf numFmtId="0" fontId="10" fillId="0" borderId="55" xfId="0" applyFont="1" applyFill="1" applyBorder="1" applyAlignment="1">
      <alignment horizontal="center" vertical="center"/>
    </xf>
    <xf numFmtId="0" fontId="10" fillId="0" borderId="59" xfId="0" applyFont="1" applyBorder="1" applyAlignment="1">
      <alignment horizontal="left" vertical="center"/>
    </xf>
    <xf numFmtId="0" fontId="10" fillId="0" borderId="69" xfId="0" applyFont="1" applyBorder="1" applyAlignment="1">
      <alignment horizontal="left" vertical="center"/>
    </xf>
    <xf numFmtId="0" fontId="10" fillId="0" borderId="68" xfId="0" applyFont="1" applyBorder="1" applyAlignment="1">
      <alignment horizontal="center" vertical="center"/>
    </xf>
    <xf numFmtId="0" fontId="10" fillId="0" borderId="59" xfId="0" applyFont="1" applyBorder="1" applyAlignment="1">
      <alignment horizontal="center" vertical="center"/>
    </xf>
    <xf numFmtId="0" fontId="10" fillId="0" borderId="69" xfId="0" applyFont="1" applyBorder="1" applyAlignment="1">
      <alignment horizontal="center" vertical="center"/>
    </xf>
    <xf numFmtId="0" fontId="10" fillId="0" borderId="24" xfId="0" applyFont="1" applyBorder="1" applyAlignment="1">
      <alignment horizontal="center" vertical="center"/>
    </xf>
    <xf numFmtId="0" fontId="10" fillId="0" borderId="0" xfId="0" applyFont="1" applyBorder="1" applyAlignment="1">
      <alignment horizontal="center" vertical="center"/>
    </xf>
    <xf numFmtId="0" fontId="10" fillId="0" borderId="51" xfId="0" applyFont="1" applyBorder="1" applyAlignment="1">
      <alignment horizontal="center" vertical="center"/>
    </xf>
    <xf numFmtId="0" fontId="10" fillId="0" borderId="67" xfId="0" applyFont="1" applyBorder="1" applyAlignment="1">
      <alignment horizontal="center" vertical="center"/>
    </xf>
    <xf numFmtId="0" fontId="10" fillId="0" borderId="50" xfId="0" applyFont="1" applyBorder="1" applyAlignment="1">
      <alignment horizontal="center" vertical="center"/>
    </xf>
    <xf numFmtId="0" fontId="10" fillId="0" borderId="55" xfId="0" applyFont="1" applyBorder="1" applyAlignment="1">
      <alignment horizontal="center" vertical="center"/>
    </xf>
  </cellXfs>
  <cellStyles count="9">
    <cellStyle name="Currency" xfId="1" builtinId="4"/>
    <cellStyle name="Normal" xfId="0" builtinId="0"/>
    <cellStyle name="Normal 2" xfId="2"/>
    <cellStyle name="Normal 3" xfId="3"/>
    <cellStyle name="Normal 4" xfId="4"/>
    <cellStyle name="Normal 5" xfId="5"/>
    <cellStyle name="Normal 6" xfId="6"/>
    <cellStyle name="Normal 7" xfId="7"/>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tabSelected="1" workbookViewId="0">
      <selection activeCell="A33" sqref="A33"/>
    </sheetView>
  </sheetViews>
  <sheetFormatPr defaultRowHeight="12.5" x14ac:dyDescent="0.25"/>
  <cols>
    <col min="9" max="9" width="9.26953125" customWidth="1"/>
  </cols>
  <sheetData>
    <row r="1" spans="1:14" ht="18" thickBot="1" x14ac:dyDescent="0.4">
      <c r="A1" s="11"/>
      <c r="B1" s="29"/>
      <c r="C1" s="29"/>
      <c r="D1" s="29"/>
      <c r="E1" s="29"/>
      <c r="F1" s="29"/>
      <c r="G1" s="29"/>
      <c r="H1" s="29"/>
      <c r="I1" s="29"/>
      <c r="J1" s="29"/>
      <c r="K1" s="29"/>
      <c r="L1" s="29"/>
      <c r="M1" s="29"/>
    </row>
    <row r="2" spans="1:14" ht="18" thickTop="1" x14ac:dyDescent="0.35">
      <c r="A2" s="17"/>
      <c r="B2" s="30"/>
      <c r="C2" s="30"/>
      <c r="D2" s="30"/>
      <c r="E2" s="30"/>
      <c r="F2" s="30"/>
      <c r="G2" s="30"/>
      <c r="H2" s="30"/>
      <c r="I2" s="30"/>
      <c r="J2" s="30"/>
      <c r="K2" s="30"/>
      <c r="L2" s="30"/>
      <c r="M2" s="31"/>
    </row>
    <row r="3" spans="1:14" ht="20.25" customHeight="1" x14ac:dyDescent="0.4">
      <c r="A3" s="146"/>
      <c r="B3" s="147"/>
      <c r="C3" s="147"/>
      <c r="D3" s="147"/>
      <c r="E3" s="147"/>
      <c r="F3" s="147"/>
      <c r="G3" s="147"/>
      <c r="H3" s="147"/>
      <c r="I3" s="147"/>
      <c r="J3" s="147"/>
      <c r="K3" s="147"/>
      <c r="L3" s="147"/>
      <c r="M3" s="148"/>
    </row>
    <row r="4" spans="1:14" ht="17.5" x14ac:dyDescent="0.35">
      <c r="A4" s="149" t="s">
        <v>0</v>
      </c>
      <c r="B4" s="150"/>
      <c r="C4" s="150"/>
      <c r="D4" s="150"/>
      <c r="E4" s="150"/>
      <c r="F4" s="150"/>
      <c r="G4" s="150"/>
      <c r="H4" s="150"/>
      <c r="I4" s="150"/>
      <c r="J4" s="150"/>
      <c r="K4" s="150"/>
      <c r="L4" s="150"/>
      <c r="M4" s="151"/>
    </row>
    <row r="5" spans="1:14" ht="17.5" x14ac:dyDescent="0.35">
      <c r="A5" s="149" t="s">
        <v>91</v>
      </c>
      <c r="B5" s="150"/>
      <c r="C5" s="150"/>
      <c r="D5" s="150"/>
      <c r="E5" s="150"/>
      <c r="F5" s="150"/>
      <c r="G5" s="150"/>
      <c r="H5" s="150"/>
      <c r="I5" s="150"/>
      <c r="J5" s="150"/>
      <c r="K5" s="150"/>
      <c r="L5" s="150"/>
      <c r="M5" s="151"/>
    </row>
    <row r="6" spans="1:14" ht="17.5" x14ac:dyDescent="0.35">
      <c r="A6" s="14"/>
      <c r="B6" s="34"/>
      <c r="C6" s="34"/>
      <c r="D6" s="34"/>
      <c r="E6" s="34"/>
      <c r="F6" s="34"/>
      <c r="G6" s="34"/>
      <c r="H6" s="34"/>
      <c r="I6" s="34"/>
      <c r="J6" s="34"/>
      <c r="K6" s="34"/>
      <c r="L6" s="34"/>
      <c r="M6" s="32"/>
    </row>
    <row r="7" spans="1:14" ht="13" x14ac:dyDescent="0.3">
      <c r="A7" s="33"/>
      <c r="B7" s="34"/>
      <c r="C7" s="34"/>
      <c r="F7" s="34"/>
      <c r="G7" s="34"/>
      <c r="H7" s="34"/>
      <c r="I7" s="34"/>
      <c r="J7" s="34"/>
      <c r="K7" s="34"/>
      <c r="L7" s="34"/>
      <c r="M7" s="32"/>
    </row>
    <row r="8" spans="1:14" ht="17.5" x14ac:dyDescent="0.35">
      <c r="A8" s="15"/>
      <c r="B8" s="34"/>
      <c r="C8" s="34"/>
      <c r="D8" s="62" t="s">
        <v>1</v>
      </c>
      <c r="E8" s="34"/>
      <c r="F8" s="34"/>
      <c r="G8" s="34"/>
      <c r="H8" s="34"/>
      <c r="I8" s="34"/>
      <c r="J8" s="34"/>
      <c r="K8" s="34"/>
      <c r="L8" s="34"/>
      <c r="M8" s="32"/>
    </row>
    <row r="9" spans="1:14" ht="15" x14ac:dyDescent="0.3">
      <c r="A9" s="33"/>
      <c r="B9" s="34"/>
      <c r="C9" s="34"/>
      <c r="D9" s="34"/>
      <c r="E9" s="34"/>
      <c r="F9" s="13"/>
      <c r="G9" s="13"/>
      <c r="H9" s="13"/>
      <c r="I9" s="13"/>
      <c r="J9" s="13"/>
      <c r="K9" s="13"/>
      <c r="L9" s="13"/>
      <c r="M9" s="18"/>
    </row>
    <row r="10" spans="1:14" ht="15" x14ac:dyDescent="0.3">
      <c r="A10" s="15"/>
      <c r="B10" s="34"/>
      <c r="C10" s="34"/>
      <c r="D10" s="34"/>
      <c r="E10" s="13" t="s">
        <v>2</v>
      </c>
      <c r="F10" s="34"/>
      <c r="G10" s="34"/>
      <c r="H10" s="34"/>
      <c r="I10" s="34"/>
      <c r="J10" s="34"/>
      <c r="K10" s="34"/>
      <c r="L10" s="34"/>
      <c r="M10" s="32"/>
      <c r="N10" s="12"/>
    </row>
    <row r="11" spans="1:14" ht="13" x14ac:dyDescent="0.3">
      <c r="A11" s="33"/>
      <c r="B11" s="34"/>
      <c r="C11" s="34"/>
      <c r="D11" s="34"/>
      <c r="E11" s="34"/>
      <c r="F11" s="34"/>
      <c r="G11" s="34"/>
      <c r="H11" s="34"/>
      <c r="I11" s="34"/>
      <c r="J11" s="34"/>
      <c r="K11" s="34"/>
      <c r="L11" s="34"/>
      <c r="M11" s="32"/>
    </row>
    <row r="12" spans="1:14" ht="17.5" x14ac:dyDescent="0.35">
      <c r="A12" s="15"/>
      <c r="B12" s="34"/>
      <c r="C12" s="34"/>
      <c r="D12" s="62" t="s">
        <v>3</v>
      </c>
      <c r="E12" s="34"/>
      <c r="F12" s="34"/>
      <c r="G12" s="34"/>
      <c r="H12" s="34"/>
      <c r="I12" s="34"/>
      <c r="J12" s="34"/>
      <c r="K12" s="34"/>
      <c r="L12" s="34"/>
      <c r="M12" s="32"/>
    </row>
    <row r="13" spans="1:14" ht="15.75" customHeight="1" x14ac:dyDescent="0.35">
      <c r="A13" s="33"/>
      <c r="B13" s="46"/>
      <c r="C13" s="46"/>
      <c r="D13" s="131"/>
      <c r="E13" s="34"/>
      <c r="F13" s="46"/>
      <c r="G13" s="34"/>
      <c r="H13" s="34"/>
      <c r="I13" s="34"/>
      <c r="J13" s="34"/>
      <c r="K13" s="34"/>
      <c r="L13" s="34"/>
      <c r="M13" s="32"/>
    </row>
    <row r="14" spans="1:14" ht="12.75" customHeight="1" x14ac:dyDescent="0.35">
      <c r="A14" s="33"/>
      <c r="B14" s="46"/>
      <c r="C14" s="46"/>
      <c r="D14" s="131"/>
      <c r="E14" s="34"/>
      <c r="F14" s="46"/>
      <c r="G14" s="34"/>
      <c r="H14" s="34"/>
      <c r="I14" s="34"/>
      <c r="J14" s="34"/>
      <c r="K14" s="34"/>
      <c r="L14" s="34"/>
      <c r="M14" s="32"/>
    </row>
    <row r="15" spans="1:14" ht="15" x14ac:dyDescent="0.3">
      <c r="A15" s="33"/>
      <c r="B15" s="47"/>
      <c r="C15" s="34"/>
      <c r="D15" s="46"/>
      <c r="E15" s="46" t="s">
        <v>4</v>
      </c>
      <c r="F15" s="34"/>
      <c r="G15" s="34"/>
      <c r="H15" s="34"/>
      <c r="I15" s="34"/>
      <c r="J15" s="34"/>
      <c r="K15" s="34"/>
      <c r="L15" s="34"/>
      <c r="M15" s="32"/>
    </row>
    <row r="16" spans="1:14" ht="12.75" customHeight="1" x14ac:dyDescent="0.3">
      <c r="A16" s="33"/>
      <c r="B16" s="13"/>
      <c r="C16" s="13"/>
      <c r="D16" s="34"/>
      <c r="E16" s="34"/>
      <c r="F16" s="34"/>
      <c r="G16" s="34"/>
      <c r="H16" s="34"/>
      <c r="I16" s="34"/>
      <c r="J16" s="34"/>
      <c r="K16" s="34"/>
      <c r="L16" s="34"/>
      <c r="M16" s="32"/>
    </row>
    <row r="17" spans="1:13" ht="15" x14ac:dyDescent="0.3">
      <c r="A17" s="33"/>
      <c r="B17" s="47"/>
      <c r="C17" s="34"/>
      <c r="D17" s="13"/>
      <c r="E17" s="13" t="s">
        <v>5</v>
      </c>
      <c r="F17" s="34"/>
      <c r="G17" s="34"/>
      <c r="H17" s="34"/>
      <c r="I17" s="34"/>
      <c r="J17" s="34"/>
      <c r="K17" s="34"/>
      <c r="L17" s="34"/>
      <c r="M17" s="32"/>
    </row>
    <row r="18" spans="1:13" ht="12.75" customHeight="1" x14ac:dyDescent="0.3">
      <c r="A18" s="33"/>
      <c r="B18" s="13"/>
      <c r="C18" s="13"/>
      <c r="D18" s="34"/>
      <c r="E18" s="34"/>
      <c r="F18" s="34"/>
      <c r="G18" s="34"/>
      <c r="H18" s="34"/>
      <c r="I18" s="34"/>
      <c r="J18" s="34"/>
      <c r="K18" s="34"/>
      <c r="L18" s="34"/>
      <c r="M18" s="32"/>
    </row>
    <row r="19" spans="1:13" ht="15" x14ac:dyDescent="0.3">
      <c r="A19" s="33"/>
      <c r="B19" s="47"/>
      <c r="C19" s="34"/>
      <c r="D19" s="13"/>
      <c r="E19" s="13" t="s">
        <v>6</v>
      </c>
      <c r="F19" s="34"/>
      <c r="G19" s="34"/>
      <c r="H19" s="34"/>
      <c r="I19" s="34"/>
      <c r="J19" s="34"/>
      <c r="K19" s="34"/>
      <c r="L19" s="34"/>
      <c r="M19" s="32"/>
    </row>
    <row r="20" spans="1:13" ht="12.75" customHeight="1" x14ac:dyDescent="0.3">
      <c r="A20" s="33"/>
      <c r="B20" s="13"/>
      <c r="C20" s="13"/>
      <c r="D20" s="34"/>
      <c r="E20" s="34"/>
      <c r="F20" s="34"/>
      <c r="G20" s="34"/>
      <c r="H20" s="34"/>
      <c r="I20" s="34"/>
      <c r="J20" s="34"/>
      <c r="K20" s="34"/>
      <c r="L20" s="34"/>
      <c r="M20" s="32"/>
    </row>
    <row r="21" spans="1:13" ht="15" x14ac:dyDescent="0.3">
      <c r="A21" s="33"/>
      <c r="B21" s="47"/>
      <c r="C21" s="34"/>
      <c r="D21" s="13"/>
      <c r="E21" s="13" t="s">
        <v>7</v>
      </c>
      <c r="F21" s="34"/>
      <c r="G21" s="34"/>
      <c r="H21" s="34"/>
      <c r="I21" s="34"/>
      <c r="J21" s="34"/>
      <c r="K21" s="34"/>
      <c r="L21" s="34"/>
      <c r="M21" s="32"/>
    </row>
    <row r="22" spans="1:13" ht="12.75" customHeight="1" x14ac:dyDescent="0.3">
      <c r="A22" s="33"/>
      <c r="B22" s="13"/>
      <c r="C22" s="13"/>
      <c r="D22" s="34"/>
      <c r="E22" s="34"/>
      <c r="F22" s="34"/>
      <c r="G22" s="34"/>
      <c r="H22" s="34"/>
      <c r="I22" s="34"/>
      <c r="J22" s="34"/>
      <c r="K22" s="34"/>
      <c r="L22" s="34"/>
      <c r="M22" s="32"/>
    </row>
    <row r="23" spans="1:13" ht="15" x14ac:dyDescent="0.3">
      <c r="A23" s="33"/>
      <c r="B23" s="47"/>
      <c r="C23" s="34"/>
      <c r="D23" s="13"/>
      <c r="E23" s="13" t="s">
        <v>8</v>
      </c>
      <c r="F23" s="34"/>
      <c r="G23" s="34"/>
      <c r="H23" s="34"/>
      <c r="I23" s="34"/>
      <c r="J23" s="34"/>
      <c r="K23" s="34"/>
      <c r="L23" s="34"/>
      <c r="M23" s="32"/>
    </row>
    <row r="24" spans="1:13" ht="12.75" customHeight="1" x14ac:dyDescent="0.3">
      <c r="A24" s="33"/>
      <c r="B24" s="13"/>
      <c r="C24" s="13"/>
      <c r="D24" s="34"/>
      <c r="E24" s="34"/>
      <c r="F24" s="34"/>
      <c r="G24" s="34"/>
      <c r="H24" s="34"/>
      <c r="I24" s="34"/>
      <c r="J24" s="34"/>
      <c r="K24" s="34"/>
      <c r="L24" s="34"/>
      <c r="M24" s="32"/>
    </row>
    <row r="25" spans="1:13" ht="15" x14ac:dyDescent="0.3">
      <c r="A25" s="33"/>
      <c r="B25" s="47"/>
      <c r="C25" s="34"/>
      <c r="D25" s="13"/>
      <c r="E25" s="13" t="s">
        <v>9</v>
      </c>
      <c r="F25" s="34"/>
      <c r="G25" s="34"/>
      <c r="H25" s="34"/>
      <c r="I25" s="34"/>
      <c r="J25" s="34"/>
      <c r="K25" s="34"/>
      <c r="L25" s="34"/>
      <c r="M25" s="32"/>
    </row>
    <row r="26" spans="1:13" ht="15" x14ac:dyDescent="0.3">
      <c r="A26" s="15"/>
      <c r="B26" s="34"/>
      <c r="C26" s="34"/>
      <c r="D26" s="34"/>
      <c r="E26" s="34"/>
      <c r="F26" s="34"/>
      <c r="G26" s="34"/>
      <c r="H26" s="34"/>
      <c r="I26" s="34"/>
      <c r="J26" s="34"/>
      <c r="K26" s="34"/>
      <c r="L26" s="34"/>
      <c r="M26" s="32"/>
    </row>
    <row r="27" spans="1:13" ht="15" x14ac:dyDescent="0.3">
      <c r="A27" s="130"/>
      <c r="B27" s="34"/>
      <c r="C27" s="34"/>
      <c r="D27" s="34"/>
      <c r="E27" s="115" t="s">
        <v>10</v>
      </c>
      <c r="F27" s="136"/>
      <c r="G27" s="34"/>
      <c r="H27" s="34"/>
      <c r="I27" s="34"/>
      <c r="J27" s="34"/>
      <c r="K27" s="34"/>
      <c r="L27" s="34"/>
      <c r="M27" s="32"/>
    </row>
    <row r="28" spans="1:13" ht="13" x14ac:dyDescent="0.3">
      <c r="A28" s="16"/>
      <c r="B28" s="34"/>
      <c r="C28" s="34"/>
      <c r="D28" s="34"/>
      <c r="L28" s="34"/>
      <c r="M28" s="32"/>
    </row>
    <row r="29" spans="1:13" ht="13" x14ac:dyDescent="0.3">
      <c r="A29" s="16"/>
      <c r="B29" s="34"/>
      <c r="C29" s="34"/>
      <c r="D29" s="34"/>
      <c r="E29" s="34"/>
      <c r="F29" s="34"/>
      <c r="G29" s="34"/>
      <c r="H29" s="34"/>
      <c r="I29" s="34"/>
      <c r="J29" s="34"/>
      <c r="L29" s="34"/>
      <c r="M29" s="32"/>
    </row>
    <row r="30" spans="1:13" ht="13" x14ac:dyDescent="0.3">
      <c r="A30" s="132" t="s">
        <v>11</v>
      </c>
      <c r="B30" s="34"/>
      <c r="C30" s="34"/>
      <c r="D30" s="34"/>
      <c r="F30" s="34"/>
      <c r="G30" s="34"/>
      <c r="H30" s="34"/>
      <c r="I30" s="34"/>
      <c r="J30" s="34"/>
      <c r="L30" s="34"/>
      <c r="M30" s="32"/>
    </row>
    <row r="31" spans="1:13" ht="15" x14ac:dyDescent="0.3">
      <c r="A31" s="132" t="s">
        <v>12</v>
      </c>
      <c r="B31" s="34"/>
      <c r="C31" s="34"/>
      <c r="D31" s="34"/>
      <c r="E31" s="115"/>
      <c r="F31" s="34"/>
      <c r="G31" s="34"/>
      <c r="H31" s="34"/>
      <c r="I31" s="34"/>
      <c r="J31" s="34"/>
      <c r="L31" s="34"/>
      <c r="M31" s="32"/>
    </row>
    <row r="32" spans="1:13" ht="15.5" thickBot="1" x14ac:dyDescent="0.35">
      <c r="A32" s="35"/>
      <c r="B32" s="36"/>
      <c r="C32" s="36"/>
      <c r="D32" s="36"/>
      <c r="E32" s="114"/>
      <c r="F32" s="36"/>
      <c r="G32" s="36"/>
      <c r="H32" s="36"/>
      <c r="I32" s="36"/>
      <c r="J32" s="36"/>
      <c r="K32" s="36"/>
      <c r="L32" s="36"/>
      <c r="M32" s="37"/>
    </row>
    <row r="33" spans="13:13" ht="13" thickTop="1" x14ac:dyDescent="0.25"/>
    <row r="35" spans="13:13" ht="13" x14ac:dyDescent="0.3">
      <c r="M35" s="120"/>
    </row>
  </sheetData>
  <mergeCells count="3">
    <mergeCell ref="A3:M3"/>
    <mergeCell ref="A4:M4"/>
    <mergeCell ref="A5:M5"/>
  </mergeCells>
  <phoneticPr fontId="2" type="noConversion"/>
  <printOptions horizontalCentered="1" verticalCentered="1"/>
  <pageMargins left="0.5" right="0.5" top="0.44" bottom="0.47" header="0" footer="0"/>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
  <sheetViews>
    <sheetView zoomScale="80" zoomScaleNormal="80" workbookViewId="0">
      <selection activeCell="A26" sqref="A26"/>
    </sheetView>
  </sheetViews>
  <sheetFormatPr defaultColWidth="9.1796875" defaultRowHeight="12.5" x14ac:dyDescent="0.25"/>
  <cols>
    <col min="1" max="1" width="14" style="2" customWidth="1"/>
    <col min="2" max="2" width="9.1796875" style="2"/>
    <col min="3" max="3" width="8.1796875" style="2" customWidth="1"/>
    <col min="4" max="6" width="7.7265625" style="2" customWidth="1"/>
    <col min="7" max="7" width="7.7265625" style="4" customWidth="1"/>
    <col min="8" max="14" width="7.7265625" style="2" customWidth="1"/>
    <col min="15" max="15" width="0" style="2" hidden="1" customWidth="1"/>
    <col min="16" max="16384" width="9.1796875" style="2"/>
  </cols>
  <sheetData>
    <row r="1" spans="1:14" ht="15" x14ac:dyDescent="0.3">
      <c r="A1" s="158" t="s">
        <v>0</v>
      </c>
      <c r="B1" s="159"/>
      <c r="C1" s="159"/>
      <c r="D1" s="159"/>
      <c r="E1" s="159"/>
      <c r="F1" s="159"/>
      <c r="G1" s="159"/>
      <c r="H1" s="159"/>
      <c r="I1" s="159"/>
      <c r="J1" s="159"/>
      <c r="K1" s="159"/>
      <c r="L1" s="159"/>
      <c r="M1" s="159"/>
      <c r="N1" s="160"/>
    </row>
    <row r="2" spans="1:14" ht="15" x14ac:dyDescent="0.25">
      <c r="A2" s="155" t="s">
        <v>91</v>
      </c>
      <c r="B2" s="156"/>
      <c r="C2" s="156"/>
      <c r="D2" s="156"/>
      <c r="E2" s="156"/>
      <c r="F2" s="156"/>
      <c r="G2" s="156"/>
      <c r="H2" s="156"/>
      <c r="I2" s="156"/>
      <c r="J2" s="156"/>
      <c r="K2" s="156"/>
      <c r="L2" s="156"/>
      <c r="M2" s="156"/>
      <c r="N2" s="157"/>
    </row>
    <row r="3" spans="1:14" ht="15.5" thickBot="1" x14ac:dyDescent="0.3">
      <c r="A3" s="152" t="s">
        <v>13</v>
      </c>
      <c r="B3" s="153"/>
      <c r="C3" s="153"/>
      <c r="D3" s="153"/>
      <c r="E3" s="153"/>
      <c r="F3" s="153"/>
      <c r="G3" s="153"/>
      <c r="H3" s="153"/>
      <c r="I3" s="153"/>
      <c r="J3" s="153"/>
      <c r="K3" s="153"/>
      <c r="L3" s="153"/>
      <c r="M3" s="153"/>
      <c r="N3" s="154"/>
    </row>
    <row r="4" spans="1:14" ht="13" x14ac:dyDescent="0.25">
      <c r="A4" s="52" t="s">
        <v>14</v>
      </c>
      <c r="B4" s="55" t="s">
        <v>15</v>
      </c>
      <c r="C4" s="56" t="s">
        <v>16</v>
      </c>
      <c r="D4" s="57" t="s">
        <v>17</v>
      </c>
      <c r="E4" s="59" t="s">
        <v>18</v>
      </c>
      <c r="F4" s="78" t="s">
        <v>19</v>
      </c>
      <c r="G4" s="98" t="s">
        <v>20</v>
      </c>
      <c r="H4" s="99" t="s">
        <v>21</v>
      </c>
      <c r="I4" s="58" t="s">
        <v>22</v>
      </c>
      <c r="J4" s="78" t="s">
        <v>23</v>
      </c>
      <c r="K4" s="79" t="s">
        <v>24</v>
      </c>
      <c r="L4" s="57" t="s">
        <v>25</v>
      </c>
      <c r="M4" s="58" t="s">
        <v>26</v>
      </c>
      <c r="N4" s="55" t="s">
        <v>27</v>
      </c>
    </row>
    <row r="5" spans="1:14" x14ac:dyDescent="0.25">
      <c r="A5" s="161" t="s">
        <v>28</v>
      </c>
      <c r="B5" s="87"/>
      <c r="C5" s="88"/>
      <c r="D5" s="89"/>
      <c r="E5" s="100"/>
      <c r="F5" s="90"/>
      <c r="G5" s="103"/>
      <c r="H5" s="104"/>
      <c r="I5" s="88"/>
      <c r="J5" s="90"/>
      <c r="K5" s="91" t="s">
        <v>29</v>
      </c>
      <c r="L5" s="89"/>
      <c r="M5" s="88" t="s">
        <v>30</v>
      </c>
      <c r="N5" s="92"/>
    </row>
    <row r="6" spans="1:14" x14ac:dyDescent="0.25">
      <c r="A6" s="162"/>
      <c r="B6" s="87" t="s">
        <v>31</v>
      </c>
      <c r="C6" s="88"/>
      <c r="D6" s="89" t="s">
        <v>32</v>
      </c>
      <c r="E6" s="100"/>
      <c r="F6" s="90" t="s">
        <v>32</v>
      </c>
      <c r="G6" s="102"/>
      <c r="H6" s="89" t="s">
        <v>32</v>
      </c>
      <c r="I6" s="88" t="s">
        <v>33</v>
      </c>
      <c r="J6" s="90" t="s">
        <v>32</v>
      </c>
      <c r="K6" s="91" t="s">
        <v>33</v>
      </c>
      <c r="L6" s="89" t="s">
        <v>32</v>
      </c>
      <c r="M6" s="88" t="s">
        <v>33</v>
      </c>
      <c r="N6" s="92" t="s">
        <v>32</v>
      </c>
    </row>
    <row r="7" spans="1:14" x14ac:dyDescent="0.25">
      <c r="A7" s="162"/>
      <c r="B7" s="87" t="s">
        <v>34</v>
      </c>
      <c r="C7" s="88" t="s">
        <v>35</v>
      </c>
      <c r="D7" s="89" t="s">
        <v>36</v>
      </c>
      <c r="E7" s="100"/>
      <c r="F7" s="90" t="s">
        <v>36</v>
      </c>
      <c r="G7" s="102" t="s">
        <v>29</v>
      </c>
      <c r="H7" s="89" t="s">
        <v>31</v>
      </c>
      <c r="I7" s="88" t="s">
        <v>37</v>
      </c>
      <c r="J7" s="90" t="s">
        <v>31</v>
      </c>
      <c r="K7" s="91" t="s">
        <v>37</v>
      </c>
      <c r="L7" s="89" t="s">
        <v>29</v>
      </c>
      <c r="M7" s="88" t="s">
        <v>38</v>
      </c>
      <c r="N7" s="92" t="s">
        <v>30</v>
      </c>
    </row>
    <row r="8" spans="1:14" ht="13" thickBot="1" x14ac:dyDescent="0.3">
      <c r="A8" s="163"/>
      <c r="B8" s="93" t="s">
        <v>39</v>
      </c>
      <c r="C8" s="86" t="s">
        <v>40</v>
      </c>
      <c r="D8" s="94" t="s">
        <v>39</v>
      </c>
      <c r="E8" s="101" t="s">
        <v>33</v>
      </c>
      <c r="F8" s="95" t="s">
        <v>39</v>
      </c>
      <c r="G8" s="96" t="s">
        <v>33</v>
      </c>
      <c r="H8" s="94" t="s">
        <v>33</v>
      </c>
      <c r="I8" s="86" t="s">
        <v>30</v>
      </c>
      <c r="J8" s="95" t="s">
        <v>33</v>
      </c>
      <c r="K8" s="96" t="s">
        <v>30</v>
      </c>
      <c r="L8" s="94" t="s">
        <v>33</v>
      </c>
      <c r="M8" s="86" t="s">
        <v>41</v>
      </c>
      <c r="N8" s="97" t="s">
        <v>33</v>
      </c>
    </row>
    <row r="9" spans="1:14" ht="17.25" customHeight="1" x14ac:dyDescent="0.25">
      <c r="A9" s="19" t="s">
        <v>42</v>
      </c>
      <c r="B9" s="73">
        <v>2155</v>
      </c>
      <c r="C9" s="38">
        <v>1417</v>
      </c>
      <c r="D9" s="21">
        <f>+C9/B9</f>
        <v>0.65754060324825991</v>
      </c>
      <c r="E9" s="51">
        <v>146</v>
      </c>
      <c r="F9" s="83">
        <f t="shared" ref="F9:F25" si="0">+E9/B9</f>
        <v>6.774941995359629E-2</v>
      </c>
      <c r="G9" s="51">
        <v>22</v>
      </c>
      <c r="H9" s="21">
        <f>+G9/E9</f>
        <v>0.15068493150684931</v>
      </c>
      <c r="I9" s="51">
        <v>69</v>
      </c>
      <c r="J9" s="82">
        <f>I9/E9</f>
        <v>0.4726027397260274</v>
      </c>
      <c r="K9" s="51">
        <v>17</v>
      </c>
      <c r="L9" s="21">
        <f>+K9/G9</f>
        <v>0.77272727272727271</v>
      </c>
      <c r="M9" s="51">
        <v>67</v>
      </c>
      <c r="N9" s="119">
        <f>M9/I9</f>
        <v>0.97101449275362317</v>
      </c>
    </row>
    <row r="10" spans="1:14" ht="17.25" customHeight="1" x14ac:dyDescent="0.25">
      <c r="A10" s="22" t="s">
        <v>43</v>
      </c>
      <c r="B10" s="74">
        <v>6992</v>
      </c>
      <c r="C10" s="38">
        <v>3524</v>
      </c>
      <c r="D10" s="21">
        <f t="shared" ref="D10:D23" si="1">+C10/B10</f>
        <v>0.50400457665903886</v>
      </c>
      <c r="E10" s="51">
        <v>363</v>
      </c>
      <c r="F10" s="83">
        <f t="shared" si="0"/>
        <v>5.1916475972540045E-2</v>
      </c>
      <c r="G10" s="51">
        <v>207</v>
      </c>
      <c r="H10" s="21">
        <f t="shared" ref="H10:H25" si="2">+G10/E10</f>
        <v>0.57024793388429751</v>
      </c>
      <c r="I10" s="51">
        <v>193</v>
      </c>
      <c r="J10" s="83">
        <f>I10/E10</f>
        <v>0.5316804407713499</v>
      </c>
      <c r="K10" s="51">
        <v>178</v>
      </c>
      <c r="L10" s="21">
        <f t="shared" ref="L10:L25" si="3">+K10/G10</f>
        <v>0.85990338164251212</v>
      </c>
      <c r="M10" s="51">
        <v>172</v>
      </c>
      <c r="N10" s="40">
        <f>M10/I10</f>
        <v>0.89119170984455953</v>
      </c>
    </row>
    <row r="11" spans="1:14" ht="17.25" customHeight="1" x14ac:dyDescent="0.25">
      <c r="A11" s="22" t="s">
        <v>44</v>
      </c>
      <c r="B11" s="74">
        <v>4227</v>
      </c>
      <c r="C11" s="38">
        <v>2762</v>
      </c>
      <c r="D11" s="21">
        <f t="shared" si="1"/>
        <v>0.65341850011828717</v>
      </c>
      <c r="E11" s="51">
        <v>204</v>
      </c>
      <c r="F11" s="83">
        <f t="shared" si="0"/>
        <v>4.8261178140525197E-2</v>
      </c>
      <c r="G11" s="51">
        <v>32</v>
      </c>
      <c r="H11" s="21">
        <f t="shared" si="2"/>
        <v>0.15686274509803921</v>
      </c>
      <c r="I11" s="51">
        <v>41</v>
      </c>
      <c r="J11" s="133">
        <f t="shared" ref="J11:J25" si="4">I11/E11</f>
        <v>0.20098039215686275</v>
      </c>
      <c r="K11" s="51">
        <v>14</v>
      </c>
      <c r="L11" s="21">
        <f t="shared" si="3"/>
        <v>0.4375</v>
      </c>
      <c r="M11" s="51">
        <v>35</v>
      </c>
      <c r="N11" s="40">
        <f t="shared" ref="N11:N23" si="5">M11/I11</f>
        <v>0.85365853658536583</v>
      </c>
    </row>
    <row r="12" spans="1:14" ht="17.25" customHeight="1" x14ac:dyDescent="0.25">
      <c r="A12" s="22" t="s">
        <v>45</v>
      </c>
      <c r="B12" s="74">
        <v>3372</v>
      </c>
      <c r="C12" s="38">
        <v>2383</v>
      </c>
      <c r="D12" s="21">
        <f t="shared" si="1"/>
        <v>0.70670225385527874</v>
      </c>
      <c r="E12" s="51">
        <v>156</v>
      </c>
      <c r="F12" s="83">
        <f t="shared" si="0"/>
        <v>4.6263345195729534E-2</v>
      </c>
      <c r="G12" s="51">
        <v>22</v>
      </c>
      <c r="H12" s="21">
        <f t="shared" si="2"/>
        <v>0.14102564102564102</v>
      </c>
      <c r="I12" s="51">
        <v>13</v>
      </c>
      <c r="J12" s="133">
        <f t="shared" si="4"/>
        <v>8.3333333333333329E-2</v>
      </c>
      <c r="K12" s="51">
        <v>8</v>
      </c>
      <c r="L12" s="21">
        <f t="shared" si="3"/>
        <v>0.36363636363636365</v>
      </c>
      <c r="M12" s="51">
        <v>13</v>
      </c>
      <c r="N12" s="40">
        <f t="shared" si="5"/>
        <v>1</v>
      </c>
    </row>
    <row r="13" spans="1:14" ht="17.25" customHeight="1" x14ac:dyDescent="0.25">
      <c r="A13" s="22" t="s">
        <v>46</v>
      </c>
      <c r="B13" s="74">
        <v>2144</v>
      </c>
      <c r="C13" s="38">
        <v>1352</v>
      </c>
      <c r="D13" s="21">
        <f t="shared" si="1"/>
        <v>0.63059701492537312</v>
      </c>
      <c r="E13" s="51">
        <v>129</v>
      </c>
      <c r="F13" s="83">
        <f t="shared" si="0"/>
        <v>6.0167910447761194E-2</v>
      </c>
      <c r="G13" s="51">
        <v>21</v>
      </c>
      <c r="H13" s="21">
        <f t="shared" si="2"/>
        <v>0.16279069767441862</v>
      </c>
      <c r="I13" s="51">
        <v>58</v>
      </c>
      <c r="J13" s="133">
        <f t="shared" si="4"/>
        <v>0.44961240310077522</v>
      </c>
      <c r="K13" s="51">
        <v>18</v>
      </c>
      <c r="L13" s="21">
        <f t="shared" si="3"/>
        <v>0.8571428571428571</v>
      </c>
      <c r="M13" s="51">
        <v>52</v>
      </c>
      <c r="N13" s="40">
        <f t="shared" si="5"/>
        <v>0.89655172413793105</v>
      </c>
    </row>
    <row r="14" spans="1:14" ht="17.25" customHeight="1" x14ac:dyDescent="0.25">
      <c r="A14" s="22" t="s">
        <v>47</v>
      </c>
      <c r="B14" s="74">
        <v>5055</v>
      </c>
      <c r="C14" s="75">
        <v>3907</v>
      </c>
      <c r="D14" s="21">
        <f t="shared" si="1"/>
        <v>0.77289812067260133</v>
      </c>
      <c r="E14" s="80">
        <v>240</v>
      </c>
      <c r="F14" s="83">
        <f t="shared" si="0"/>
        <v>4.7477744807121663E-2</v>
      </c>
      <c r="G14" s="80">
        <v>43</v>
      </c>
      <c r="H14" s="21">
        <f t="shared" si="2"/>
        <v>0.17916666666666667</v>
      </c>
      <c r="I14" s="80">
        <v>86</v>
      </c>
      <c r="J14" s="133">
        <f t="shared" si="4"/>
        <v>0.35833333333333334</v>
      </c>
      <c r="K14" s="80">
        <v>28</v>
      </c>
      <c r="L14" s="21">
        <f t="shared" si="3"/>
        <v>0.65116279069767447</v>
      </c>
      <c r="M14" s="80">
        <v>57</v>
      </c>
      <c r="N14" s="40">
        <f t="shared" si="5"/>
        <v>0.66279069767441856</v>
      </c>
    </row>
    <row r="15" spans="1:14" ht="17.25" customHeight="1" x14ac:dyDescent="0.25">
      <c r="A15" s="19" t="s">
        <v>48</v>
      </c>
      <c r="B15" s="73">
        <v>2566</v>
      </c>
      <c r="C15" s="38">
        <v>1641</v>
      </c>
      <c r="D15" s="21">
        <f t="shared" si="1"/>
        <v>0.63951675759937643</v>
      </c>
      <c r="E15" s="51">
        <v>134</v>
      </c>
      <c r="F15" s="83">
        <f t="shared" si="0"/>
        <v>5.2221356196414652E-2</v>
      </c>
      <c r="G15" s="51">
        <v>29</v>
      </c>
      <c r="H15" s="21">
        <f t="shared" si="2"/>
        <v>0.21641791044776118</v>
      </c>
      <c r="I15" s="51">
        <v>48</v>
      </c>
      <c r="J15" s="133">
        <f t="shared" si="4"/>
        <v>0.35820895522388058</v>
      </c>
      <c r="K15" s="51">
        <v>22</v>
      </c>
      <c r="L15" s="21">
        <f t="shared" si="3"/>
        <v>0.75862068965517238</v>
      </c>
      <c r="M15" s="51">
        <v>42</v>
      </c>
      <c r="N15" s="40">
        <f t="shared" si="5"/>
        <v>0.875</v>
      </c>
    </row>
    <row r="16" spans="1:14" ht="17.25" customHeight="1" x14ac:dyDescent="0.25">
      <c r="A16" s="22" t="s">
        <v>49</v>
      </c>
      <c r="B16" s="74">
        <v>3989</v>
      </c>
      <c r="C16" s="38">
        <v>2499</v>
      </c>
      <c r="D16" s="21">
        <f t="shared" si="1"/>
        <v>0.62647280020055152</v>
      </c>
      <c r="E16" s="51">
        <v>127</v>
      </c>
      <c r="F16" s="83">
        <f t="shared" si="0"/>
        <v>3.1837553271496614E-2</v>
      </c>
      <c r="G16" s="51">
        <v>38</v>
      </c>
      <c r="H16" s="21">
        <f t="shared" si="2"/>
        <v>0.29921259842519687</v>
      </c>
      <c r="I16" s="51">
        <v>31</v>
      </c>
      <c r="J16" s="133">
        <f t="shared" si="4"/>
        <v>0.24409448818897639</v>
      </c>
      <c r="K16" s="51">
        <v>26</v>
      </c>
      <c r="L16" s="21">
        <f t="shared" si="3"/>
        <v>0.68421052631578949</v>
      </c>
      <c r="M16" s="51">
        <v>25</v>
      </c>
      <c r="N16" s="40">
        <f t="shared" si="5"/>
        <v>0.80645161290322576</v>
      </c>
    </row>
    <row r="17" spans="1:14" ht="17.25" customHeight="1" x14ac:dyDescent="0.25">
      <c r="A17" s="22" t="s">
        <v>50</v>
      </c>
      <c r="B17" s="74">
        <v>2265</v>
      </c>
      <c r="C17" s="38">
        <v>1166</v>
      </c>
      <c r="D17" s="21">
        <f t="shared" si="1"/>
        <v>0.51479028697571749</v>
      </c>
      <c r="E17" s="51">
        <v>125</v>
      </c>
      <c r="F17" s="83">
        <f t="shared" si="0"/>
        <v>5.518763796909492E-2</v>
      </c>
      <c r="G17" s="51">
        <v>20</v>
      </c>
      <c r="H17" s="21">
        <f t="shared" si="2"/>
        <v>0.16</v>
      </c>
      <c r="I17" s="51">
        <v>57</v>
      </c>
      <c r="J17" s="133">
        <f t="shared" si="4"/>
        <v>0.45600000000000002</v>
      </c>
      <c r="K17" s="51">
        <v>15</v>
      </c>
      <c r="L17" s="21">
        <f t="shared" si="3"/>
        <v>0.75</v>
      </c>
      <c r="M17" s="51">
        <v>53</v>
      </c>
      <c r="N17" s="40">
        <f>IF(M17&gt;0,M17/I17,0)</f>
        <v>0.92982456140350878</v>
      </c>
    </row>
    <row r="18" spans="1:14" ht="17.25" customHeight="1" x14ac:dyDescent="0.25">
      <c r="A18" s="22" t="s">
        <v>51</v>
      </c>
      <c r="B18" s="74">
        <v>10225</v>
      </c>
      <c r="C18" s="38">
        <v>4649</v>
      </c>
      <c r="D18" s="21">
        <f t="shared" si="1"/>
        <v>0.45466992665036676</v>
      </c>
      <c r="E18" s="51">
        <v>351</v>
      </c>
      <c r="F18" s="83">
        <f t="shared" si="0"/>
        <v>3.4327628361858188E-2</v>
      </c>
      <c r="G18" s="51">
        <v>32</v>
      </c>
      <c r="H18" s="21">
        <f t="shared" si="2"/>
        <v>9.1168091168091173E-2</v>
      </c>
      <c r="I18" s="51">
        <v>37</v>
      </c>
      <c r="J18" s="133">
        <f t="shared" si="4"/>
        <v>0.10541310541310542</v>
      </c>
      <c r="K18" s="51">
        <v>9</v>
      </c>
      <c r="L18" s="21">
        <f t="shared" si="3"/>
        <v>0.28125</v>
      </c>
      <c r="M18" s="51">
        <v>27</v>
      </c>
      <c r="N18" s="40">
        <f t="shared" si="5"/>
        <v>0.72972972972972971</v>
      </c>
    </row>
    <row r="19" spans="1:14" ht="17.25" customHeight="1" x14ac:dyDescent="0.25">
      <c r="A19" s="22" t="s">
        <v>52</v>
      </c>
      <c r="B19" s="74">
        <v>4530</v>
      </c>
      <c r="C19" s="38">
        <v>2837</v>
      </c>
      <c r="D19" s="21">
        <f t="shared" si="1"/>
        <v>0.62626931567328914</v>
      </c>
      <c r="E19" s="51">
        <v>133</v>
      </c>
      <c r="F19" s="83">
        <f t="shared" si="0"/>
        <v>2.9359823399558498E-2</v>
      </c>
      <c r="G19" s="51">
        <v>21</v>
      </c>
      <c r="H19" s="21">
        <f t="shared" si="2"/>
        <v>0.15789473684210525</v>
      </c>
      <c r="I19" s="51">
        <v>19</v>
      </c>
      <c r="J19" s="133">
        <f t="shared" si="4"/>
        <v>0.14285714285714285</v>
      </c>
      <c r="K19" s="51">
        <v>10</v>
      </c>
      <c r="L19" s="21">
        <f t="shared" si="3"/>
        <v>0.47619047619047616</v>
      </c>
      <c r="M19" s="51">
        <v>18</v>
      </c>
      <c r="N19" s="40">
        <f t="shared" si="5"/>
        <v>0.94736842105263153</v>
      </c>
    </row>
    <row r="20" spans="1:14" ht="17.25" customHeight="1" x14ac:dyDescent="0.25">
      <c r="A20" s="22" t="s">
        <v>53</v>
      </c>
      <c r="B20" s="74">
        <v>6070</v>
      </c>
      <c r="C20" s="38">
        <v>4687</v>
      </c>
      <c r="D20" s="21">
        <f t="shared" si="1"/>
        <v>0.77215815485996708</v>
      </c>
      <c r="E20" s="51">
        <v>312</v>
      </c>
      <c r="F20" s="83">
        <f t="shared" si="0"/>
        <v>5.1400329489291595E-2</v>
      </c>
      <c r="G20" s="51">
        <v>72</v>
      </c>
      <c r="H20" s="21">
        <f t="shared" si="2"/>
        <v>0.23076923076923078</v>
      </c>
      <c r="I20" s="51">
        <v>129</v>
      </c>
      <c r="J20" s="133">
        <f t="shared" si="4"/>
        <v>0.41346153846153844</v>
      </c>
      <c r="K20" s="51">
        <v>48</v>
      </c>
      <c r="L20" s="21">
        <f t="shared" si="3"/>
        <v>0.66666666666666663</v>
      </c>
      <c r="M20" s="51">
        <v>31</v>
      </c>
      <c r="N20" s="40">
        <f t="shared" si="5"/>
        <v>0.24031007751937986</v>
      </c>
    </row>
    <row r="21" spans="1:14" ht="17.25" customHeight="1" x14ac:dyDescent="0.25">
      <c r="A21" s="22" t="s">
        <v>54</v>
      </c>
      <c r="B21" s="74">
        <v>6031</v>
      </c>
      <c r="C21" s="38">
        <v>4736</v>
      </c>
      <c r="D21" s="21">
        <f t="shared" si="1"/>
        <v>0.78527607361963192</v>
      </c>
      <c r="E21" s="51">
        <v>258</v>
      </c>
      <c r="F21" s="83">
        <f t="shared" si="0"/>
        <v>4.2778975294312717E-2</v>
      </c>
      <c r="G21" s="51">
        <v>50</v>
      </c>
      <c r="H21" s="21">
        <f t="shared" si="2"/>
        <v>0.19379844961240311</v>
      </c>
      <c r="I21" s="51">
        <v>56</v>
      </c>
      <c r="J21" s="133">
        <f t="shared" si="4"/>
        <v>0.21705426356589147</v>
      </c>
      <c r="K21" s="51">
        <v>31</v>
      </c>
      <c r="L21" s="21">
        <f t="shared" si="3"/>
        <v>0.62</v>
      </c>
      <c r="M21" s="51">
        <v>49</v>
      </c>
      <c r="N21" s="40">
        <f t="shared" si="5"/>
        <v>0.875</v>
      </c>
    </row>
    <row r="22" spans="1:14" ht="17.25" customHeight="1" x14ac:dyDescent="0.25">
      <c r="A22" s="22" t="s">
        <v>55</v>
      </c>
      <c r="B22" s="74">
        <v>2414</v>
      </c>
      <c r="C22" s="38">
        <v>1726</v>
      </c>
      <c r="D22" s="21">
        <f t="shared" si="1"/>
        <v>0.71499585749792871</v>
      </c>
      <c r="E22" s="51">
        <v>138</v>
      </c>
      <c r="F22" s="83">
        <f t="shared" si="0"/>
        <v>5.7166528583264292E-2</v>
      </c>
      <c r="G22" s="51">
        <v>27</v>
      </c>
      <c r="H22" s="21">
        <f t="shared" si="2"/>
        <v>0.19565217391304349</v>
      </c>
      <c r="I22" s="51">
        <v>45</v>
      </c>
      <c r="J22" s="133">
        <f t="shared" si="4"/>
        <v>0.32608695652173914</v>
      </c>
      <c r="K22" s="51">
        <v>17</v>
      </c>
      <c r="L22" s="21">
        <f t="shared" si="3"/>
        <v>0.62962962962962965</v>
      </c>
      <c r="M22" s="51">
        <v>43</v>
      </c>
      <c r="N22" s="40">
        <f t="shared" si="5"/>
        <v>0.9555555555555556</v>
      </c>
    </row>
    <row r="23" spans="1:14" ht="17.25" customHeight="1" x14ac:dyDescent="0.25">
      <c r="A23" s="22" t="s">
        <v>56</v>
      </c>
      <c r="B23" s="74">
        <v>3341</v>
      </c>
      <c r="C23" s="38">
        <v>2362</v>
      </c>
      <c r="D23" s="21">
        <f t="shared" si="1"/>
        <v>0.70697395989224787</v>
      </c>
      <c r="E23" s="51">
        <v>246</v>
      </c>
      <c r="F23" s="83">
        <f t="shared" si="0"/>
        <v>7.363064950613589E-2</v>
      </c>
      <c r="G23" s="51">
        <v>32</v>
      </c>
      <c r="H23" s="21">
        <f t="shared" si="2"/>
        <v>0.13008130081300814</v>
      </c>
      <c r="I23" s="51">
        <v>49</v>
      </c>
      <c r="J23" s="133">
        <f t="shared" si="4"/>
        <v>0.1991869918699187</v>
      </c>
      <c r="K23" s="51">
        <v>17</v>
      </c>
      <c r="L23" s="21">
        <f t="shared" si="3"/>
        <v>0.53125</v>
      </c>
      <c r="M23" s="51">
        <v>42</v>
      </c>
      <c r="N23" s="40">
        <f t="shared" si="5"/>
        <v>0.8571428571428571</v>
      </c>
    </row>
    <row r="24" spans="1:14" ht="17.25" customHeight="1" thickBot="1" x14ac:dyDescent="0.3">
      <c r="A24" s="22" t="s">
        <v>57</v>
      </c>
      <c r="B24" s="76">
        <v>4288</v>
      </c>
      <c r="C24" s="41">
        <v>3271</v>
      </c>
      <c r="D24" s="25">
        <f>+C24/B24</f>
        <v>0.76282649253731338</v>
      </c>
      <c r="E24" s="81">
        <v>187</v>
      </c>
      <c r="F24" s="84">
        <f t="shared" si="0"/>
        <v>4.3610074626865669E-2</v>
      </c>
      <c r="G24" s="81">
        <v>32</v>
      </c>
      <c r="H24" s="25">
        <f t="shared" si="2"/>
        <v>0.17112299465240641</v>
      </c>
      <c r="I24" s="81">
        <v>37</v>
      </c>
      <c r="J24" s="134">
        <f t="shared" si="4"/>
        <v>0.19786096256684493</v>
      </c>
      <c r="K24" s="81">
        <v>19</v>
      </c>
      <c r="L24" s="25">
        <f t="shared" si="3"/>
        <v>0.59375</v>
      </c>
      <c r="M24" s="81">
        <v>32</v>
      </c>
      <c r="N24" s="40">
        <f>M24/I24</f>
        <v>0.86486486486486491</v>
      </c>
    </row>
    <row r="25" spans="1:14" ht="17.25" customHeight="1" thickBot="1" x14ac:dyDescent="0.3">
      <c r="A25" s="105" t="s">
        <v>58</v>
      </c>
      <c r="B25" s="77">
        <v>69664</v>
      </c>
      <c r="C25" s="42">
        <v>44919</v>
      </c>
      <c r="D25" s="28">
        <f>+C25/B25</f>
        <v>0.64479501607717038</v>
      </c>
      <c r="E25" s="49">
        <v>3249</v>
      </c>
      <c r="F25" s="85">
        <f t="shared" si="0"/>
        <v>4.6638148828663295E-2</v>
      </c>
      <c r="G25" s="49">
        <v>700</v>
      </c>
      <c r="H25" s="28">
        <f t="shared" si="2"/>
        <v>0.21545090797168359</v>
      </c>
      <c r="I25" s="49">
        <v>968</v>
      </c>
      <c r="J25" s="85">
        <f t="shared" si="4"/>
        <v>0.29793782702369959</v>
      </c>
      <c r="K25" s="49">
        <v>477</v>
      </c>
      <c r="L25" s="28">
        <f t="shared" si="3"/>
        <v>0.68142857142857138</v>
      </c>
      <c r="M25" s="49">
        <v>758</v>
      </c>
      <c r="N25" s="43">
        <f>+M25/I25</f>
        <v>0.78305785123966942</v>
      </c>
    </row>
  </sheetData>
  <mergeCells count="4">
    <mergeCell ref="A3:N3"/>
    <mergeCell ref="A2:N2"/>
    <mergeCell ref="A1:N1"/>
    <mergeCell ref="A5:A8"/>
  </mergeCells>
  <phoneticPr fontId="2" type="noConversion"/>
  <printOptions horizontalCentered="1" verticalCentered="1"/>
  <pageMargins left="0.51" right="0.5" top="0.75" bottom="0.75" header="0.12" footer="0.5"/>
  <pageSetup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zoomScaleNormal="75" workbookViewId="0">
      <pane ySplit="7" topLeftCell="A8" activePane="bottomLeft" state="frozen"/>
      <selection activeCell="C1" sqref="C1"/>
      <selection pane="bottomLeft" activeCell="A27" sqref="A27"/>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67" t="str">
        <f>'1- Populations in Cohort'!A1:N1</f>
        <v xml:space="preserve">TAB 10 - LABOR EXCHANGE PERFORMANCE SUMMARY </v>
      </c>
      <c r="B1" s="168"/>
      <c r="C1" s="168"/>
      <c r="D1" s="168"/>
      <c r="E1" s="168"/>
      <c r="F1" s="168"/>
      <c r="G1" s="168"/>
      <c r="H1" s="168"/>
      <c r="I1" s="168"/>
      <c r="J1" s="168"/>
      <c r="K1" s="169"/>
      <c r="L1" s="8"/>
      <c r="M1" s="8"/>
      <c r="N1" s="8"/>
    </row>
    <row r="2" spans="1:14" s="1" customFormat="1" ht="18.75" customHeight="1" x14ac:dyDescent="0.25">
      <c r="A2" s="155" t="str">
        <f>'1- Populations in Cohort'!A2:N2</f>
        <v>FY22 QUARTER ENDING DECEMBER 31, 2021</v>
      </c>
      <c r="B2" s="170"/>
      <c r="C2" s="170"/>
      <c r="D2" s="170"/>
      <c r="E2" s="170"/>
      <c r="F2" s="170"/>
      <c r="G2" s="170"/>
      <c r="H2" s="170"/>
      <c r="I2" s="170"/>
      <c r="J2" s="170"/>
      <c r="K2" s="171"/>
      <c r="L2" s="8"/>
      <c r="M2" s="8"/>
      <c r="N2" s="8"/>
    </row>
    <row r="3" spans="1:14" s="1" customFormat="1" ht="18.75" customHeight="1" thickBot="1" x14ac:dyDescent="0.3">
      <c r="A3" s="172" t="s">
        <v>59</v>
      </c>
      <c r="B3" s="173"/>
      <c r="C3" s="173"/>
      <c r="D3" s="173"/>
      <c r="E3" s="173"/>
      <c r="F3" s="173"/>
      <c r="G3" s="173"/>
      <c r="H3" s="173"/>
      <c r="I3" s="173"/>
      <c r="J3" s="173"/>
      <c r="K3" s="174"/>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x14ac:dyDescent="0.25">
      <c r="A5" s="182" t="s">
        <v>63</v>
      </c>
      <c r="B5" s="185" t="s">
        <v>64</v>
      </c>
      <c r="C5" s="188" t="s">
        <v>65</v>
      </c>
      <c r="D5" s="188" t="s">
        <v>66</v>
      </c>
      <c r="E5" s="164" t="s">
        <v>67</v>
      </c>
      <c r="F5" s="185" t="s">
        <v>68</v>
      </c>
      <c r="G5" s="188" t="s">
        <v>69</v>
      </c>
      <c r="H5" s="188" t="s">
        <v>70</v>
      </c>
      <c r="I5" s="164" t="s">
        <v>67</v>
      </c>
      <c r="J5" s="191" t="s">
        <v>71</v>
      </c>
      <c r="K5" s="164" t="s">
        <v>67</v>
      </c>
    </row>
    <row r="6" spans="1:14" s="3" customFormat="1" x14ac:dyDescent="0.25">
      <c r="A6" s="183"/>
      <c r="B6" s="186"/>
      <c r="C6" s="189"/>
      <c r="D6" s="189"/>
      <c r="E6" s="165"/>
      <c r="F6" s="186"/>
      <c r="G6" s="189"/>
      <c r="H6" s="189"/>
      <c r="I6" s="165"/>
      <c r="J6" s="192"/>
      <c r="K6" s="165"/>
    </row>
    <row r="7" spans="1:14" s="3" customFormat="1" ht="13" thickBot="1" x14ac:dyDescent="0.3">
      <c r="A7" s="184"/>
      <c r="B7" s="187"/>
      <c r="C7" s="190"/>
      <c r="D7" s="190"/>
      <c r="E7" s="166"/>
      <c r="F7" s="187"/>
      <c r="G7" s="190"/>
      <c r="H7" s="190"/>
      <c r="I7" s="166"/>
      <c r="J7" s="193"/>
      <c r="K7" s="166"/>
    </row>
    <row r="8" spans="1:14" s="3" customFormat="1" ht="17.25" customHeight="1" x14ac:dyDescent="0.25">
      <c r="A8" s="19" t="s">
        <v>42</v>
      </c>
      <c r="B8" s="20">
        <v>2418</v>
      </c>
      <c r="C8" s="38">
        <v>1317</v>
      </c>
      <c r="D8" s="65">
        <f>+C8/B8</f>
        <v>0.54466501240694787</v>
      </c>
      <c r="E8" s="21">
        <f>D8/0.65</f>
        <v>0.83794617293376594</v>
      </c>
      <c r="F8" s="38">
        <v>3658</v>
      </c>
      <c r="G8" s="50">
        <v>1986</v>
      </c>
      <c r="H8" s="63">
        <f>+G8/F8</f>
        <v>0.54291962821213779</v>
      </c>
      <c r="I8" s="21">
        <f>H8/0.66</f>
        <v>0.82260549729111787</v>
      </c>
      <c r="J8" s="71">
        <v>7106.32</v>
      </c>
      <c r="K8" s="39">
        <f>(J8/6800)</f>
        <v>1.0450470588235294</v>
      </c>
    </row>
    <row r="9" spans="1:14" s="3" customFormat="1" ht="17.25" customHeight="1" x14ac:dyDescent="0.25">
      <c r="A9" s="22" t="s">
        <v>43</v>
      </c>
      <c r="B9" s="20">
        <v>7142</v>
      </c>
      <c r="C9" s="38">
        <v>3710</v>
      </c>
      <c r="D9" s="65">
        <f t="shared" ref="D9:D24" si="0">+C9/B9</f>
        <v>0.51946233548025766</v>
      </c>
      <c r="E9" s="21">
        <f t="shared" ref="E9:E24" si="1">D9/0.65</f>
        <v>0.79917282381578103</v>
      </c>
      <c r="F9" s="38">
        <v>10911</v>
      </c>
      <c r="G9" s="51">
        <v>5723</v>
      </c>
      <c r="H9" s="63">
        <f t="shared" ref="H9:H24" si="2">+G9/F9</f>
        <v>0.52451654293831917</v>
      </c>
      <c r="I9" s="21">
        <f t="shared" ref="I9:I24" si="3">H9/0.66</f>
        <v>0.79472203475502901</v>
      </c>
      <c r="J9" s="72">
        <v>8904.68</v>
      </c>
      <c r="K9" s="39">
        <f t="shared" ref="K9:K24" si="4">(J9/6800)</f>
        <v>1.3095117647058825</v>
      </c>
    </row>
    <row r="10" spans="1:14" s="3" customFormat="1" ht="17.25" customHeight="1" x14ac:dyDescent="0.25">
      <c r="A10" s="22" t="s">
        <v>44</v>
      </c>
      <c r="B10" s="20">
        <v>4770</v>
      </c>
      <c r="C10" s="38">
        <v>2687</v>
      </c>
      <c r="D10" s="65">
        <f t="shared" si="0"/>
        <v>0.56331236897274628</v>
      </c>
      <c r="E10" s="21">
        <f t="shared" si="1"/>
        <v>0.86663441380422501</v>
      </c>
      <c r="F10" s="38">
        <v>8904</v>
      </c>
      <c r="G10" s="51">
        <v>5290</v>
      </c>
      <c r="H10" s="63">
        <f t="shared" si="2"/>
        <v>0.59411500449236299</v>
      </c>
      <c r="I10" s="21">
        <f t="shared" si="3"/>
        <v>0.90017424923085299</v>
      </c>
      <c r="J10" s="72">
        <v>7804.25</v>
      </c>
      <c r="K10" s="39">
        <f t="shared" si="4"/>
        <v>1.1476838235294118</v>
      </c>
    </row>
    <row r="11" spans="1:14" s="3" customFormat="1" ht="17.25" customHeight="1" x14ac:dyDescent="0.25">
      <c r="A11" s="22" t="s">
        <v>45</v>
      </c>
      <c r="B11" s="20">
        <v>2844</v>
      </c>
      <c r="C11" s="38">
        <v>1459</v>
      </c>
      <c r="D11" s="65">
        <f t="shared" si="0"/>
        <v>0.51300984528832627</v>
      </c>
      <c r="E11" s="21">
        <f t="shared" si="1"/>
        <v>0.78924591582819426</v>
      </c>
      <c r="F11" s="38">
        <v>4555</v>
      </c>
      <c r="G11" s="51">
        <v>2551</v>
      </c>
      <c r="H11" s="63">
        <f t="shared" si="2"/>
        <v>0.56004390779363333</v>
      </c>
      <c r="I11" s="21">
        <f t="shared" si="3"/>
        <v>0.848551375444899</v>
      </c>
      <c r="J11" s="72">
        <v>8956.83</v>
      </c>
      <c r="K11" s="39">
        <f t="shared" si="4"/>
        <v>1.3171808823529412</v>
      </c>
    </row>
    <row r="12" spans="1:14" s="3" customFormat="1" ht="17.25" customHeight="1" x14ac:dyDescent="0.25">
      <c r="A12" s="22" t="s">
        <v>72</v>
      </c>
      <c r="B12" s="20">
        <v>1867</v>
      </c>
      <c r="C12" s="38">
        <v>1044</v>
      </c>
      <c r="D12" s="65">
        <f t="shared" si="0"/>
        <v>0.55918585966791645</v>
      </c>
      <c r="E12" s="21">
        <f t="shared" si="1"/>
        <v>0.86028593795064068</v>
      </c>
      <c r="F12" s="38">
        <v>2511</v>
      </c>
      <c r="G12" s="51">
        <v>1361</v>
      </c>
      <c r="H12" s="63">
        <f t="shared" si="2"/>
        <v>0.54201513341298291</v>
      </c>
      <c r="I12" s="21">
        <f t="shared" si="3"/>
        <v>0.82123505062573166</v>
      </c>
      <c r="J12" s="72">
        <v>8608.875</v>
      </c>
      <c r="K12" s="39">
        <f t="shared" si="4"/>
        <v>1.2660110294117648</v>
      </c>
    </row>
    <row r="13" spans="1:14" s="3" customFormat="1" ht="17.25" customHeight="1" x14ac:dyDescent="0.25">
      <c r="A13" s="22" t="s">
        <v>47</v>
      </c>
      <c r="B13" s="20">
        <v>5451</v>
      </c>
      <c r="C13" s="38">
        <v>2892</v>
      </c>
      <c r="D13" s="65">
        <f t="shared" si="0"/>
        <v>0.53054485415520092</v>
      </c>
      <c r="E13" s="21">
        <f t="shared" si="1"/>
        <v>0.81622285254646287</v>
      </c>
      <c r="F13" s="38">
        <v>6517</v>
      </c>
      <c r="G13" s="51">
        <v>3695</v>
      </c>
      <c r="H13" s="63">
        <f t="shared" si="2"/>
        <v>0.56697867116771516</v>
      </c>
      <c r="I13" s="21">
        <f t="shared" si="3"/>
        <v>0.85905859267835627</v>
      </c>
      <c r="J13" s="72">
        <v>9023.2150000000001</v>
      </c>
      <c r="K13" s="39">
        <f t="shared" si="4"/>
        <v>1.3269433823529413</v>
      </c>
    </row>
    <row r="14" spans="1:14" s="3" customFormat="1" ht="17.25" customHeight="1" x14ac:dyDescent="0.25">
      <c r="A14" s="19" t="s">
        <v>73</v>
      </c>
      <c r="B14" s="20">
        <v>3020</v>
      </c>
      <c r="C14" s="38">
        <v>1967</v>
      </c>
      <c r="D14" s="65">
        <f t="shared" si="0"/>
        <v>0.65132450331125824</v>
      </c>
      <c r="E14" s="21">
        <f t="shared" si="1"/>
        <v>1.0020376974019358</v>
      </c>
      <c r="F14" s="38">
        <v>2935</v>
      </c>
      <c r="G14" s="51">
        <v>1753</v>
      </c>
      <c r="H14" s="63">
        <f t="shared" si="2"/>
        <v>0.59727427597955707</v>
      </c>
      <c r="I14" s="21">
        <f t="shared" si="3"/>
        <v>0.90496102421145008</v>
      </c>
      <c r="J14" s="72">
        <v>9060.5300000000007</v>
      </c>
      <c r="K14" s="39">
        <f t="shared" si="4"/>
        <v>1.3324308823529414</v>
      </c>
    </row>
    <row r="15" spans="1:14" s="3" customFormat="1" ht="17.25" customHeight="1" x14ac:dyDescent="0.25">
      <c r="A15" s="22" t="s">
        <v>74</v>
      </c>
      <c r="B15" s="20">
        <v>2977</v>
      </c>
      <c r="C15" s="38">
        <v>1675</v>
      </c>
      <c r="D15" s="65">
        <f t="shared" si="0"/>
        <v>0.56264696002687264</v>
      </c>
      <c r="E15" s="21">
        <f t="shared" si="1"/>
        <v>0.86561070773365023</v>
      </c>
      <c r="F15" s="38">
        <v>3929</v>
      </c>
      <c r="G15" s="51">
        <v>2311</v>
      </c>
      <c r="H15" s="63">
        <f t="shared" si="2"/>
        <v>0.58819037923135653</v>
      </c>
      <c r="I15" s="21">
        <f t="shared" si="3"/>
        <v>0.89119754428993414</v>
      </c>
      <c r="J15" s="72">
        <v>9504.36</v>
      </c>
      <c r="K15" s="39">
        <f t="shared" si="4"/>
        <v>1.3977000000000002</v>
      </c>
    </row>
    <row r="16" spans="1:14" s="3" customFormat="1" ht="17.25" customHeight="1" x14ac:dyDescent="0.25">
      <c r="A16" s="22" t="s">
        <v>75</v>
      </c>
      <c r="B16" s="20">
        <v>2300</v>
      </c>
      <c r="C16" s="38">
        <v>1255</v>
      </c>
      <c r="D16" s="65">
        <f t="shared" si="0"/>
        <v>0.54565217391304344</v>
      </c>
      <c r="E16" s="21">
        <f t="shared" si="1"/>
        <v>0.8394648829431437</v>
      </c>
      <c r="F16" s="38">
        <v>3331</v>
      </c>
      <c r="G16" s="51">
        <v>1925</v>
      </c>
      <c r="H16" s="63">
        <f t="shared" si="2"/>
        <v>0.57790453317322121</v>
      </c>
      <c r="I16" s="21">
        <f t="shared" si="3"/>
        <v>0.87561292905033516</v>
      </c>
      <c r="J16" s="72">
        <v>5334.05</v>
      </c>
      <c r="K16" s="39">
        <f t="shared" si="4"/>
        <v>0.78441911764705885</v>
      </c>
    </row>
    <row r="17" spans="1:12" s="3" customFormat="1" ht="17.25" customHeight="1" x14ac:dyDescent="0.25">
      <c r="A17" s="22" t="s">
        <v>51</v>
      </c>
      <c r="B17" s="20">
        <v>10174</v>
      </c>
      <c r="C17" s="38">
        <v>5252</v>
      </c>
      <c r="D17" s="65">
        <f t="shared" si="0"/>
        <v>0.5162178101041871</v>
      </c>
      <c r="E17" s="21">
        <f t="shared" si="1"/>
        <v>0.794181246314134</v>
      </c>
      <c r="F17" s="38">
        <v>16332</v>
      </c>
      <c r="G17" s="51">
        <v>8554</v>
      </c>
      <c r="H17" s="63">
        <f t="shared" si="2"/>
        <v>0.52375704139113399</v>
      </c>
      <c r="I17" s="21">
        <f t="shared" si="3"/>
        <v>0.79357127483505152</v>
      </c>
      <c r="J17" s="72">
        <v>6881.26</v>
      </c>
      <c r="K17" s="39">
        <f t="shared" si="4"/>
        <v>1.0119500000000001</v>
      </c>
    </row>
    <row r="18" spans="1:12" s="3" customFormat="1" ht="17.25" customHeight="1" x14ac:dyDescent="0.25">
      <c r="A18" s="22" t="s">
        <v>76</v>
      </c>
      <c r="B18" s="20">
        <v>4779</v>
      </c>
      <c r="C18" s="38">
        <v>2703</v>
      </c>
      <c r="D18" s="65">
        <f t="shared" si="0"/>
        <v>0.56559949780288765</v>
      </c>
      <c r="E18" s="21">
        <f t="shared" si="1"/>
        <v>0.87015307354290405</v>
      </c>
      <c r="F18" s="38">
        <v>5203</v>
      </c>
      <c r="G18" s="51">
        <v>3058</v>
      </c>
      <c r="H18" s="63">
        <f t="shared" si="2"/>
        <v>0.58773784355179703</v>
      </c>
      <c r="I18" s="21">
        <f t="shared" si="3"/>
        <v>0.89051188416938942</v>
      </c>
      <c r="J18" s="72">
        <v>8292.09</v>
      </c>
      <c r="K18" s="39">
        <f t="shared" si="4"/>
        <v>1.219425</v>
      </c>
    </row>
    <row r="19" spans="1:12" s="3" customFormat="1" ht="17.25" customHeight="1" x14ac:dyDescent="0.25">
      <c r="A19" s="22" t="s">
        <v>53</v>
      </c>
      <c r="B19" s="20">
        <v>6134</v>
      </c>
      <c r="C19" s="38">
        <v>3344</v>
      </c>
      <c r="D19" s="65">
        <f t="shared" si="0"/>
        <v>0.54515813498532772</v>
      </c>
      <c r="E19" s="21">
        <f t="shared" si="1"/>
        <v>0.83870482305435035</v>
      </c>
      <c r="F19" s="38">
        <v>8199</v>
      </c>
      <c r="G19" s="51">
        <v>4875</v>
      </c>
      <c r="H19" s="63">
        <f t="shared" si="2"/>
        <v>0.59458470545188435</v>
      </c>
      <c r="I19" s="21">
        <f t="shared" si="3"/>
        <v>0.90088591735133994</v>
      </c>
      <c r="J19" s="72">
        <v>11403.2</v>
      </c>
      <c r="K19" s="39">
        <f t="shared" si="4"/>
        <v>1.6769411764705884</v>
      </c>
    </row>
    <row r="20" spans="1:12" s="3" customFormat="1" ht="17.25" customHeight="1" x14ac:dyDescent="0.25">
      <c r="A20" s="22" t="s">
        <v>77</v>
      </c>
      <c r="B20" s="20">
        <v>4323</v>
      </c>
      <c r="C20" s="38">
        <v>2386</v>
      </c>
      <c r="D20" s="65">
        <f t="shared" si="0"/>
        <v>0.5519315290307657</v>
      </c>
      <c r="E20" s="21">
        <f t="shared" si="1"/>
        <v>0.84912542927810108</v>
      </c>
      <c r="F20" s="38">
        <v>6413</v>
      </c>
      <c r="G20" s="51">
        <v>3903</v>
      </c>
      <c r="H20" s="63">
        <f t="shared" si="2"/>
        <v>0.60860751598315921</v>
      </c>
      <c r="I20" s="21">
        <f t="shared" si="3"/>
        <v>0.9221325999744836</v>
      </c>
      <c r="J20" s="72">
        <v>13437.885</v>
      </c>
      <c r="K20" s="39">
        <f t="shared" si="4"/>
        <v>1.9761595588235294</v>
      </c>
    </row>
    <row r="21" spans="1:12" s="3" customFormat="1" ht="17.25" customHeight="1" x14ac:dyDescent="0.25">
      <c r="A21" s="22" t="s">
        <v>78</v>
      </c>
      <c r="B21" s="20">
        <v>2376</v>
      </c>
      <c r="C21" s="38">
        <v>1310</v>
      </c>
      <c r="D21" s="65">
        <f t="shared" si="0"/>
        <v>0.55134680134680136</v>
      </c>
      <c r="E21" s="21">
        <f t="shared" si="1"/>
        <v>0.84822584822584823</v>
      </c>
      <c r="F21" s="38">
        <v>3517</v>
      </c>
      <c r="G21" s="51">
        <v>2157</v>
      </c>
      <c r="H21" s="63">
        <f t="shared" si="2"/>
        <v>0.61330679556440149</v>
      </c>
      <c r="I21" s="21">
        <f t="shared" si="3"/>
        <v>0.92925272055212338</v>
      </c>
      <c r="J21" s="72">
        <v>10467.049999999999</v>
      </c>
      <c r="K21" s="39">
        <f t="shared" si="4"/>
        <v>1.5392720588235294</v>
      </c>
    </row>
    <row r="22" spans="1:12" s="3" customFormat="1" ht="17.25" customHeight="1" x14ac:dyDescent="0.25">
      <c r="A22" s="22" t="s">
        <v>56</v>
      </c>
      <c r="B22" s="20">
        <v>3545</v>
      </c>
      <c r="C22" s="38">
        <v>1904</v>
      </c>
      <c r="D22" s="65">
        <f t="shared" si="0"/>
        <v>0.53709449929478137</v>
      </c>
      <c r="E22" s="21">
        <f t="shared" si="1"/>
        <v>0.82629922968427905</v>
      </c>
      <c r="F22" s="38">
        <v>4388</v>
      </c>
      <c r="G22" s="51">
        <v>2420</v>
      </c>
      <c r="H22" s="63">
        <f t="shared" si="2"/>
        <v>0.55150410209662715</v>
      </c>
      <c r="I22" s="21">
        <f t="shared" si="3"/>
        <v>0.83561227590398046</v>
      </c>
      <c r="J22" s="72">
        <v>9151.8549999999996</v>
      </c>
      <c r="K22" s="39">
        <f t="shared" si="4"/>
        <v>1.3458610294117646</v>
      </c>
    </row>
    <row r="23" spans="1:12" s="3" customFormat="1" ht="17.25" customHeight="1" thickBot="1" x14ac:dyDescent="0.3">
      <c r="A23" s="23" t="s">
        <v>57</v>
      </c>
      <c r="B23" s="24">
        <v>3009</v>
      </c>
      <c r="C23" s="41">
        <v>1502</v>
      </c>
      <c r="D23" s="66">
        <f t="shared" si="0"/>
        <v>0.49916915918909938</v>
      </c>
      <c r="E23" s="25">
        <f t="shared" si="1"/>
        <v>0.76795255259861439</v>
      </c>
      <c r="F23" s="41">
        <v>4009</v>
      </c>
      <c r="G23" s="81">
        <v>2158</v>
      </c>
      <c r="H23" s="64">
        <f t="shared" si="2"/>
        <v>0.53828885008730354</v>
      </c>
      <c r="I23" s="25">
        <f t="shared" si="3"/>
        <v>0.81558916679894466</v>
      </c>
      <c r="J23" s="106">
        <v>9801.0949999999993</v>
      </c>
      <c r="K23" s="121">
        <f t="shared" si="4"/>
        <v>1.4413374999999999</v>
      </c>
      <c r="L23" s="67"/>
    </row>
    <row r="24" spans="1:12" s="10" customFormat="1" ht="17.25" customHeight="1" thickBot="1" x14ac:dyDescent="0.3">
      <c r="A24" s="26" t="s">
        <v>79</v>
      </c>
      <c r="B24" s="27">
        <v>67129</v>
      </c>
      <c r="C24" s="49">
        <v>36407</v>
      </c>
      <c r="D24" s="85">
        <f t="shared" si="0"/>
        <v>0.54234384543192959</v>
      </c>
      <c r="E24" s="28">
        <f t="shared" si="1"/>
        <v>0.83437514681835323</v>
      </c>
      <c r="F24" s="42">
        <v>95312</v>
      </c>
      <c r="G24" s="49">
        <v>53720</v>
      </c>
      <c r="H24" s="113">
        <f t="shared" si="2"/>
        <v>0.56362262884002012</v>
      </c>
      <c r="I24" s="28">
        <f t="shared" si="3"/>
        <v>0.85397368006063656</v>
      </c>
      <c r="J24" s="118">
        <v>8666.43</v>
      </c>
      <c r="K24" s="122">
        <f t="shared" si="4"/>
        <v>1.274475</v>
      </c>
      <c r="L24" s="68"/>
    </row>
    <row r="25" spans="1:12" s="10" customFormat="1" ht="17.25" customHeight="1" x14ac:dyDescent="0.25">
      <c r="A25" s="178" t="s">
        <v>88</v>
      </c>
      <c r="B25" s="179"/>
      <c r="C25" s="179"/>
      <c r="D25" s="179"/>
      <c r="E25" s="179"/>
      <c r="F25" s="179"/>
      <c r="G25" s="179"/>
      <c r="H25" s="179"/>
      <c r="I25" s="180"/>
      <c r="J25" s="179"/>
      <c r="K25" s="181"/>
      <c r="L25" s="9"/>
    </row>
    <row r="26" spans="1:12" s="6" customFormat="1" ht="122.25" customHeight="1" thickBot="1" x14ac:dyDescent="0.3">
      <c r="A26" s="175" t="s">
        <v>80</v>
      </c>
      <c r="B26" s="176"/>
      <c r="C26" s="176"/>
      <c r="D26" s="176"/>
      <c r="E26" s="176"/>
      <c r="F26" s="176"/>
      <c r="G26" s="176"/>
      <c r="H26" s="176"/>
      <c r="I26" s="176"/>
      <c r="J26" s="176"/>
      <c r="K26" s="177"/>
      <c r="L26" s="5"/>
    </row>
  </sheetData>
  <mergeCells count="16">
    <mergeCell ref="K5:K7"/>
    <mergeCell ref="A1:K1"/>
    <mergeCell ref="A2:K2"/>
    <mergeCell ref="A3:K3"/>
    <mergeCell ref="A26:K26"/>
    <mergeCell ref="A25:K25"/>
    <mergeCell ref="A5:A7"/>
    <mergeCell ref="B5:B7"/>
    <mergeCell ref="C5:C7"/>
    <mergeCell ref="D5:D7"/>
    <mergeCell ref="F5:F7"/>
    <mergeCell ref="G5:G7"/>
    <mergeCell ref="H5:H7"/>
    <mergeCell ref="E5:E7"/>
    <mergeCell ref="J5:J7"/>
    <mergeCell ref="I5:I7"/>
  </mergeCells>
  <phoneticPr fontId="0" type="noConversion"/>
  <printOptions horizontalCentered="1" verticalCentered="1"/>
  <pageMargins left="0.3" right="0.3" top="0.3" bottom="0.3" header="0.12" footer="0.13"/>
  <pageSetup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
  <sheetViews>
    <sheetView zoomScaleNormal="75" workbookViewId="0">
      <selection activeCell="A25" sqref="A25"/>
    </sheetView>
  </sheetViews>
  <sheetFormatPr defaultColWidth="9.1796875" defaultRowHeight="12.5" x14ac:dyDescent="0.25"/>
  <cols>
    <col min="1" max="1" width="21.1796875" style="2" customWidth="1"/>
    <col min="2" max="2" width="12.1796875" style="2" customWidth="1"/>
    <col min="3" max="4" width="11.26953125" style="2" bestFit="1" customWidth="1"/>
    <col min="5" max="5" width="9.453125" style="2" bestFit="1" customWidth="1"/>
    <col min="6" max="8" width="11.26953125" style="2" bestFit="1" customWidth="1"/>
    <col min="9" max="9" width="9.453125" style="2" bestFit="1" customWidth="1"/>
    <col min="10" max="10" width="10.453125" style="2" bestFit="1" customWidth="1"/>
    <col min="11" max="11" width="9.453125" style="2" bestFit="1" customWidth="1"/>
    <col min="12" max="12" width="11" style="2" customWidth="1"/>
    <col min="13" max="13" width="0" style="2" hidden="1" customWidth="1"/>
    <col min="14" max="16384" width="9.1796875" style="2"/>
  </cols>
  <sheetData>
    <row r="1" spans="1:14" s="1" customFormat="1" ht="18.75" customHeight="1" x14ac:dyDescent="0.25">
      <c r="A1" s="194" t="str">
        <f>'1- Populations in Cohort'!A1:N1</f>
        <v xml:space="preserve">TAB 10 - LABOR EXCHANGE PERFORMANCE SUMMARY </v>
      </c>
      <c r="B1" s="195"/>
      <c r="C1" s="195"/>
      <c r="D1" s="195"/>
      <c r="E1" s="195"/>
      <c r="F1" s="195"/>
      <c r="G1" s="195"/>
      <c r="H1" s="195"/>
      <c r="I1" s="195"/>
      <c r="J1" s="195"/>
      <c r="K1" s="196"/>
      <c r="L1" s="8"/>
      <c r="M1" s="8"/>
      <c r="N1" s="8"/>
    </row>
    <row r="2" spans="1:14" s="1" customFormat="1" ht="18.75" customHeight="1" x14ac:dyDescent="0.25">
      <c r="A2" s="197" t="str">
        <f>'1- Populations in Cohort'!A2:N2</f>
        <v>FY22 QUARTER ENDING DECEMBER 31, 2021</v>
      </c>
      <c r="B2" s="198"/>
      <c r="C2" s="198"/>
      <c r="D2" s="198"/>
      <c r="E2" s="198"/>
      <c r="F2" s="198"/>
      <c r="G2" s="198"/>
      <c r="H2" s="198"/>
      <c r="I2" s="198"/>
      <c r="J2" s="198"/>
      <c r="K2" s="199"/>
      <c r="L2" s="8"/>
      <c r="M2" s="8"/>
      <c r="N2" s="8"/>
    </row>
    <row r="3" spans="1:14" s="1" customFormat="1" ht="18.75" customHeight="1" thickBot="1" x14ac:dyDescent="0.3">
      <c r="A3" s="197" t="s">
        <v>81</v>
      </c>
      <c r="B3" s="198"/>
      <c r="C3" s="198"/>
      <c r="D3" s="198"/>
      <c r="E3" s="198"/>
      <c r="F3" s="198"/>
      <c r="G3" s="198"/>
      <c r="H3" s="198"/>
      <c r="I3" s="198"/>
      <c r="J3" s="198"/>
      <c r="K3" s="199"/>
      <c r="L3" s="8"/>
      <c r="M3" s="8"/>
      <c r="N3" s="8"/>
    </row>
    <row r="4" spans="1:14" s="1" customFormat="1" ht="13" x14ac:dyDescent="0.25">
      <c r="A4" s="52" t="s">
        <v>14</v>
      </c>
      <c r="B4" s="60" t="s">
        <v>15</v>
      </c>
      <c r="C4" s="53" t="s">
        <v>16</v>
      </c>
      <c r="D4" s="53" t="s">
        <v>17</v>
      </c>
      <c r="E4" s="54" t="s">
        <v>18</v>
      </c>
      <c r="F4" s="61" t="s">
        <v>60</v>
      </c>
      <c r="G4" s="53" t="s">
        <v>20</v>
      </c>
      <c r="H4" s="53" t="s">
        <v>61</v>
      </c>
      <c r="I4" s="54" t="s">
        <v>22</v>
      </c>
      <c r="J4" s="59" t="s">
        <v>62</v>
      </c>
      <c r="K4" s="69" t="s">
        <v>24</v>
      </c>
      <c r="L4" s="7"/>
      <c r="M4" s="7"/>
    </row>
    <row r="5" spans="1:14" s="3" customFormat="1" ht="39.5" thickBot="1" x14ac:dyDescent="0.3">
      <c r="A5" s="139" t="s">
        <v>63</v>
      </c>
      <c r="B5" s="140" t="s">
        <v>64</v>
      </c>
      <c r="C5" s="142" t="s">
        <v>65</v>
      </c>
      <c r="D5" s="141" t="s">
        <v>66</v>
      </c>
      <c r="E5" s="137" t="s">
        <v>67</v>
      </c>
      <c r="F5" s="44" t="s">
        <v>68</v>
      </c>
      <c r="G5" s="142" t="s">
        <v>69</v>
      </c>
      <c r="H5" s="141" t="s">
        <v>70</v>
      </c>
      <c r="I5" s="137" t="s">
        <v>67</v>
      </c>
      <c r="J5" s="143" t="s">
        <v>71</v>
      </c>
      <c r="K5" s="70" t="s">
        <v>67</v>
      </c>
    </row>
    <row r="6" spans="1:14" s="3" customFormat="1" ht="17.25" customHeight="1" x14ac:dyDescent="0.25">
      <c r="A6" s="45" t="s">
        <v>42</v>
      </c>
      <c r="B6" s="123">
        <v>1672</v>
      </c>
      <c r="C6" s="124">
        <v>983</v>
      </c>
      <c r="D6" s="125">
        <f>+C6/B6</f>
        <v>0.58791866028708128</v>
      </c>
      <c r="E6" s="126">
        <f>D6/0.65</f>
        <v>0.90449024659550958</v>
      </c>
      <c r="F6" s="124">
        <v>2154</v>
      </c>
      <c r="G6" s="50">
        <v>1321</v>
      </c>
      <c r="H6" s="127">
        <f>+G6/F6</f>
        <v>0.61327762302692668</v>
      </c>
      <c r="I6" s="126">
        <f>H6/0.66</f>
        <v>0.92920851973776764</v>
      </c>
      <c r="J6" s="128">
        <v>7943.67</v>
      </c>
      <c r="K6" s="129">
        <f>(J6/6800)</f>
        <v>1.1681867647058823</v>
      </c>
    </row>
    <row r="7" spans="1:14" s="3" customFormat="1" ht="17.25" customHeight="1" x14ac:dyDescent="0.25">
      <c r="A7" s="22" t="s">
        <v>43</v>
      </c>
      <c r="B7" s="20">
        <v>3935</v>
      </c>
      <c r="C7" s="38">
        <v>2110</v>
      </c>
      <c r="D7" s="65">
        <f t="shared" ref="D7:D22" si="0">+C7/B7</f>
        <v>0.53621346886912324</v>
      </c>
      <c r="E7" s="21">
        <f>D7/0.65</f>
        <v>0.8249437982601896</v>
      </c>
      <c r="F7" s="38">
        <v>5338</v>
      </c>
      <c r="G7" s="51">
        <v>3090</v>
      </c>
      <c r="H7" s="63">
        <f t="shared" ref="H7:H22" si="1">+G7/F7</f>
        <v>0.57886849007118768</v>
      </c>
      <c r="I7" s="21">
        <f>H7/0.66</f>
        <v>0.87707346980482981</v>
      </c>
      <c r="J7" s="72">
        <v>10092.334999999999</v>
      </c>
      <c r="K7" s="39">
        <f>(J7/6800)</f>
        <v>1.4841669117647058</v>
      </c>
    </row>
    <row r="8" spans="1:14" s="3" customFormat="1" ht="17.25" customHeight="1" x14ac:dyDescent="0.25">
      <c r="A8" s="22" t="s">
        <v>44</v>
      </c>
      <c r="B8" s="20">
        <v>3147</v>
      </c>
      <c r="C8" s="38">
        <v>1756</v>
      </c>
      <c r="D8" s="65">
        <f t="shared" si="0"/>
        <v>0.55799173816333014</v>
      </c>
      <c r="E8" s="21">
        <f t="shared" ref="E8:E22" si="2">D8/0.65</f>
        <v>0.85844882794358479</v>
      </c>
      <c r="F8" s="38">
        <v>5288</v>
      </c>
      <c r="G8" s="51">
        <v>3172</v>
      </c>
      <c r="H8" s="63">
        <f t="shared" si="1"/>
        <v>0.5998487140695915</v>
      </c>
      <c r="I8" s="21">
        <f t="shared" ref="I8:I22" si="3">H8/0.66</f>
        <v>0.9088616879842295</v>
      </c>
      <c r="J8" s="72">
        <v>9220.9750000000004</v>
      </c>
      <c r="K8" s="39">
        <f t="shared" ref="K8:K22" si="4">(J8/6800)</f>
        <v>1.3560257352941176</v>
      </c>
    </row>
    <row r="9" spans="1:14" s="3" customFormat="1" ht="17.25" customHeight="1" x14ac:dyDescent="0.25">
      <c r="A9" s="22" t="s">
        <v>45</v>
      </c>
      <c r="B9" s="20">
        <v>2068</v>
      </c>
      <c r="C9" s="38">
        <v>1049</v>
      </c>
      <c r="D9" s="65">
        <f t="shared" si="0"/>
        <v>0.50725338491295935</v>
      </c>
      <c r="E9" s="21">
        <f t="shared" si="2"/>
        <v>0.7803898229430144</v>
      </c>
      <c r="F9" s="38">
        <v>2825</v>
      </c>
      <c r="G9" s="51">
        <v>1610</v>
      </c>
      <c r="H9" s="63">
        <f t="shared" si="1"/>
        <v>0.56991150442477878</v>
      </c>
      <c r="I9" s="21">
        <f t="shared" si="3"/>
        <v>0.86350227943148294</v>
      </c>
      <c r="J9" s="72">
        <v>9315.19</v>
      </c>
      <c r="K9" s="39">
        <f t="shared" si="4"/>
        <v>1.3698808823529411</v>
      </c>
    </row>
    <row r="10" spans="1:14" s="3" customFormat="1" ht="17.25" customHeight="1" x14ac:dyDescent="0.25">
      <c r="A10" s="22" t="s">
        <v>72</v>
      </c>
      <c r="B10" s="20">
        <v>1219</v>
      </c>
      <c r="C10" s="38">
        <v>729</v>
      </c>
      <c r="D10" s="65">
        <f t="shared" si="0"/>
        <v>0.59803117309269893</v>
      </c>
      <c r="E10" s="21">
        <f t="shared" si="2"/>
        <v>0.92004795860415212</v>
      </c>
      <c r="F10" s="38">
        <v>1708</v>
      </c>
      <c r="G10" s="51">
        <v>986</v>
      </c>
      <c r="H10" s="63">
        <f t="shared" si="1"/>
        <v>0.57728337236533955</v>
      </c>
      <c r="I10" s="21">
        <f t="shared" si="3"/>
        <v>0.87467177631112047</v>
      </c>
      <c r="J10" s="72">
        <v>9495.75</v>
      </c>
      <c r="K10" s="39">
        <f t="shared" si="4"/>
        <v>1.3964338235294118</v>
      </c>
    </row>
    <row r="11" spans="1:14" s="3" customFormat="1" ht="17.25" customHeight="1" x14ac:dyDescent="0.25">
      <c r="A11" s="22" t="s">
        <v>47</v>
      </c>
      <c r="B11" s="20">
        <v>4386</v>
      </c>
      <c r="C11" s="38">
        <v>2367</v>
      </c>
      <c r="D11" s="65">
        <f t="shared" si="0"/>
        <v>0.53967168262653897</v>
      </c>
      <c r="E11" s="21">
        <f t="shared" si="2"/>
        <v>0.83026412711775222</v>
      </c>
      <c r="F11" s="38">
        <v>4760</v>
      </c>
      <c r="G11" s="51">
        <v>2843</v>
      </c>
      <c r="H11" s="63">
        <f t="shared" si="1"/>
        <v>0.5972689075630252</v>
      </c>
      <c r="I11" s="21">
        <f t="shared" si="3"/>
        <v>0.90495289024700787</v>
      </c>
      <c r="J11" s="72">
        <v>9692.34</v>
      </c>
      <c r="K11" s="39">
        <f t="shared" si="4"/>
        <v>1.4253441176470589</v>
      </c>
    </row>
    <row r="12" spans="1:14" s="3" customFormat="1" ht="17.25" customHeight="1" x14ac:dyDescent="0.25">
      <c r="A12" s="19" t="s">
        <v>73</v>
      </c>
      <c r="B12" s="20">
        <v>2483</v>
      </c>
      <c r="C12" s="38">
        <v>1704</v>
      </c>
      <c r="D12" s="65">
        <f t="shared" si="0"/>
        <v>0.6862666129681837</v>
      </c>
      <c r="E12" s="21">
        <f t="shared" si="2"/>
        <v>1.0557947891818211</v>
      </c>
      <c r="F12" s="38">
        <v>2270</v>
      </c>
      <c r="G12" s="51">
        <v>1458</v>
      </c>
      <c r="H12" s="63">
        <f t="shared" si="1"/>
        <v>0.64229074889867843</v>
      </c>
      <c r="I12" s="21">
        <f t="shared" si="3"/>
        <v>0.97316780136163394</v>
      </c>
      <c r="J12" s="72">
        <v>9550.0049999999992</v>
      </c>
      <c r="K12" s="39">
        <f t="shared" si="4"/>
        <v>1.4044124999999998</v>
      </c>
    </row>
    <row r="13" spans="1:14" s="3" customFormat="1" ht="17.25" customHeight="1" x14ac:dyDescent="0.25">
      <c r="A13" s="22" t="s">
        <v>74</v>
      </c>
      <c r="B13" s="20">
        <v>1998</v>
      </c>
      <c r="C13" s="38">
        <v>1150</v>
      </c>
      <c r="D13" s="65">
        <f t="shared" si="0"/>
        <v>0.57557557557557559</v>
      </c>
      <c r="E13" s="21">
        <f t="shared" si="2"/>
        <v>0.88550088550088546</v>
      </c>
      <c r="F13" s="38">
        <v>2435</v>
      </c>
      <c r="G13" s="51">
        <v>1488</v>
      </c>
      <c r="H13" s="63">
        <f t="shared" si="1"/>
        <v>0.61108829568788503</v>
      </c>
      <c r="I13" s="21">
        <f t="shared" si="3"/>
        <v>0.92589135710285608</v>
      </c>
      <c r="J13" s="72">
        <v>11736.12</v>
      </c>
      <c r="K13" s="39">
        <f t="shared" si="4"/>
        <v>1.7259000000000002</v>
      </c>
    </row>
    <row r="14" spans="1:14" s="3" customFormat="1" ht="17.25" customHeight="1" x14ac:dyDescent="0.25">
      <c r="A14" s="22" t="s">
        <v>75</v>
      </c>
      <c r="B14" s="20">
        <v>1219</v>
      </c>
      <c r="C14" s="38">
        <v>696</v>
      </c>
      <c r="D14" s="65">
        <f t="shared" si="0"/>
        <v>0.57095980311730932</v>
      </c>
      <c r="E14" s="21">
        <f t="shared" si="2"/>
        <v>0.87839969710355281</v>
      </c>
      <c r="F14" s="38">
        <v>1760</v>
      </c>
      <c r="G14" s="51">
        <v>1070</v>
      </c>
      <c r="H14" s="63">
        <f t="shared" si="1"/>
        <v>0.60795454545454541</v>
      </c>
      <c r="I14" s="21">
        <f t="shared" si="3"/>
        <v>0.92114325068870517</v>
      </c>
      <c r="J14" s="72">
        <v>7417</v>
      </c>
      <c r="K14" s="39">
        <f t="shared" si="4"/>
        <v>1.0907352941176471</v>
      </c>
    </row>
    <row r="15" spans="1:14" s="3" customFormat="1" ht="17.25" customHeight="1" x14ac:dyDescent="0.25">
      <c r="A15" s="22" t="s">
        <v>51</v>
      </c>
      <c r="B15" s="20">
        <v>5036</v>
      </c>
      <c r="C15" s="38">
        <v>2917</v>
      </c>
      <c r="D15" s="65">
        <f t="shared" si="0"/>
        <v>0.57922954725972997</v>
      </c>
      <c r="E15" s="21">
        <f t="shared" si="2"/>
        <v>0.89112238039958458</v>
      </c>
      <c r="F15" s="38">
        <v>7219</v>
      </c>
      <c r="G15" s="51">
        <v>4351</v>
      </c>
      <c r="H15" s="63">
        <f t="shared" si="1"/>
        <v>0.60271505748718657</v>
      </c>
      <c r="I15" s="21">
        <f t="shared" si="3"/>
        <v>0.91320463255634321</v>
      </c>
      <c r="J15" s="72">
        <v>7619.64</v>
      </c>
      <c r="K15" s="39">
        <f t="shared" si="4"/>
        <v>1.1205352941176472</v>
      </c>
    </row>
    <row r="16" spans="1:14" s="3" customFormat="1" ht="17.25" customHeight="1" x14ac:dyDescent="0.25">
      <c r="A16" s="22" t="s">
        <v>76</v>
      </c>
      <c r="B16" s="20">
        <v>3688</v>
      </c>
      <c r="C16" s="38">
        <v>2125</v>
      </c>
      <c r="D16" s="65">
        <f t="shared" si="0"/>
        <v>0.5761930585683297</v>
      </c>
      <c r="E16" s="21">
        <f t="shared" si="2"/>
        <v>0.88645085933589185</v>
      </c>
      <c r="F16" s="38">
        <v>3492</v>
      </c>
      <c r="G16" s="51">
        <v>2076</v>
      </c>
      <c r="H16" s="63">
        <f t="shared" si="1"/>
        <v>0.59450171821305842</v>
      </c>
      <c r="I16" s="21">
        <f t="shared" si="3"/>
        <v>0.9007601791106945</v>
      </c>
      <c r="J16" s="72">
        <v>8479.0300000000007</v>
      </c>
      <c r="K16" s="39">
        <f t="shared" si="4"/>
        <v>1.2469161764705883</v>
      </c>
    </row>
    <row r="17" spans="1:12" s="3" customFormat="1" ht="17.25" customHeight="1" x14ac:dyDescent="0.25">
      <c r="A17" s="22" t="s">
        <v>53</v>
      </c>
      <c r="B17" s="20">
        <v>5035</v>
      </c>
      <c r="C17" s="38">
        <v>2776</v>
      </c>
      <c r="D17" s="65">
        <f t="shared" si="0"/>
        <v>0.55134061569016879</v>
      </c>
      <c r="E17" s="21">
        <f t="shared" si="2"/>
        <v>0.84821633183102885</v>
      </c>
      <c r="F17" s="38">
        <v>6616</v>
      </c>
      <c r="G17" s="51">
        <v>4044</v>
      </c>
      <c r="H17" s="63">
        <f t="shared" si="1"/>
        <v>0.61124546553808945</v>
      </c>
      <c r="I17" s="21">
        <f t="shared" si="3"/>
        <v>0.92612949323952942</v>
      </c>
      <c r="J17" s="72">
        <v>12158.07</v>
      </c>
      <c r="K17" s="39">
        <f t="shared" si="4"/>
        <v>1.7879514705882353</v>
      </c>
    </row>
    <row r="18" spans="1:12" s="3" customFormat="1" ht="17.25" customHeight="1" x14ac:dyDescent="0.25">
      <c r="A18" s="22" t="s">
        <v>77</v>
      </c>
      <c r="B18" s="20">
        <v>3742</v>
      </c>
      <c r="C18" s="38">
        <v>2102</v>
      </c>
      <c r="D18" s="65">
        <f t="shared" si="0"/>
        <v>0.56173169428113312</v>
      </c>
      <c r="E18" s="21">
        <f t="shared" si="2"/>
        <v>0.86420260658635861</v>
      </c>
      <c r="F18" s="38">
        <v>5687</v>
      </c>
      <c r="G18" s="51">
        <v>3499</v>
      </c>
      <c r="H18" s="63">
        <f t="shared" si="1"/>
        <v>0.61526288025320908</v>
      </c>
      <c r="I18" s="21">
        <f t="shared" si="3"/>
        <v>0.93221648523213496</v>
      </c>
      <c r="J18" s="72">
        <v>13995.035</v>
      </c>
      <c r="K18" s="39">
        <f t="shared" si="4"/>
        <v>2.0580933823529413</v>
      </c>
    </row>
    <row r="19" spans="1:12" s="3" customFormat="1" ht="17.25" customHeight="1" x14ac:dyDescent="0.25">
      <c r="A19" s="22" t="s">
        <v>78</v>
      </c>
      <c r="B19" s="20">
        <v>1736</v>
      </c>
      <c r="C19" s="38">
        <v>944</v>
      </c>
      <c r="D19" s="65">
        <f t="shared" si="0"/>
        <v>0.54377880184331795</v>
      </c>
      <c r="E19" s="21">
        <f t="shared" si="2"/>
        <v>0.836582772066643</v>
      </c>
      <c r="F19" s="38">
        <v>2407</v>
      </c>
      <c r="G19" s="51">
        <v>1463</v>
      </c>
      <c r="H19" s="63">
        <f t="shared" si="1"/>
        <v>0.60781055255504779</v>
      </c>
      <c r="I19" s="21">
        <f t="shared" si="3"/>
        <v>0.92092507962886028</v>
      </c>
      <c r="J19" s="72">
        <v>10494.83</v>
      </c>
      <c r="K19" s="39">
        <f t="shared" si="4"/>
        <v>1.5433573529411764</v>
      </c>
    </row>
    <row r="20" spans="1:12" s="3" customFormat="1" ht="17.25" customHeight="1" x14ac:dyDescent="0.25">
      <c r="A20" s="22" t="s">
        <v>56</v>
      </c>
      <c r="B20" s="20">
        <v>2498</v>
      </c>
      <c r="C20" s="38">
        <v>1396</v>
      </c>
      <c r="D20" s="65">
        <f t="shared" si="0"/>
        <v>0.55884707766212971</v>
      </c>
      <c r="E20" s="21">
        <f t="shared" si="2"/>
        <v>0.85976473486481486</v>
      </c>
      <c r="F20" s="38">
        <v>2699</v>
      </c>
      <c r="G20" s="51">
        <v>1504</v>
      </c>
      <c r="H20" s="63">
        <f t="shared" si="1"/>
        <v>0.55724342349018152</v>
      </c>
      <c r="I20" s="21">
        <f t="shared" si="3"/>
        <v>0.8443082174093659</v>
      </c>
      <c r="J20" s="72">
        <v>9960.5499999999993</v>
      </c>
      <c r="K20" s="39">
        <f t="shared" si="4"/>
        <v>1.4647867647058823</v>
      </c>
    </row>
    <row r="21" spans="1:12" s="3" customFormat="1" ht="17.25" customHeight="1" thickBot="1" x14ac:dyDescent="0.3">
      <c r="A21" s="23" t="s">
        <v>57</v>
      </c>
      <c r="B21" s="24">
        <v>2331</v>
      </c>
      <c r="C21" s="41">
        <v>1193</v>
      </c>
      <c r="D21" s="66">
        <f t="shared" si="0"/>
        <v>0.51179751179751176</v>
      </c>
      <c r="E21" s="25">
        <f t="shared" si="2"/>
        <v>0.78738078738078732</v>
      </c>
      <c r="F21" s="41">
        <v>2748</v>
      </c>
      <c r="G21" s="81">
        <v>1567</v>
      </c>
      <c r="H21" s="63">
        <f t="shared" si="1"/>
        <v>0.57023289665211063</v>
      </c>
      <c r="I21" s="25">
        <f t="shared" si="3"/>
        <v>0.86398923735168276</v>
      </c>
      <c r="J21" s="106">
        <v>11015.53</v>
      </c>
      <c r="K21" s="121">
        <f t="shared" si="4"/>
        <v>1.6199308823529412</v>
      </c>
      <c r="L21" s="67"/>
    </row>
    <row r="22" spans="1:12" s="10" customFormat="1" ht="17.25" customHeight="1" thickBot="1" x14ac:dyDescent="0.3">
      <c r="A22" s="26" t="s">
        <v>79</v>
      </c>
      <c r="B22" s="27">
        <v>46193</v>
      </c>
      <c r="C22" s="49">
        <v>25997</v>
      </c>
      <c r="D22" s="85">
        <f t="shared" si="0"/>
        <v>0.56279089905396917</v>
      </c>
      <c r="E22" s="28">
        <f t="shared" si="2"/>
        <v>0.86583215239072175</v>
      </c>
      <c r="F22" s="117">
        <v>59406</v>
      </c>
      <c r="G22" s="49">
        <v>35542</v>
      </c>
      <c r="H22" s="113">
        <f t="shared" si="1"/>
        <v>0.59828973504359828</v>
      </c>
      <c r="I22" s="28">
        <f t="shared" si="3"/>
        <v>0.90649959855090645</v>
      </c>
      <c r="J22" s="118">
        <v>9664.4</v>
      </c>
      <c r="K22" s="122">
        <f t="shared" si="4"/>
        <v>1.4212352941176469</v>
      </c>
      <c r="L22" s="68"/>
    </row>
    <row r="23" spans="1:12" s="10" customFormat="1" ht="17.25" customHeight="1" x14ac:dyDescent="0.25">
      <c r="A23" s="178" t="str">
        <f>'2 - Job Seeker'!A25:K25</f>
        <v>*State Labor Exchange Goals:   Q2 EE Rate = 65%    Q4 EE Rate = 66%    Median Earnings = $6800</v>
      </c>
      <c r="B23" s="179"/>
      <c r="C23" s="179"/>
      <c r="D23" s="179"/>
      <c r="E23" s="179"/>
      <c r="F23" s="179"/>
      <c r="G23" s="179"/>
      <c r="H23" s="179"/>
      <c r="I23" s="179"/>
      <c r="J23" s="179"/>
      <c r="K23" s="200"/>
      <c r="L23" s="9"/>
    </row>
    <row r="24" spans="1:12" s="6" customFormat="1" ht="122.25" customHeight="1" thickBot="1" x14ac:dyDescent="0.3">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c r="L24" s="5"/>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DECEMBER 31, 2021</v>
      </c>
      <c r="B2" s="205"/>
      <c r="C2" s="205"/>
      <c r="D2" s="205"/>
      <c r="E2" s="205"/>
      <c r="F2" s="205"/>
      <c r="G2" s="205"/>
      <c r="H2" s="205"/>
      <c r="I2" s="205"/>
      <c r="J2" s="205"/>
      <c r="K2" s="206"/>
    </row>
    <row r="3" spans="1:13" s="107" customFormat="1" ht="20.149999999999999" customHeight="1" thickBot="1" x14ac:dyDescent="0.3">
      <c r="A3" s="207" t="s">
        <v>82</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124</v>
      </c>
      <c r="C6" s="124">
        <v>56</v>
      </c>
      <c r="D6" s="125">
        <f>+C6/B6</f>
        <v>0.45161290322580644</v>
      </c>
      <c r="E6" s="126">
        <f>D6/0.6</f>
        <v>0.75268817204301075</v>
      </c>
      <c r="F6" s="124">
        <v>161</v>
      </c>
      <c r="G6" s="50">
        <v>79</v>
      </c>
      <c r="H6" s="127">
        <f>+G6/F6</f>
        <v>0.49068322981366458</v>
      </c>
      <c r="I6" s="126">
        <f>H6/0.6</f>
        <v>0.81780538302277428</v>
      </c>
      <c r="J6" s="128">
        <v>8250.1650000000009</v>
      </c>
      <c r="K6" s="129">
        <f>(J6/8600)</f>
        <v>0.95932151162790713</v>
      </c>
    </row>
    <row r="7" spans="1:13" s="109" customFormat="1" ht="16.5" customHeight="1" x14ac:dyDescent="0.25">
      <c r="A7" s="22" t="s">
        <v>43</v>
      </c>
      <c r="B7" s="20">
        <v>262</v>
      </c>
      <c r="C7" s="38">
        <v>141</v>
      </c>
      <c r="D7" s="65">
        <f t="shared" ref="D7:D22" si="0">+C7/B7</f>
        <v>0.53816793893129766</v>
      </c>
      <c r="E7" s="21">
        <f>D7/0.6</f>
        <v>0.89694656488549618</v>
      </c>
      <c r="F7" s="38">
        <v>363</v>
      </c>
      <c r="G7" s="51">
        <v>160</v>
      </c>
      <c r="H7" s="63">
        <f t="shared" ref="H7:H22" si="1">+G7/F7</f>
        <v>0.44077134986225897</v>
      </c>
      <c r="I7" s="21">
        <f>H7/0.6</f>
        <v>0.73461891643709831</v>
      </c>
      <c r="J7" s="72">
        <v>10926.55</v>
      </c>
      <c r="K7" s="39">
        <f>(J7/8600)</f>
        <v>1.2705290697674418</v>
      </c>
    </row>
    <row r="8" spans="1:13" s="109" customFormat="1" ht="16.5" customHeight="1" x14ac:dyDescent="0.25">
      <c r="A8" s="22" t="s">
        <v>44</v>
      </c>
      <c r="B8" s="20">
        <v>335</v>
      </c>
      <c r="C8" s="38">
        <v>181</v>
      </c>
      <c r="D8" s="65">
        <f t="shared" si="0"/>
        <v>0.54029850746268659</v>
      </c>
      <c r="E8" s="21">
        <f t="shared" ref="E8:E22" si="2">D8/0.6</f>
        <v>0.90049751243781107</v>
      </c>
      <c r="F8" s="38">
        <v>364</v>
      </c>
      <c r="G8" s="51">
        <v>199</v>
      </c>
      <c r="H8" s="63">
        <f t="shared" si="1"/>
        <v>0.54670329670329665</v>
      </c>
      <c r="I8" s="21">
        <f t="shared" ref="I8:I22" si="3">H8/0.6</f>
        <v>0.91117216117216115</v>
      </c>
      <c r="J8" s="72">
        <v>9626.25</v>
      </c>
      <c r="K8" s="39">
        <f t="shared" ref="K8:K22" si="4">(J8/8600)</f>
        <v>1.1193313953488373</v>
      </c>
    </row>
    <row r="9" spans="1:13" s="109" customFormat="1" ht="16.5" customHeight="1" x14ac:dyDescent="0.25">
      <c r="A9" s="22" t="s">
        <v>45</v>
      </c>
      <c r="B9" s="20">
        <v>153</v>
      </c>
      <c r="C9" s="38">
        <v>65</v>
      </c>
      <c r="D9" s="65">
        <f t="shared" si="0"/>
        <v>0.42483660130718953</v>
      </c>
      <c r="E9" s="21">
        <f t="shared" si="2"/>
        <v>0.7080610021786492</v>
      </c>
      <c r="F9" s="38">
        <v>243</v>
      </c>
      <c r="G9" s="51">
        <v>96</v>
      </c>
      <c r="H9" s="63">
        <f t="shared" si="1"/>
        <v>0.39506172839506171</v>
      </c>
      <c r="I9" s="21">
        <f t="shared" si="3"/>
        <v>0.65843621399176955</v>
      </c>
      <c r="J9" s="72">
        <v>10967.04</v>
      </c>
      <c r="K9" s="39">
        <f t="shared" si="4"/>
        <v>1.2752372093023256</v>
      </c>
    </row>
    <row r="10" spans="1:13" s="109" customFormat="1" ht="16.5" customHeight="1" x14ac:dyDescent="0.25">
      <c r="A10" s="22" t="s">
        <v>72</v>
      </c>
      <c r="B10" s="20">
        <v>140</v>
      </c>
      <c r="C10" s="38">
        <v>81</v>
      </c>
      <c r="D10" s="65">
        <f>IF(B10&gt;0,C10/B10,0)</f>
        <v>0.57857142857142863</v>
      </c>
      <c r="E10" s="21">
        <f t="shared" si="2"/>
        <v>0.96428571428571441</v>
      </c>
      <c r="F10" s="38">
        <v>167</v>
      </c>
      <c r="G10" s="51">
        <v>91</v>
      </c>
      <c r="H10" s="63">
        <f t="shared" si="1"/>
        <v>0.54491017964071853</v>
      </c>
      <c r="I10" s="21">
        <f t="shared" si="3"/>
        <v>0.90818363273453095</v>
      </c>
      <c r="J10" s="72">
        <v>6294.5</v>
      </c>
      <c r="K10" s="39">
        <f t="shared" si="4"/>
        <v>0.73191860465116276</v>
      </c>
    </row>
    <row r="11" spans="1:13" s="109" customFormat="1" ht="16.5" customHeight="1" x14ac:dyDescent="0.25">
      <c r="A11" s="22" t="s">
        <v>47</v>
      </c>
      <c r="B11" s="20">
        <v>265</v>
      </c>
      <c r="C11" s="38">
        <v>125</v>
      </c>
      <c r="D11" s="65">
        <f t="shared" si="0"/>
        <v>0.47169811320754718</v>
      </c>
      <c r="E11" s="21">
        <f t="shared" si="2"/>
        <v>0.78616352201257866</v>
      </c>
      <c r="F11" s="38">
        <v>305</v>
      </c>
      <c r="G11" s="51">
        <v>158</v>
      </c>
      <c r="H11" s="63">
        <f t="shared" si="1"/>
        <v>0.5180327868852459</v>
      </c>
      <c r="I11" s="21">
        <f t="shared" si="3"/>
        <v>0.86338797814207657</v>
      </c>
      <c r="J11" s="72">
        <v>12040.89</v>
      </c>
      <c r="K11" s="39">
        <f t="shared" si="4"/>
        <v>1.4001034883720929</v>
      </c>
    </row>
    <row r="12" spans="1:13" s="109" customFormat="1" ht="16.5" customHeight="1" x14ac:dyDescent="0.25">
      <c r="A12" s="19" t="s">
        <v>73</v>
      </c>
      <c r="B12" s="20">
        <v>108</v>
      </c>
      <c r="C12" s="38">
        <v>61</v>
      </c>
      <c r="D12" s="65">
        <f t="shared" si="0"/>
        <v>0.56481481481481477</v>
      </c>
      <c r="E12" s="21">
        <f t="shared" si="2"/>
        <v>0.94135802469135799</v>
      </c>
      <c r="F12" s="38">
        <v>134</v>
      </c>
      <c r="G12" s="51">
        <v>68</v>
      </c>
      <c r="H12" s="63">
        <f t="shared" si="1"/>
        <v>0.5074626865671642</v>
      </c>
      <c r="I12" s="21">
        <f t="shared" si="3"/>
        <v>0.845771144278607</v>
      </c>
      <c r="J12" s="72">
        <v>8966.82</v>
      </c>
      <c r="K12" s="39">
        <f t="shared" si="4"/>
        <v>1.042653488372093</v>
      </c>
    </row>
    <row r="13" spans="1:13" s="109" customFormat="1" ht="16.5" customHeight="1" x14ac:dyDescent="0.25">
      <c r="A13" s="22" t="s">
        <v>74</v>
      </c>
      <c r="B13" s="20">
        <v>108</v>
      </c>
      <c r="C13" s="38">
        <v>64</v>
      </c>
      <c r="D13" s="65">
        <f t="shared" si="0"/>
        <v>0.59259259259259256</v>
      </c>
      <c r="E13" s="21">
        <f t="shared" si="2"/>
        <v>0.98765432098765427</v>
      </c>
      <c r="F13" s="38">
        <v>136</v>
      </c>
      <c r="G13" s="51">
        <v>74</v>
      </c>
      <c r="H13" s="63">
        <f t="shared" si="1"/>
        <v>0.54411764705882348</v>
      </c>
      <c r="I13" s="21">
        <f t="shared" si="3"/>
        <v>0.90686274509803921</v>
      </c>
      <c r="J13" s="72">
        <v>10240.385</v>
      </c>
      <c r="K13" s="39">
        <f t="shared" si="4"/>
        <v>1.1907424418604651</v>
      </c>
    </row>
    <row r="14" spans="1:13" s="109" customFormat="1" ht="16.5" customHeight="1" x14ac:dyDescent="0.25">
      <c r="A14" s="22" t="s">
        <v>75</v>
      </c>
      <c r="B14" s="20">
        <v>123</v>
      </c>
      <c r="C14" s="38">
        <v>68</v>
      </c>
      <c r="D14" s="65">
        <f t="shared" si="0"/>
        <v>0.55284552845528456</v>
      </c>
      <c r="E14" s="21">
        <f t="shared" si="2"/>
        <v>0.92140921409214094</v>
      </c>
      <c r="F14" s="38">
        <v>128</v>
      </c>
      <c r="G14" s="51">
        <v>84</v>
      </c>
      <c r="H14" s="63">
        <f t="shared" si="1"/>
        <v>0.65625</v>
      </c>
      <c r="I14" s="21">
        <f t="shared" si="3"/>
        <v>1.09375</v>
      </c>
      <c r="J14" s="72">
        <v>8944.2049999999999</v>
      </c>
      <c r="K14" s="39">
        <f t="shared" si="4"/>
        <v>1.0400238372093022</v>
      </c>
    </row>
    <row r="15" spans="1:13" s="109" customFormat="1" ht="16.5" customHeight="1" x14ac:dyDescent="0.25">
      <c r="A15" s="22" t="s">
        <v>51</v>
      </c>
      <c r="B15" s="20">
        <v>323</v>
      </c>
      <c r="C15" s="38">
        <v>170</v>
      </c>
      <c r="D15" s="65">
        <f t="shared" si="0"/>
        <v>0.52631578947368418</v>
      </c>
      <c r="E15" s="21">
        <f t="shared" si="2"/>
        <v>0.8771929824561403</v>
      </c>
      <c r="F15" s="38">
        <v>464</v>
      </c>
      <c r="G15" s="51">
        <v>239</v>
      </c>
      <c r="H15" s="63">
        <f t="shared" si="1"/>
        <v>0.51508620689655171</v>
      </c>
      <c r="I15" s="21">
        <f t="shared" si="3"/>
        <v>0.85847701149425293</v>
      </c>
      <c r="J15" s="72">
        <v>8221.59</v>
      </c>
      <c r="K15" s="39">
        <f t="shared" si="4"/>
        <v>0.95599883720930234</v>
      </c>
    </row>
    <row r="16" spans="1:13" s="109" customFormat="1" ht="16.5" customHeight="1" x14ac:dyDescent="0.25">
      <c r="A16" s="22" t="s">
        <v>76</v>
      </c>
      <c r="B16" s="20">
        <v>135</v>
      </c>
      <c r="C16" s="38">
        <v>64</v>
      </c>
      <c r="D16" s="65">
        <f t="shared" si="0"/>
        <v>0.47407407407407409</v>
      </c>
      <c r="E16" s="21">
        <f t="shared" si="2"/>
        <v>0.79012345679012352</v>
      </c>
      <c r="F16" s="38">
        <v>219</v>
      </c>
      <c r="G16" s="51">
        <v>110</v>
      </c>
      <c r="H16" s="63">
        <f t="shared" si="1"/>
        <v>0.50228310502283102</v>
      </c>
      <c r="I16" s="21">
        <f t="shared" si="3"/>
        <v>0.83713850837138504</v>
      </c>
      <c r="J16" s="72">
        <v>9541.5</v>
      </c>
      <c r="K16" s="39">
        <f t="shared" si="4"/>
        <v>1.1094767441860465</v>
      </c>
    </row>
    <row r="17" spans="1:13" s="109" customFormat="1" ht="16.5" customHeight="1" x14ac:dyDescent="0.25">
      <c r="A17" s="22" t="s">
        <v>53</v>
      </c>
      <c r="B17" s="20">
        <v>258</v>
      </c>
      <c r="C17" s="38">
        <v>145</v>
      </c>
      <c r="D17" s="65">
        <f t="shared" si="0"/>
        <v>0.56201550387596899</v>
      </c>
      <c r="E17" s="21">
        <f t="shared" si="2"/>
        <v>0.93669250645994839</v>
      </c>
      <c r="F17" s="38">
        <v>343</v>
      </c>
      <c r="G17" s="51">
        <v>190</v>
      </c>
      <c r="H17" s="63">
        <f t="shared" si="1"/>
        <v>0.55393586005830908</v>
      </c>
      <c r="I17" s="21">
        <f t="shared" si="3"/>
        <v>0.92322643343051514</v>
      </c>
      <c r="J17" s="72">
        <v>11948.01</v>
      </c>
      <c r="K17" s="39">
        <f t="shared" si="4"/>
        <v>1.3893034883720929</v>
      </c>
    </row>
    <row r="18" spans="1:13" s="109" customFormat="1" ht="16.5" customHeight="1" x14ac:dyDescent="0.25">
      <c r="A18" s="22" t="s">
        <v>77</v>
      </c>
      <c r="B18" s="20">
        <v>187</v>
      </c>
      <c r="C18" s="38">
        <v>97</v>
      </c>
      <c r="D18" s="65">
        <f>IF(B18&gt;0,C18/B18,0)</f>
        <v>0.51871657754010692</v>
      </c>
      <c r="E18" s="21">
        <f t="shared" si="2"/>
        <v>0.86452762923351156</v>
      </c>
      <c r="F18" s="38">
        <v>244</v>
      </c>
      <c r="G18" s="51">
        <v>135</v>
      </c>
      <c r="H18" s="63">
        <f t="shared" si="1"/>
        <v>0.55327868852459017</v>
      </c>
      <c r="I18" s="21">
        <f t="shared" si="3"/>
        <v>0.92213114754098369</v>
      </c>
      <c r="J18" s="72">
        <v>11962.5</v>
      </c>
      <c r="K18" s="39">
        <f t="shared" si="4"/>
        <v>1.3909883720930232</v>
      </c>
    </row>
    <row r="19" spans="1:13" s="109" customFormat="1" ht="16.5" customHeight="1" x14ac:dyDescent="0.25">
      <c r="A19" s="22" t="s">
        <v>78</v>
      </c>
      <c r="B19" s="20">
        <v>157</v>
      </c>
      <c r="C19" s="38">
        <v>64</v>
      </c>
      <c r="D19" s="65">
        <f t="shared" si="0"/>
        <v>0.40764331210191085</v>
      </c>
      <c r="E19" s="21">
        <f t="shared" si="2"/>
        <v>0.67940552016985145</v>
      </c>
      <c r="F19" s="38">
        <v>208</v>
      </c>
      <c r="G19" s="51">
        <v>108</v>
      </c>
      <c r="H19" s="63">
        <f t="shared" si="1"/>
        <v>0.51923076923076927</v>
      </c>
      <c r="I19" s="21">
        <f t="shared" si="3"/>
        <v>0.86538461538461553</v>
      </c>
      <c r="J19" s="72">
        <v>10703.035</v>
      </c>
      <c r="K19" s="39">
        <f t="shared" si="4"/>
        <v>1.2445389534883722</v>
      </c>
    </row>
    <row r="20" spans="1:13" s="109" customFormat="1" ht="16.5" customHeight="1" x14ac:dyDescent="0.25">
      <c r="A20" s="22" t="s">
        <v>56</v>
      </c>
      <c r="B20" s="20">
        <v>268</v>
      </c>
      <c r="C20" s="38">
        <v>136</v>
      </c>
      <c r="D20" s="65">
        <f t="shared" si="0"/>
        <v>0.5074626865671642</v>
      </c>
      <c r="E20" s="21">
        <f t="shared" si="2"/>
        <v>0.845771144278607</v>
      </c>
      <c r="F20" s="38">
        <v>255</v>
      </c>
      <c r="G20" s="51">
        <v>116</v>
      </c>
      <c r="H20" s="63">
        <f t="shared" si="1"/>
        <v>0.45490196078431372</v>
      </c>
      <c r="I20" s="21">
        <f t="shared" si="3"/>
        <v>0.75816993464052285</v>
      </c>
      <c r="J20" s="72">
        <v>12047.174999999999</v>
      </c>
      <c r="K20" s="39">
        <f t="shared" si="4"/>
        <v>1.4008343023255814</v>
      </c>
    </row>
    <row r="21" spans="1:13" s="109" customFormat="1" ht="16.5" customHeight="1" thickBot="1" x14ac:dyDescent="0.3">
      <c r="A21" s="23" t="s">
        <v>57</v>
      </c>
      <c r="B21" s="24">
        <v>151</v>
      </c>
      <c r="C21" s="48">
        <v>65</v>
      </c>
      <c r="D21" s="66">
        <f t="shared" si="0"/>
        <v>0.43046357615894038</v>
      </c>
      <c r="E21" s="25">
        <f t="shared" si="2"/>
        <v>0.717439293598234</v>
      </c>
      <c r="F21" s="41">
        <v>261</v>
      </c>
      <c r="G21" s="81">
        <v>113</v>
      </c>
      <c r="H21" s="64">
        <f t="shared" si="1"/>
        <v>0.43295019157088122</v>
      </c>
      <c r="I21" s="25">
        <f t="shared" si="3"/>
        <v>0.7215836526181354</v>
      </c>
      <c r="J21" s="106">
        <v>12427.01</v>
      </c>
      <c r="K21" s="121">
        <f t="shared" si="4"/>
        <v>1.4450011627906978</v>
      </c>
    </row>
    <row r="22" spans="1:13" s="111" customFormat="1" ht="16.5" customHeight="1" thickBot="1" x14ac:dyDescent="0.3">
      <c r="A22" s="26" t="s">
        <v>79</v>
      </c>
      <c r="B22" s="27">
        <v>3097</v>
      </c>
      <c r="C22" s="49">
        <v>1583</v>
      </c>
      <c r="D22" s="85">
        <f t="shared" si="0"/>
        <v>0.51113981272198905</v>
      </c>
      <c r="E22" s="28">
        <f t="shared" si="2"/>
        <v>0.85189968786998183</v>
      </c>
      <c r="F22" s="117">
        <v>3995</v>
      </c>
      <c r="G22" s="49">
        <v>2020</v>
      </c>
      <c r="H22" s="113">
        <f t="shared" si="1"/>
        <v>0.50563204005006257</v>
      </c>
      <c r="I22" s="28">
        <f t="shared" si="3"/>
        <v>0.84272006675010436</v>
      </c>
      <c r="J22" s="118">
        <v>10134.56</v>
      </c>
      <c r="K22" s="122">
        <f t="shared" si="4"/>
        <v>1.1784372093023254</v>
      </c>
    </row>
    <row r="23" spans="1:13" s="111" customFormat="1" ht="16.5" customHeight="1" x14ac:dyDescent="0.25">
      <c r="A23" s="178" t="s">
        <v>89</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DECEMBER 31, 2021</v>
      </c>
      <c r="B2" s="205"/>
      <c r="C2" s="205"/>
      <c r="D2" s="205"/>
      <c r="E2" s="205"/>
      <c r="F2" s="205"/>
      <c r="G2" s="205"/>
      <c r="H2" s="205"/>
      <c r="I2" s="205"/>
      <c r="J2" s="205"/>
      <c r="K2" s="206"/>
    </row>
    <row r="3" spans="1:13" s="107" customFormat="1" ht="20.149999999999999" customHeight="1" thickBot="1" x14ac:dyDescent="0.3">
      <c r="A3" s="207" t="s">
        <v>84</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27</v>
      </c>
      <c r="C6" s="124">
        <v>10</v>
      </c>
      <c r="D6" s="125">
        <f>+C6/B6</f>
        <v>0.37037037037037035</v>
      </c>
      <c r="E6" s="126">
        <f>D6/0.65</f>
        <v>0.5698005698005697</v>
      </c>
      <c r="F6" s="124">
        <v>30</v>
      </c>
      <c r="G6" s="50">
        <v>13</v>
      </c>
      <c r="H6" s="127">
        <f>+G6/F6</f>
        <v>0.43333333333333335</v>
      </c>
      <c r="I6" s="126">
        <f>H6/0.66</f>
        <v>0.65656565656565657</v>
      </c>
      <c r="J6" s="128">
        <v>3015.625</v>
      </c>
      <c r="K6" s="129">
        <f>(J6/6800)</f>
        <v>0.44347426470588236</v>
      </c>
    </row>
    <row r="7" spans="1:13" s="109" customFormat="1" ht="16.5" customHeight="1" x14ac:dyDescent="0.25">
      <c r="A7" s="22" t="s">
        <v>43</v>
      </c>
      <c r="B7" s="20">
        <v>129</v>
      </c>
      <c r="C7" s="38">
        <v>80</v>
      </c>
      <c r="D7" s="65">
        <f t="shared" ref="D7:D22" si="0">+C7/B7</f>
        <v>0.62015503875968991</v>
      </c>
      <c r="E7" s="21">
        <f>D7/0.65</f>
        <v>0.95408467501490757</v>
      </c>
      <c r="F7" s="38">
        <v>116</v>
      </c>
      <c r="G7" s="51">
        <v>59</v>
      </c>
      <c r="H7" s="63">
        <f t="shared" ref="H7:H22" si="1">+G7/F7</f>
        <v>0.50862068965517238</v>
      </c>
      <c r="I7" s="21">
        <f>H7/0.66</f>
        <v>0.77063740856844298</v>
      </c>
      <c r="J7" s="72">
        <v>12139.205</v>
      </c>
      <c r="K7" s="39">
        <f>(J7/6800)</f>
        <v>1.785177205882353</v>
      </c>
    </row>
    <row r="8" spans="1:13" s="109" customFormat="1" ht="16.5" customHeight="1" x14ac:dyDescent="0.25">
      <c r="A8" s="22" t="s">
        <v>44</v>
      </c>
      <c r="B8" s="20">
        <v>76</v>
      </c>
      <c r="C8" s="38">
        <v>46</v>
      </c>
      <c r="D8" s="65">
        <f t="shared" si="0"/>
        <v>0.60526315789473684</v>
      </c>
      <c r="E8" s="21">
        <f t="shared" ref="E8:E22" si="2">D8/0.65</f>
        <v>0.93117408906882582</v>
      </c>
      <c r="F8" s="38">
        <v>58</v>
      </c>
      <c r="G8" s="51">
        <v>27</v>
      </c>
      <c r="H8" s="63">
        <f t="shared" si="1"/>
        <v>0.46551724137931033</v>
      </c>
      <c r="I8" s="21">
        <f t="shared" ref="I8:I22" si="3">H8/0.66</f>
        <v>0.70532915360501558</v>
      </c>
      <c r="J8" s="72">
        <v>9889.8799999999992</v>
      </c>
      <c r="K8" s="39">
        <f t="shared" ref="K8:K22" si="4">(J8/6800)</f>
        <v>1.4543941176470587</v>
      </c>
    </row>
    <row r="9" spans="1:13" s="109" customFormat="1" ht="16.5" customHeight="1" x14ac:dyDescent="0.25">
      <c r="A9" s="22" t="s">
        <v>45</v>
      </c>
      <c r="B9" s="20">
        <v>35</v>
      </c>
      <c r="C9" s="38">
        <v>10</v>
      </c>
      <c r="D9" s="65">
        <f t="shared" si="0"/>
        <v>0.2857142857142857</v>
      </c>
      <c r="E9" s="21">
        <f t="shared" si="2"/>
        <v>0.4395604395604395</v>
      </c>
      <c r="F9" s="38">
        <v>66</v>
      </c>
      <c r="G9" s="51">
        <v>21</v>
      </c>
      <c r="H9" s="63">
        <f t="shared" si="1"/>
        <v>0.31818181818181818</v>
      </c>
      <c r="I9" s="21">
        <f t="shared" si="3"/>
        <v>0.48209366391184572</v>
      </c>
      <c r="J9" s="72">
        <v>14195.96</v>
      </c>
      <c r="K9" s="39">
        <f t="shared" si="4"/>
        <v>2.087641176470588</v>
      </c>
    </row>
    <row r="10" spans="1:13" s="109" customFormat="1" ht="16.5" customHeight="1" x14ac:dyDescent="0.25">
      <c r="A10" s="22" t="s">
        <v>72</v>
      </c>
      <c r="B10" s="20">
        <v>44</v>
      </c>
      <c r="C10" s="38">
        <v>28</v>
      </c>
      <c r="D10" s="65">
        <f>IF(B10&gt;0,C10/B10,0)</f>
        <v>0.63636363636363635</v>
      </c>
      <c r="E10" s="21">
        <f t="shared" si="2"/>
        <v>0.97902097902097895</v>
      </c>
      <c r="F10" s="38">
        <v>44</v>
      </c>
      <c r="G10" s="51">
        <v>24</v>
      </c>
      <c r="H10" s="63">
        <f t="shared" si="1"/>
        <v>0.54545454545454541</v>
      </c>
      <c r="I10" s="21">
        <f t="shared" si="3"/>
        <v>0.82644628099173545</v>
      </c>
      <c r="J10" s="72">
        <v>7118.4750000000004</v>
      </c>
      <c r="K10" s="39">
        <f t="shared" si="4"/>
        <v>1.0468345588235295</v>
      </c>
    </row>
    <row r="11" spans="1:13" s="109" customFormat="1" ht="16.5" customHeight="1" x14ac:dyDescent="0.25">
      <c r="A11" s="22" t="s">
        <v>47</v>
      </c>
      <c r="B11" s="20">
        <v>35</v>
      </c>
      <c r="C11" s="38">
        <v>20</v>
      </c>
      <c r="D11" s="65">
        <f t="shared" si="0"/>
        <v>0.5714285714285714</v>
      </c>
      <c r="E11" s="21">
        <f t="shared" si="2"/>
        <v>0.879120879120879</v>
      </c>
      <c r="F11" s="38">
        <v>48</v>
      </c>
      <c r="G11" s="51">
        <v>31</v>
      </c>
      <c r="H11" s="63">
        <f t="shared" si="1"/>
        <v>0.64583333333333337</v>
      </c>
      <c r="I11" s="21">
        <f t="shared" si="3"/>
        <v>0.97853535353535359</v>
      </c>
      <c r="J11" s="72">
        <v>12686.305</v>
      </c>
      <c r="K11" s="39">
        <f t="shared" si="4"/>
        <v>1.8656330882352941</v>
      </c>
    </row>
    <row r="12" spans="1:13" s="109" customFormat="1" ht="16.5" customHeight="1" x14ac:dyDescent="0.25">
      <c r="A12" s="19" t="s">
        <v>73</v>
      </c>
      <c r="B12" s="20">
        <v>22</v>
      </c>
      <c r="C12" s="38">
        <v>11</v>
      </c>
      <c r="D12" s="65">
        <f t="shared" si="0"/>
        <v>0.5</v>
      </c>
      <c r="E12" s="21">
        <f t="shared" si="2"/>
        <v>0.76923076923076916</v>
      </c>
      <c r="F12" s="38">
        <v>30</v>
      </c>
      <c r="G12" s="51">
        <v>14</v>
      </c>
      <c r="H12" s="63">
        <f t="shared" si="1"/>
        <v>0.46666666666666667</v>
      </c>
      <c r="I12" s="21">
        <f t="shared" si="3"/>
        <v>0.70707070707070707</v>
      </c>
      <c r="J12" s="72">
        <v>7932.05</v>
      </c>
      <c r="K12" s="39">
        <f t="shared" si="4"/>
        <v>1.1664779411764705</v>
      </c>
    </row>
    <row r="13" spans="1:13" s="109" customFormat="1" ht="16.5" customHeight="1" x14ac:dyDescent="0.25">
      <c r="A13" s="22" t="s">
        <v>74</v>
      </c>
      <c r="B13" s="20">
        <v>28</v>
      </c>
      <c r="C13" s="38">
        <v>16</v>
      </c>
      <c r="D13" s="65">
        <f t="shared" si="0"/>
        <v>0.5714285714285714</v>
      </c>
      <c r="E13" s="21">
        <f t="shared" si="2"/>
        <v>0.879120879120879</v>
      </c>
      <c r="F13" s="38">
        <v>34</v>
      </c>
      <c r="G13" s="51">
        <v>20</v>
      </c>
      <c r="H13" s="63">
        <f t="shared" si="1"/>
        <v>0.58823529411764708</v>
      </c>
      <c r="I13" s="21">
        <f t="shared" si="3"/>
        <v>0.89126559714795006</v>
      </c>
      <c r="J13" s="72">
        <v>10435.86</v>
      </c>
      <c r="K13" s="39">
        <f t="shared" si="4"/>
        <v>1.5346852941176472</v>
      </c>
    </row>
    <row r="14" spans="1:13" s="109" customFormat="1" ht="16.5" customHeight="1" x14ac:dyDescent="0.25">
      <c r="A14" s="22" t="s">
        <v>75</v>
      </c>
      <c r="B14" s="20">
        <v>11</v>
      </c>
      <c r="C14" s="38">
        <v>4</v>
      </c>
      <c r="D14" s="65">
        <f t="shared" si="0"/>
        <v>0.36363636363636365</v>
      </c>
      <c r="E14" s="21">
        <f t="shared" si="2"/>
        <v>0.55944055944055948</v>
      </c>
      <c r="F14" s="38">
        <v>9</v>
      </c>
      <c r="G14" s="51">
        <v>6</v>
      </c>
      <c r="H14" s="63">
        <f t="shared" si="1"/>
        <v>0.66666666666666663</v>
      </c>
      <c r="I14" s="21">
        <f t="shared" si="3"/>
        <v>1.0101010101010099</v>
      </c>
      <c r="J14" s="72">
        <v>23226.014999999999</v>
      </c>
      <c r="K14" s="39">
        <f t="shared" si="4"/>
        <v>3.4155904411764704</v>
      </c>
    </row>
    <row r="15" spans="1:13" s="109" customFormat="1" ht="16.5" customHeight="1" x14ac:dyDescent="0.25">
      <c r="A15" s="22" t="s">
        <v>51</v>
      </c>
      <c r="B15" s="20">
        <v>41</v>
      </c>
      <c r="C15" s="38">
        <v>19</v>
      </c>
      <c r="D15" s="65">
        <f t="shared" si="0"/>
        <v>0.46341463414634149</v>
      </c>
      <c r="E15" s="21">
        <f t="shared" si="2"/>
        <v>0.71294559099437149</v>
      </c>
      <c r="F15" s="38">
        <v>67</v>
      </c>
      <c r="G15" s="51">
        <v>31</v>
      </c>
      <c r="H15" s="63">
        <f t="shared" si="1"/>
        <v>0.46268656716417911</v>
      </c>
      <c r="I15" s="21">
        <f t="shared" si="3"/>
        <v>0.70104025327905917</v>
      </c>
      <c r="J15" s="72">
        <v>9250.6200000000008</v>
      </c>
      <c r="K15" s="39">
        <f t="shared" si="4"/>
        <v>1.3603852941176471</v>
      </c>
    </row>
    <row r="16" spans="1:13" s="109" customFormat="1" ht="16.5" customHeight="1" x14ac:dyDescent="0.25">
      <c r="A16" s="22" t="s">
        <v>76</v>
      </c>
      <c r="B16" s="20">
        <v>27</v>
      </c>
      <c r="C16" s="38">
        <v>14</v>
      </c>
      <c r="D16" s="65">
        <f t="shared" si="0"/>
        <v>0.51851851851851849</v>
      </c>
      <c r="E16" s="21">
        <f t="shared" si="2"/>
        <v>0.79772079772079763</v>
      </c>
      <c r="F16" s="38">
        <v>49</v>
      </c>
      <c r="G16" s="51">
        <v>23</v>
      </c>
      <c r="H16" s="63">
        <f t="shared" si="1"/>
        <v>0.46938775510204084</v>
      </c>
      <c r="I16" s="21">
        <f t="shared" si="3"/>
        <v>0.71119356833642544</v>
      </c>
      <c r="J16" s="72">
        <v>14264.725</v>
      </c>
      <c r="K16" s="39">
        <f t="shared" si="4"/>
        <v>2.0977536764705884</v>
      </c>
    </row>
    <row r="17" spans="1:13" s="109" customFormat="1" ht="16.5" customHeight="1" x14ac:dyDescent="0.25">
      <c r="A17" s="22" t="s">
        <v>53</v>
      </c>
      <c r="B17" s="20">
        <v>55</v>
      </c>
      <c r="C17" s="38">
        <v>31</v>
      </c>
      <c r="D17" s="65">
        <f t="shared" si="0"/>
        <v>0.5636363636363636</v>
      </c>
      <c r="E17" s="21">
        <f t="shared" si="2"/>
        <v>0.86713286713286708</v>
      </c>
      <c r="F17" s="38">
        <v>77</v>
      </c>
      <c r="G17" s="51">
        <v>41</v>
      </c>
      <c r="H17" s="63">
        <f t="shared" si="1"/>
        <v>0.53246753246753242</v>
      </c>
      <c r="I17" s="21">
        <f t="shared" si="3"/>
        <v>0.80676898858717028</v>
      </c>
      <c r="J17" s="72">
        <v>5638.74</v>
      </c>
      <c r="K17" s="39">
        <f t="shared" si="4"/>
        <v>0.82922647058823529</v>
      </c>
    </row>
    <row r="18" spans="1:13" s="109" customFormat="1" ht="16.5" customHeight="1" x14ac:dyDescent="0.25">
      <c r="A18" s="22" t="s">
        <v>77</v>
      </c>
      <c r="B18" s="20">
        <v>36</v>
      </c>
      <c r="C18" s="38">
        <v>24</v>
      </c>
      <c r="D18" s="65">
        <f>IF(B18&gt;0,C18/B18,0)</f>
        <v>0.66666666666666663</v>
      </c>
      <c r="E18" s="21">
        <f t="shared" si="2"/>
        <v>1.0256410256410255</v>
      </c>
      <c r="F18" s="38">
        <v>46</v>
      </c>
      <c r="G18" s="51">
        <v>25</v>
      </c>
      <c r="H18" s="63">
        <f t="shared" si="1"/>
        <v>0.54347826086956519</v>
      </c>
      <c r="I18" s="21">
        <f t="shared" si="3"/>
        <v>0.82345191040843202</v>
      </c>
      <c r="J18" s="72">
        <v>10808.825000000001</v>
      </c>
      <c r="K18" s="39">
        <f t="shared" si="4"/>
        <v>1.5895330882352943</v>
      </c>
    </row>
    <row r="19" spans="1:13" s="109" customFormat="1" ht="16.5" customHeight="1" x14ac:dyDescent="0.25">
      <c r="A19" s="22" t="s">
        <v>78</v>
      </c>
      <c r="B19" s="20">
        <v>26</v>
      </c>
      <c r="C19" s="38">
        <v>13</v>
      </c>
      <c r="D19" s="65">
        <f t="shared" si="0"/>
        <v>0.5</v>
      </c>
      <c r="E19" s="21">
        <f t="shared" si="2"/>
        <v>0.76923076923076916</v>
      </c>
      <c r="F19" s="38">
        <v>38</v>
      </c>
      <c r="G19" s="51">
        <v>25</v>
      </c>
      <c r="H19" s="63">
        <f t="shared" si="1"/>
        <v>0.65789473684210531</v>
      </c>
      <c r="I19" s="21">
        <f t="shared" si="3"/>
        <v>0.99681020733652315</v>
      </c>
      <c r="J19" s="72">
        <v>10726.94</v>
      </c>
      <c r="K19" s="39">
        <f t="shared" si="4"/>
        <v>1.5774911764705883</v>
      </c>
    </row>
    <row r="20" spans="1:13" s="109" customFormat="1" ht="16.5" customHeight="1" x14ac:dyDescent="0.25">
      <c r="A20" s="22" t="s">
        <v>56</v>
      </c>
      <c r="B20" s="20">
        <v>38</v>
      </c>
      <c r="C20" s="38">
        <v>20</v>
      </c>
      <c r="D20" s="65">
        <f t="shared" si="0"/>
        <v>0.52631578947368418</v>
      </c>
      <c r="E20" s="21">
        <f t="shared" si="2"/>
        <v>0.80971659919028338</v>
      </c>
      <c r="F20" s="38">
        <v>37</v>
      </c>
      <c r="G20" s="51">
        <v>19</v>
      </c>
      <c r="H20" s="63">
        <f t="shared" si="1"/>
        <v>0.51351351351351349</v>
      </c>
      <c r="I20" s="21">
        <f t="shared" si="3"/>
        <v>0.77805077805077794</v>
      </c>
      <c r="J20" s="72">
        <v>12300.76</v>
      </c>
      <c r="K20" s="39">
        <f t="shared" si="4"/>
        <v>1.8089352941176471</v>
      </c>
    </row>
    <row r="21" spans="1:13" s="109" customFormat="1" ht="16.5" customHeight="1" thickBot="1" x14ac:dyDescent="0.3">
      <c r="A21" s="23" t="s">
        <v>57</v>
      </c>
      <c r="B21" s="24">
        <v>33</v>
      </c>
      <c r="C21" s="48">
        <v>14</v>
      </c>
      <c r="D21" s="66">
        <f t="shared" si="0"/>
        <v>0.42424242424242425</v>
      </c>
      <c r="E21" s="25">
        <f t="shared" si="2"/>
        <v>0.65268065268065267</v>
      </c>
      <c r="F21" s="41">
        <v>60</v>
      </c>
      <c r="G21" s="81">
        <v>26</v>
      </c>
      <c r="H21" s="64">
        <f t="shared" si="1"/>
        <v>0.43333333333333335</v>
      </c>
      <c r="I21" s="25">
        <f t="shared" si="3"/>
        <v>0.65656565656565657</v>
      </c>
      <c r="J21" s="106">
        <v>14894.455</v>
      </c>
      <c r="K21" s="121">
        <f t="shared" si="4"/>
        <v>2.1903610294117648</v>
      </c>
    </row>
    <row r="22" spans="1:13" s="111" customFormat="1" ht="16.5" customHeight="1" thickBot="1" x14ac:dyDescent="0.3">
      <c r="A22" s="26" t="s">
        <v>79</v>
      </c>
      <c r="B22" s="27">
        <v>663</v>
      </c>
      <c r="C22" s="49">
        <v>360</v>
      </c>
      <c r="D22" s="85">
        <f t="shared" si="0"/>
        <v>0.54298642533936647</v>
      </c>
      <c r="E22" s="28">
        <f t="shared" si="2"/>
        <v>0.83536373129133301</v>
      </c>
      <c r="F22" s="117">
        <v>809</v>
      </c>
      <c r="G22" s="49">
        <v>405</v>
      </c>
      <c r="H22" s="113">
        <f t="shared" si="1"/>
        <v>0.50061804697156986</v>
      </c>
      <c r="I22" s="28">
        <f t="shared" si="3"/>
        <v>0.75851219238116641</v>
      </c>
      <c r="J22" s="118">
        <v>10909.3</v>
      </c>
      <c r="K22" s="122">
        <f t="shared" si="4"/>
        <v>1.6043088235294116</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topLeftCell="A4"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01" t="str">
        <f>'1- Populations in Cohort'!A1:N1</f>
        <v xml:space="preserve">TAB 10 - LABOR EXCHANGE PERFORMANCE SUMMARY </v>
      </c>
      <c r="B1" s="202"/>
      <c r="C1" s="202"/>
      <c r="D1" s="202"/>
      <c r="E1" s="202"/>
      <c r="F1" s="202"/>
      <c r="G1" s="202"/>
      <c r="H1" s="202"/>
      <c r="I1" s="202"/>
      <c r="J1" s="202"/>
      <c r="K1" s="203"/>
    </row>
    <row r="2" spans="1:13" ht="20.149999999999999" customHeight="1" thickBot="1" x14ac:dyDescent="0.35">
      <c r="A2" s="204" t="str">
        <f>'1- Populations in Cohort'!A2:N2</f>
        <v>FY22 QUARTER ENDING DECEMBER 31, 2021</v>
      </c>
      <c r="B2" s="205"/>
      <c r="C2" s="205"/>
      <c r="D2" s="205"/>
      <c r="E2" s="205"/>
      <c r="F2" s="205"/>
      <c r="G2" s="205"/>
      <c r="H2" s="205"/>
      <c r="I2" s="205"/>
      <c r="J2" s="205"/>
      <c r="K2" s="206"/>
    </row>
    <row r="3" spans="1:13" s="107" customFormat="1" ht="20.149999999999999" customHeight="1" thickBot="1" x14ac:dyDescent="0.3">
      <c r="A3" s="207" t="s">
        <v>85</v>
      </c>
      <c r="B3" s="208"/>
      <c r="C3" s="208"/>
      <c r="D3" s="208"/>
      <c r="E3" s="208"/>
      <c r="F3" s="208"/>
      <c r="G3" s="208"/>
      <c r="H3" s="208"/>
      <c r="I3" s="208"/>
      <c r="J3" s="208"/>
      <c r="K3" s="209"/>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44" t="s">
        <v>71</v>
      </c>
      <c r="K5" s="70" t="s">
        <v>83</v>
      </c>
    </row>
    <row r="6" spans="1:13" s="109" customFormat="1" ht="16.5" customHeight="1" x14ac:dyDescent="0.25">
      <c r="A6" s="45" t="s">
        <v>42</v>
      </c>
      <c r="B6" s="123">
        <v>12</v>
      </c>
      <c r="C6" s="124">
        <v>8</v>
      </c>
      <c r="D6" s="125">
        <f>+C6/B6</f>
        <v>0.66666666666666663</v>
      </c>
      <c r="E6" s="126">
        <f>D6/0.65</f>
        <v>1.0256410256410255</v>
      </c>
      <c r="F6" s="124">
        <v>14</v>
      </c>
      <c r="G6" s="50">
        <v>7</v>
      </c>
      <c r="H6" s="127">
        <f>+G6/F6</f>
        <v>0.5</v>
      </c>
      <c r="I6" s="126">
        <f>H6/0.66</f>
        <v>0.75757575757575757</v>
      </c>
      <c r="J6" s="128">
        <v>2925.95</v>
      </c>
      <c r="K6" s="129">
        <f>(J6/6800)</f>
        <v>0.43028676470588234</v>
      </c>
    </row>
    <row r="7" spans="1:13" s="109" customFormat="1" ht="16.5" customHeight="1" x14ac:dyDescent="0.25">
      <c r="A7" s="22" t="s">
        <v>43</v>
      </c>
      <c r="B7" s="20">
        <v>92</v>
      </c>
      <c r="C7" s="38">
        <v>59</v>
      </c>
      <c r="D7" s="65">
        <f t="shared" ref="D7:D22" si="0">+C7/B7</f>
        <v>0.64130434782608692</v>
      </c>
      <c r="E7" s="21">
        <f>D7/0.65</f>
        <v>0.98662207357859522</v>
      </c>
      <c r="F7" s="38">
        <v>61</v>
      </c>
      <c r="G7" s="51">
        <v>34</v>
      </c>
      <c r="H7" s="63">
        <f t="shared" ref="H7:H22" si="1">+G7/F7</f>
        <v>0.55737704918032782</v>
      </c>
      <c r="I7" s="21">
        <f>H7/0.66</f>
        <v>0.84451068057625422</v>
      </c>
      <c r="J7" s="72">
        <v>13573.39</v>
      </c>
      <c r="K7" s="39">
        <f>(J7/6800)</f>
        <v>1.9960867647058822</v>
      </c>
    </row>
    <row r="8" spans="1:13" s="109" customFormat="1" ht="16.5" customHeight="1" x14ac:dyDescent="0.25">
      <c r="A8" s="22" t="s">
        <v>44</v>
      </c>
      <c r="B8" s="20">
        <v>48</v>
      </c>
      <c r="C8" s="38">
        <v>30</v>
      </c>
      <c r="D8" s="65">
        <f t="shared" si="0"/>
        <v>0.625</v>
      </c>
      <c r="E8" s="21">
        <f t="shared" ref="E8:E22" si="2">D8/0.65</f>
        <v>0.96153846153846145</v>
      </c>
      <c r="F8" s="38">
        <v>20</v>
      </c>
      <c r="G8" s="51">
        <v>10</v>
      </c>
      <c r="H8" s="63">
        <f t="shared" si="1"/>
        <v>0.5</v>
      </c>
      <c r="I8" s="21">
        <f t="shared" ref="I8:I22" si="3">H8/0.66</f>
        <v>0.75757575757575757</v>
      </c>
      <c r="J8" s="72">
        <v>11214.205</v>
      </c>
      <c r="K8" s="39">
        <f t="shared" ref="K8:K22" si="4">(J8/6800)</f>
        <v>1.6491477941176471</v>
      </c>
    </row>
    <row r="9" spans="1:13" s="109" customFormat="1" ht="16.5" customHeight="1" x14ac:dyDescent="0.25">
      <c r="A9" s="22" t="s">
        <v>45</v>
      </c>
      <c r="B9" s="20">
        <v>8</v>
      </c>
      <c r="C9" s="38">
        <v>4</v>
      </c>
      <c r="D9" s="65">
        <f t="shared" si="0"/>
        <v>0.5</v>
      </c>
      <c r="E9" s="21">
        <f t="shared" si="2"/>
        <v>0.76923076923076916</v>
      </c>
      <c r="F9" s="38">
        <v>11</v>
      </c>
      <c r="G9" s="51">
        <v>7</v>
      </c>
      <c r="H9" s="63">
        <f t="shared" si="1"/>
        <v>0.63636363636363635</v>
      </c>
      <c r="I9" s="21">
        <f t="shared" si="3"/>
        <v>0.96418732782369143</v>
      </c>
      <c r="J9" s="72">
        <v>16284.03</v>
      </c>
      <c r="K9" s="39">
        <f t="shared" si="4"/>
        <v>2.394710294117647</v>
      </c>
    </row>
    <row r="10" spans="1:13" s="109" customFormat="1" ht="16.5" customHeight="1" x14ac:dyDescent="0.25">
      <c r="A10" s="22" t="s">
        <v>72</v>
      </c>
      <c r="B10" s="20">
        <v>31</v>
      </c>
      <c r="C10" s="38">
        <v>18</v>
      </c>
      <c r="D10" s="65">
        <f>IF(B10&gt;0,C10/B10,0)</f>
        <v>0.58064516129032262</v>
      </c>
      <c r="E10" s="21">
        <f t="shared" si="2"/>
        <v>0.89330024813895781</v>
      </c>
      <c r="F10" s="38">
        <v>27</v>
      </c>
      <c r="G10" s="51">
        <v>13</v>
      </c>
      <c r="H10" s="63">
        <f>IF(F10&gt;0,G10/F10,0)</f>
        <v>0.48148148148148145</v>
      </c>
      <c r="I10" s="21">
        <f t="shared" si="3"/>
        <v>0.72951739618406275</v>
      </c>
      <c r="J10" s="72">
        <v>8412.125</v>
      </c>
      <c r="K10" s="39">
        <f t="shared" si="4"/>
        <v>1.2370772058823529</v>
      </c>
    </row>
    <row r="11" spans="1:13" s="109" customFormat="1" ht="16.5" customHeight="1" x14ac:dyDescent="0.25">
      <c r="A11" s="22" t="s">
        <v>47</v>
      </c>
      <c r="B11" s="20">
        <v>16</v>
      </c>
      <c r="C11" s="38">
        <v>10</v>
      </c>
      <c r="D11" s="65">
        <f t="shared" si="0"/>
        <v>0.625</v>
      </c>
      <c r="E11" s="21">
        <f t="shared" si="2"/>
        <v>0.96153846153846145</v>
      </c>
      <c r="F11" s="38">
        <v>19</v>
      </c>
      <c r="G11" s="51">
        <v>13</v>
      </c>
      <c r="H11" s="63">
        <f t="shared" si="1"/>
        <v>0.68421052631578949</v>
      </c>
      <c r="I11" s="21">
        <f t="shared" si="3"/>
        <v>1.036682615629984</v>
      </c>
      <c r="J11" s="72">
        <v>14065.3</v>
      </c>
      <c r="K11" s="39">
        <f t="shared" si="4"/>
        <v>2.0684264705882351</v>
      </c>
    </row>
    <row r="12" spans="1:13" s="109" customFormat="1" ht="16.5" customHeight="1" x14ac:dyDescent="0.25">
      <c r="A12" s="19" t="s">
        <v>73</v>
      </c>
      <c r="B12" s="20">
        <v>11</v>
      </c>
      <c r="C12" s="38">
        <v>4</v>
      </c>
      <c r="D12" s="65">
        <f t="shared" si="0"/>
        <v>0.36363636363636365</v>
      </c>
      <c r="E12" s="21">
        <f t="shared" si="2"/>
        <v>0.55944055944055948</v>
      </c>
      <c r="F12" s="38">
        <v>20</v>
      </c>
      <c r="G12" s="51">
        <v>8</v>
      </c>
      <c r="H12" s="63">
        <f>IF(F12&gt;0,G12/F12,0)</f>
        <v>0.4</v>
      </c>
      <c r="I12" s="21">
        <f t="shared" si="3"/>
        <v>0.60606060606060608</v>
      </c>
      <c r="J12" s="72">
        <v>8016.7049999999999</v>
      </c>
      <c r="K12" s="39">
        <f t="shared" si="4"/>
        <v>1.178927205882353</v>
      </c>
    </row>
    <row r="13" spans="1:13" s="109" customFormat="1" ht="16.5" customHeight="1" x14ac:dyDescent="0.25">
      <c r="A13" s="22" t="s">
        <v>74</v>
      </c>
      <c r="B13" s="20">
        <v>6</v>
      </c>
      <c r="C13" s="38">
        <v>2</v>
      </c>
      <c r="D13" s="65">
        <f t="shared" si="0"/>
        <v>0.33333333333333331</v>
      </c>
      <c r="E13" s="21">
        <f t="shared" si="2"/>
        <v>0.51282051282051277</v>
      </c>
      <c r="F13" s="38">
        <v>14</v>
      </c>
      <c r="G13" s="51">
        <v>11</v>
      </c>
      <c r="H13" s="63">
        <f t="shared" si="1"/>
        <v>0.7857142857142857</v>
      </c>
      <c r="I13" s="21">
        <f t="shared" si="3"/>
        <v>1.1904761904761905</v>
      </c>
      <c r="J13" s="72">
        <v>22128.87</v>
      </c>
      <c r="K13" s="39">
        <f t="shared" si="4"/>
        <v>3.2542455882352939</v>
      </c>
    </row>
    <row r="14" spans="1:13" s="109" customFormat="1" ht="16.5" customHeight="1" x14ac:dyDescent="0.25">
      <c r="A14" s="22" t="s">
        <v>75</v>
      </c>
      <c r="B14" s="20">
        <v>5</v>
      </c>
      <c r="C14" s="38">
        <v>1</v>
      </c>
      <c r="D14" s="65">
        <f>IF(B14&gt;0,C14/B14,0)</f>
        <v>0.2</v>
      </c>
      <c r="E14" s="21">
        <f t="shared" si="2"/>
        <v>0.30769230769230771</v>
      </c>
      <c r="F14" s="38">
        <v>1</v>
      </c>
      <c r="G14" s="51">
        <v>0</v>
      </c>
      <c r="H14" s="63">
        <f>IF(F14&gt;0,G14/F14,0)</f>
        <v>0</v>
      </c>
      <c r="I14" s="21">
        <f t="shared" si="3"/>
        <v>0</v>
      </c>
      <c r="J14" s="72">
        <v>10410.82</v>
      </c>
      <c r="K14" s="39">
        <f t="shared" si="4"/>
        <v>1.5310029411764705</v>
      </c>
    </row>
    <row r="15" spans="1:13" s="109" customFormat="1" ht="16.5" customHeight="1" x14ac:dyDescent="0.25">
      <c r="A15" s="22" t="s">
        <v>51</v>
      </c>
      <c r="B15" s="20">
        <v>17</v>
      </c>
      <c r="C15" s="38">
        <v>8</v>
      </c>
      <c r="D15" s="65">
        <f t="shared" si="0"/>
        <v>0.47058823529411764</v>
      </c>
      <c r="E15" s="21">
        <f t="shared" si="2"/>
        <v>0.72398190045248867</v>
      </c>
      <c r="F15" s="38">
        <v>32</v>
      </c>
      <c r="G15" s="51">
        <v>19</v>
      </c>
      <c r="H15" s="63">
        <f t="shared" si="1"/>
        <v>0.59375</v>
      </c>
      <c r="I15" s="21">
        <f t="shared" si="3"/>
        <v>0.89962121212121204</v>
      </c>
      <c r="J15" s="72">
        <v>11489.625</v>
      </c>
      <c r="K15" s="39">
        <f t="shared" si="4"/>
        <v>1.6896507352941177</v>
      </c>
    </row>
    <row r="16" spans="1:13" s="109" customFormat="1" ht="16.5" customHeight="1" x14ac:dyDescent="0.25">
      <c r="A16" s="22" t="s">
        <v>76</v>
      </c>
      <c r="B16" s="20">
        <v>10</v>
      </c>
      <c r="C16" s="38">
        <v>7</v>
      </c>
      <c r="D16" s="65">
        <f t="shared" si="0"/>
        <v>0.7</v>
      </c>
      <c r="E16" s="21">
        <f t="shared" si="2"/>
        <v>1.0769230769230769</v>
      </c>
      <c r="F16" s="38">
        <v>16</v>
      </c>
      <c r="G16" s="51">
        <v>7</v>
      </c>
      <c r="H16" s="63">
        <f>IF(F16&gt;0,G16/F16,0)</f>
        <v>0.4375</v>
      </c>
      <c r="I16" s="21">
        <f t="shared" si="3"/>
        <v>0.66287878787878785</v>
      </c>
      <c r="J16" s="72">
        <v>14028</v>
      </c>
      <c r="K16" s="39">
        <f t="shared" si="4"/>
        <v>2.0629411764705883</v>
      </c>
    </row>
    <row r="17" spans="1:13" s="109" customFormat="1" ht="16.5" customHeight="1" x14ac:dyDescent="0.25">
      <c r="A17" s="22" t="s">
        <v>53</v>
      </c>
      <c r="B17" s="20">
        <v>26</v>
      </c>
      <c r="C17" s="38">
        <v>16</v>
      </c>
      <c r="D17" s="65">
        <f>IF(B17&gt;0,C17/B17,0)</f>
        <v>0.61538461538461542</v>
      </c>
      <c r="E17" s="21">
        <f t="shared" si="2"/>
        <v>0.94674556213017758</v>
      </c>
      <c r="F17" s="38">
        <v>49</v>
      </c>
      <c r="G17" s="51">
        <v>28</v>
      </c>
      <c r="H17" s="63">
        <f>IF(F17&gt;0,G17/F17,0)</f>
        <v>0.5714285714285714</v>
      </c>
      <c r="I17" s="21">
        <f t="shared" si="3"/>
        <v>0.86580086580086568</v>
      </c>
      <c r="J17" s="72">
        <v>12325.5</v>
      </c>
      <c r="K17" s="39">
        <f t="shared" si="4"/>
        <v>1.8125735294117646</v>
      </c>
    </row>
    <row r="18" spans="1:13" s="109" customFormat="1" ht="16.5" customHeight="1" x14ac:dyDescent="0.25">
      <c r="A18" s="22" t="s">
        <v>77</v>
      </c>
      <c r="B18" s="20">
        <v>23</v>
      </c>
      <c r="C18" s="38">
        <v>18</v>
      </c>
      <c r="D18" s="65">
        <f>IF(B18&gt;0,C18/B18,0)</f>
        <v>0.78260869565217395</v>
      </c>
      <c r="E18" s="21">
        <f t="shared" si="2"/>
        <v>1.2040133779264215</v>
      </c>
      <c r="F18" s="38">
        <v>29</v>
      </c>
      <c r="G18" s="51">
        <v>16</v>
      </c>
      <c r="H18" s="63">
        <f>IF(F18&gt;0,G18/F18,0)</f>
        <v>0.55172413793103448</v>
      </c>
      <c r="I18" s="21">
        <f t="shared" si="3"/>
        <v>0.83594566353187039</v>
      </c>
      <c r="J18" s="72">
        <v>14302.415000000001</v>
      </c>
      <c r="K18" s="39">
        <f t="shared" si="4"/>
        <v>2.103296323529412</v>
      </c>
    </row>
    <row r="19" spans="1:13" s="109" customFormat="1" ht="16.5" customHeight="1" x14ac:dyDescent="0.25">
      <c r="A19" s="22" t="s">
        <v>78</v>
      </c>
      <c r="B19" s="20">
        <v>19</v>
      </c>
      <c r="C19" s="38">
        <v>9</v>
      </c>
      <c r="D19" s="65">
        <f t="shared" si="0"/>
        <v>0.47368421052631576</v>
      </c>
      <c r="E19" s="21">
        <f t="shared" si="2"/>
        <v>0.72874493927125494</v>
      </c>
      <c r="F19" s="38">
        <v>28</v>
      </c>
      <c r="G19" s="51">
        <v>21</v>
      </c>
      <c r="H19" s="63">
        <f t="shared" si="1"/>
        <v>0.75</v>
      </c>
      <c r="I19" s="21">
        <f t="shared" si="3"/>
        <v>1.1363636363636362</v>
      </c>
      <c r="J19" s="72">
        <v>10726.94</v>
      </c>
      <c r="K19" s="39">
        <f t="shared" si="4"/>
        <v>1.5774911764705883</v>
      </c>
    </row>
    <row r="20" spans="1:13" s="109" customFormat="1" ht="16.5" customHeight="1" x14ac:dyDescent="0.25">
      <c r="A20" s="22" t="s">
        <v>56</v>
      </c>
      <c r="B20" s="20">
        <v>23</v>
      </c>
      <c r="C20" s="38">
        <v>11</v>
      </c>
      <c r="D20" s="65">
        <f t="shared" si="0"/>
        <v>0.47826086956521741</v>
      </c>
      <c r="E20" s="21">
        <f t="shared" si="2"/>
        <v>0.73578595317725748</v>
      </c>
      <c r="F20" s="38">
        <v>22</v>
      </c>
      <c r="G20" s="51">
        <v>12</v>
      </c>
      <c r="H20" s="63">
        <f t="shared" si="1"/>
        <v>0.54545454545454541</v>
      </c>
      <c r="I20" s="21">
        <f t="shared" si="3"/>
        <v>0.82644628099173545</v>
      </c>
      <c r="J20" s="72">
        <v>18798.5</v>
      </c>
      <c r="K20" s="39">
        <f t="shared" si="4"/>
        <v>2.7644852941176472</v>
      </c>
    </row>
    <row r="21" spans="1:13" s="109" customFormat="1" ht="16.5" customHeight="1" thickBot="1" x14ac:dyDescent="0.3">
      <c r="A21" s="23" t="s">
        <v>57</v>
      </c>
      <c r="B21" s="24">
        <v>21</v>
      </c>
      <c r="C21" s="48">
        <v>11</v>
      </c>
      <c r="D21" s="66">
        <f t="shared" si="0"/>
        <v>0.52380952380952384</v>
      </c>
      <c r="E21" s="25">
        <f t="shared" si="2"/>
        <v>0.80586080586080588</v>
      </c>
      <c r="F21" s="41">
        <v>41</v>
      </c>
      <c r="G21" s="81">
        <v>18</v>
      </c>
      <c r="H21" s="64">
        <f t="shared" si="1"/>
        <v>0.43902439024390244</v>
      </c>
      <c r="I21" s="25">
        <f t="shared" si="3"/>
        <v>0.66518847006651882</v>
      </c>
      <c r="J21" s="106">
        <v>16161.31</v>
      </c>
      <c r="K21" s="121">
        <f t="shared" si="4"/>
        <v>2.3766632352941177</v>
      </c>
    </row>
    <row r="22" spans="1:13" s="111" customFormat="1" ht="16.5" customHeight="1" thickBot="1" x14ac:dyDescent="0.3">
      <c r="A22" s="26" t="s">
        <v>79</v>
      </c>
      <c r="B22" s="27">
        <v>368</v>
      </c>
      <c r="C22" s="49">
        <v>216</v>
      </c>
      <c r="D22" s="85">
        <f t="shared" si="0"/>
        <v>0.58695652173913049</v>
      </c>
      <c r="E22" s="28">
        <f t="shared" si="2"/>
        <v>0.90301003344481612</v>
      </c>
      <c r="F22" s="117">
        <v>404</v>
      </c>
      <c r="G22" s="49">
        <v>224</v>
      </c>
      <c r="H22" s="113">
        <f t="shared" si="1"/>
        <v>0.5544554455445545</v>
      </c>
      <c r="I22" s="28">
        <f t="shared" si="3"/>
        <v>0.84008400840084008</v>
      </c>
      <c r="J22" s="118">
        <v>12400.555</v>
      </c>
      <c r="K22" s="122">
        <f t="shared" si="4"/>
        <v>1.8236110294117647</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4:K24"/>
    <mergeCell ref="A23:K23"/>
  </mergeCells>
  <phoneticPr fontId="0" type="noConversion"/>
  <printOptions horizontalCentered="1" verticalCentered="1"/>
  <pageMargins left="0.3" right="0.3" top="0.3" bottom="0.3" header="0.12" footer="0.13"/>
  <pageSetup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DECEMBER 31, 2021</v>
      </c>
      <c r="B2" s="216"/>
      <c r="C2" s="216"/>
      <c r="D2" s="216"/>
      <c r="E2" s="216"/>
      <c r="F2" s="216"/>
      <c r="G2" s="216"/>
      <c r="H2" s="216"/>
      <c r="I2" s="216"/>
      <c r="J2" s="216"/>
      <c r="K2" s="217"/>
    </row>
    <row r="3" spans="1:13" s="107" customFormat="1" ht="20.149999999999999" customHeight="1" thickBot="1" x14ac:dyDescent="0.3">
      <c r="A3" s="218" t="s">
        <v>86</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38</v>
      </c>
      <c r="C6" s="124">
        <v>17</v>
      </c>
      <c r="D6" s="125">
        <f>+C6/B6</f>
        <v>0.44736842105263158</v>
      </c>
      <c r="E6" s="126">
        <f>D6/0.56</f>
        <v>0.79887218045112773</v>
      </c>
      <c r="F6" s="124">
        <v>46</v>
      </c>
      <c r="G6" s="50">
        <v>21</v>
      </c>
      <c r="H6" s="127">
        <f>+G6/F6</f>
        <v>0.45652173913043476</v>
      </c>
      <c r="I6" s="126">
        <f>H6/0.56</f>
        <v>0.81521739130434767</v>
      </c>
      <c r="J6" s="128">
        <v>7998.95</v>
      </c>
      <c r="K6" s="129">
        <f>(J6/8000)</f>
        <v>0.99986874999999997</v>
      </c>
    </row>
    <row r="7" spans="1:13" s="109" customFormat="1" ht="16.5" customHeight="1" x14ac:dyDescent="0.25">
      <c r="A7" s="22" t="s">
        <v>43</v>
      </c>
      <c r="B7" s="20">
        <v>118</v>
      </c>
      <c r="C7" s="38">
        <v>69</v>
      </c>
      <c r="D7" s="65">
        <f t="shared" ref="D7:D22" si="0">+C7/B7</f>
        <v>0.5847457627118644</v>
      </c>
      <c r="E7" s="21">
        <f>D7/0.56</f>
        <v>1.044188861985472</v>
      </c>
      <c r="F7" s="38">
        <v>101</v>
      </c>
      <c r="G7" s="51">
        <v>52</v>
      </c>
      <c r="H7" s="63">
        <f t="shared" ref="H7:H22" si="1">+G7/F7</f>
        <v>0.51485148514851486</v>
      </c>
      <c r="I7" s="21">
        <f>H7/0.56</f>
        <v>0.91937765205091926</v>
      </c>
      <c r="J7" s="72">
        <v>11993.32</v>
      </c>
      <c r="K7" s="39">
        <f>(J7/8000)</f>
        <v>1.4991649999999999</v>
      </c>
    </row>
    <row r="8" spans="1:13" s="109" customFormat="1" ht="16.5" customHeight="1" x14ac:dyDescent="0.25">
      <c r="A8" s="22" t="s">
        <v>44</v>
      </c>
      <c r="B8" s="20">
        <v>145</v>
      </c>
      <c r="C8" s="38">
        <v>82</v>
      </c>
      <c r="D8" s="65">
        <f t="shared" si="0"/>
        <v>0.56551724137931036</v>
      </c>
      <c r="E8" s="21">
        <f t="shared" ref="E8:E22" si="2">D8/0.56</f>
        <v>1.0098522167487685</v>
      </c>
      <c r="F8" s="38">
        <v>66</v>
      </c>
      <c r="G8" s="51">
        <v>31</v>
      </c>
      <c r="H8" s="63">
        <f t="shared" si="1"/>
        <v>0.46969696969696972</v>
      </c>
      <c r="I8" s="21">
        <f t="shared" ref="I8:I22" si="3">H8/0.56</f>
        <v>0.83874458874458868</v>
      </c>
      <c r="J8" s="72">
        <v>9836.6</v>
      </c>
      <c r="K8" s="39">
        <f t="shared" ref="K8:K22" si="4">(J8/8000)</f>
        <v>1.2295750000000001</v>
      </c>
    </row>
    <row r="9" spans="1:13" s="109" customFormat="1" ht="16.5" customHeight="1" x14ac:dyDescent="0.25">
      <c r="A9" s="22" t="s">
        <v>45</v>
      </c>
      <c r="B9" s="20">
        <v>11</v>
      </c>
      <c r="C9" s="38">
        <v>7</v>
      </c>
      <c r="D9" s="65">
        <f t="shared" si="0"/>
        <v>0.63636363636363635</v>
      </c>
      <c r="E9" s="21">
        <f t="shared" si="2"/>
        <v>1.1363636363636362</v>
      </c>
      <c r="F9" s="38">
        <v>16</v>
      </c>
      <c r="G9" s="51">
        <v>10</v>
      </c>
      <c r="H9" s="63">
        <f t="shared" si="1"/>
        <v>0.625</v>
      </c>
      <c r="I9" s="21">
        <f t="shared" si="3"/>
        <v>1.1160714285714284</v>
      </c>
      <c r="J9" s="72">
        <v>14076.92</v>
      </c>
      <c r="K9" s="39">
        <f t="shared" si="4"/>
        <v>1.7596149999999999</v>
      </c>
    </row>
    <row r="10" spans="1:13" s="109" customFormat="1" ht="16.5" customHeight="1" x14ac:dyDescent="0.25">
      <c r="A10" s="22" t="s">
        <v>72</v>
      </c>
      <c r="B10" s="20">
        <v>56</v>
      </c>
      <c r="C10" s="38">
        <v>30</v>
      </c>
      <c r="D10" s="65">
        <f>IF(B10&gt;0,C10/B10,0)</f>
        <v>0.5357142857142857</v>
      </c>
      <c r="E10" s="21">
        <f t="shared" si="2"/>
        <v>0.95663265306122436</v>
      </c>
      <c r="F10" s="38">
        <v>56</v>
      </c>
      <c r="G10" s="51">
        <v>27</v>
      </c>
      <c r="H10" s="63">
        <f>IF(F10&gt;0,G10/F10,0)</f>
        <v>0.48214285714285715</v>
      </c>
      <c r="I10" s="21">
        <f t="shared" si="3"/>
        <v>0.86096938775510201</v>
      </c>
      <c r="J10" s="72">
        <v>5572.55</v>
      </c>
      <c r="K10" s="39">
        <f t="shared" si="4"/>
        <v>0.69656875000000007</v>
      </c>
    </row>
    <row r="11" spans="1:13" s="109" customFormat="1" ht="16.5" customHeight="1" x14ac:dyDescent="0.25">
      <c r="A11" s="22" t="s">
        <v>47</v>
      </c>
      <c r="B11" s="20">
        <v>50</v>
      </c>
      <c r="C11" s="38">
        <v>25</v>
      </c>
      <c r="D11" s="65">
        <f t="shared" si="0"/>
        <v>0.5</v>
      </c>
      <c r="E11" s="21">
        <f t="shared" si="2"/>
        <v>0.89285714285714279</v>
      </c>
      <c r="F11" s="38">
        <v>54</v>
      </c>
      <c r="G11" s="51">
        <v>26</v>
      </c>
      <c r="H11" s="63">
        <f t="shared" si="1"/>
        <v>0.48148148148148145</v>
      </c>
      <c r="I11" s="21">
        <f t="shared" si="3"/>
        <v>0.85978835978835966</v>
      </c>
      <c r="J11" s="72">
        <v>12175.95</v>
      </c>
      <c r="K11" s="39">
        <f t="shared" si="4"/>
        <v>1.52199375</v>
      </c>
    </row>
    <row r="12" spans="1:13" s="109" customFormat="1" ht="16.5" customHeight="1" x14ac:dyDescent="0.25">
      <c r="A12" s="19" t="s">
        <v>73</v>
      </c>
      <c r="B12" s="20">
        <v>32</v>
      </c>
      <c r="C12" s="38">
        <v>14</v>
      </c>
      <c r="D12" s="65">
        <f t="shared" si="0"/>
        <v>0.4375</v>
      </c>
      <c r="E12" s="21">
        <f t="shared" si="2"/>
        <v>0.78124999999999989</v>
      </c>
      <c r="F12" s="38">
        <v>52</v>
      </c>
      <c r="G12" s="51">
        <v>20</v>
      </c>
      <c r="H12" s="63">
        <f t="shared" si="1"/>
        <v>0.38461538461538464</v>
      </c>
      <c r="I12" s="21">
        <f t="shared" si="3"/>
        <v>0.68681318681318682</v>
      </c>
      <c r="J12" s="72">
        <v>7851.0249999999996</v>
      </c>
      <c r="K12" s="39">
        <f t="shared" si="4"/>
        <v>0.98137812499999999</v>
      </c>
    </row>
    <row r="13" spans="1:13" s="109" customFormat="1" ht="16.5" customHeight="1" x14ac:dyDescent="0.25">
      <c r="A13" s="22" t="s">
        <v>74</v>
      </c>
      <c r="B13" s="20">
        <v>12</v>
      </c>
      <c r="C13" s="38">
        <v>6</v>
      </c>
      <c r="D13" s="65">
        <f t="shared" si="0"/>
        <v>0.5</v>
      </c>
      <c r="E13" s="21">
        <f t="shared" si="2"/>
        <v>0.89285714285714279</v>
      </c>
      <c r="F13" s="38">
        <v>25</v>
      </c>
      <c r="G13" s="51">
        <v>14</v>
      </c>
      <c r="H13" s="63">
        <f t="shared" si="1"/>
        <v>0.56000000000000005</v>
      </c>
      <c r="I13" s="21">
        <f t="shared" si="3"/>
        <v>1</v>
      </c>
      <c r="J13" s="72">
        <v>10482.745000000001</v>
      </c>
      <c r="K13" s="39">
        <f t="shared" si="4"/>
        <v>1.3103431250000002</v>
      </c>
    </row>
    <row r="14" spans="1:13" s="109" customFormat="1" ht="16.5" customHeight="1" x14ac:dyDescent="0.25">
      <c r="A14" s="22" t="s">
        <v>75</v>
      </c>
      <c r="B14" s="20">
        <v>44</v>
      </c>
      <c r="C14" s="38">
        <v>30</v>
      </c>
      <c r="D14" s="65">
        <f>IF(B14&gt;0,C14/B14,0)</f>
        <v>0.68181818181818177</v>
      </c>
      <c r="E14" s="21">
        <f t="shared" si="2"/>
        <v>1.2175324675324672</v>
      </c>
      <c r="F14" s="38">
        <v>14</v>
      </c>
      <c r="G14" s="51">
        <v>11</v>
      </c>
      <c r="H14" s="63">
        <f>IF(F14&gt;0,G14/F14,0)</f>
        <v>0.7857142857142857</v>
      </c>
      <c r="I14" s="21">
        <f t="shared" si="3"/>
        <v>1.4030612244897958</v>
      </c>
      <c r="J14" s="72">
        <v>8681.7049999999999</v>
      </c>
      <c r="K14" s="39">
        <f t="shared" si="4"/>
        <v>1.0852131249999999</v>
      </c>
    </row>
    <row r="15" spans="1:13" s="109" customFormat="1" ht="16.5" customHeight="1" x14ac:dyDescent="0.25">
      <c r="A15" s="22" t="s">
        <v>51</v>
      </c>
      <c r="B15" s="20">
        <v>46</v>
      </c>
      <c r="C15" s="38">
        <v>25</v>
      </c>
      <c r="D15" s="65">
        <f t="shared" si="0"/>
        <v>0.54347826086956519</v>
      </c>
      <c r="E15" s="21">
        <f t="shared" si="2"/>
        <v>0.97049689440993769</v>
      </c>
      <c r="F15" s="38">
        <v>89</v>
      </c>
      <c r="G15" s="51">
        <v>45</v>
      </c>
      <c r="H15" s="63">
        <f t="shared" si="1"/>
        <v>0.5056179775280899</v>
      </c>
      <c r="I15" s="21">
        <f t="shared" si="3"/>
        <v>0.90288924558587469</v>
      </c>
      <c r="J15" s="72">
        <v>8511</v>
      </c>
      <c r="K15" s="39">
        <f t="shared" si="4"/>
        <v>1.0638749999999999</v>
      </c>
    </row>
    <row r="16" spans="1:13" s="109" customFormat="1" ht="16.5" customHeight="1" x14ac:dyDescent="0.25">
      <c r="A16" s="22" t="s">
        <v>76</v>
      </c>
      <c r="B16" s="20">
        <v>21</v>
      </c>
      <c r="C16" s="38">
        <v>12</v>
      </c>
      <c r="D16" s="65">
        <f t="shared" si="0"/>
        <v>0.5714285714285714</v>
      </c>
      <c r="E16" s="21">
        <f t="shared" si="2"/>
        <v>1.0204081632653059</v>
      </c>
      <c r="F16" s="38">
        <v>38</v>
      </c>
      <c r="G16" s="51">
        <v>15</v>
      </c>
      <c r="H16" s="63">
        <f t="shared" si="1"/>
        <v>0.39473684210526316</v>
      </c>
      <c r="I16" s="21">
        <f t="shared" si="3"/>
        <v>0.70488721804511267</v>
      </c>
      <c r="J16" s="72">
        <v>8695.2000000000007</v>
      </c>
      <c r="K16" s="39">
        <f t="shared" si="4"/>
        <v>1.0869000000000002</v>
      </c>
    </row>
    <row r="17" spans="1:13" s="109" customFormat="1" ht="16.5" customHeight="1" x14ac:dyDescent="0.25">
      <c r="A17" s="22" t="s">
        <v>53</v>
      </c>
      <c r="B17" s="20">
        <v>106</v>
      </c>
      <c r="C17" s="38">
        <v>65</v>
      </c>
      <c r="D17" s="65">
        <f t="shared" si="0"/>
        <v>0.6132075471698113</v>
      </c>
      <c r="E17" s="21">
        <f t="shared" si="2"/>
        <v>1.0950134770889486</v>
      </c>
      <c r="F17" s="38">
        <v>143</v>
      </c>
      <c r="G17" s="51">
        <v>88</v>
      </c>
      <c r="H17" s="63">
        <f t="shared" si="1"/>
        <v>0.61538461538461542</v>
      </c>
      <c r="I17" s="21">
        <f t="shared" si="3"/>
        <v>1.0989010989010988</v>
      </c>
      <c r="J17" s="72">
        <v>11336.51</v>
      </c>
      <c r="K17" s="39">
        <f t="shared" si="4"/>
        <v>1.4170637500000001</v>
      </c>
    </row>
    <row r="18" spans="1:13" s="109" customFormat="1" ht="16.5" customHeight="1" x14ac:dyDescent="0.25">
      <c r="A18" s="22" t="s">
        <v>77</v>
      </c>
      <c r="B18" s="20">
        <v>34</v>
      </c>
      <c r="C18" s="38">
        <v>22</v>
      </c>
      <c r="D18" s="65">
        <f>IF(B18&gt;0,C18/B18,0)</f>
        <v>0.6470588235294118</v>
      </c>
      <c r="E18" s="21">
        <f t="shared" si="2"/>
        <v>1.1554621848739495</v>
      </c>
      <c r="F18" s="38">
        <v>42</v>
      </c>
      <c r="G18" s="51">
        <v>23</v>
      </c>
      <c r="H18" s="63">
        <f>IF(F18&gt;0,G18/F18,0)</f>
        <v>0.54761904761904767</v>
      </c>
      <c r="I18" s="21">
        <f t="shared" si="3"/>
        <v>0.97789115646258506</v>
      </c>
      <c r="J18" s="72">
        <v>14048.25</v>
      </c>
      <c r="K18" s="39">
        <f t="shared" si="4"/>
        <v>1.7560312499999999</v>
      </c>
    </row>
    <row r="19" spans="1:13" s="109" customFormat="1" ht="16.5" customHeight="1" x14ac:dyDescent="0.25">
      <c r="A19" s="22" t="s">
        <v>78</v>
      </c>
      <c r="B19" s="20">
        <v>48</v>
      </c>
      <c r="C19" s="38">
        <v>21</v>
      </c>
      <c r="D19" s="65">
        <f t="shared" si="0"/>
        <v>0.4375</v>
      </c>
      <c r="E19" s="21">
        <f t="shared" si="2"/>
        <v>0.78124999999999989</v>
      </c>
      <c r="F19" s="38">
        <v>62</v>
      </c>
      <c r="G19" s="51">
        <v>33</v>
      </c>
      <c r="H19" s="63">
        <f t="shared" si="1"/>
        <v>0.532258064516129</v>
      </c>
      <c r="I19" s="21">
        <f t="shared" si="3"/>
        <v>0.95046082949308741</v>
      </c>
      <c r="J19" s="72">
        <v>11303.46</v>
      </c>
      <c r="K19" s="39">
        <f t="shared" si="4"/>
        <v>1.4129324999999999</v>
      </c>
    </row>
    <row r="20" spans="1:13" s="109" customFormat="1" ht="16.5" customHeight="1" x14ac:dyDescent="0.25">
      <c r="A20" s="22" t="s">
        <v>56</v>
      </c>
      <c r="B20" s="20">
        <v>66</v>
      </c>
      <c r="C20" s="38">
        <v>28</v>
      </c>
      <c r="D20" s="65">
        <f t="shared" si="0"/>
        <v>0.42424242424242425</v>
      </c>
      <c r="E20" s="21">
        <f t="shared" si="2"/>
        <v>0.75757575757575757</v>
      </c>
      <c r="F20" s="38">
        <v>57</v>
      </c>
      <c r="G20" s="51">
        <v>21</v>
      </c>
      <c r="H20" s="63">
        <f t="shared" si="1"/>
        <v>0.36842105263157893</v>
      </c>
      <c r="I20" s="21">
        <f t="shared" si="3"/>
        <v>0.6578947368421052</v>
      </c>
      <c r="J20" s="72">
        <v>15190.25</v>
      </c>
      <c r="K20" s="39">
        <f t="shared" si="4"/>
        <v>1.8987812500000001</v>
      </c>
    </row>
    <row r="21" spans="1:13" s="109" customFormat="1" ht="16.5" customHeight="1" thickBot="1" x14ac:dyDescent="0.3">
      <c r="A21" s="23" t="s">
        <v>57</v>
      </c>
      <c r="B21" s="24">
        <v>51</v>
      </c>
      <c r="C21" s="48">
        <v>23</v>
      </c>
      <c r="D21" s="66">
        <f t="shared" si="0"/>
        <v>0.45098039215686275</v>
      </c>
      <c r="E21" s="25">
        <f t="shared" si="2"/>
        <v>0.80532212885154053</v>
      </c>
      <c r="F21" s="41">
        <v>99</v>
      </c>
      <c r="G21" s="81">
        <v>38</v>
      </c>
      <c r="H21" s="64">
        <f t="shared" si="1"/>
        <v>0.38383838383838381</v>
      </c>
      <c r="I21" s="25">
        <f t="shared" si="3"/>
        <v>0.68542568542568527</v>
      </c>
      <c r="J21" s="106">
        <v>13627.6</v>
      </c>
      <c r="K21" s="121">
        <f t="shared" si="4"/>
        <v>1.7034500000000001</v>
      </c>
    </row>
    <row r="22" spans="1:13" s="111" customFormat="1" ht="16.5" customHeight="1" thickBot="1" x14ac:dyDescent="0.3">
      <c r="A22" s="26" t="s">
        <v>79</v>
      </c>
      <c r="B22" s="27">
        <v>878</v>
      </c>
      <c r="C22" s="49">
        <v>476</v>
      </c>
      <c r="D22" s="85">
        <f t="shared" si="0"/>
        <v>0.54214123006833714</v>
      </c>
      <c r="E22" s="28">
        <f t="shared" si="2"/>
        <v>0.9681093394077448</v>
      </c>
      <c r="F22" s="117">
        <v>960</v>
      </c>
      <c r="G22" s="49">
        <v>475</v>
      </c>
      <c r="H22" s="113">
        <f t="shared" si="1"/>
        <v>0.49479166666666669</v>
      </c>
      <c r="I22" s="28">
        <f t="shared" si="3"/>
        <v>0.88355654761904756</v>
      </c>
      <c r="J22" s="118">
        <v>10202.69</v>
      </c>
      <c r="K22" s="122">
        <f t="shared" si="4"/>
        <v>1.2753362500000001</v>
      </c>
    </row>
    <row r="23" spans="1:13" s="111" customFormat="1" ht="16.5" customHeight="1" x14ac:dyDescent="0.25">
      <c r="A23" s="178" t="s">
        <v>90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zoomScaleNormal="100" workbookViewId="0">
      <selection activeCell="A25" sqref="A25"/>
    </sheetView>
  </sheetViews>
  <sheetFormatPr defaultColWidth="9.1796875" defaultRowHeight="13" x14ac:dyDescent="0.3"/>
  <cols>
    <col min="1" max="1" width="19.1796875" style="29" customWidth="1"/>
    <col min="2" max="4" width="11.7265625" style="29" customWidth="1"/>
    <col min="5" max="5" width="10.81640625" style="29" customWidth="1"/>
    <col min="6" max="8" width="11.7265625" style="29" customWidth="1"/>
    <col min="9" max="9" width="10.81640625" style="29" customWidth="1"/>
    <col min="10" max="10" width="11.54296875" style="29" customWidth="1"/>
    <col min="11" max="11" width="10.81640625" style="29" customWidth="1"/>
    <col min="12" max="12" width="0" style="29" hidden="1" customWidth="1"/>
    <col min="13" max="16384" width="9.1796875" style="29"/>
  </cols>
  <sheetData>
    <row r="1" spans="1:13" ht="20.149999999999999" customHeight="1" x14ac:dyDescent="0.3">
      <c r="A1" s="212" t="str">
        <f>'1- Populations in Cohort'!A1:N1</f>
        <v xml:space="preserve">TAB 10 - LABOR EXCHANGE PERFORMANCE SUMMARY </v>
      </c>
      <c r="B1" s="213"/>
      <c r="C1" s="213"/>
      <c r="D1" s="213"/>
      <c r="E1" s="213"/>
      <c r="F1" s="213"/>
      <c r="G1" s="213"/>
      <c r="H1" s="213"/>
      <c r="I1" s="213"/>
      <c r="J1" s="213"/>
      <c r="K1" s="214"/>
    </row>
    <row r="2" spans="1:13" ht="20.149999999999999" customHeight="1" thickBot="1" x14ac:dyDescent="0.35">
      <c r="A2" s="215" t="str">
        <f>'1- Populations in Cohort'!A2:N2</f>
        <v>FY22 QUARTER ENDING DECEMBER 31, 2021</v>
      </c>
      <c r="B2" s="216"/>
      <c r="C2" s="216"/>
      <c r="D2" s="216"/>
      <c r="E2" s="216"/>
      <c r="F2" s="216"/>
      <c r="G2" s="216"/>
      <c r="H2" s="216"/>
      <c r="I2" s="216"/>
      <c r="J2" s="216"/>
      <c r="K2" s="217"/>
    </row>
    <row r="3" spans="1:13" s="107" customFormat="1" ht="20.149999999999999" customHeight="1" thickBot="1" x14ac:dyDescent="0.3">
      <c r="A3" s="218" t="s">
        <v>87</v>
      </c>
      <c r="B3" s="219"/>
      <c r="C3" s="219"/>
      <c r="D3" s="219"/>
      <c r="E3" s="219"/>
      <c r="F3" s="219"/>
      <c r="G3" s="219"/>
      <c r="H3" s="219"/>
      <c r="I3" s="219"/>
      <c r="J3" s="219"/>
      <c r="K3" s="220"/>
      <c r="L3" s="144"/>
      <c r="M3" s="145"/>
    </row>
    <row r="4" spans="1:13" s="107" customFormat="1" x14ac:dyDescent="0.25">
      <c r="A4" s="52" t="s">
        <v>14</v>
      </c>
      <c r="B4" s="60" t="s">
        <v>15</v>
      </c>
      <c r="C4" s="53" t="s">
        <v>16</v>
      </c>
      <c r="D4" s="53" t="s">
        <v>17</v>
      </c>
      <c r="E4" s="54" t="s">
        <v>18</v>
      </c>
      <c r="F4" s="53" t="s">
        <v>60</v>
      </c>
      <c r="G4" s="53" t="s">
        <v>20</v>
      </c>
      <c r="H4" s="53" t="s">
        <v>61</v>
      </c>
      <c r="I4" s="53" t="s">
        <v>22</v>
      </c>
      <c r="J4" s="59" t="s">
        <v>62</v>
      </c>
      <c r="K4" s="55" t="s">
        <v>24</v>
      </c>
      <c r="L4" s="108"/>
      <c r="M4" s="108"/>
    </row>
    <row r="5" spans="1:13" s="109" customFormat="1" ht="39.5" thickBot="1" x14ac:dyDescent="0.3">
      <c r="A5" s="139" t="s">
        <v>63</v>
      </c>
      <c r="B5" s="140" t="s">
        <v>64</v>
      </c>
      <c r="C5" s="142" t="s">
        <v>65</v>
      </c>
      <c r="D5" s="142" t="s">
        <v>66</v>
      </c>
      <c r="E5" s="138" t="s">
        <v>67</v>
      </c>
      <c r="F5" s="142" t="s">
        <v>68</v>
      </c>
      <c r="G5" s="142" t="s">
        <v>69</v>
      </c>
      <c r="H5" s="142" t="s">
        <v>70</v>
      </c>
      <c r="I5" s="142" t="s">
        <v>67</v>
      </c>
      <c r="J5" s="135" t="s">
        <v>71</v>
      </c>
      <c r="K5" s="70" t="s">
        <v>83</v>
      </c>
    </row>
    <row r="6" spans="1:13" s="109" customFormat="1" ht="16.5" customHeight="1" x14ac:dyDescent="0.25">
      <c r="A6" s="45" t="s">
        <v>42</v>
      </c>
      <c r="B6" s="123">
        <v>495</v>
      </c>
      <c r="C6" s="124">
        <v>238</v>
      </c>
      <c r="D6" s="125">
        <f>+C6/B6</f>
        <v>0.4808080808080808</v>
      </c>
      <c r="E6" s="126">
        <f>D6/0.65</f>
        <v>0.73970473970473971</v>
      </c>
      <c r="F6" s="124">
        <v>639</v>
      </c>
      <c r="G6" s="50">
        <v>353</v>
      </c>
      <c r="H6" s="127">
        <f>+G6/F6</f>
        <v>0.55242566510172142</v>
      </c>
      <c r="I6" s="126">
        <f>H6/0.66</f>
        <v>0.83700858348745666</v>
      </c>
      <c r="J6" s="128">
        <v>7635.63</v>
      </c>
      <c r="K6" s="129">
        <f>(J6/6800)</f>
        <v>1.1228867647058824</v>
      </c>
    </row>
    <row r="7" spans="1:13" s="109" customFormat="1" ht="16.5" customHeight="1" x14ac:dyDescent="0.25">
      <c r="A7" s="22" t="s">
        <v>43</v>
      </c>
      <c r="B7" s="20">
        <v>2077</v>
      </c>
      <c r="C7" s="38">
        <v>995</v>
      </c>
      <c r="D7" s="65">
        <f t="shared" ref="D7:D22" si="0">+C7/B7</f>
        <v>0.47905633124699087</v>
      </c>
      <c r="E7" s="21">
        <f>D7/0.65</f>
        <v>0.7370097403799859</v>
      </c>
      <c r="F7" s="38">
        <v>3815</v>
      </c>
      <c r="G7" s="51">
        <v>2201</v>
      </c>
      <c r="H7" s="63">
        <f t="shared" ref="H7:H22" si="1">+G7/F7</f>
        <v>0.57693315858453476</v>
      </c>
      <c r="I7" s="21">
        <f>H7/0.66</f>
        <v>0.87414114937050713</v>
      </c>
      <c r="J7" s="72">
        <v>12708.91</v>
      </c>
      <c r="K7" s="39">
        <f>(J7/6800)</f>
        <v>1.8689573529411765</v>
      </c>
    </row>
    <row r="8" spans="1:13" s="109" customFormat="1" ht="16.5" customHeight="1" x14ac:dyDescent="0.25">
      <c r="A8" s="22" t="s">
        <v>44</v>
      </c>
      <c r="B8" s="20">
        <v>1882</v>
      </c>
      <c r="C8" s="38">
        <v>970</v>
      </c>
      <c r="D8" s="65">
        <f t="shared" si="0"/>
        <v>0.51540913921360254</v>
      </c>
      <c r="E8" s="21">
        <f t="shared" ref="E8:E22" si="2">D8/0.65</f>
        <v>0.79293713725169623</v>
      </c>
      <c r="F8" s="38">
        <v>3526</v>
      </c>
      <c r="G8" s="51">
        <v>2039</v>
      </c>
      <c r="H8" s="63">
        <f t="shared" si="1"/>
        <v>0.57827566647759499</v>
      </c>
      <c r="I8" s="21">
        <f t="shared" ref="I8:I22" si="3">H8/0.66</f>
        <v>0.87617525223878023</v>
      </c>
      <c r="J8" s="72">
        <v>10129.25</v>
      </c>
      <c r="K8" s="39">
        <f t="shared" ref="K8:K22" si="4">(J8/6800)</f>
        <v>1.489595588235294</v>
      </c>
    </row>
    <row r="9" spans="1:13" s="109" customFormat="1" ht="16.5" customHeight="1" x14ac:dyDescent="0.25">
      <c r="A9" s="22" t="s">
        <v>45</v>
      </c>
      <c r="B9" s="20">
        <v>1306</v>
      </c>
      <c r="C9" s="38">
        <v>607</v>
      </c>
      <c r="D9" s="65">
        <f t="shared" si="0"/>
        <v>0.46477794793261867</v>
      </c>
      <c r="E9" s="21">
        <f t="shared" si="2"/>
        <v>0.7150429968194133</v>
      </c>
      <c r="F9" s="38">
        <v>1968</v>
      </c>
      <c r="G9" s="51">
        <v>1061</v>
      </c>
      <c r="H9" s="63">
        <f t="shared" si="1"/>
        <v>0.53912601626016265</v>
      </c>
      <c r="I9" s="21">
        <f t="shared" si="3"/>
        <v>0.81685760039418576</v>
      </c>
      <c r="J9" s="72">
        <v>9658.5</v>
      </c>
      <c r="K9" s="39">
        <f t="shared" si="4"/>
        <v>1.4203676470588236</v>
      </c>
    </row>
    <row r="10" spans="1:13" s="109" customFormat="1" ht="16.5" customHeight="1" x14ac:dyDescent="0.25">
      <c r="A10" s="22" t="s">
        <v>72</v>
      </c>
      <c r="B10" s="20">
        <v>543</v>
      </c>
      <c r="C10" s="38">
        <v>303</v>
      </c>
      <c r="D10" s="65">
        <f>IF(B10&gt;0,C10/B10,0)</f>
        <v>0.55801104972375692</v>
      </c>
      <c r="E10" s="21">
        <f t="shared" si="2"/>
        <v>0.85847853803654905</v>
      </c>
      <c r="F10" s="38">
        <v>1117</v>
      </c>
      <c r="G10" s="51">
        <v>627</v>
      </c>
      <c r="H10" s="63">
        <f>IF(F10&gt;0,G10/F10,0)</f>
        <v>0.56132497761862132</v>
      </c>
      <c r="I10" s="21">
        <f t="shared" si="3"/>
        <v>0.85049239033124435</v>
      </c>
      <c r="J10" s="72">
        <v>10800</v>
      </c>
      <c r="K10" s="39">
        <f t="shared" si="4"/>
        <v>1.588235294117647</v>
      </c>
    </row>
    <row r="11" spans="1:13" s="109" customFormat="1" ht="16.5" customHeight="1" x14ac:dyDescent="0.25">
      <c r="A11" s="22" t="s">
        <v>47</v>
      </c>
      <c r="B11" s="20">
        <v>2547</v>
      </c>
      <c r="C11" s="38">
        <v>1257</v>
      </c>
      <c r="D11" s="65">
        <f t="shared" si="0"/>
        <v>0.49352179034157834</v>
      </c>
      <c r="E11" s="21">
        <f t="shared" si="2"/>
        <v>0.75926429283319741</v>
      </c>
      <c r="F11" s="38">
        <v>3155</v>
      </c>
      <c r="G11" s="51">
        <v>1813</v>
      </c>
      <c r="H11" s="63">
        <f t="shared" si="1"/>
        <v>0.57464342313787642</v>
      </c>
      <c r="I11" s="21">
        <f t="shared" si="3"/>
        <v>0.87067185323920671</v>
      </c>
      <c r="J11" s="72">
        <v>10492.5</v>
      </c>
      <c r="K11" s="39">
        <f t="shared" si="4"/>
        <v>1.5430147058823529</v>
      </c>
    </row>
    <row r="12" spans="1:13" s="109" customFormat="1" ht="16.5" customHeight="1" x14ac:dyDescent="0.25">
      <c r="A12" s="19" t="s">
        <v>73</v>
      </c>
      <c r="B12" s="20">
        <v>452</v>
      </c>
      <c r="C12" s="38">
        <v>232</v>
      </c>
      <c r="D12" s="65">
        <f t="shared" si="0"/>
        <v>0.51327433628318586</v>
      </c>
      <c r="E12" s="21">
        <f t="shared" si="2"/>
        <v>0.78965282505105516</v>
      </c>
      <c r="F12" s="38">
        <v>813</v>
      </c>
      <c r="G12" s="51">
        <v>437</v>
      </c>
      <c r="H12" s="63">
        <f t="shared" si="1"/>
        <v>0.53751537515375158</v>
      </c>
      <c r="I12" s="21">
        <f t="shared" si="3"/>
        <v>0.8144172350814417</v>
      </c>
      <c r="J12" s="72">
        <v>8034.61</v>
      </c>
      <c r="K12" s="39">
        <f t="shared" si="4"/>
        <v>1.1815602941176471</v>
      </c>
    </row>
    <row r="13" spans="1:13" s="109" customFormat="1" ht="16.5" customHeight="1" x14ac:dyDescent="0.25">
      <c r="A13" s="22" t="s">
        <v>74</v>
      </c>
      <c r="B13" s="20">
        <v>1274</v>
      </c>
      <c r="C13" s="38">
        <v>699</v>
      </c>
      <c r="D13" s="65">
        <f t="shared" si="0"/>
        <v>0.54866562009419151</v>
      </c>
      <c r="E13" s="21">
        <f t="shared" si="2"/>
        <v>0.84410095399106388</v>
      </c>
      <c r="F13" s="38">
        <v>1808</v>
      </c>
      <c r="G13" s="51">
        <v>1095</v>
      </c>
      <c r="H13" s="63">
        <f t="shared" si="1"/>
        <v>0.60564159292035402</v>
      </c>
      <c r="I13" s="21">
        <f t="shared" si="3"/>
        <v>0.91763877715205155</v>
      </c>
      <c r="J13" s="72">
        <v>12807.28</v>
      </c>
      <c r="K13" s="39">
        <f t="shared" si="4"/>
        <v>1.8834235294117647</v>
      </c>
    </row>
    <row r="14" spans="1:13" s="109" customFormat="1" ht="16.5" customHeight="1" x14ac:dyDescent="0.25">
      <c r="A14" s="22" t="s">
        <v>75</v>
      </c>
      <c r="B14" s="20">
        <v>651</v>
      </c>
      <c r="C14" s="38">
        <v>341</v>
      </c>
      <c r="D14" s="65">
        <f t="shared" si="0"/>
        <v>0.52380952380952384</v>
      </c>
      <c r="E14" s="21">
        <f t="shared" si="2"/>
        <v>0.80586080586080588</v>
      </c>
      <c r="F14" s="38">
        <v>1166</v>
      </c>
      <c r="G14" s="51">
        <v>682</v>
      </c>
      <c r="H14" s="63">
        <f t="shared" si="1"/>
        <v>0.58490566037735847</v>
      </c>
      <c r="I14" s="21">
        <f t="shared" si="3"/>
        <v>0.88622069754145216</v>
      </c>
      <c r="J14" s="72">
        <v>7911.49</v>
      </c>
      <c r="K14" s="39">
        <f t="shared" si="4"/>
        <v>1.1634544117647059</v>
      </c>
    </row>
    <row r="15" spans="1:13" s="109" customFormat="1" ht="16.5" customHeight="1" x14ac:dyDescent="0.25">
      <c r="A15" s="22" t="s">
        <v>51</v>
      </c>
      <c r="B15" s="20">
        <v>1950</v>
      </c>
      <c r="C15" s="38">
        <v>1017</v>
      </c>
      <c r="D15" s="65">
        <f t="shared" si="0"/>
        <v>0.52153846153846151</v>
      </c>
      <c r="E15" s="21">
        <f t="shared" si="2"/>
        <v>0.80236686390532541</v>
      </c>
      <c r="F15" s="38">
        <v>3067</v>
      </c>
      <c r="G15" s="51">
        <v>1743</v>
      </c>
      <c r="H15" s="63">
        <f t="shared" si="1"/>
        <v>0.56830779263123576</v>
      </c>
      <c r="I15" s="21">
        <f t="shared" si="3"/>
        <v>0.86107241307762994</v>
      </c>
      <c r="J15" s="72">
        <v>9085.99</v>
      </c>
      <c r="K15" s="39">
        <f t="shared" si="4"/>
        <v>1.3361749999999999</v>
      </c>
    </row>
    <row r="16" spans="1:13" s="109" customFormat="1" ht="16.5" customHeight="1" x14ac:dyDescent="0.25">
      <c r="A16" s="22" t="s">
        <v>76</v>
      </c>
      <c r="B16" s="20">
        <v>1546</v>
      </c>
      <c r="C16" s="38">
        <v>792</v>
      </c>
      <c r="D16" s="65">
        <f t="shared" si="0"/>
        <v>0.51228978007761972</v>
      </c>
      <c r="E16" s="21">
        <f t="shared" si="2"/>
        <v>0.78813812319633803</v>
      </c>
      <c r="F16" s="38">
        <v>2358</v>
      </c>
      <c r="G16" s="51">
        <v>1372</v>
      </c>
      <c r="H16" s="63">
        <f t="shared" si="1"/>
        <v>0.58184902459711618</v>
      </c>
      <c r="I16" s="21">
        <f t="shared" si="3"/>
        <v>0.88158943120775179</v>
      </c>
      <c r="J16" s="72">
        <v>11316.115</v>
      </c>
      <c r="K16" s="39">
        <f t="shared" si="4"/>
        <v>1.6641345588235295</v>
      </c>
    </row>
    <row r="17" spans="1:13" s="109" customFormat="1" ht="16.5" customHeight="1" x14ac:dyDescent="0.25">
      <c r="A17" s="22" t="s">
        <v>53</v>
      </c>
      <c r="B17" s="20">
        <v>2657</v>
      </c>
      <c r="C17" s="38">
        <v>1348</v>
      </c>
      <c r="D17" s="65">
        <f t="shared" si="0"/>
        <v>0.50733910425291684</v>
      </c>
      <c r="E17" s="21">
        <f t="shared" si="2"/>
        <v>0.78052169885064127</v>
      </c>
      <c r="F17" s="38">
        <v>4576</v>
      </c>
      <c r="G17" s="51">
        <v>2718</v>
      </c>
      <c r="H17" s="63">
        <f t="shared" si="1"/>
        <v>0.59396853146853146</v>
      </c>
      <c r="I17" s="21">
        <f t="shared" si="3"/>
        <v>0.89995232040686579</v>
      </c>
      <c r="J17" s="72">
        <v>14515.8</v>
      </c>
      <c r="K17" s="39">
        <f t="shared" si="4"/>
        <v>2.1346764705882353</v>
      </c>
    </row>
    <row r="18" spans="1:13" s="109" customFormat="1" ht="16.5" customHeight="1" x14ac:dyDescent="0.25">
      <c r="A18" s="22" t="s">
        <v>77</v>
      </c>
      <c r="B18" s="20">
        <v>2490</v>
      </c>
      <c r="C18" s="38">
        <v>1355</v>
      </c>
      <c r="D18" s="65">
        <f>IF(B18&gt;0,C18/B18,0)</f>
        <v>0.54417670682730923</v>
      </c>
      <c r="E18" s="21">
        <f t="shared" si="2"/>
        <v>0.8371949335804757</v>
      </c>
      <c r="F18" s="38">
        <v>4515</v>
      </c>
      <c r="G18" s="51">
        <v>2750</v>
      </c>
      <c r="H18" s="63">
        <f>IF(F18&gt;0,G18/F18,0)</f>
        <v>0.60908084163898113</v>
      </c>
      <c r="I18" s="21">
        <f t="shared" si="3"/>
        <v>0.92284976005906227</v>
      </c>
      <c r="J18" s="72">
        <v>14956.75</v>
      </c>
      <c r="K18" s="39">
        <f t="shared" si="4"/>
        <v>2.1995220588235296</v>
      </c>
    </row>
    <row r="19" spans="1:13" s="109" customFormat="1" ht="16.5" customHeight="1" x14ac:dyDescent="0.25">
      <c r="A19" s="22" t="s">
        <v>78</v>
      </c>
      <c r="B19" s="20">
        <v>1004</v>
      </c>
      <c r="C19" s="38">
        <v>509</v>
      </c>
      <c r="D19" s="65">
        <f t="shared" si="0"/>
        <v>0.50697211155378485</v>
      </c>
      <c r="E19" s="21">
        <f t="shared" si="2"/>
        <v>0.77995709469813057</v>
      </c>
      <c r="F19" s="38">
        <v>1661</v>
      </c>
      <c r="G19" s="51">
        <v>1001</v>
      </c>
      <c r="H19" s="63">
        <f t="shared" si="1"/>
        <v>0.60264900662251653</v>
      </c>
      <c r="I19" s="21">
        <f t="shared" si="3"/>
        <v>0.91310455548866132</v>
      </c>
      <c r="J19" s="72">
        <v>11180</v>
      </c>
      <c r="K19" s="39">
        <f t="shared" si="4"/>
        <v>1.6441176470588235</v>
      </c>
    </row>
    <row r="20" spans="1:13" s="109" customFormat="1" ht="16.5" customHeight="1" x14ac:dyDescent="0.25">
      <c r="A20" s="22" t="s">
        <v>56</v>
      </c>
      <c r="B20" s="20">
        <v>1127</v>
      </c>
      <c r="C20" s="38">
        <v>563</v>
      </c>
      <c r="D20" s="65">
        <f t="shared" si="0"/>
        <v>0.49955634427684115</v>
      </c>
      <c r="E20" s="21">
        <f t="shared" si="2"/>
        <v>0.768548221964371</v>
      </c>
      <c r="F20" s="38">
        <v>1465</v>
      </c>
      <c r="G20" s="51">
        <v>748</v>
      </c>
      <c r="H20" s="63">
        <f t="shared" si="1"/>
        <v>0.51058020477815702</v>
      </c>
      <c r="I20" s="21">
        <f t="shared" si="3"/>
        <v>0.77360637087599549</v>
      </c>
      <c r="J20" s="72">
        <v>11302.75</v>
      </c>
      <c r="K20" s="39">
        <f t="shared" si="4"/>
        <v>1.6621691176470588</v>
      </c>
    </row>
    <row r="21" spans="1:13" s="109" customFormat="1" ht="16.5" customHeight="1" thickBot="1" x14ac:dyDescent="0.3">
      <c r="A21" s="23" t="s">
        <v>57</v>
      </c>
      <c r="B21" s="24">
        <v>1628</v>
      </c>
      <c r="C21" s="48">
        <v>800</v>
      </c>
      <c r="D21" s="66">
        <f t="shared" si="0"/>
        <v>0.49140049140049141</v>
      </c>
      <c r="E21" s="25">
        <f t="shared" si="2"/>
        <v>0.756000756000756</v>
      </c>
      <c r="F21" s="41">
        <v>1954</v>
      </c>
      <c r="G21" s="81">
        <v>1105</v>
      </c>
      <c r="H21" s="64">
        <f t="shared" si="1"/>
        <v>0.56550665301944725</v>
      </c>
      <c r="I21" s="25">
        <f t="shared" si="3"/>
        <v>0.85682826215067764</v>
      </c>
      <c r="J21" s="106">
        <v>12139.31</v>
      </c>
      <c r="K21" s="121">
        <f t="shared" si="4"/>
        <v>1.7851926470588235</v>
      </c>
    </row>
    <row r="22" spans="1:13" s="111" customFormat="1" ht="16.5" customHeight="1" thickBot="1" x14ac:dyDescent="0.3">
      <c r="A22" s="26" t="s">
        <v>79</v>
      </c>
      <c r="B22" s="27">
        <v>23629</v>
      </c>
      <c r="C22" s="49">
        <v>12026</v>
      </c>
      <c r="D22" s="85">
        <f t="shared" si="0"/>
        <v>0.50895086546193236</v>
      </c>
      <c r="E22" s="28">
        <f t="shared" si="2"/>
        <v>0.78300133147989592</v>
      </c>
      <c r="F22" s="117">
        <v>37603</v>
      </c>
      <c r="G22" s="49">
        <v>21745</v>
      </c>
      <c r="H22" s="113">
        <f t="shared" si="1"/>
        <v>0.57827832885674013</v>
      </c>
      <c r="I22" s="28">
        <f t="shared" si="3"/>
        <v>0.87617928614657592</v>
      </c>
      <c r="J22" s="118">
        <v>11287.844999999999</v>
      </c>
      <c r="K22" s="122">
        <f t="shared" si="4"/>
        <v>1.6599772058823528</v>
      </c>
    </row>
    <row r="23" spans="1:13" s="111" customFormat="1" ht="16.5" customHeight="1" x14ac:dyDescent="0.25">
      <c r="A23" s="178" t="str">
        <f>'2 - Job Seeker'!A25:K25</f>
        <v>*State Labor Exchange Goals:   Q2 EE Rate = 65%    Q4 EE Rate = 66%    Median Earnings = $6800</v>
      </c>
      <c r="B23" s="210"/>
      <c r="C23" s="210"/>
      <c r="D23" s="210"/>
      <c r="E23" s="210"/>
      <c r="F23" s="210"/>
      <c r="G23" s="210"/>
      <c r="H23" s="210"/>
      <c r="I23" s="210"/>
      <c r="J23" s="210"/>
      <c r="K23" s="211"/>
      <c r="L23" s="116"/>
      <c r="M23" s="110"/>
    </row>
    <row r="24" spans="1:13" s="112" customFormat="1" ht="123" customHeight="1" thickBot="1" x14ac:dyDescent="0.35">
      <c r="A24" s="175" t="str">
        <f>+'2 - Job Seeker'!A26:K26</f>
        <v>Q2 EE Denominator:  Job Seekers who exited during the cohort period excluding those who left for exclusionary reasons.                                                                                                                                                                                                                                                                                                                         Q2 EE Numerator:  Job Seekers in the denominator who are employed in the 2nd quarter after their exit quarter.
Q4 EE Denominator:  Job Seekers who exited during the cohort period excluding those who left for exclusionary reasons.                                                                                                                                                                                                                                                                                                                         Q4 EE Numerator:  Job Seekers in the denominator who are employed in the 4th quarter after their exit quarter.
Q2 Median Earnings:   The median of the 2nd quarter earnings of those Job Seekers who were employed in the 2nd quarter after their exit quarter.
Refer to Tab 13 to see report period cohorts.</v>
      </c>
      <c r="B24" s="176"/>
      <c r="C24" s="176"/>
      <c r="D24" s="176"/>
      <c r="E24" s="176"/>
      <c r="F24" s="176"/>
      <c r="G24" s="176"/>
      <c r="H24" s="176"/>
      <c r="I24" s="176"/>
      <c r="J24" s="176"/>
      <c r="K24" s="177"/>
    </row>
  </sheetData>
  <mergeCells count="5">
    <mergeCell ref="A1:K1"/>
    <mergeCell ref="A2:K2"/>
    <mergeCell ref="A3:K3"/>
    <mergeCell ref="A23:K23"/>
    <mergeCell ref="A24:K24"/>
  </mergeCells>
  <printOptions horizontalCentered="1" verticalCentered="1"/>
  <pageMargins left="0.3" right="0.3" top="0.3" bottom="0.3" header="0.12" footer="0.13"/>
  <pageSetup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739B83D9EC05746835EEFEAC1333386" ma:contentTypeVersion="9" ma:contentTypeDescription="Create a new document." ma:contentTypeScope="" ma:versionID="006ba3e599dabd0635471657cdb3bfc3">
  <xsd:schema xmlns:xsd="http://www.w3.org/2001/XMLSchema" xmlns:xs="http://www.w3.org/2001/XMLSchema" xmlns:p="http://schemas.microsoft.com/office/2006/metadata/properties" xmlns:ns2="a543ae4e-6060-48c8-a421-709023b87e3c" xmlns:ns3="b72976aa-e7d9-498e-b08a-d3d9e47e4056" targetNamespace="http://schemas.microsoft.com/office/2006/metadata/properties" ma:root="true" ma:fieldsID="4314587907e6f5a278d5334c3fd06d7f" ns2:_="" ns3:_="">
    <xsd:import namespace="a543ae4e-6060-48c8-a421-709023b87e3c"/>
    <xsd:import namespace="b72976aa-e7d9-498e-b08a-d3d9e47e405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43ae4e-6060-48c8-a421-709023b87e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2976aa-e7d9-498e-b08a-d3d9e47e4056"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FDF2DB92-CCA1-4144-81AB-C018EBF2FD0E}">
  <ds:schemaRefs>
    <ds:schemaRef ds:uri="http://schemas.microsoft.com/sharepoint/v3/contenttype/forms"/>
  </ds:schemaRefs>
</ds:datastoreItem>
</file>

<file path=customXml/itemProps2.xml><?xml version="1.0" encoding="utf-8"?>
<ds:datastoreItem xmlns:ds="http://schemas.openxmlformats.org/officeDocument/2006/customXml" ds:itemID="{11388747-ADF0-4514-929B-D05696B94FC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81F2A91D-FC84-4293-82DB-FF68CD9722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543ae4e-6060-48c8-a421-709023b87e3c"/>
    <ds:schemaRef ds:uri="b72976aa-e7d9-498e-b08a-d3d9e47e40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970324A-6472-4C98-B66D-322CB3D6BA22}">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Cover</vt:lpstr>
      <vt:lpstr>1- Populations in Cohort</vt:lpstr>
      <vt:lpstr>2 - Job Seeker</vt:lpstr>
      <vt:lpstr>3 - UI Claimant</vt:lpstr>
      <vt:lpstr>4 - Veteran</vt:lpstr>
      <vt:lpstr>5 - Disabled Veteran</vt:lpstr>
      <vt:lpstr>6 - DVOP Disabled Veteran</vt:lpstr>
      <vt:lpstr>7 - DVOP Veteran</vt:lpstr>
      <vt:lpstr>8 - RESEA</vt:lpstr>
      <vt:lpstr>'2 - Job Seeker'!Print_Area</vt:lpstr>
      <vt:lpstr>'3 - UI Claimant'!Print_Area</vt:lpstr>
      <vt:lpstr>'4 - Veteran'!Print_Area</vt:lpstr>
      <vt:lpstr>'5 - Disabled Veteran'!Print_Area</vt:lpstr>
      <vt:lpstr>'6 - DVOP Disabled Veteran'!Print_Area</vt:lpstr>
      <vt:lpstr>'7 - DVOP Veteran'!Print_Area</vt:lpstr>
      <vt:lpstr>'8 - RESEA'!Print_Area</vt:lpstr>
    </vt:vector>
  </TitlesOfParts>
  <Manager/>
  <Company>DCS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 10  LX Performance Summary by Area</dc:title>
  <dc:subject/>
  <dc:creator>Joan Boucher</dc:creator>
  <cp:keywords/>
  <dc:description/>
  <cp:lastModifiedBy>Joan Boucher</cp:lastModifiedBy>
  <cp:revision/>
  <dcterms:created xsi:type="dcterms:W3CDTF">2002-02-12T20:34:33Z</dcterms:created>
  <dcterms:modified xsi:type="dcterms:W3CDTF">2022-02-14T19:02:31Z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8" name="display_urn:schemas-microsoft-com:office:office#Editor">
    <vt:lpwstr>Boucher, Joan (DWD)</vt:lpwstr>
  </property>
  <property fmtid="{D5CDD505-2E9C-101B-9397-08002B2CF9AE}" pid="9" name="Order">
    <vt:lpwstr>18853000.0000000</vt:lpwstr>
  </property>
  <property fmtid="{D5CDD505-2E9C-101B-9397-08002B2CF9AE}" pid="10" name="display_urn:schemas-microsoft-com:office:office#Author">
    <vt:lpwstr>Boucher, Joan (DWD)</vt:lpwstr>
  </property>
</Properties>
</file>