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3 03312022/"/>
    </mc:Choice>
  </mc:AlternateContent>
  <bookViews>
    <workbookView xWindow="0" yWindow="0" windowWidth="19170" windowHeight="6165" tabRatio="883" activeTab="6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62913"/>
</workbook>
</file>

<file path=xl/calcChain.xml><?xml version="1.0" encoding="utf-8"?>
<calcChain xmlns="http://schemas.openxmlformats.org/spreadsheetml/2006/main"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G22" i="9"/>
  <c r="B23" i="9"/>
  <c r="C23" i="9"/>
  <c r="F23" i="9"/>
  <c r="H23" i="9"/>
  <c r="I23" i="9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G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G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G22" i="1"/>
  <c r="J22" i="1"/>
  <c r="C23" i="1"/>
  <c r="D23" i="1" s="1"/>
  <c r="F23" i="1"/>
  <c r="I23" i="1"/>
  <c r="J23" i="1" s="1"/>
  <c r="L23" i="1"/>
  <c r="M23" i="1" s="1"/>
  <c r="N23" i="1"/>
  <c r="O23" i="1"/>
  <c r="P23" i="1"/>
  <c r="Q23" i="1"/>
  <c r="R23" i="1"/>
  <c r="I22" i="4"/>
  <c r="J22" i="4" l="1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<sst xmlns="http://schemas.openxmlformats.org/spreadsheetml/2006/main" count="212" uniqueCount="86">
  <si>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</si>
  <si>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>FY22 QUARTER ENDING MARCH 31, 2022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</si>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</sst>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Border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left" indent="8"/>
      <protection locked="0"/>
    </xf>
    <xf numFmtId="0" fontId="5" fillId="0" borderId="4" xfId="0" applyFont="1" applyBorder="1" applyAlignment="1" applyProtection="1">
      <protection locked="0"/>
    </xf>
    <xf numFmtId="0" fontId="4" fillId="0" borderId="0" xfId="0" applyFont="1" applyBorder="1" applyAlignment="1">
      <alignment horizontal="left" indent="2"/>
    </xf>
    <xf numFmtId="0" fontId="6" fillId="0" borderId="3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 indent="2"/>
    </xf>
    <xf numFmtId="0" fontId="6" fillId="0" borderId="4" xfId="0" applyFont="1" applyBorder="1" applyAlignment="1"/>
    <xf numFmtId="0" fontId="4" fillId="0" borderId="0" xfId="0" applyFont="1" applyBorder="1" applyAlignment="1"/>
    <xf numFmtId="0" fontId="7" fillId="0" borderId="0" xfId="0" applyFont="1" applyBorder="1" applyAlignment="1">
      <alignment horizontal="left" indent="2"/>
    </xf>
    <xf numFmtId="0" fontId="4" fillId="0" borderId="4" xfId="0" applyFont="1" applyBorder="1" applyAlignment="1"/>
    <xf numFmtId="0" fontId="4" fillId="2" borderId="5" xfId="0" applyFont="1" applyFill="1" applyBorder="1"/>
    <xf numFmtId="0" fontId="4" fillId="0" borderId="0" xfId="0" applyFont="1" applyFill="1" applyBorder="1"/>
    <xf numFmtId="0" fontId="6" fillId="3" borderId="6" xfId="0" applyFont="1" applyFill="1" applyBorder="1" applyAlignment="1"/>
    <xf numFmtId="0" fontId="6" fillId="0" borderId="0" xfId="0" applyFont="1" applyFill="1" applyBorder="1" applyAlignment="1"/>
    <xf numFmtId="0" fontId="4" fillId="0" borderId="3" xfId="0" applyFont="1" applyBorder="1" applyAlignment="1"/>
    <xf numFmtId="0" fontId="5" fillId="0" borderId="0" xfId="0" applyFont="1" applyBorder="1" applyAlignment="1" applyProtection="1">
      <alignment horizontal="left" indent="2"/>
      <protection locked="0"/>
    </xf>
    <xf numFmtId="0" fontId="3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9" fillId="0" borderId="0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 applyAlignme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/>
    <xf numFmtId="9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9" fillId="0" borderId="0" xfId="0" applyFont="1"/>
    <xf numFmtId="3" fontId="9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9" fontId="3" fillId="0" borderId="0" xfId="0" applyNumberFormat="1" applyFont="1" applyBorder="1"/>
    <xf numFmtId="3" fontId="3" fillId="0" borderId="0" xfId="0" applyNumberFormat="1" applyFont="1" applyBorder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Border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Border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85" zoomScaleNormal="100" workbookViewId="0">
      <selection activeCell="C33" sqref="C33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48"/>
      <c r="D2" s="249"/>
      <c r="E2" s="249"/>
      <c r="F2" s="250"/>
      <c r="G2" s="2"/>
    </row>
    <row r="3" spans="2:8" ht="18.75" customHeight="1" thickTop="1" thickBot="1" x14ac:dyDescent="0.3">
      <c r="B3" s="1"/>
      <c r="C3" s="239"/>
      <c r="D3" s="240"/>
      <c r="E3" s="240"/>
      <c r="F3" s="241"/>
      <c r="G3" s="2"/>
    </row>
    <row r="4" spans="2:8" ht="18.75" customHeight="1" thickTop="1" thickBot="1" x14ac:dyDescent="0.35">
      <c r="B4" s="1"/>
      <c r="C4" s="251"/>
      <c r="D4" s="252"/>
      <c r="E4" s="252"/>
      <c r="F4" s="253"/>
      <c r="G4" s="2"/>
    </row>
    <row r="5" spans="2:8" ht="18.75" customHeight="1" thickTop="1" thickBot="1" x14ac:dyDescent="0.3">
      <c r="B5" s="1"/>
      <c r="C5" s="254"/>
      <c r="D5" s="255"/>
      <c r="E5" s="255"/>
      <c r="F5" s="256"/>
      <c r="G5" s="2"/>
    </row>
    <row r="6" spans="2:8" ht="18.75" customHeight="1" thickTop="1" thickBot="1" x14ac:dyDescent="0.35">
      <c r="B6" s="1"/>
      <c r="C6" s="251" t="s">
        <v>0</v>
      </c>
      <c r="D6" s="252"/>
      <c r="E6" s="252"/>
      <c r="F6" s="253"/>
      <c r="G6" s="2"/>
    </row>
    <row r="7" spans="2:8" ht="19.5" customHeight="1" thickTop="1" thickBot="1" x14ac:dyDescent="0.35">
      <c r="B7" s="1"/>
      <c r="C7" s="251" t="s">
        <v>1</v>
      </c>
      <c r="D7" s="252"/>
      <c r="E7" s="252"/>
      <c r="F7" s="253"/>
      <c r="G7" s="2"/>
    </row>
    <row r="8" spans="2:8" ht="17.25" thickTop="1" thickBot="1" x14ac:dyDescent="0.3">
      <c r="B8" s="1"/>
      <c r="C8" s="254"/>
      <c r="D8" s="255"/>
      <c r="E8" s="255"/>
      <c r="F8" s="256"/>
      <c r="G8" s="2"/>
    </row>
    <row r="9" spans="2:8" s="7" customFormat="1" ht="17.25" thickTop="1" thickBot="1" x14ac:dyDescent="0.3">
      <c r="B9" s="4"/>
      <c r="C9" s="239"/>
      <c r="D9" s="240"/>
      <c r="E9" s="5"/>
      <c r="F9" s="241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2</v>
      </c>
      <c r="F10" s="11"/>
      <c r="G10" s="6"/>
    </row>
    <row r="11" spans="2:8" s="7" customFormat="1" ht="17.25" thickTop="1" thickBot="1" x14ac:dyDescent="0.3">
      <c r="B11" s="4"/>
      <c r="C11" s="239"/>
      <c r="D11" s="240"/>
      <c r="E11" s="12"/>
      <c r="F11" s="241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3</v>
      </c>
      <c r="F12" s="16"/>
      <c r="G12" s="6"/>
    </row>
    <row r="13" spans="2:8" s="7" customFormat="1" ht="20.25" thickTop="1" thickBot="1" x14ac:dyDescent="0.35">
      <c r="B13" s="4"/>
      <c r="C13" s="8"/>
      <c r="D13" s="17"/>
      <c r="E13" s="18"/>
      <c r="F13" s="19"/>
      <c r="G13" s="6"/>
    </row>
    <row r="14" spans="2:8" s="7" customFormat="1" ht="17.25" customHeight="1" thickTop="1" thickBot="1" x14ac:dyDescent="0.35">
      <c r="B14" s="20"/>
      <c r="C14" s="21"/>
      <c r="E14" s="15" t="s">
        <v>4</v>
      </c>
      <c r="F14" s="14"/>
      <c r="G14" s="22"/>
      <c r="H14" s="23"/>
    </row>
    <row r="15" spans="2:8" s="7" customFormat="1" ht="20.25" thickTop="1" thickBot="1" x14ac:dyDescent="0.35">
      <c r="B15" s="4"/>
      <c r="C15" s="8"/>
      <c r="D15" s="17"/>
      <c r="E15" s="18"/>
      <c r="F15" s="19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5</v>
      </c>
      <c r="F16" s="16"/>
      <c r="G16" s="6"/>
    </row>
    <row r="17" spans="1:9" ht="17.25" thickTop="1" thickBot="1" x14ac:dyDescent="0.3">
      <c r="B17" s="1"/>
      <c r="C17" s="239"/>
      <c r="D17" s="17"/>
      <c r="E17" s="12"/>
      <c r="F17" s="19"/>
      <c r="G17" s="2"/>
    </row>
    <row r="18" spans="1:9" s="7" customFormat="1" ht="17.25" thickTop="1" thickBot="1" x14ac:dyDescent="0.3">
      <c r="B18" s="4"/>
      <c r="C18" s="24"/>
      <c r="D18" s="17"/>
      <c r="E18" s="12"/>
      <c r="F18" s="19"/>
      <c r="G18" s="6"/>
    </row>
    <row r="19" spans="1:9" s="7" customFormat="1" ht="17.25" customHeight="1" thickTop="1" thickBot="1" x14ac:dyDescent="0.4">
      <c r="B19" s="4"/>
      <c r="C19" s="8"/>
      <c r="D19" s="9"/>
      <c r="E19" s="25" t="s">
        <v>6</v>
      </c>
      <c r="F19" s="11"/>
      <c r="G19" s="6"/>
    </row>
    <row r="20" spans="1:9" s="7" customFormat="1" ht="17.25" thickTop="1" thickBot="1" x14ac:dyDescent="0.3">
      <c r="B20" s="4"/>
      <c r="C20" s="239"/>
      <c r="D20" s="240"/>
      <c r="E20" s="12"/>
      <c r="F20" s="241"/>
      <c r="G20" s="6"/>
    </row>
    <row r="21" spans="1:9" s="7" customFormat="1" ht="17.25" customHeight="1" thickTop="1" thickBot="1" x14ac:dyDescent="0.35">
      <c r="B21" s="4"/>
      <c r="C21" s="13"/>
      <c r="D21" s="14"/>
      <c r="E21" s="15" t="s">
        <v>7</v>
      </c>
      <c r="F21" s="16"/>
      <c r="G21" s="6"/>
    </row>
    <row r="22" spans="1:9" s="7" customFormat="1" ht="20.25" thickTop="1" thickBot="1" x14ac:dyDescent="0.35">
      <c r="B22" s="4"/>
      <c r="C22" s="8"/>
      <c r="D22" s="17"/>
      <c r="E22" s="18"/>
      <c r="F22" s="19"/>
      <c r="G22" s="6"/>
    </row>
    <row r="23" spans="1:9" s="7" customFormat="1" ht="21.75" customHeight="1" thickTop="1" thickBot="1" x14ac:dyDescent="0.35">
      <c r="B23" s="4"/>
      <c r="C23" s="13"/>
      <c r="D23" s="14"/>
      <c r="E23" s="15" t="s">
        <v>8</v>
      </c>
      <c r="F23" s="16"/>
      <c r="G23" s="6"/>
    </row>
    <row r="24" spans="1:9" s="7" customFormat="1" ht="20.25" thickTop="1" thickBot="1" x14ac:dyDescent="0.35">
      <c r="B24" s="4"/>
      <c r="C24" s="8"/>
      <c r="D24" s="17"/>
      <c r="E24" s="18"/>
      <c r="F24" s="19"/>
      <c r="G24" s="6"/>
    </row>
    <row r="25" spans="1:9" s="7" customFormat="1" ht="17.25" customHeight="1" thickTop="1" thickBot="1" x14ac:dyDescent="0.35">
      <c r="B25" s="4"/>
      <c r="C25" s="13"/>
      <c r="D25" s="14"/>
      <c r="E25" s="15" t="s">
        <v>9</v>
      </c>
      <c r="F25" s="16"/>
      <c r="G25" s="6"/>
    </row>
    <row r="26" spans="1:9" ht="17.25" thickTop="1" thickBot="1" x14ac:dyDescent="0.3">
      <c r="B26" s="1"/>
      <c r="C26" s="254"/>
      <c r="D26" s="255"/>
      <c r="E26" s="255"/>
      <c r="F26" s="256"/>
      <c r="G26" s="2"/>
    </row>
    <row r="27" spans="1:9" ht="14.25" thickTop="1" thickBot="1" x14ac:dyDescent="0.25">
      <c r="B27" s="1"/>
      <c r="C27" s="260"/>
      <c r="D27" s="261"/>
      <c r="E27" s="261"/>
      <c r="F27" s="262"/>
      <c r="G27" s="2"/>
    </row>
    <row r="28" spans="1:9" ht="14.25" thickTop="1" thickBot="1" x14ac:dyDescent="0.25">
      <c r="B28" s="1"/>
      <c r="C28" s="257"/>
      <c r="D28" s="258"/>
      <c r="E28" s="258"/>
      <c r="F28" s="259"/>
      <c r="G28" s="2"/>
    </row>
    <row r="29" spans="1:9" ht="4.5" customHeight="1" thickTop="1" x14ac:dyDescent="0.2">
      <c r="B29" s="1"/>
      <c r="C29" s="2"/>
      <c r="D29" s="2"/>
      <c r="E29" s="2"/>
      <c r="F29" s="2"/>
      <c r="G29" s="2"/>
    </row>
    <row r="30" spans="1:9" s="26" customFormat="1" ht="12.75" customHeight="1" x14ac:dyDescent="0.2">
      <c r="C30" s="27"/>
    </row>
    <row r="31" spans="1:9" x14ac:dyDescent="0.2">
      <c r="A31" s="26"/>
      <c r="B31" s="26"/>
      <c r="C31" s="3" t="s">
        <v>10</v>
      </c>
      <c r="D31" s="26"/>
      <c r="E31" s="26"/>
      <c r="F31" s="28"/>
      <c r="G31" s="26"/>
      <c r="H31" s="26"/>
      <c r="I31" s="26"/>
    </row>
    <row r="32" spans="1:9" x14ac:dyDescent="0.2">
      <c r="A32" s="26"/>
      <c r="B32" s="26"/>
      <c r="C32" s="26" t="s">
        <v>11</v>
      </c>
      <c r="D32" s="26"/>
      <c r="E32" s="26"/>
      <c r="F32" s="28"/>
      <c r="G32" s="26"/>
      <c r="H32" s="26"/>
      <c r="I32" s="26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90" zoomScaleNormal="90" workbookViewId="0">
      <selection activeCell="A28" sqref="A28"/>
    </sheetView>
  </sheetViews>
  <sheetFormatPr defaultColWidth="9.140625" defaultRowHeight="12.75" x14ac:dyDescent="0.2"/>
  <cols>
    <col min="1" max="1" width="19.42578125" style="30" customWidth="1"/>
    <col min="2" max="2" width="7.28515625" style="30" customWidth="1"/>
    <col min="3" max="3" width="6.42578125" style="30" customWidth="1"/>
    <col min="4" max="4" width="6.28515625" style="30" customWidth="1"/>
    <col min="5" max="5" width="7.140625" style="30" customWidth="1"/>
    <col min="6" max="6" width="7.28515625" style="30" customWidth="1"/>
    <col min="7" max="7" width="6.42578125" style="30" customWidth="1"/>
    <col min="8" max="8" width="6.7109375" style="30" customWidth="1"/>
    <col min="9" max="9" width="6.85546875" style="30" customWidth="1"/>
    <col min="10" max="10" width="6.42578125" style="30" customWidth="1"/>
    <col min="11" max="11" width="7.7109375" style="30" customWidth="1"/>
    <col min="12" max="12" width="7.140625" style="30" customWidth="1"/>
    <col min="13" max="13" width="6.7109375" style="30" customWidth="1"/>
    <col min="14" max="14" width="6" style="30" customWidth="1"/>
    <col min="15" max="15" width="6.7109375" style="30" customWidth="1"/>
    <col min="16" max="16" width="6" style="36" customWidth="1"/>
    <col min="17" max="17" width="6.42578125" style="30" customWidth="1"/>
    <col min="18" max="18" width="7.28515625" style="30" customWidth="1"/>
    <col min="19" max="16384" width="9.140625" style="30"/>
  </cols>
  <sheetData>
    <row r="1" spans="1:19" s="29" customFormat="1" ht="20.100000000000001" customHeight="1" x14ac:dyDescent="0.2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00000000000001" customHeight="1" x14ac:dyDescent="0.2">
      <c r="A2" s="271" t="s">
        <v>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00000000000001" customHeight="1" thickBot="1" x14ac:dyDescent="0.25">
      <c r="A3" s="274" t="s">
        <v>12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 x14ac:dyDescent="0.2">
      <c r="A4" s="283" t="s">
        <v>13</v>
      </c>
      <c r="B4" s="277" t="s">
        <v>14</v>
      </c>
      <c r="C4" s="278"/>
      <c r="D4" s="279"/>
      <c r="E4" s="277" t="s">
        <v>15</v>
      </c>
      <c r="F4" s="278"/>
      <c r="G4" s="279"/>
      <c r="H4" s="277" t="s">
        <v>16</v>
      </c>
      <c r="I4" s="278"/>
      <c r="J4" s="278"/>
      <c r="K4" s="278"/>
      <c r="L4" s="278"/>
      <c r="M4" s="279"/>
      <c r="N4" s="277" t="s">
        <v>17</v>
      </c>
      <c r="O4" s="278"/>
      <c r="P4" s="278"/>
      <c r="Q4" s="278"/>
      <c r="R4" s="279"/>
      <c r="S4" s="244"/>
    </row>
    <row r="5" spans="1:19" ht="12.75" customHeight="1" x14ac:dyDescent="0.2">
      <c r="A5" s="284"/>
      <c r="B5" s="280" t="s">
        <v>18</v>
      </c>
      <c r="C5" s="281"/>
      <c r="D5" s="282"/>
      <c r="E5" s="280" t="s">
        <v>19</v>
      </c>
      <c r="F5" s="281"/>
      <c r="G5" s="282"/>
      <c r="H5" s="280" t="s">
        <v>19</v>
      </c>
      <c r="I5" s="281"/>
      <c r="J5" s="281"/>
      <c r="K5" s="281"/>
      <c r="L5" s="281"/>
      <c r="M5" s="282"/>
      <c r="N5" s="280" t="s">
        <v>20</v>
      </c>
      <c r="O5" s="281"/>
      <c r="P5" s="281"/>
      <c r="Q5" s="281"/>
      <c r="R5" s="282"/>
    </row>
    <row r="6" spans="1:19" ht="50.25" customHeight="1" thickBot="1" x14ac:dyDescent="0.25">
      <c r="A6" s="285"/>
      <c r="B6" s="31" t="s">
        <v>21</v>
      </c>
      <c r="C6" s="32" t="s">
        <v>22</v>
      </c>
      <c r="D6" s="33" t="s">
        <v>23</v>
      </c>
      <c r="E6" s="34" t="s">
        <v>21</v>
      </c>
      <c r="F6" s="35" t="s">
        <v>22</v>
      </c>
      <c r="G6" s="33" t="s">
        <v>23</v>
      </c>
      <c r="H6" s="34" t="s">
        <v>24</v>
      </c>
      <c r="I6" s="35" t="s">
        <v>25</v>
      </c>
      <c r="J6" s="35" t="s">
        <v>23</v>
      </c>
      <c r="K6" s="35" t="s">
        <v>26</v>
      </c>
      <c r="L6" s="35" t="s">
        <v>27</v>
      </c>
      <c r="M6" s="33" t="s">
        <v>23</v>
      </c>
      <c r="N6" s="32" t="s">
        <v>28</v>
      </c>
      <c r="O6" s="35" t="s">
        <v>29</v>
      </c>
      <c r="P6" s="32" t="s">
        <v>30</v>
      </c>
      <c r="Q6" s="32" t="s">
        <v>31</v>
      </c>
      <c r="R6" s="33" t="s">
        <v>32</v>
      </c>
      <c r="S6" s="36"/>
    </row>
    <row r="7" spans="1:19" s="52" customFormat="1" ht="20.100000000000001" customHeight="1" x14ac:dyDescent="0.2">
      <c r="A7" s="37" t="s">
        <v>33</v>
      </c>
      <c r="B7" s="38">
        <v>38</v>
      </c>
      <c r="C7" s="39">
        <v>15</v>
      </c>
      <c r="D7" s="40">
        <f t="shared" ref="D7:D23" si="0">(C7/B7)</f>
        <v>0.39473684210526316</v>
      </c>
      <c r="E7" s="41">
        <v>35</v>
      </c>
      <c r="F7" s="42">
        <v>12</v>
      </c>
      <c r="G7" s="40">
        <f t="shared" ref="G7:G23" si="1">(F7/E7)</f>
        <v>0.34285714285714286</v>
      </c>
      <c r="H7" s="43">
        <v>30</v>
      </c>
      <c r="I7" s="39">
        <v>6</v>
      </c>
      <c r="J7" s="44">
        <f t="shared" ref="J7:J23" si="2">(I7/H7)</f>
        <v>0.2</v>
      </c>
      <c r="K7" s="42">
        <v>33</v>
      </c>
      <c r="L7" s="45">
        <v>8</v>
      </c>
      <c r="M7" s="46">
        <f>+L7/K7</f>
        <v>0.24242424242424243</v>
      </c>
      <c r="N7" s="47">
        <v>0</v>
      </c>
      <c r="O7" s="48">
        <v>0</v>
      </c>
      <c r="P7" s="45">
        <v>8</v>
      </c>
      <c r="Q7" s="49">
        <v>0</v>
      </c>
      <c r="R7" s="50">
        <v>0</v>
      </c>
      <c r="S7" s="51"/>
    </row>
    <row r="8" spans="1:19" s="52" customFormat="1" ht="20.100000000000001" customHeight="1" x14ac:dyDescent="0.2">
      <c r="A8" s="53" t="s">
        <v>34</v>
      </c>
      <c r="B8" s="54">
        <v>163</v>
      </c>
      <c r="C8" s="55">
        <v>110</v>
      </c>
      <c r="D8" s="56">
        <f t="shared" si="0"/>
        <v>0.67484662576687116</v>
      </c>
      <c r="E8" s="57">
        <v>120</v>
      </c>
      <c r="F8" s="58">
        <v>68</v>
      </c>
      <c r="G8" s="56">
        <f t="shared" si="1"/>
        <v>0.56666666666666665</v>
      </c>
      <c r="H8" s="43">
        <v>45</v>
      </c>
      <c r="I8" s="55">
        <v>40</v>
      </c>
      <c r="J8" s="59">
        <f t="shared" si="2"/>
        <v>0.88888888888888884</v>
      </c>
      <c r="K8" s="58">
        <v>79</v>
      </c>
      <c r="L8" s="60">
        <v>77</v>
      </c>
      <c r="M8" s="61">
        <f>+L8/K8</f>
        <v>0.97468354430379744</v>
      </c>
      <c r="N8" s="62">
        <v>0</v>
      </c>
      <c r="O8" s="63">
        <v>0</v>
      </c>
      <c r="P8" s="60">
        <v>77</v>
      </c>
      <c r="Q8" s="64">
        <v>0</v>
      </c>
      <c r="R8" s="65">
        <v>0</v>
      </c>
      <c r="S8" s="51"/>
    </row>
    <row r="9" spans="1:19" s="52" customFormat="1" ht="20.100000000000001" customHeight="1" x14ac:dyDescent="0.2">
      <c r="A9" s="37" t="s">
        <v>35</v>
      </c>
      <c r="B9" s="54">
        <v>117</v>
      </c>
      <c r="C9" s="66">
        <v>48</v>
      </c>
      <c r="D9" s="67">
        <f t="shared" si="0"/>
        <v>0.41025641025641024</v>
      </c>
      <c r="E9" s="57">
        <v>71</v>
      </c>
      <c r="F9" s="58">
        <v>28</v>
      </c>
      <c r="G9" s="56">
        <f t="shared" si="1"/>
        <v>0.39436619718309857</v>
      </c>
      <c r="H9" s="43">
        <v>36</v>
      </c>
      <c r="I9" s="66">
        <v>22</v>
      </c>
      <c r="J9" s="59">
        <f t="shared" si="2"/>
        <v>0.61111111111111116</v>
      </c>
      <c r="K9" s="58">
        <v>47</v>
      </c>
      <c r="L9" s="60">
        <v>38</v>
      </c>
      <c r="M9" s="61">
        <f t="shared" ref="M9:M22" si="3">+L9/K9</f>
        <v>0.80851063829787229</v>
      </c>
      <c r="N9" s="68">
        <v>3</v>
      </c>
      <c r="O9" s="69">
        <v>0</v>
      </c>
      <c r="P9" s="70">
        <v>35</v>
      </c>
      <c r="Q9" s="71">
        <v>0</v>
      </c>
      <c r="R9" s="72">
        <v>1</v>
      </c>
      <c r="S9" s="51"/>
    </row>
    <row r="10" spans="1:19" s="52" customFormat="1" ht="20.100000000000001" customHeight="1" x14ac:dyDescent="0.2">
      <c r="A10" s="37" t="s">
        <v>36</v>
      </c>
      <c r="B10" s="73">
        <v>116</v>
      </c>
      <c r="C10" s="66">
        <v>123</v>
      </c>
      <c r="D10" s="67">
        <f t="shared" si="0"/>
        <v>1.0603448275862069</v>
      </c>
      <c r="E10" s="74">
        <v>45</v>
      </c>
      <c r="F10" s="58">
        <v>50</v>
      </c>
      <c r="G10" s="56">
        <f t="shared" si="1"/>
        <v>1.1111111111111112</v>
      </c>
      <c r="H10" s="75">
        <v>15</v>
      </c>
      <c r="I10" s="66">
        <v>23</v>
      </c>
      <c r="J10" s="59">
        <f>IF(H10&gt;0,I10/H10,0)</f>
        <v>1.5333333333333334</v>
      </c>
      <c r="K10" s="58">
        <v>20</v>
      </c>
      <c r="L10" s="60">
        <v>46</v>
      </c>
      <c r="M10" s="61">
        <f t="shared" si="3"/>
        <v>2.2999999999999998</v>
      </c>
      <c r="N10" s="68">
        <v>0</v>
      </c>
      <c r="O10" s="69">
        <v>0</v>
      </c>
      <c r="P10" s="70">
        <v>46</v>
      </c>
      <c r="Q10" s="71">
        <v>0</v>
      </c>
      <c r="R10" s="72">
        <v>1</v>
      </c>
      <c r="S10" s="51"/>
    </row>
    <row r="11" spans="1:19" s="52" customFormat="1" ht="20.100000000000001" customHeight="1" x14ac:dyDescent="0.2">
      <c r="A11" s="37" t="s">
        <v>37</v>
      </c>
      <c r="B11" s="54">
        <v>32</v>
      </c>
      <c r="C11" s="66">
        <v>26</v>
      </c>
      <c r="D11" s="67">
        <f t="shared" si="0"/>
        <v>0.8125</v>
      </c>
      <c r="E11" s="76">
        <v>18</v>
      </c>
      <c r="F11" s="58">
        <v>15</v>
      </c>
      <c r="G11" s="56">
        <f t="shared" si="1"/>
        <v>0.83333333333333337</v>
      </c>
      <c r="H11" s="43">
        <v>12</v>
      </c>
      <c r="I11" s="66">
        <v>6</v>
      </c>
      <c r="J11" s="59">
        <f>IF(H11&gt;0,I11/H11,0)</f>
        <v>0.5</v>
      </c>
      <c r="K11" s="58">
        <v>22</v>
      </c>
      <c r="L11" s="60">
        <v>12</v>
      </c>
      <c r="M11" s="61">
        <f>IF(K11&gt;0,L11/K11,0)</f>
        <v>0.54545454545454541</v>
      </c>
      <c r="N11" s="68">
        <v>0</v>
      </c>
      <c r="O11" s="69">
        <v>0</v>
      </c>
      <c r="P11" s="70">
        <v>12</v>
      </c>
      <c r="Q11" s="71">
        <v>0</v>
      </c>
      <c r="R11" s="72">
        <v>0</v>
      </c>
      <c r="S11" s="51"/>
    </row>
    <row r="12" spans="1:19" s="52" customFormat="1" ht="20.100000000000001" customHeight="1" x14ac:dyDescent="0.2">
      <c r="A12" s="37" t="s">
        <v>38</v>
      </c>
      <c r="B12" s="77">
        <v>71</v>
      </c>
      <c r="C12" s="66">
        <v>38</v>
      </c>
      <c r="D12" s="67">
        <f t="shared" si="0"/>
        <v>0.53521126760563376</v>
      </c>
      <c r="E12" s="78">
        <v>56</v>
      </c>
      <c r="F12" s="58">
        <v>27</v>
      </c>
      <c r="G12" s="56">
        <f t="shared" si="1"/>
        <v>0.48214285714285715</v>
      </c>
      <c r="H12" s="43">
        <v>51</v>
      </c>
      <c r="I12" s="66">
        <v>26</v>
      </c>
      <c r="J12" s="59">
        <f t="shared" si="2"/>
        <v>0.50980392156862742</v>
      </c>
      <c r="K12" s="58">
        <v>66</v>
      </c>
      <c r="L12" s="60">
        <v>37</v>
      </c>
      <c r="M12" s="61">
        <f t="shared" si="3"/>
        <v>0.56060606060606055</v>
      </c>
      <c r="N12" s="68">
        <v>0</v>
      </c>
      <c r="O12" s="69">
        <v>0</v>
      </c>
      <c r="P12" s="70">
        <v>37</v>
      </c>
      <c r="Q12" s="71">
        <v>0</v>
      </c>
      <c r="R12" s="72">
        <v>0</v>
      </c>
      <c r="S12" s="51"/>
    </row>
    <row r="13" spans="1:19" s="52" customFormat="1" ht="20.100000000000001" customHeight="1" x14ac:dyDescent="0.2">
      <c r="A13" s="37" t="s">
        <v>39</v>
      </c>
      <c r="B13" s="54">
        <v>42</v>
      </c>
      <c r="C13" s="66">
        <v>42</v>
      </c>
      <c r="D13" s="67">
        <f t="shared" si="0"/>
        <v>1</v>
      </c>
      <c r="E13" s="57">
        <v>28</v>
      </c>
      <c r="F13" s="58">
        <v>28</v>
      </c>
      <c r="G13" s="56">
        <f t="shared" si="1"/>
        <v>1</v>
      </c>
      <c r="H13" s="43">
        <v>20</v>
      </c>
      <c r="I13" s="66">
        <v>24</v>
      </c>
      <c r="J13" s="59">
        <f t="shared" si="2"/>
        <v>1.2</v>
      </c>
      <c r="K13" s="58">
        <v>25</v>
      </c>
      <c r="L13" s="60">
        <v>35</v>
      </c>
      <c r="M13" s="61">
        <f t="shared" si="3"/>
        <v>1.4</v>
      </c>
      <c r="N13" s="68">
        <v>0</v>
      </c>
      <c r="O13" s="69">
        <v>0</v>
      </c>
      <c r="P13" s="70">
        <v>35</v>
      </c>
      <c r="Q13" s="71">
        <v>0</v>
      </c>
      <c r="R13" s="72">
        <v>1</v>
      </c>
      <c r="S13" s="51"/>
    </row>
    <row r="14" spans="1:19" s="52" customFormat="1" ht="20.100000000000001" customHeight="1" x14ac:dyDescent="0.2">
      <c r="A14" s="37" t="s">
        <v>40</v>
      </c>
      <c r="B14" s="54">
        <v>38</v>
      </c>
      <c r="C14" s="66">
        <v>36</v>
      </c>
      <c r="D14" s="67">
        <f t="shared" si="0"/>
        <v>0.94736842105263153</v>
      </c>
      <c r="E14" s="57">
        <v>22</v>
      </c>
      <c r="F14" s="58">
        <v>22</v>
      </c>
      <c r="G14" s="56">
        <f t="shared" si="1"/>
        <v>1</v>
      </c>
      <c r="H14" s="43">
        <v>17</v>
      </c>
      <c r="I14" s="66">
        <v>17</v>
      </c>
      <c r="J14" s="59">
        <f t="shared" si="2"/>
        <v>1</v>
      </c>
      <c r="K14" s="58">
        <v>25</v>
      </c>
      <c r="L14" s="60">
        <v>29</v>
      </c>
      <c r="M14" s="61">
        <f t="shared" si="3"/>
        <v>1.1599999999999999</v>
      </c>
      <c r="N14" s="68">
        <v>0</v>
      </c>
      <c r="O14" s="69">
        <v>0</v>
      </c>
      <c r="P14" s="70">
        <v>29</v>
      </c>
      <c r="Q14" s="71">
        <v>0</v>
      </c>
      <c r="R14" s="72">
        <v>0</v>
      </c>
      <c r="S14" s="51"/>
    </row>
    <row r="15" spans="1:19" s="52" customFormat="1" ht="20.100000000000001" customHeight="1" x14ac:dyDescent="0.2">
      <c r="A15" s="37" t="s">
        <v>41</v>
      </c>
      <c r="B15" s="54">
        <v>86</v>
      </c>
      <c r="C15" s="66">
        <v>83</v>
      </c>
      <c r="D15" s="67">
        <f t="shared" si="0"/>
        <v>0.96511627906976749</v>
      </c>
      <c r="E15" s="57">
        <v>37</v>
      </c>
      <c r="F15" s="58">
        <v>39</v>
      </c>
      <c r="G15" s="56">
        <f t="shared" si="1"/>
        <v>1.0540540540540539</v>
      </c>
      <c r="H15" s="43">
        <v>33</v>
      </c>
      <c r="I15" s="66">
        <v>23</v>
      </c>
      <c r="J15" s="59">
        <f t="shared" si="2"/>
        <v>0.69696969696969702</v>
      </c>
      <c r="K15" s="58">
        <v>45</v>
      </c>
      <c r="L15" s="60">
        <v>50</v>
      </c>
      <c r="M15" s="61">
        <f t="shared" si="3"/>
        <v>1.1111111111111112</v>
      </c>
      <c r="N15" s="68">
        <v>1</v>
      </c>
      <c r="O15" s="69">
        <v>1</v>
      </c>
      <c r="P15" s="70">
        <v>47</v>
      </c>
      <c r="Q15" s="71">
        <v>1</v>
      </c>
      <c r="R15" s="72">
        <v>3</v>
      </c>
      <c r="S15" s="51"/>
    </row>
    <row r="16" spans="1:19" s="52" customFormat="1" ht="20.100000000000001" customHeight="1" x14ac:dyDescent="0.2">
      <c r="A16" s="37" t="s">
        <v>42</v>
      </c>
      <c r="B16" s="54">
        <v>250</v>
      </c>
      <c r="C16" s="66">
        <v>268</v>
      </c>
      <c r="D16" s="67">
        <f t="shared" si="0"/>
        <v>1.0720000000000001</v>
      </c>
      <c r="E16" s="57">
        <v>133</v>
      </c>
      <c r="F16" s="58">
        <v>176</v>
      </c>
      <c r="G16" s="56">
        <f t="shared" si="1"/>
        <v>1.3233082706766917</v>
      </c>
      <c r="H16" s="43">
        <v>173</v>
      </c>
      <c r="I16" s="66">
        <v>95</v>
      </c>
      <c r="J16" s="59">
        <f t="shared" si="2"/>
        <v>0.54913294797687862</v>
      </c>
      <c r="K16" s="58">
        <v>185</v>
      </c>
      <c r="L16" s="60">
        <v>146</v>
      </c>
      <c r="M16" s="61">
        <f t="shared" si="3"/>
        <v>0.78918918918918923</v>
      </c>
      <c r="N16" s="68">
        <v>0</v>
      </c>
      <c r="O16" s="69">
        <v>0</v>
      </c>
      <c r="P16" s="70">
        <v>144</v>
      </c>
      <c r="Q16" s="71">
        <v>2</v>
      </c>
      <c r="R16" s="72">
        <v>2</v>
      </c>
      <c r="S16" s="51"/>
    </row>
    <row r="17" spans="1:19" s="52" customFormat="1" ht="20.100000000000001" customHeight="1" x14ac:dyDescent="0.2">
      <c r="A17" s="37" t="s">
        <v>43</v>
      </c>
      <c r="B17" s="54">
        <v>94</v>
      </c>
      <c r="C17" s="66">
        <v>39</v>
      </c>
      <c r="D17" s="67">
        <f t="shared" si="0"/>
        <v>0.41489361702127658</v>
      </c>
      <c r="E17" s="78">
        <v>74</v>
      </c>
      <c r="F17" s="58">
        <v>19</v>
      </c>
      <c r="G17" s="56">
        <f t="shared" si="1"/>
        <v>0.25675675675675674</v>
      </c>
      <c r="H17" s="75">
        <v>74</v>
      </c>
      <c r="I17" s="66">
        <v>19</v>
      </c>
      <c r="J17" s="59">
        <f>IF(H17&gt;0,I17/H17,0)</f>
        <v>0.25675675675675674</v>
      </c>
      <c r="K17" s="236">
        <v>85</v>
      </c>
      <c r="L17" s="60">
        <v>39</v>
      </c>
      <c r="M17" s="59">
        <f>IF(K17&gt;0,L17/K17,0)</f>
        <v>0.45882352941176469</v>
      </c>
      <c r="N17" s="68">
        <v>0</v>
      </c>
      <c r="O17" s="69">
        <v>0</v>
      </c>
      <c r="P17" s="70">
        <v>39</v>
      </c>
      <c r="Q17" s="71">
        <v>0</v>
      </c>
      <c r="R17" s="72">
        <v>0</v>
      </c>
      <c r="S17" s="51"/>
    </row>
    <row r="18" spans="1:19" s="52" customFormat="1" ht="20.100000000000001" customHeight="1" x14ac:dyDescent="0.2">
      <c r="A18" s="37" t="s">
        <v>44</v>
      </c>
      <c r="B18" s="54">
        <v>130</v>
      </c>
      <c r="C18" s="66">
        <v>89</v>
      </c>
      <c r="D18" s="67">
        <f t="shared" si="0"/>
        <v>0.68461538461538463</v>
      </c>
      <c r="E18" s="57">
        <v>84</v>
      </c>
      <c r="F18" s="58">
        <v>43</v>
      </c>
      <c r="G18" s="56">
        <f t="shared" si="1"/>
        <v>0.51190476190476186</v>
      </c>
      <c r="H18" s="43">
        <v>32</v>
      </c>
      <c r="I18" s="66">
        <v>34</v>
      </c>
      <c r="J18" s="59">
        <f t="shared" si="2"/>
        <v>1.0625</v>
      </c>
      <c r="K18" s="58">
        <v>73</v>
      </c>
      <c r="L18" s="60">
        <v>71</v>
      </c>
      <c r="M18" s="61">
        <f t="shared" si="3"/>
        <v>0.9726027397260274</v>
      </c>
      <c r="N18" s="68">
        <v>0</v>
      </c>
      <c r="O18" s="69">
        <v>1</v>
      </c>
      <c r="P18" s="70">
        <v>66</v>
      </c>
      <c r="Q18" s="71">
        <v>3</v>
      </c>
      <c r="R18" s="72">
        <v>1</v>
      </c>
      <c r="S18" s="51"/>
    </row>
    <row r="19" spans="1:19" s="52" customFormat="1" ht="20.100000000000001" customHeight="1" x14ac:dyDescent="0.2">
      <c r="A19" s="37" t="s">
        <v>45</v>
      </c>
      <c r="B19" s="54">
        <v>80</v>
      </c>
      <c r="C19" s="66">
        <v>43</v>
      </c>
      <c r="D19" s="67">
        <f t="shared" si="0"/>
        <v>0.53749999999999998</v>
      </c>
      <c r="E19" s="57">
        <v>58</v>
      </c>
      <c r="F19" s="58">
        <v>22</v>
      </c>
      <c r="G19" s="56">
        <f t="shared" si="1"/>
        <v>0.37931034482758619</v>
      </c>
      <c r="H19" s="43">
        <v>38</v>
      </c>
      <c r="I19" s="66">
        <v>10</v>
      </c>
      <c r="J19" s="59">
        <f t="shared" si="2"/>
        <v>0.26315789473684209</v>
      </c>
      <c r="K19" s="58">
        <v>59</v>
      </c>
      <c r="L19" s="60">
        <v>28</v>
      </c>
      <c r="M19" s="61">
        <f t="shared" si="3"/>
        <v>0.47457627118644069</v>
      </c>
      <c r="N19" s="68">
        <v>4</v>
      </c>
      <c r="O19" s="69">
        <v>0</v>
      </c>
      <c r="P19" s="70">
        <v>26</v>
      </c>
      <c r="Q19" s="71">
        <v>1</v>
      </c>
      <c r="R19" s="72">
        <v>6</v>
      </c>
      <c r="S19" s="51"/>
    </row>
    <row r="20" spans="1:19" s="52" customFormat="1" ht="20.100000000000001" customHeight="1" x14ac:dyDescent="0.2">
      <c r="A20" s="37" t="s">
        <v>46</v>
      </c>
      <c r="B20" s="54">
        <v>21</v>
      </c>
      <c r="C20" s="66">
        <v>2</v>
      </c>
      <c r="D20" s="67">
        <f t="shared" si="0"/>
        <v>9.5238095238095233E-2</v>
      </c>
      <c r="E20" s="57">
        <v>20</v>
      </c>
      <c r="F20" s="58">
        <v>2</v>
      </c>
      <c r="G20" s="56">
        <f t="shared" si="1"/>
        <v>0.1</v>
      </c>
      <c r="H20" s="43">
        <v>16</v>
      </c>
      <c r="I20" s="66">
        <v>1</v>
      </c>
      <c r="J20" s="59">
        <f t="shared" si="2"/>
        <v>6.25E-2</v>
      </c>
      <c r="K20" s="58">
        <v>17</v>
      </c>
      <c r="L20" s="60">
        <v>1</v>
      </c>
      <c r="M20" s="61">
        <f t="shared" si="3"/>
        <v>5.8823529411764705E-2</v>
      </c>
      <c r="N20" s="68">
        <v>0</v>
      </c>
      <c r="O20" s="69">
        <v>0</v>
      </c>
      <c r="P20" s="70">
        <v>1</v>
      </c>
      <c r="Q20" s="71">
        <v>0</v>
      </c>
      <c r="R20" s="72">
        <v>0</v>
      </c>
      <c r="S20" s="51"/>
    </row>
    <row r="21" spans="1:19" s="52" customFormat="1" ht="20.100000000000001" customHeight="1" x14ac:dyDescent="0.2">
      <c r="A21" s="37" t="s">
        <v>47</v>
      </c>
      <c r="B21" s="54">
        <v>69</v>
      </c>
      <c r="C21" s="66">
        <v>36</v>
      </c>
      <c r="D21" s="67">
        <f t="shared" si="0"/>
        <v>0.52173913043478259</v>
      </c>
      <c r="E21" s="57">
        <v>47</v>
      </c>
      <c r="F21" s="58">
        <v>14</v>
      </c>
      <c r="G21" s="56">
        <f t="shared" si="1"/>
        <v>0.2978723404255319</v>
      </c>
      <c r="H21" s="75">
        <v>47</v>
      </c>
      <c r="I21" s="66">
        <v>12</v>
      </c>
      <c r="J21" s="59">
        <f>IF(H21&gt;0,I21/H21,0)</f>
        <v>0.25531914893617019</v>
      </c>
      <c r="K21" s="236">
        <v>69</v>
      </c>
      <c r="L21" s="60">
        <v>34</v>
      </c>
      <c r="M21" s="59">
        <f>IF(K21&gt;0,L21/K21,0)</f>
        <v>0.49275362318840582</v>
      </c>
      <c r="N21" s="68">
        <v>0</v>
      </c>
      <c r="O21" s="69">
        <v>0</v>
      </c>
      <c r="P21" s="70">
        <v>34</v>
      </c>
      <c r="Q21" s="71">
        <v>0</v>
      </c>
      <c r="R21" s="72">
        <v>0</v>
      </c>
      <c r="S21" s="51"/>
    </row>
    <row r="22" spans="1:19" s="52" customFormat="1" ht="20.100000000000001" customHeight="1" thickBot="1" x14ac:dyDescent="0.25">
      <c r="A22" s="79" t="s">
        <v>48</v>
      </c>
      <c r="B22" s="54">
        <v>61</v>
      </c>
      <c r="C22" s="80">
        <v>79</v>
      </c>
      <c r="D22" s="81">
        <f t="shared" si="0"/>
        <v>1.2950819672131149</v>
      </c>
      <c r="E22" s="57">
        <v>40</v>
      </c>
      <c r="F22" s="82">
        <v>43</v>
      </c>
      <c r="G22" s="81">
        <f t="shared" si="1"/>
        <v>1.075</v>
      </c>
      <c r="H22" s="75">
        <v>16</v>
      </c>
      <c r="I22" s="80">
        <v>18</v>
      </c>
      <c r="J22" s="83">
        <f t="shared" si="2"/>
        <v>1.125</v>
      </c>
      <c r="K22" s="237">
        <v>26</v>
      </c>
      <c r="L22" s="84">
        <v>38</v>
      </c>
      <c r="M22" s="61">
        <f t="shared" si="3"/>
        <v>1.4615384615384615</v>
      </c>
      <c r="N22" s="85">
        <v>0</v>
      </c>
      <c r="O22" s="86">
        <v>1</v>
      </c>
      <c r="P22" s="84">
        <v>35</v>
      </c>
      <c r="Q22" s="87">
        <v>3</v>
      </c>
      <c r="R22" s="88">
        <v>0</v>
      </c>
      <c r="S22" s="51"/>
    </row>
    <row r="23" spans="1:19" s="52" customFormat="1" ht="20.100000000000001" customHeight="1" thickBot="1" x14ac:dyDescent="0.25">
      <c r="A23" s="89" t="s">
        <v>49</v>
      </c>
      <c r="B23" s="90">
        <f>SUM(B7:B22)</f>
        <v>1408</v>
      </c>
      <c r="C23" s="91">
        <f>SUM(C7:C22)</f>
        <v>1077</v>
      </c>
      <c r="D23" s="92">
        <f t="shared" si="0"/>
        <v>0.76491477272727271</v>
      </c>
      <c r="E23" s="93">
        <f>SUM(E7:E22)</f>
        <v>888</v>
      </c>
      <c r="F23" s="91">
        <f>SUM(F7:F22)</f>
        <v>608</v>
      </c>
      <c r="G23" s="92">
        <f t="shared" si="1"/>
        <v>0.68468468468468469</v>
      </c>
      <c r="H23" s="94">
        <v>602</v>
      </c>
      <c r="I23" s="91">
        <f>SUM(I7:I22)</f>
        <v>376</v>
      </c>
      <c r="J23" s="95">
        <f t="shared" si="2"/>
        <v>0.62458471760797341</v>
      </c>
      <c r="K23" s="91">
        <v>849</v>
      </c>
      <c r="L23" s="96">
        <f>SUM(L7:L22)</f>
        <v>689</v>
      </c>
      <c r="M23" s="97">
        <f>+L23/K23</f>
        <v>0.81154299175500588</v>
      </c>
      <c r="N23" s="98">
        <f>SUM(N7:N22)</f>
        <v>8</v>
      </c>
      <c r="O23" s="99">
        <f>SUM(O7:O22)</f>
        <v>3</v>
      </c>
      <c r="P23" s="100">
        <f>SUM(P7:P22)</f>
        <v>671</v>
      </c>
      <c r="Q23" s="100">
        <f>SUM(Q7:Q22)</f>
        <v>10</v>
      </c>
      <c r="R23" s="101">
        <f>SUM(R7:R22)</f>
        <v>15</v>
      </c>
      <c r="S23" s="51"/>
    </row>
    <row r="24" spans="1:19" ht="15" x14ac:dyDescent="0.2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" customHeight="1" x14ac:dyDescent="0.25">
      <c r="A25" s="267" t="s">
        <v>50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19" ht="15" x14ac:dyDescent="0.25">
      <c r="A26" s="263" t="s">
        <v>51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5" x14ac:dyDescent="0.2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 x14ac:dyDescent="0.2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13" zoomScaleNormal="100" workbookViewId="0">
      <selection activeCell="A26" sqref="A26"/>
    </sheetView>
  </sheetViews>
  <sheetFormatPr defaultColWidth="9.140625" defaultRowHeight="12.75" x14ac:dyDescent="0.2"/>
  <cols>
    <col min="1" max="1" width="19.5703125" style="3" customWidth="1"/>
    <col min="2" max="2" width="8" style="156" customWidth="1"/>
    <col min="3" max="3" width="7.42578125" style="157" customWidth="1"/>
    <col min="4" max="4" width="7.28515625" style="158" customWidth="1"/>
    <col min="5" max="5" width="8.5703125" style="157" customWidth="1"/>
    <col min="6" max="6" width="8.5703125" style="159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58" customWidth="1"/>
    <col min="13" max="13" width="8" style="157" customWidth="1"/>
    <col min="14" max="14" width="8" style="159" customWidth="1"/>
    <col min="15" max="15" width="9.7109375" style="26" customWidth="1"/>
    <col min="16" max="16384" width="9.140625" style="3"/>
  </cols>
  <sheetData>
    <row r="1" spans="1:15" s="29" customFormat="1" ht="20.100000000000001" customHeight="1" x14ac:dyDescent="0.2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90"/>
      <c r="O1" s="246"/>
    </row>
    <row r="2" spans="1:15" s="29" customFormat="1" ht="20.100000000000001" customHeight="1" x14ac:dyDescent="0.2">
      <c r="A2" s="286" t="str">
        <f>'1 Adult Part'!$A$2</f>
        <v>FY22 QUARTER ENDING MARCH 31, 2022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  <c r="O2" s="247"/>
    </row>
    <row r="3" spans="1:15" s="29" customFormat="1" ht="20.100000000000001" customHeight="1" thickBot="1" x14ac:dyDescent="0.25">
      <c r="A3" s="296" t="s">
        <v>52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8"/>
      <c r="O3" s="247"/>
    </row>
    <row r="4" spans="1:15" ht="15" x14ac:dyDescent="0.25">
      <c r="A4" s="299" t="s">
        <v>13</v>
      </c>
      <c r="B4" s="294" t="s">
        <v>53</v>
      </c>
      <c r="C4" s="294"/>
      <c r="D4" s="295"/>
      <c r="E4" s="293" t="s">
        <v>54</v>
      </c>
      <c r="F4" s="294"/>
      <c r="G4" s="295"/>
      <c r="H4" s="243" t="s">
        <v>55</v>
      </c>
      <c r="I4" s="291" t="s">
        <v>56</v>
      </c>
      <c r="J4" s="292"/>
      <c r="K4" s="291" t="s">
        <v>57</v>
      </c>
      <c r="L4" s="292"/>
      <c r="M4" s="293" t="s">
        <v>58</v>
      </c>
      <c r="N4" s="295"/>
    </row>
    <row r="5" spans="1:15" ht="34.5" customHeight="1" thickBot="1" x14ac:dyDescent="0.3">
      <c r="A5" s="300"/>
      <c r="B5" s="104" t="s">
        <v>21</v>
      </c>
      <c r="C5" s="104" t="s">
        <v>22</v>
      </c>
      <c r="D5" s="105" t="s">
        <v>59</v>
      </c>
      <c r="E5" s="104" t="s">
        <v>21</v>
      </c>
      <c r="F5" s="106" t="s">
        <v>22</v>
      </c>
      <c r="G5" s="105" t="s">
        <v>59</v>
      </c>
      <c r="H5" s="107" t="s">
        <v>22</v>
      </c>
      <c r="I5" s="108" t="s">
        <v>21</v>
      </c>
      <c r="J5" s="107" t="s">
        <v>22</v>
      </c>
      <c r="K5" s="108" t="s">
        <v>21</v>
      </c>
      <c r="L5" s="107" t="s">
        <v>22</v>
      </c>
      <c r="M5" s="104" t="s">
        <v>21</v>
      </c>
      <c r="N5" s="109" t="s">
        <v>22</v>
      </c>
    </row>
    <row r="6" spans="1:15" s="118" customFormat="1" ht="21.95" customHeight="1" x14ac:dyDescent="0.2">
      <c r="A6" s="53" t="s">
        <v>33</v>
      </c>
      <c r="B6" s="43">
        <v>28</v>
      </c>
      <c r="C6" s="110">
        <v>2</v>
      </c>
      <c r="D6" s="56">
        <f t="shared" ref="D6:D22" si="0">C6/B6</f>
        <v>7.1428571428571425E-2</v>
      </c>
      <c r="E6" s="41">
        <v>21</v>
      </c>
      <c r="F6" s="111">
        <v>1</v>
      </c>
      <c r="G6" s="56">
        <f t="shared" ref="G6:G22" si="1">F6/E6</f>
        <v>4.7619047619047616E-2</v>
      </c>
      <c r="H6" s="111">
        <v>0</v>
      </c>
      <c r="I6" s="112">
        <f t="shared" ref="I6:I22" si="2">+E6/B6</f>
        <v>0.75</v>
      </c>
      <c r="J6" s="56">
        <f>IF(F6=0,0, F6/(C6-H6))</f>
        <v>0.5</v>
      </c>
      <c r="K6" s="113">
        <v>16</v>
      </c>
      <c r="L6" s="114">
        <v>22</v>
      </c>
      <c r="M6" s="115">
        <v>31</v>
      </c>
      <c r="N6" s="116">
        <v>7</v>
      </c>
      <c r="O6" s="117"/>
    </row>
    <row r="7" spans="1:15" s="118" customFormat="1" ht="21.95" customHeight="1" x14ac:dyDescent="0.2">
      <c r="A7" s="53" t="s">
        <v>34</v>
      </c>
      <c r="B7" s="43">
        <v>150</v>
      </c>
      <c r="C7" s="110">
        <v>44</v>
      </c>
      <c r="D7" s="119">
        <f t="shared" si="0"/>
        <v>0.29333333333333333</v>
      </c>
      <c r="E7" s="57">
        <v>97</v>
      </c>
      <c r="F7" s="111">
        <v>20</v>
      </c>
      <c r="G7" s="56">
        <f t="shared" si="1"/>
        <v>0.20618556701030927</v>
      </c>
      <c r="H7" s="111">
        <v>0</v>
      </c>
      <c r="I7" s="112">
        <f t="shared" si="2"/>
        <v>0.64666666666666661</v>
      </c>
      <c r="J7" s="56">
        <f t="shared" ref="J7:J22" si="3">(F7/(C7-H7))</f>
        <v>0.45454545454545453</v>
      </c>
      <c r="K7" s="113">
        <v>14</v>
      </c>
      <c r="L7" s="114">
        <v>18.926500000000001</v>
      </c>
      <c r="M7" s="120">
        <v>80</v>
      </c>
      <c r="N7" s="116">
        <v>36</v>
      </c>
      <c r="O7" s="117"/>
    </row>
    <row r="8" spans="1:15" s="118" customFormat="1" ht="21.95" customHeight="1" x14ac:dyDescent="0.2">
      <c r="A8" s="37" t="s">
        <v>35</v>
      </c>
      <c r="B8" s="43">
        <v>76</v>
      </c>
      <c r="C8" s="121">
        <v>18</v>
      </c>
      <c r="D8" s="67">
        <f t="shared" si="0"/>
        <v>0.23684210526315788</v>
      </c>
      <c r="E8" s="57">
        <v>63</v>
      </c>
      <c r="F8" s="122">
        <v>14</v>
      </c>
      <c r="G8" s="119">
        <f t="shared" si="1"/>
        <v>0.22222222222222221</v>
      </c>
      <c r="H8" s="123">
        <v>1</v>
      </c>
      <c r="I8" s="124">
        <f t="shared" si="2"/>
        <v>0.82894736842105265</v>
      </c>
      <c r="J8" s="67">
        <f t="shared" si="3"/>
        <v>0.82352941176470584</v>
      </c>
      <c r="K8" s="113">
        <v>15.5</v>
      </c>
      <c r="L8" s="125">
        <v>23.189285714285717</v>
      </c>
      <c r="M8" s="120">
        <v>18</v>
      </c>
      <c r="N8" s="126">
        <v>24</v>
      </c>
      <c r="O8" s="117"/>
    </row>
    <row r="9" spans="1:15" s="118" customFormat="1" ht="21.95" customHeight="1" x14ac:dyDescent="0.2">
      <c r="A9" s="37" t="s">
        <v>36</v>
      </c>
      <c r="B9" s="75">
        <v>52</v>
      </c>
      <c r="C9" s="121">
        <v>60</v>
      </c>
      <c r="D9" s="67">
        <f t="shared" si="0"/>
        <v>1.1538461538461537</v>
      </c>
      <c r="E9" s="74">
        <v>45</v>
      </c>
      <c r="F9" s="122">
        <v>31</v>
      </c>
      <c r="G9" s="67">
        <f t="shared" si="1"/>
        <v>0.68888888888888888</v>
      </c>
      <c r="H9" s="122">
        <v>3</v>
      </c>
      <c r="I9" s="124">
        <f t="shared" si="2"/>
        <v>0.86538461538461542</v>
      </c>
      <c r="J9" s="67">
        <f t="shared" si="3"/>
        <v>0.54385964912280704</v>
      </c>
      <c r="K9" s="127">
        <v>15.5</v>
      </c>
      <c r="L9" s="125">
        <v>17.875955334987594</v>
      </c>
      <c r="M9" s="128">
        <v>15</v>
      </c>
      <c r="N9" s="126">
        <v>20</v>
      </c>
      <c r="O9" s="117"/>
    </row>
    <row r="10" spans="1:15" s="118" customFormat="1" ht="21.95" customHeight="1" x14ac:dyDescent="0.2">
      <c r="A10" s="37" t="s">
        <v>37</v>
      </c>
      <c r="B10" s="43">
        <v>14</v>
      </c>
      <c r="C10" s="121">
        <v>8</v>
      </c>
      <c r="D10" s="67">
        <f t="shared" si="0"/>
        <v>0.5714285714285714</v>
      </c>
      <c r="E10" s="57">
        <v>12</v>
      </c>
      <c r="F10" s="122">
        <v>6</v>
      </c>
      <c r="G10" s="67">
        <f t="shared" si="1"/>
        <v>0.5</v>
      </c>
      <c r="H10" s="122">
        <v>1</v>
      </c>
      <c r="I10" s="124">
        <f t="shared" si="2"/>
        <v>0.8571428571428571</v>
      </c>
      <c r="J10" s="67">
        <f t="shared" si="3"/>
        <v>0.8571428571428571</v>
      </c>
      <c r="K10" s="113">
        <v>13.5</v>
      </c>
      <c r="L10" s="125">
        <v>21.733333333333334</v>
      </c>
      <c r="M10" s="120">
        <v>20</v>
      </c>
      <c r="N10" s="126">
        <v>8</v>
      </c>
      <c r="O10" s="117"/>
    </row>
    <row r="11" spans="1:15" s="118" customFormat="1" ht="21.95" customHeight="1" x14ac:dyDescent="0.2">
      <c r="A11" s="37" t="s">
        <v>38</v>
      </c>
      <c r="B11" s="43">
        <v>59</v>
      </c>
      <c r="C11" s="121">
        <v>21</v>
      </c>
      <c r="D11" s="67">
        <f t="shared" si="0"/>
        <v>0.3559322033898305</v>
      </c>
      <c r="E11" s="57">
        <v>44</v>
      </c>
      <c r="F11" s="122">
        <v>10</v>
      </c>
      <c r="G11" s="129">
        <f t="shared" si="1"/>
        <v>0.22727272727272727</v>
      </c>
      <c r="H11" s="130">
        <v>0</v>
      </c>
      <c r="I11" s="124">
        <f t="shared" si="2"/>
        <v>0.74576271186440679</v>
      </c>
      <c r="J11" s="67">
        <f t="shared" si="3"/>
        <v>0.47619047619047616</v>
      </c>
      <c r="K11" s="113">
        <v>16.5</v>
      </c>
      <c r="L11" s="125">
        <v>26.301846153846153</v>
      </c>
      <c r="M11" s="120">
        <v>45</v>
      </c>
      <c r="N11" s="126">
        <v>17</v>
      </c>
      <c r="O11" s="117"/>
    </row>
    <row r="12" spans="1:15" s="118" customFormat="1" ht="21.95" customHeight="1" x14ac:dyDescent="0.2">
      <c r="A12" s="37" t="s">
        <v>39</v>
      </c>
      <c r="B12" s="43">
        <v>25</v>
      </c>
      <c r="C12" s="121">
        <v>11</v>
      </c>
      <c r="D12" s="67">
        <f t="shared" si="0"/>
        <v>0.44</v>
      </c>
      <c r="E12" s="57">
        <v>22</v>
      </c>
      <c r="F12" s="122">
        <v>6</v>
      </c>
      <c r="G12" s="67">
        <f t="shared" si="1"/>
        <v>0.27272727272727271</v>
      </c>
      <c r="H12" s="122">
        <v>2</v>
      </c>
      <c r="I12" s="124">
        <f t="shared" si="2"/>
        <v>0.88</v>
      </c>
      <c r="J12" s="67">
        <f t="shared" si="3"/>
        <v>0.66666666666666663</v>
      </c>
      <c r="K12" s="113">
        <v>16</v>
      </c>
      <c r="L12" s="125">
        <v>19.976190476190478</v>
      </c>
      <c r="M12" s="120">
        <v>14</v>
      </c>
      <c r="N12" s="126">
        <v>21</v>
      </c>
      <c r="O12" s="117"/>
    </row>
    <row r="13" spans="1:15" s="118" customFormat="1" ht="21.95" customHeight="1" x14ac:dyDescent="0.2">
      <c r="A13" s="37" t="s">
        <v>40</v>
      </c>
      <c r="B13" s="43">
        <v>28</v>
      </c>
      <c r="C13" s="121">
        <v>13</v>
      </c>
      <c r="D13" s="67">
        <f t="shared" si="0"/>
        <v>0.4642857142857143</v>
      </c>
      <c r="E13" s="57">
        <v>24</v>
      </c>
      <c r="F13" s="122">
        <v>11</v>
      </c>
      <c r="G13" s="119">
        <f t="shared" si="1"/>
        <v>0.45833333333333331</v>
      </c>
      <c r="H13" s="123">
        <v>0</v>
      </c>
      <c r="I13" s="124">
        <f t="shared" si="2"/>
        <v>0.8571428571428571</v>
      </c>
      <c r="J13" s="67">
        <f t="shared" si="3"/>
        <v>0.84615384615384615</v>
      </c>
      <c r="K13" s="113">
        <v>14.75</v>
      </c>
      <c r="L13" s="125">
        <v>17.34090909090909</v>
      </c>
      <c r="M13" s="120">
        <v>18</v>
      </c>
      <c r="N13" s="126">
        <v>14</v>
      </c>
      <c r="O13" s="117"/>
    </row>
    <row r="14" spans="1:15" s="118" customFormat="1" ht="21.95" customHeight="1" x14ac:dyDescent="0.2">
      <c r="A14" s="37" t="s">
        <v>41</v>
      </c>
      <c r="B14" s="43">
        <v>56</v>
      </c>
      <c r="C14" s="121">
        <v>29</v>
      </c>
      <c r="D14" s="67">
        <f t="shared" si="0"/>
        <v>0.5178571428571429</v>
      </c>
      <c r="E14" s="57">
        <v>45</v>
      </c>
      <c r="F14" s="122">
        <v>22</v>
      </c>
      <c r="G14" s="67">
        <f t="shared" si="1"/>
        <v>0.48888888888888887</v>
      </c>
      <c r="H14" s="122">
        <v>0</v>
      </c>
      <c r="I14" s="124">
        <f t="shared" si="2"/>
        <v>0.8035714285714286</v>
      </c>
      <c r="J14" s="67">
        <f t="shared" si="3"/>
        <v>0.75862068965517238</v>
      </c>
      <c r="K14" s="113">
        <v>16.63</v>
      </c>
      <c r="L14" s="125">
        <v>18.164545454545454</v>
      </c>
      <c r="M14" s="120">
        <v>35</v>
      </c>
      <c r="N14" s="126">
        <v>32</v>
      </c>
      <c r="O14" s="117"/>
    </row>
    <row r="15" spans="1:15" s="118" customFormat="1" ht="21.95" customHeight="1" x14ac:dyDescent="0.2">
      <c r="A15" s="37" t="s">
        <v>42</v>
      </c>
      <c r="B15" s="43">
        <v>150</v>
      </c>
      <c r="C15" s="121">
        <v>113</v>
      </c>
      <c r="D15" s="67">
        <f t="shared" si="0"/>
        <v>0.7533333333333333</v>
      </c>
      <c r="E15" s="57">
        <v>128</v>
      </c>
      <c r="F15" s="122">
        <v>56</v>
      </c>
      <c r="G15" s="67">
        <f>IF(E15=0,0,F15/E15)</f>
        <v>0.4375</v>
      </c>
      <c r="H15" s="122">
        <v>0</v>
      </c>
      <c r="I15" s="124">
        <f t="shared" si="2"/>
        <v>0.85333333333333339</v>
      </c>
      <c r="J15" s="67">
        <f t="shared" si="3"/>
        <v>0.49557522123893805</v>
      </c>
      <c r="K15" s="113">
        <v>14.55</v>
      </c>
      <c r="L15" s="125">
        <v>18.952115384615386</v>
      </c>
      <c r="M15" s="120">
        <v>138</v>
      </c>
      <c r="N15" s="126">
        <v>97</v>
      </c>
      <c r="O15" s="117"/>
    </row>
    <row r="16" spans="1:15" s="118" customFormat="1" ht="21.95" customHeight="1" x14ac:dyDescent="0.2">
      <c r="A16" s="37" t="s">
        <v>43</v>
      </c>
      <c r="B16" s="43">
        <v>47</v>
      </c>
      <c r="C16" s="121">
        <v>25</v>
      </c>
      <c r="D16" s="67">
        <f t="shared" si="0"/>
        <v>0.53191489361702127</v>
      </c>
      <c r="E16" s="57">
        <v>36</v>
      </c>
      <c r="F16" s="122">
        <v>14</v>
      </c>
      <c r="G16" s="67">
        <f t="shared" si="1"/>
        <v>0.3888888888888889</v>
      </c>
      <c r="H16" s="122">
        <v>0</v>
      </c>
      <c r="I16" s="124">
        <f t="shared" si="2"/>
        <v>0.76595744680851063</v>
      </c>
      <c r="J16" s="67">
        <f t="shared" si="3"/>
        <v>0.56000000000000005</v>
      </c>
      <c r="K16" s="113">
        <v>16</v>
      </c>
      <c r="L16" s="125">
        <v>20.166245421245421</v>
      </c>
      <c r="M16" s="128">
        <v>59</v>
      </c>
      <c r="N16" s="126">
        <v>22</v>
      </c>
      <c r="O16" s="117"/>
    </row>
    <row r="17" spans="1:17" s="118" customFormat="1" ht="21.95" customHeight="1" x14ac:dyDescent="0.2">
      <c r="A17" s="37" t="s">
        <v>44</v>
      </c>
      <c r="B17" s="43">
        <v>98</v>
      </c>
      <c r="C17" s="121">
        <v>41</v>
      </c>
      <c r="D17" s="67">
        <f t="shared" si="0"/>
        <v>0.41836734693877553</v>
      </c>
      <c r="E17" s="57">
        <v>84</v>
      </c>
      <c r="F17" s="122">
        <v>27</v>
      </c>
      <c r="G17" s="67">
        <f t="shared" si="1"/>
        <v>0.32142857142857145</v>
      </c>
      <c r="H17" s="122">
        <v>3</v>
      </c>
      <c r="I17" s="124">
        <f t="shared" si="2"/>
        <v>0.8571428571428571</v>
      </c>
      <c r="J17" s="67">
        <f t="shared" si="3"/>
        <v>0.71052631578947367</v>
      </c>
      <c r="K17" s="113">
        <v>18</v>
      </c>
      <c r="L17" s="125">
        <v>25.818912630579295</v>
      </c>
      <c r="M17" s="120">
        <v>53</v>
      </c>
      <c r="N17" s="126">
        <v>32</v>
      </c>
      <c r="O17" s="117"/>
    </row>
    <row r="18" spans="1:17" s="118" customFormat="1" ht="21.95" customHeight="1" x14ac:dyDescent="0.2">
      <c r="A18" s="37" t="s">
        <v>45</v>
      </c>
      <c r="B18" s="43">
        <v>50</v>
      </c>
      <c r="C18" s="121">
        <v>19</v>
      </c>
      <c r="D18" s="67">
        <f t="shared" si="0"/>
        <v>0.38</v>
      </c>
      <c r="E18" s="57">
        <v>33</v>
      </c>
      <c r="F18" s="122">
        <v>12</v>
      </c>
      <c r="G18" s="67">
        <f t="shared" si="1"/>
        <v>0.36363636363636365</v>
      </c>
      <c r="H18" s="122">
        <v>1</v>
      </c>
      <c r="I18" s="124">
        <f t="shared" si="2"/>
        <v>0.66</v>
      </c>
      <c r="J18" s="67">
        <f t="shared" si="3"/>
        <v>0.66666666666666663</v>
      </c>
      <c r="K18" s="113">
        <v>19</v>
      </c>
      <c r="L18" s="125">
        <v>21.999935897435897</v>
      </c>
      <c r="M18" s="120">
        <v>28</v>
      </c>
      <c r="N18" s="126">
        <v>9</v>
      </c>
      <c r="O18" s="117"/>
    </row>
    <row r="19" spans="1:17" s="118" customFormat="1" ht="21.95" customHeight="1" x14ac:dyDescent="0.2">
      <c r="A19" s="37" t="s">
        <v>46</v>
      </c>
      <c r="B19" s="43">
        <v>17</v>
      </c>
      <c r="C19" s="121">
        <v>1</v>
      </c>
      <c r="D19" s="67">
        <f t="shared" si="0"/>
        <v>5.8823529411764705E-2</v>
      </c>
      <c r="E19" s="57">
        <v>15</v>
      </c>
      <c r="F19" s="122">
        <v>1</v>
      </c>
      <c r="G19" s="56">
        <f t="shared" si="1"/>
        <v>6.6666666666666666E-2</v>
      </c>
      <c r="H19" s="111">
        <v>0</v>
      </c>
      <c r="I19" s="124">
        <f t="shared" si="2"/>
        <v>0.88235294117647056</v>
      </c>
      <c r="J19" s="67">
        <f>IF(F19=0,0,F19/(C19-H19))</f>
        <v>1</v>
      </c>
      <c r="K19" s="113">
        <v>15</v>
      </c>
      <c r="L19" s="125">
        <v>16</v>
      </c>
      <c r="M19" s="120">
        <v>16</v>
      </c>
      <c r="N19" s="126">
        <v>1</v>
      </c>
      <c r="O19" s="117"/>
    </row>
    <row r="20" spans="1:17" s="118" customFormat="1" ht="21.95" customHeight="1" x14ac:dyDescent="0.2">
      <c r="A20" s="37" t="s">
        <v>47</v>
      </c>
      <c r="B20" s="75">
        <v>43</v>
      </c>
      <c r="C20" s="121">
        <v>13</v>
      </c>
      <c r="D20" s="67">
        <f t="shared" si="0"/>
        <v>0.30232558139534882</v>
      </c>
      <c r="E20" s="57">
        <v>38</v>
      </c>
      <c r="F20" s="122">
        <v>7</v>
      </c>
      <c r="G20" s="56">
        <f t="shared" si="1"/>
        <v>0.18421052631578946</v>
      </c>
      <c r="H20" s="111">
        <v>1</v>
      </c>
      <c r="I20" s="124">
        <f t="shared" si="2"/>
        <v>0.88372093023255816</v>
      </c>
      <c r="J20" s="67">
        <f t="shared" si="3"/>
        <v>0.58333333333333337</v>
      </c>
      <c r="K20" s="113">
        <v>13.5</v>
      </c>
      <c r="L20" s="125">
        <v>20.402951648351646</v>
      </c>
      <c r="M20" s="128">
        <v>69</v>
      </c>
      <c r="N20" s="126">
        <v>20</v>
      </c>
      <c r="O20" s="117"/>
    </row>
    <row r="21" spans="1:17" s="118" customFormat="1" ht="21.95" customHeight="1" thickBot="1" x14ac:dyDescent="0.25">
      <c r="A21" s="79" t="s">
        <v>48</v>
      </c>
      <c r="B21" s="131">
        <v>23</v>
      </c>
      <c r="C21" s="132">
        <v>34</v>
      </c>
      <c r="D21" s="81">
        <f t="shared" si="0"/>
        <v>1.4782608695652173</v>
      </c>
      <c r="E21" s="76">
        <v>20</v>
      </c>
      <c r="F21" s="130">
        <v>15</v>
      </c>
      <c r="G21" s="119">
        <f t="shared" si="1"/>
        <v>0.75</v>
      </c>
      <c r="H21" s="133">
        <v>1</v>
      </c>
      <c r="I21" s="124">
        <f t="shared" si="2"/>
        <v>0.86956521739130432</v>
      </c>
      <c r="J21" s="129">
        <f t="shared" si="3"/>
        <v>0.45454545454545453</v>
      </c>
      <c r="K21" s="113">
        <v>15.5</v>
      </c>
      <c r="L21" s="134">
        <v>21.303909090909091</v>
      </c>
      <c r="M21" s="235">
        <v>0</v>
      </c>
      <c r="N21" s="135">
        <v>14</v>
      </c>
      <c r="O21" s="117"/>
    </row>
    <row r="22" spans="1:17" s="118" customFormat="1" ht="21.95" customHeight="1" thickBot="1" x14ac:dyDescent="0.25">
      <c r="A22" s="89" t="s">
        <v>49</v>
      </c>
      <c r="B22" s="136">
        <f>SUM(B6:B21)</f>
        <v>916</v>
      </c>
      <c r="C22" s="137">
        <f>SUM(C6:C21)</f>
        <v>452</v>
      </c>
      <c r="D22" s="138">
        <f t="shared" si="0"/>
        <v>0.49344978165938863</v>
      </c>
      <c r="E22" s="93">
        <f>SUM(E6:E21)</f>
        <v>727</v>
      </c>
      <c r="F22" s="139">
        <f>SUM(F6:F21)</f>
        <v>253</v>
      </c>
      <c r="G22" s="138">
        <f t="shared" si="1"/>
        <v>0.34800550206327374</v>
      </c>
      <c r="H22" s="139">
        <f>SUM(H6:H21)</f>
        <v>13</v>
      </c>
      <c r="I22" s="140">
        <f t="shared" si="2"/>
        <v>0.79366812227074235</v>
      </c>
      <c r="J22" s="138">
        <f t="shared" si="3"/>
        <v>0.57630979498861046</v>
      </c>
      <c r="K22" s="141">
        <v>15.762317666126419</v>
      </c>
      <c r="L22" s="142">
        <v>20.419428011514178</v>
      </c>
      <c r="M22" s="143">
        <f>SUM(M6:M21)</f>
        <v>639</v>
      </c>
      <c r="N22" s="144">
        <f>SUM(N6:N21)</f>
        <v>374</v>
      </c>
      <c r="O22" s="117"/>
    </row>
    <row r="23" spans="1:17" s="150" customFormat="1" ht="15" x14ac:dyDescent="0.25">
      <c r="A23" s="145" t="s">
        <v>60</v>
      </c>
      <c r="B23" s="146"/>
      <c r="C23" s="147"/>
      <c r="D23" s="148"/>
      <c r="E23" s="147"/>
      <c r="F23" s="149"/>
      <c r="G23" s="245"/>
      <c r="H23" s="245"/>
      <c r="I23" s="245"/>
      <c r="J23" s="245"/>
      <c r="K23" s="245"/>
      <c r="L23" s="148"/>
      <c r="M23" s="147"/>
      <c r="O23" s="245"/>
    </row>
    <row r="24" spans="1:17" s="150" customFormat="1" ht="15" x14ac:dyDescent="0.25">
      <c r="A24" s="245" t="s">
        <v>61</v>
      </c>
      <c r="B24" s="146"/>
      <c r="C24" s="147"/>
      <c r="D24" s="148"/>
      <c r="E24" s="147"/>
      <c r="F24" s="149"/>
      <c r="G24" s="245"/>
      <c r="H24" s="245"/>
      <c r="I24" s="245"/>
      <c r="J24" s="245"/>
      <c r="K24" s="245"/>
      <c r="L24" s="148"/>
      <c r="M24" s="147"/>
      <c r="N24" s="151"/>
      <c r="O24" s="245"/>
    </row>
    <row r="25" spans="1:17" ht="24" customHeight="1" x14ac:dyDescent="0.2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</row>
    <row r="26" spans="1:17" x14ac:dyDescent="0.2">
      <c r="A26" s="26"/>
      <c r="B26" s="152"/>
      <c r="C26" s="153"/>
      <c r="D26" s="154"/>
      <c r="E26" s="153"/>
      <c r="F26" s="155"/>
      <c r="G26" s="26"/>
      <c r="H26" s="26"/>
      <c r="I26" s="26"/>
      <c r="J26" s="26"/>
      <c r="K26" s="26"/>
      <c r="L26" s="154"/>
      <c r="M26" s="153"/>
      <c r="N26" s="155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7.5703125" style="195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30" s="29" customFormat="1" ht="20.100000000000001" customHeight="1" x14ac:dyDescent="0.2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90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</row>
    <row r="2" spans="1:30" s="29" customFormat="1" ht="20.100000000000001" customHeight="1" x14ac:dyDescent="0.2">
      <c r="A2" s="271" t="str">
        <f>'1 Adult Part'!$A$2</f>
        <v>FY22 QUARTER ENDING MARCH 31, 2022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8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</row>
    <row r="3" spans="1:30" s="29" customFormat="1" ht="20.100000000000001" customHeight="1" thickBot="1" x14ac:dyDescent="0.25">
      <c r="A3" s="274" t="s">
        <v>62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8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</row>
    <row r="4" spans="1:30" ht="16.5" customHeight="1" x14ac:dyDescent="0.25">
      <c r="A4" s="299" t="s">
        <v>63</v>
      </c>
      <c r="B4" s="291" t="s">
        <v>64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292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0" ht="50.25" customHeight="1" thickBot="1" x14ac:dyDescent="0.25">
      <c r="A5" s="300"/>
      <c r="B5" s="160" t="s">
        <v>65</v>
      </c>
      <c r="C5" s="161" t="s">
        <v>66</v>
      </c>
      <c r="D5" s="161" t="s">
        <v>67</v>
      </c>
      <c r="E5" s="161" t="s">
        <v>68</v>
      </c>
      <c r="F5" s="161" t="s">
        <v>69</v>
      </c>
      <c r="G5" s="161" t="s">
        <v>70</v>
      </c>
      <c r="H5" s="162" t="s">
        <v>71</v>
      </c>
      <c r="I5" s="161" t="s">
        <v>72</v>
      </c>
      <c r="J5" s="161" t="s">
        <v>73</v>
      </c>
      <c r="K5" s="161" t="s">
        <v>74</v>
      </c>
      <c r="L5" s="161" t="s">
        <v>75</v>
      </c>
      <c r="M5" s="162" t="s">
        <v>76</v>
      </c>
      <c r="N5" s="161" t="s">
        <v>77</v>
      </c>
      <c r="O5" s="163" t="s">
        <v>78</v>
      </c>
      <c r="P5" s="26"/>
      <c r="Q5" s="26"/>
      <c r="R5" s="164"/>
      <c r="S5" s="164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s="52" customFormat="1" ht="21.95" customHeight="1" x14ac:dyDescent="0.2">
      <c r="A6" s="37" t="s">
        <v>33</v>
      </c>
      <c r="B6" s="165">
        <v>100</v>
      </c>
      <c r="C6" s="166">
        <v>0</v>
      </c>
      <c r="D6" s="167">
        <v>26.666666666666664</v>
      </c>
      <c r="E6" s="166">
        <v>33.333333333333336</v>
      </c>
      <c r="F6" s="166">
        <v>0</v>
      </c>
      <c r="G6" s="167">
        <v>6.6666666666666661</v>
      </c>
      <c r="H6" s="166">
        <v>0</v>
      </c>
      <c r="I6" s="167">
        <v>100</v>
      </c>
      <c r="J6" s="166">
        <v>0</v>
      </c>
      <c r="K6" s="167">
        <v>26.666666666666664</v>
      </c>
      <c r="L6" s="167">
        <v>6.6666666666666661</v>
      </c>
      <c r="M6" s="168">
        <v>6.6666666666666661</v>
      </c>
      <c r="N6" s="167">
        <v>73.333333333333329</v>
      </c>
      <c r="O6" s="169">
        <v>100</v>
      </c>
      <c r="P6" s="170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</row>
    <row r="7" spans="1:30" s="52" customFormat="1" ht="21.95" customHeight="1" x14ac:dyDescent="0.2">
      <c r="A7" s="53" t="s">
        <v>34</v>
      </c>
      <c r="B7" s="172">
        <v>71.818181818181813</v>
      </c>
      <c r="C7" s="173">
        <v>11.818181818181818</v>
      </c>
      <c r="D7" s="174">
        <v>28.18181818181818</v>
      </c>
      <c r="E7" s="173">
        <v>51.81818181818182</v>
      </c>
      <c r="F7" s="173">
        <v>5.454545454545455</v>
      </c>
      <c r="G7" s="174">
        <v>8.1818181818181817</v>
      </c>
      <c r="H7" s="173">
        <v>1.8181818181818181</v>
      </c>
      <c r="I7" s="174">
        <v>60</v>
      </c>
      <c r="J7" s="173">
        <v>0.90909090909090906</v>
      </c>
      <c r="K7" s="174">
        <v>12.727272727272727</v>
      </c>
      <c r="L7" s="174">
        <v>8.1818181818181817</v>
      </c>
      <c r="M7" s="175">
        <v>1.8181818181818181</v>
      </c>
      <c r="N7" s="174">
        <v>18.181818181818183</v>
      </c>
      <c r="O7" s="176">
        <v>62.727272727272727</v>
      </c>
      <c r="P7" s="170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0" s="52" customFormat="1" ht="21.95" customHeight="1" x14ac:dyDescent="0.2">
      <c r="A8" s="37" t="s">
        <v>35</v>
      </c>
      <c r="B8" s="177">
        <v>79.166666666666671</v>
      </c>
      <c r="C8" s="178">
        <v>2.0833333333333335</v>
      </c>
      <c r="D8" s="179">
        <v>16.666666666666668</v>
      </c>
      <c r="E8" s="178">
        <v>18.75</v>
      </c>
      <c r="F8" s="178">
        <v>0</v>
      </c>
      <c r="G8" s="179">
        <v>6.25</v>
      </c>
      <c r="H8" s="178">
        <v>8.3333333333333339</v>
      </c>
      <c r="I8" s="179">
        <v>95.833333333333343</v>
      </c>
      <c r="J8" s="178">
        <v>0</v>
      </c>
      <c r="K8" s="179">
        <v>35.416666666666664</v>
      </c>
      <c r="L8" s="179">
        <v>0</v>
      </c>
      <c r="M8" s="180">
        <v>0</v>
      </c>
      <c r="N8" s="179">
        <v>66.666666666666671</v>
      </c>
      <c r="O8" s="181">
        <v>95.833333333333343</v>
      </c>
      <c r="P8" s="170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</row>
    <row r="9" spans="1:30" s="52" customFormat="1" ht="21.95" customHeight="1" x14ac:dyDescent="0.2">
      <c r="A9" s="37" t="s">
        <v>36</v>
      </c>
      <c r="B9" s="177">
        <v>80.487804878048777</v>
      </c>
      <c r="C9" s="178">
        <v>6.5040650406504064</v>
      </c>
      <c r="D9" s="179">
        <v>15.447154471544716</v>
      </c>
      <c r="E9" s="178">
        <v>56.910569105691053</v>
      </c>
      <c r="F9" s="178">
        <v>0.81300813008130079</v>
      </c>
      <c r="G9" s="179">
        <v>4.8780487804878048</v>
      </c>
      <c r="H9" s="178">
        <v>6.5040650406504064</v>
      </c>
      <c r="I9" s="179">
        <v>86.991869918699194</v>
      </c>
      <c r="J9" s="178">
        <v>0</v>
      </c>
      <c r="K9" s="179">
        <v>21.138211382113823</v>
      </c>
      <c r="L9" s="179">
        <v>1.6260162601626016</v>
      </c>
      <c r="M9" s="180">
        <v>0.81300813008130079</v>
      </c>
      <c r="N9" s="179">
        <v>67.479674796747972</v>
      </c>
      <c r="O9" s="181">
        <v>90.243902439024382</v>
      </c>
      <c r="P9" s="170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</row>
    <row r="10" spans="1:30" s="52" customFormat="1" ht="21.95" customHeight="1" x14ac:dyDescent="0.2">
      <c r="A10" s="37" t="s">
        <v>37</v>
      </c>
      <c r="B10" s="177">
        <v>80.769230769230774</v>
      </c>
      <c r="C10" s="178">
        <v>15.384615384615385</v>
      </c>
      <c r="D10" s="179">
        <v>7.6923076923076925</v>
      </c>
      <c r="E10" s="178">
        <v>19.23076923076923</v>
      </c>
      <c r="F10" s="178">
        <v>3.8461538461538463</v>
      </c>
      <c r="G10" s="179">
        <v>15.384615384615385</v>
      </c>
      <c r="H10" s="178">
        <v>26.923076923076923</v>
      </c>
      <c r="I10" s="179">
        <v>53.846153846153847</v>
      </c>
      <c r="J10" s="178">
        <v>0</v>
      </c>
      <c r="K10" s="179">
        <v>0</v>
      </c>
      <c r="L10" s="179">
        <v>0</v>
      </c>
      <c r="M10" s="180">
        <v>7.6923076923076925</v>
      </c>
      <c r="N10" s="179">
        <v>46.153846153846153</v>
      </c>
      <c r="O10" s="181">
        <v>84.615384615384613</v>
      </c>
      <c r="P10" s="170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</row>
    <row r="11" spans="1:30" s="52" customFormat="1" ht="21.95" customHeight="1" x14ac:dyDescent="0.2">
      <c r="A11" s="37" t="s">
        <v>38</v>
      </c>
      <c r="B11" s="177">
        <v>86.842105263157904</v>
      </c>
      <c r="C11" s="178">
        <v>2.6315789473684208</v>
      </c>
      <c r="D11" s="179">
        <v>34.210526315789473</v>
      </c>
      <c r="E11" s="178">
        <v>28.947368421052634</v>
      </c>
      <c r="F11" s="178">
        <v>5.2631578947368416</v>
      </c>
      <c r="G11" s="179">
        <v>5.2631578947368416</v>
      </c>
      <c r="H11" s="178">
        <v>0</v>
      </c>
      <c r="I11" s="179">
        <v>73.684210526315795</v>
      </c>
      <c r="J11" s="178">
        <v>5.2631578947368416</v>
      </c>
      <c r="K11" s="179">
        <v>10.526315789473683</v>
      </c>
      <c r="L11" s="179">
        <v>2.6315789473684208</v>
      </c>
      <c r="M11" s="180">
        <v>2.6315789473684208</v>
      </c>
      <c r="N11" s="179">
        <v>47.368421052631575</v>
      </c>
      <c r="O11" s="181">
        <v>92.10526315789474</v>
      </c>
      <c r="P11" s="170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</row>
    <row r="12" spans="1:30" s="52" customFormat="1" ht="21.95" customHeight="1" x14ac:dyDescent="0.2">
      <c r="A12" s="37" t="s">
        <v>39</v>
      </c>
      <c r="B12" s="177">
        <v>59.523809523809526</v>
      </c>
      <c r="C12" s="178">
        <v>11.904761904761903</v>
      </c>
      <c r="D12" s="179">
        <v>28.571428571428573</v>
      </c>
      <c r="E12" s="178">
        <v>7.1428571428571432</v>
      </c>
      <c r="F12" s="178">
        <v>0</v>
      </c>
      <c r="G12" s="179">
        <v>30.952380952380953</v>
      </c>
      <c r="H12" s="178">
        <v>4.7619047619047619</v>
      </c>
      <c r="I12" s="179">
        <v>80.952380952380949</v>
      </c>
      <c r="J12" s="178">
        <v>2.3809523809523809</v>
      </c>
      <c r="K12" s="179">
        <v>4.7619047619047619</v>
      </c>
      <c r="L12" s="179">
        <v>4.7619047619047619</v>
      </c>
      <c r="M12" s="180">
        <v>0</v>
      </c>
      <c r="N12" s="179">
        <v>42.857142857142854</v>
      </c>
      <c r="O12" s="181">
        <v>88.095238095238088</v>
      </c>
      <c r="P12" s="170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</row>
    <row r="13" spans="1:30" s="52" customFormat="1" ht="21.95" customHeight="1" x14ac:dyDescent="0.2">
      <c r="A13" s="37" t="s">
        <v>40</v>
      </c>
      <c r="B13" s="177">
        <v>91.666666666666657</v>
      </c>
      <c r="C13" s="178">
        <v>0</v>
      </c>
      <c r="D13" s="179">
        <v>41.666666666666671</v>
      </c>
      <c r="E13" s="178">
        <v>36.111111111111114</v>
      </c>
      <c r="F13" s="178">
        <v>11.111111111111111</v>
      </c>
      <c r="G13" s="179">
        <v>5.5555555555555554</v>
      </c>
      <c r="H13" s="178">
        <v>5.5555555555555554</v>
      </c>
      <c r="I13" s="179">
        <v>83.333333333333343</v>
      </c>
      <c r="J13" s="178">
        <v>0</v>
      </c>
      <c r="K13" s="179">
        <v>63.888888888888886</v>
      </c>
      <c r="L13" s="179">
        <v>0</v>
      </c>
      <c r="M13" s="180">
        <v>2.7777777777777777</v>
      </c>
      <c r="N13" s="179">
        <v>80.555555555555557</v>
      </c>
      <c r="O13" s="181">
        <v>97.222222222222229</v>
      </c>
      <c r="P13" s="170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</row>
    <row r="14" spans="1:30" s="52" customFormat="1" ht="21.95" customHeight="1" x14ac:dyDescent="0.2">
      <c r="A14" s="37" t="s">
        <v>41</v>
      </c>
      <c r="B14" s="177">
        <v>74.698795180722897</v>
      </c>
      <c r="C14" s="178">
        <v>3.6144578313253009</v>
      </c>
      <c r="D14" s="179">
        <v>21.686746987951807</v>
      </c>
      <c r="E14" s="178">
        <v>25.30120481927711</v>
      </c>
      <c r="F14" s="178">
        <v>0</v>
      </c>
      <c r="G14" s="179">
        <v>8.4337349397590362</v>
      </c>
      <c r="H14" s="178">
        <v>2.4096385542168677</v>
      </c>
      <c r="I14" s="179">
        <v>92.771084337349407</v>
      </c>
      <c r="J14" s="178">
        <v>0</v>
      </c>
      <c r="K14" s="179">
        <v>48.192771084337345</v>
      </c>
      <c r="L14" s="179">
        <v>1.2048192771084338</v>
      </c>
      <c r="M14" s="180">
        <v>2.4096385542168677</v>
      </c>
      <c r="N14" s="179">
        <v>54.216867469879517</v>
      </c>
      <c r="O14" s="181">
        <v>93.975903614457835</v>
      </c>
      <c r="P14" s="170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</row>
    <row r="15" spans="1:30" s="52" customFormat="1" ht="21.95" customHeight="1" x14ac:dyDescent="0.2">
      <c r="A15" s="37" t="s">
        <v>42</v>
      </c>
      <c r="B15" s="177">
        <v>63.805970149253739</v>
      </c>
      <c r="C15" s="178">
        <v>5.5970149253731343</v>
      </c>
      <c r="D15" s="179">
        <v>59.701492537313435</v>
      </c>
      <c r="E15" s="178">
        <v>15.671641791044776</v>
      </c>
      <c r="F15" s="178">
        <v>1.1194029850746268</v>
      </c>
      <c r="G15" s="179">
        <v>13.059701492537313</v>
      </c>
      <c r="H15" s="178">
        <v>7.08955223880597</v>
      </c>
      <c r="I15" s="179">
        <v>77.611940298507463</v>
      </c>
      <c r="J15" s="178">
        <v>0.74626865671641796</v>
      </c>
      <c r="K15" s="179">
        <v>21.64179104477612</v>
      </c>
      <c r="L15" s="179">
        <v>5.9701492537313436</v>
      </c>
      <c r="M15" s="180">
        <v>3.7313432835820897</v>
      </c>
      <c r="N15" s="179">
        <v>30.970149253731343</v>
      </c>
      <c r="O15" s="181">
        <v>92.537313432835816</v>
      </c>
      <c r="P15" s="170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</row>
    <row r="16" spans="1:30" s="52" customFormat="1" ht="21.95" customHeight="1" x14ac:dyDescent="0.2">
      <c r="A16" s="37" t="s">
        <v>43</v>
      </c>
      <c r="B16" s="177">
        <v>66.666666666666671</v>
      </c>
      <c r="C16" s="178">
        <v>17.948717948717949</v>
      </c>
      <c r="D16" s="179">
        <v>56.410256410256409</v>
      </c>
      <c r="E16" s="178">
        <v>10.256410256410255</v>
      </c>
      <c r="F16" s="178">
        <v>0</v>
      </c>
      <c r="G16" s="179">
        <v>2.5641025641025639</v>
      </c>
      <c r="H16" s="178">
        <v>2.5641025641025639</v>
      </c>
      <c r="I16" s="179">
        <v>41.025641025641022</v>
      </c>
      <c r="J16" s="178">
        <v>0</v>
      </c>
      <c r="K16" s="179">
        <v>2.5641025641025639</v>
      </c>
      <c r="L16" s="179">
        <v>0</v>
      </c>
      <c r="M16" s="180">
        <v>2.5641025641025639</v>
      </c>
      <c r="N16" s="179">
        <v>35.897435897435898</v>
      </c>
      <c r="O16" s="181">
        <v>51.282051282051277</v>
      </c>
      <c r="P16" s="170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1:30" s="52" customFormat="1" ht="21.95" customHeight="1" x14ac:dyDescent="0.2">
      <c r="A17" s="37" t="s">
        <v>44</v>
      </c>
      <c r="B17" s="177">
        <v>74.157303370786508</v>
      </c>
      <c r="C17" s="178">
        <v>12.359550561797754</v>
      </c>
      <c r="D17" s="179">
        <v>26.966292134831459</v>
      </c>
      <c r="E17" s="178">
        <v>31.460674157303369</v>
      </c>
      <c r="F17" s="178">
        <v>3.3707865168539324</v>
      </c>
      <c r="G17" s="179">
        <v>8.9887640449438191</v>
      </c>
      <c r="H17" s="178">
        <v>1.1235955056179774</v>
      </c>
      <c r="I17" s="179">
        <v>91.011235955056179</v>
      </c>
      <c r="J17" s="178">
        <v>1.1235955056179774</v>
      </c>
      <c r="K17" s="179">
        <v>12.359550561797754</v>
      </c>
      <c r="L17" s="179">
        <v>0</v>
      </c>
      <c r="M17" s="180">
        <v>2.2471910112359548</v>
      </c>
      <c r="N17" s="179">
        <v>29.213483146067414</v>
      </c>
      <c r="O17" s="181">
        <v>94.382022471910119</v>
      </c>
      <c r="P17" s="170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</row>
    <row r="18" spans="1:30" s="52" customFormat="1" ht="21.95" customHeight="1" x14ac:dyDescent="0.2">
      <c r="A18" s="37" t="s">
        <v>45</v>
      </c>
      <c r="B18" s="177">
        <v>74.418604651162781</v>
      </c>
      <c r="C18" s="178">
        <v>11.627906976744187</v>
      </c>
      <c r="D18" s="179">
        <v>23.255813953488374</v>
      </c>
      <c r="E18" s="178">
        <v>23.255813953488374</v>
      </c>
      <c r="F18" s="178">
        <v>4.6511627906976738</v>
      </c>
      <c r="G18" s="179">
        <v>11.627906976744187</v>
      </c>
      <c r="H18" s="178">
        <v>2.3255813953488369</v>
      </c>
      <c r="I18" s="179">
        <v>81.395348837209298</v>
      </c>
      <c r="J18" s="178">
        <v>2.3255813953488369</v>
      </c>
      <c r="K18" s="179">
        <v>6.9767441860465116</v>
      </c>
      <c r="L18" s="179">
        <v>0</v>
      </c>
      <c r="M18" s="180">
        <v>0</v>
      </c>
      <c r="N18" s="179">
        <v>44.186046511627907</v>
      </c>
      <c r="O18" s="181">
        <v>93.023255813953497</v>
      </c>
      <c r="P18" s="170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</row>
    <row r="19" spans="1:30" s="52" customFormat="1" ht="21.95" customHeight="1" x14ac:dyDescent="0.2">
      <c r="A19" s="37" t="s">
        <v>46</v>
      </c>
      <c r="B19" s="177">
        <v>100</v>
      </c>
      <c r="C19" s="178">
        <v>0</v>
      </c>
      <c r="D19" s="179">
        <v>0</v>
      </c>
      <c r="E19" s="178">
        <v>0</v>
      </c>
      <c r="F19" s="178">
        <v>0</v>
      </c>
      <c r="G19" s="179">
        <v>0</v>
      </c>
      <c r="H19" s="178">
        <v>0</v>
      </c>
      <c r="I19" s="179">
        <v>100</v>
      </c>
      <c r="J19" s="178">
        <v>0</v>
      </c>
      <c r="K19" s="179">
        <v>0</v>
      </c>
      <c r="L19" s="179">
        <v>0</v>
      </c>
      <c r="M19" s="180">
        <v>0</v>
      </c>
      <c r="N19" s="179">
        <v>50</v>
      </c>
      <c r="O19" s="181">
        <v>100</v>
      </c>
      <c r="P19" s="170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</row>
    <row r="20" spans="1:30" s="52" customFormat="1" ht="21.95" customHeight="1" x14ac:dyDescent="0.2">
      <c r="A20" s="37" t="s">
        <v>47</v>
      </c>
      <c r="B20" s="177">
        <v>77.777777777777771</v>
      </c>
      <c r="C20" s="178">
        <v>16.666666666666668</v>
      </c>
      <c r="D20" s="179">
        <v>30.555555555555557</v>
      </c>
      <c r="E20" s="178">
        <v>13.888888888888889</v>
      </c>
      <c r="F20" s="178">
        <v>5.5555555555555554</v>
      </c>
      <c r="G20" s="179">
        <v>13.888888888888889</v>
      </c>
      <c r="H20" s="178">
        <v>0</v>
      </c>
      <c r="I20" s="179">
        <v>88.888888888888886</v>
      </c>
      <c r="J20" s="178">
        <v>0</v>
      </c>
      <c r="K20" s="179">
        <v>38.888888888888886</v>
      </c>
      <c r="L20" s="179">
        <v>2.7777777777777777</v>
      </c>
      <c r="M20" s="180">
        <v>0</v>
      </c>
      <c r="N20" s="179">
        <v>33.333333333333336</v>
      </c>
      <c r="O20" s="181">
        <v>91.666666666666657</v>
      </c>
      <c r="P20" s="170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</row>
    <row r="21" spans="1:30" s="52" customFormat="1" ht="21.95" customHeight="1" thickBot="1" x14ac:dyDescent="0.25">
      <c r="A21" s="79" t="s">
        <v>48</v>
      </c>
      <c r="B21" s="182">
        <v>74.683544303797476</v>
      </c>
      <c r="C21" s="183">
        <v>22.784810126582279</v>
      </c>
      <c r="D21" s="184">
        <v>13.924050632911392</v>
      </c>
      <c r="E21" s="183">
        <v>29.113924050632914</v>
      </c>
      <c r="F21" s="183">
        <v>6.3291139240506338</v>
      </c>
      <c r="G21" s="184">
        <v>17.721518987341771</v>
      </c>
      <c r="H21" s="183">
        <v>1.2658227848101267</v>
      </c>
      <c r="I21" s="184">
        <v>81.012658227848107</v>
      </c>
      <c r="J21" s="183">
        <v>1.2658227848101267</v>
      </c>
      <c r="K21" s="184">
        <v>34.177215189873415</v>
      </c>
      <c r="L21" s="184">
        <v>1.2658227848101267</v>
      </c>
      <c r="M21" s="185">
        <v>1.2658227848101267</v>
      </c>
      <c r="N21" s="184">
        <v>49.36708860759493</v>
      </c>
      <c r="O21" s="186">
        <v>94.936708860759495</v>
      </c>
      <c r="P21" s="170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</row>
    <row r="22" spans="1:30" s="52" customFormat="1" ht="21.95" customHeight="1" thickBot="1" x14ac:dyDescent="0.25">
      <c r="A22" s="89" t="s">
        <v>49</v>
      </c>
      <c r="B22" s="187">
        <v>73.259052924791092</v>
      </c>
      <c r="C22" s="188">
        <v>9.0064995357474462</v>
      </c>
      <c r="D22" s="189">
        <v>33.426183844011142</v>
      </c>
      <c r="E22" s="188">
        <v>28.412256267409472</v>
      </c>
      <c r="F22" s="190">
        <v>2.6926648096564532</v>
      </c>
      <c r="G22" s="188">
        <v>10.677808727948005</v>
      </c>
      <c r="H22" s="190">
        <v>4.6425255338904359</v>
      </c>
      <c r="I22" s="188">
        <v>79.387186629526454</v>
      </c>
      <c r="J22" s="191">
        <v>0.83565459610027859</v>
      </c>
      <c r="K22" s="188">
        <v>22.655524605385331</v>
      </c>
      <c r="L22" s="191">
        <v>3.1569173630454967</v>
      </c>
      <c r="M22" s="188">
        <v>2.2284122562674096</v>
      </c>
      <c r="N22" s="190">
        <v>42.896935933147631</v>
      </c>
      <c r="O22" s="192">
        <v>88.207985143918279</v>
      </c>
      <c r="P22" s="170"/>
      <c r="Q22" s="171"/>
      <c r="R22" s="193"/>
      <c r="S22" s="194"/>
      <c r="T22" s="194"/>
      <c r="U22" s="194"/>
      <c r="V22" s="194"/>
      <c r="W22" s="194"/>
      <c r="X22" s="171"/>
      <c r="Y22" s="171"/>
      <c r="Z22" s="171"/>
      <c r="AA22" s="171"/>
      <c r="AB22" s="171"/>
      <c r="AC22" s="171"/>
      <c r="AD22" s="171"/>
    </row>
    <row r="23" spans="1:30" x14ac:dyDescent="0.2">
      <c r="A23" s="158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workbookViewId="0">
      <selection activeCell="A28" sqref="A28"/>
    </sheetView>
  </sheetViews>
  <sheetFormatPr defaultColWidth="9.140625" defaultRowHeight="12.75" x14ac:dyDescent="0.2"/>
  <cols>
    <col min="1" max="1" width="19.42578125" style="30" customWidth="1"/>
    <col min="2" max="2" width="7.28515625" style="30" customWidth="1"/>
    <col min="3" max="3" width="6.42578125" style="30" customWidth="1"/>
    <col min="4" max="4" width="6.28515625" style="30" customWidth="1"/>
    <col min="5" max="5" width="7.140625" style="30" customWidth="1"/>
    <col min="6" max="6" width="7.28515625" style="30" customWidth="1"/>
    <col min="7" max="7" width="6.42578125" style="30" customWidth="1"/>
    <col min="8" max="8" width="6.7109375" style="30" customWidth="1"/>
    <col min="9" max="9" width="6.85546875" style="30" customWidth="1"/>
    <col min="10" max="10" width="6.42578125" style="30" customWidth="1"/>
    <col min="11" max="11" width="7.7109375" style="30" customWidth="1"/>
    <col min="12" max="12" width="7.140625" style="30" customWidth="1"/>
    <col min="13" max="13" width="6.7109375" style="30" customWidth="1"/>
    <col min="14" max="14" width="6" style="30" customWidth="1"/>
    <col min="15" max="15" width="6.7109375" style="30" customWidth="1"/>
    <col min="16" max="16" width="6" style="36" customWidth="1"/>
    <col min="17" max="17" width="6.42578125" style="30" customWidth="1"/>
    <col min="18" max="18" width="7.28515625" style="30" customWidth="1"/>
    <col min="19" max="16384" width="9.140625" style="30"/>
  </cols>
  <sheetData>
    <row r="1" spans="1:19" s="29" customFormat="1" ht="20.100000000000001" customHeight="1" x14ac:dyDescent="0.2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00000000000001" customHeight="1" x14ac:dyDescent="0.2">
      <c r="A2" s="271" t="str">
        <f>'1 Adult Part'!A2:R2</f>
        <v>FY22 QUARTER ENDING MARCH 31, 2022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00000000000001" customHeight="1" thickBot="1" x14ac:dyDescent="0.25">
      <c r="A3" s="274" t="s">
        <v>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 x14ac:dyDescent="0.2">
      <c r="A4" s="283" t="s">
        <v>63</v>
      </c>
      <c r="B4" s="277" t="s">
        <v>14</v>
      </c>
      <c r="C4" s="278"/>
      <c r="D4" s="279"/>
      <c r="E4" s="277" t="s">
        <v>15</v>
      </c>
      <c r="F4" s="278"/>
      <c r="G4" s="279"/>
      <c r="H4" s="277" t="s">
        <v>16</v>
      </c>
      <c r="I4" s="278"/>
      <c r="J4" s="278"/>
      <c r="K4" s="278"/>
      <c r="L4" s="278"/>
      <c r="M4" s="279"/>
      <c r="N4" s="277" t="s">
        <v>17</v>
      </c>
      <c r="O4" s="278"/>
      <c r="P4" s="278"/>
      <c r="Q4" s="278"/>
      <c r="R4" s="279"/>
      <c r="S4" s="244"/>
    </row>
    <row r="5" spans="1:19" ht="12.75" customHeight="1" x14ac:dyDescent="0.2">
      <c r="A5" s="284"/>
      <c r="B5" s="280" t="s">
        <v>18</v>
      </c>
      <c r="C5" s="281"/>
      <c r="D5" s="282"/>
      <c r="E5" s="280" t="s">
        <v>19</v>
      </c>
      <c r="F5" s="281"/>
      <c r="G5" s="282"/>
      <c r="H5" s="280" t="s">
        <v>19</v>
      </c>
      <c r="I5" s="281"/>
      <c r="J5" s="281"/>
      <c r="K5" s="281"/>
      <c r="L5" s="281"/>
      <c r="M5" s="282"/>
      <c r="N5" s="280" t="s">
        <v>20</v>
      </c>
      <c r="O5" s="281"/>
      <c r="P5" s="281"/>
      <c r="Q5" s="281"/>
      <c r="R5" s="282"/>
    </row>
    <row r="6" spans="1:19" ht="50.25" customHeight="1" thickBot="1" x14ac:dyDescent="0.25">
      <c r="A6" s="285"/>
      <c r="B6" s="31" t="s">
        <v>21</v>
      </c>
      <c r="C6" s="32" t="s">
        <v>22</v>
      </c>
      <c r="D6" s="33" t="s">
        <v>23</v>
      </c>
      <c r="E6" s="34" t="s">
        <v>21</v>
      </c>
      <c r="F6" s="35" t="s">
        <v>22</v>
      </c>
      <c r="G6" s="33" t="s">
        <v>23</v>
      </c>
      <c r="H6" s="34" t="s">
        <v>24</v>
      </c>
      <c r="I6" s="35" t="s">
        <v>25</v>
      </c>
      <c r="J6" s="35" t="s">
        <v>23</v>
      </c>
      <c r="K6" s="35" t="s">
        <v>26</v>
      </c>
      <c r="L6" s="35" t="s">
        <v>27</v>
      </c>
      <c r="M6" s="33" t="s">
        <v>23</v>
      </c>
      <c r="N6" s="32" t="s">
        <v>28</v>
      </c>
      <c r="O6" s="35" t="s">
        <v>29</v>
      </c>
      <c r="P6" s="32" t="s">
        <v>30</v>
      </c>
      <c r="Q6" s="32" t="s">
        <v>31</v>
      </c>
      <c r="R6" s="33" t="s">
        <v>32</v>
      </c>
      <c r="S6" s="36"/>
    </row>
    <row r="7" spans="1:19" s="52" customFormat="1" ht="20.100000000000001" customHeight="1" x14ac:dyDescent="0.2">
      <c r="A7" s="37" t="s">
        <v>33</v>
      </c>
      <c r="B7" s="38">
        <v>57</v>
      </c>
      <c r="C7" s="39">
        <v>24</v>
      </c>
      <c r="D7" s="196">
        <f>C7/B7</f>
        <v>0.42105263157894735</v>
      </c>
      <c r="E7" s="41">
        <v>50</v>
      </c>
      <c r="F7" s="42">
        <v>16</v>
      </c>
      <c r="G7" s="40">
        <f t="shared" ref="G7:G23" si="0">(F7/E7)</f>
        <v>0.32</v>
      </c>
      <c r="H7" s="43">
        <v>43</v>
      </c>
      <c r="I7" s="39">
        <v>13</v>
      </c>
      <c r="J7" s="44">
        <f t="shared" ref="J7:J23" si="1">(I7/H7)</f>
        <v>0.30232558139534882</v>
      </c>
      <c r="K7" s="231">
        <v>49</v>
      </c>
      <c r="L7" s="45">
        <v>20</v>
      </c>
      <c r="M7" s="46">
        <f>+L7/K7</f>
        <v>0.40816326530612246</v>
      </c>
      <c r="N7" s="47">
        <v>0</v>
      </c>
      <c r="O7" s="48">
        <v>0</v>
      </c>
      <c r="P7" s="45">
        <v>20</v>
      </c>
      <c r="Q7" s="49">
        <v>2</v>
      </c>
      <c r="R7" s="50">
        <v>2</v>
      </c>
      <c r="S7" s="51"/>
    </row>
    <row r="8" spans="1:19" s="52" customFormat="1" ht="20.100000000000001" customHeight="1" x14ac:dyDescent="0.2">
      <c r="A8" s="53" t="s">
        <v>34</v>
      </c>
      <c r="B8" s="54">
        <v>142</v>
      </c>
      <c r="C8" s="55">
        <v>96</v>
      </c>
      <c r="D8" s="129">
        <f t="shared" ref="D8:D23" si="2">C8/B8</f>
        <v>0.676056338028169</v>
      </c>
      <c r="E8" s="57">
        <v>80</v>
      </c>
      <c r="F8" s="58">
        <v>34</v>
      </c>
      <c r="G8" s="56">
        <f t="shared" si="0"/>
        <v>0.42499999999999999</v>
      </c>
      <c r="H8" s="43">
        <v>55</v>
      </c>
      <c r="I8" s="55">
        <v>25</v>
      </c>
      <c r="J8" s="59">
        <f t="shared" si="1"/>
        <v>0.45454545454545453</v>
      </c>
      <c r="K8" s="58">
        <v>96</v>
      </c>
      <c r="L8" s="60">
        <v>67</v>
      </c>
      <c r="M8" s="61">
        <f>+L8/K8</f>
        <v>0.69791666666666663</v>
      </c>
      <c r="N8" s="62">
        <v>0</v>
      </c>
      <c r="O8" s="63">
        <v>14</v>
      </c>
      <c r="P8" s="60">
        <v>63</v>
      </c>
      <c r="Q8" s="64">
        <v>0</v>
      </c>
      <c r="R8" s="65">
        <v>0</v>
      </c>
      <c r="S8" s="51"/>
    </row>
    <row r="9" spans="1:19" s="52" customFormat="1" ht="20.100000000000001" customHeight="1" x14ac:dyDescent="0.2">
      <c r="A9" s="37" t="s">
        <v>35</v>
      </c>
      <c r="B9" s="54">
        <v>254</v>
      </c>
      <c r="C9" s="66">
        <v>131</v>
      </c>
      <c r="D9" s="67">
        <f t="shared" si="2"/>
        <v>0.51574803149606296</v>
      </c>
      <c r="E9" s="57">
        <v>102</v>
      </c>
      <c r="F9" s="58">
        <v>26</v>
      </c>
      <c r="G9" s="56">
        <f t="shared" si="0"/>
        <v>0.25490196078431371</v>
      </c>
      <c r="H9" s="43">
        <v>31</v>
      </c>
      <c r="I9" s="66">
        <v>22</v>
      </c>
      <c r="J9" s="59">
        <f t="shared" si="1"/>
        <v>0.70967741935483875</v>
      </c>
      <c r="K9" s="58">
        <v>40</v>
      </c>
      <c r="L9" s="60">
        <v>113</v>
      </c>
      <c r="M9" s="61">
        <f t="shared" ref="M9:M20" si="3">+L9/K9</f>
        <v>2.8250000000000002</v>
      </c>
      <c r="N9" s="68">
        <v>21</v>
      </c>
      <c r="O9" s="69">
        <v>3</v>
      </c>
      <c r="P9" s="70">
        <v>94</v>
      </c>
      <c r="Q9" s="71">
        <v>1</v>
      </c>
      <c r="R9" s="72">
        <v>4</v>
      </c>
      <c r="S9" s="51"/>
    </row>
    <row r="10" spans="1:19" s="52" customFormat="1" ht="20.100000000000001" customHeight="1" x14ac:dyDescent="0.2">
      <c r="A10" s="37" t="s">
        <v>36</v>
      </c>
      <c r="B10" s="73">
        <v>207</v>
      </c>
      <c r="C10" s="66">
        <v>178</v>
      </c>
      <c r="D10" s="67">
        <f t="shared" si="2"/>
        <v>0.85990338164251212</v>
      </c>
      <c r="E10" s="74">
        <v>100</v>
      </c>
      <c r="F10" s="58">
        <v>73</v>
      </c>
      <c r="G10" s="56">
        <f t="shared" si="0"/>
        <v>0.73</v>
      </c>
      <c r="H10" s="75">
        <v>18</v>
      </c>
      <c r="I10" s="66">
        <v>50</v>
      </c>
      <c r="J10" s="59">
        <f>IF(H10&gt;0,I10/H10,0)</f>
        <v>2.7777777777777777</v>
      </c>
      <c r="K10" s="58">
        <v>25</v>
      </c>
      <c r="L10" s="60">
        <v>106</v>
      </c>
      <c r="M10" s="61">
        <f t="shared" si="3"/>
        <v>4.24</v>
      </c>
      <c r="N10" s="68">
        <v>11</v>
      </c>
      <c r="O10" s="69">
        <v>25</v>
      </c>
      <c r="P10" s="70">
        <v>89</v>
      </c>
      <c r="Q10" s="71">
        <v>5</v>
      </c>
      <c r="R10" s="72">
        <v>1</v>
      </c>
      <c r="S10" s="51"/>
    </row>
    <row r="11" spans="1:19" s="52" customFormat="1" ht="20.100000000000001" customHeight="1" x14ac:dyDescent="0.2">
      <c r="A11" s="37" t="s">
        <v>37</v>
      </c>
      <c r="B11" s="54">
        <v>103</v>
      </c>
      <c r="C11" s="66">
        <v>84</v>
      </c>
      <c r="D11" s="67">
        <f t="shared" si="2"/>
        <v>0.81553398058252424</v>
      </c>
      <c r="E11" s="76">
        <v>51</v>
      </c>
      <c r="F11" s="58">
        <v>38</v>
      </c>
      <c r="G11" s="56">
        <f t="shared" si="0"/>
        <v>0.74509803921568629</v>
      </c>
      <c r="H11" s="43">
        <v>26</v>
      </c>
      <c r="I11" s="66">
        <v>13</v>
      </c>
      <c r="J11" s="59">
        <f t="shared" si="1"/>
        <v>0.5</v>
      </c>
      <c r="K11" s="58">
        <v>51</v>
      </c>
      <c r="L11" s="60">
        <v>38</v>
      </c>
      <c r="M11" s="61">
        <f t="shared" si="3"/>
        <v>0.74509803921568629</v>
      </c>
      <c r="N11" s="68">
        <v>0</v>
      </c>
      <c r="O11" s="69">
        <v>0</v>
      </c>
      <c r="P11" s="70">
        <v>38</v>
      </c>
      <c r="Q11" s="71">
        <v>0</v>
      </c>
      <c r="R11" s="72">
        <v>0</v>
      </c>
      <c r="S11" s="51"/>
    </row>
    <row r="12" spans="1:19" s="52" customFormat="1" ht="20.100000000000001" customHeight="1" x14ac:dyDescent="0.2">
      <c r="A12" s="37" t="s">
        <v>38</v>
      </c>
      <c r="B12" s="77">
        <v>72</v>
      </c>
      <c r="C12" s="66">
        <v>79</v>
      </c>
      <c r="D12" s="67">
        <f t="shared" si="2"/>
        <v>1.0972222222222223</v>
      </c>
      <c r="E12" s="78">
        <v>65</v>
      </c>
      <c r="F12" s="58">
        <v>39</v>
      </c>
      <c r="G12" s="56">
        <f t="shared" si="0"/>
        <v>0.6</v>
      </c>
      <c r="H12" s="43">
        <v>57</v>
      </c>
      <c r="I12" s="66">
        <v>33</v>
      </c>
      <c r="J12" s="59">
        <f t="shared" si="1"/>
        <v>0.57894736842105265</v>
      </c>
      <c r="K12" s="58">
        <v>64</v>
      </c>
      <c r="L12" s="60">
        <v>71</v>
      </c>
      <c r="M12" s="61">
        <f t="shared" si="3"/>
        <v>1.109375</v>
      </c>
      <c r="N12" s="68">
        <v>1</v>
      </c>
      <c r="O12" s="69">
        <v>0</v>
      </c>
      <c r="P12" s="70">
        <v>71</v>
      </c>
      <c r="Q12" s="71">
        <v>0</v>
      </c>
      <c r="R12" s="72">
        <v>1</v>
      </c>
      <c r="S12" s="51"/>
    </row>
    <row r="13" spans="1:19" s="52" customFormat="1" ht="20.100000000000001" customHeight="1" x14ac:dyDescent="0.2">
      <c r="A13" s="37" t="s">
        <v>39</v>
      </c>
      <c r="B13" s="54">
        <v>59</v>
      </c>
      <c r="C13" s="66">
        <v>37</v>
      </c>
      <c r="D13" s="67">
        <f t="shared" si="2"/>
        <v>0.6271186440677966</v>
      </c>
      <c r="E13" s="57">
        <v>36</v>
      </c>
      <c r="F13" s="58">
        <v>15</v>
      </c>
      <c r="G13" s="56">
        <f t="shared" si="0"/>
        <v>0.41666666666666669</v>
      </c>
      <c r="H13" s="43">
        <v>24</v>
      </c>
      <c r="I13" s="66">
        <v>10</v>
      </c>
      <c r="J13" s="59">
        <f t="shared" si="1"/>
        <v>0.41666666666666669</v>
      </c>
      <c r="K13" s="58">
        <v>36</v>
      </c>
      <c r="L13" s="60">
        <v>28</v>
      </c>
      <c r="M13" s="61">
        <f t="shared" si="3"/>
        <v>0.77777777777777779</v>
      </c>
      <c r="N13" s="68">
        <v>0</v>
      </c>
      <c r="O13" s="69">
        <v>0</v>
      </c>
      <c r="P13" s="70">
        <v>28</v>
      </c>
      <c r="Q13" s="71">
        <v>0</v>
      </c>
      <c r="R13" s="72">
        <v>1</v>
      </c>
      <c r="S13" s="51"/>
    </row>
    <row r="14" spans="1:19" s="52" customFormat="1" ht="20.100000000000001" customHeight="1" x14ac:dyDescent="0.2">
      <c r="A14" s="37" t="s">
        <v>40</v>
      </c>
      <c r="B14" s="54">
        <v>203</v>
      </c>
      <c r="C14" s="66">
        <v>147</v>
      </c>
      <c r="D14" s="67">
        <f t="shared" si="2"/>
        <v>0.72413793103448276</v>
      </c>
      <c r="E14" s="57">
        <v>132</v>
      </c>
      <c r="F14" s="58">
        <v>85</v>
      </c>
      <c r="G14" s="56">
        <f t="shared" si="0"/>
        <v>0.64393939393939392</v>
      </c>
      <c r="H14" s="43">
        <v>57</v>
      </c>
      <c r="I14" s="66">
        <v>50</v>
      </c>
      <c r="J14" s="59">
        <f t="shared" si="1"/>
        <v>0.8771929824561403</v>
      </c>
      <c r="K14" s="58">
        <v>68</v>
      </c>
      <c r="L14" s="60">
        <v>88</v>
      </c>
      <c r="M14" s="61">
        <f t="shared" si="3"/>
        <v>1.2941176470588236</v>
      </c>
      <c r="N14" s="68">
        <v>0</v>
      </c>
      <c r="O14" s="69">
        <v>0</v>
      </c>
      <c r="P14" s="70">
        <v>87</v>
      </c>
      <c r="Q14" s="71">
        <v>0</v>
      </c>
      <c r="R14" s="72">
        <v>1</v>
      </c>
      <c r="S14" s="51"/>
    </row>
    <row r="15" spans="1:19" s="52" customFormat="1" ht="20.100000000000001" customHeight="1" x14ac:dyDescent="0.2">
      <c r="A15" s="37" t="s">
        <v>41</v>
      </c>
      <c r="B15" s="54">
        <v>114</v>
      </c>
      <c r="C15" s="66">
        <v>79</v>
      </c>
      <c r="D15" s="67">
        <f t="shared" si="2"/>
        <v>0.69298245614035092</v>
      </c>
      <c r="E15" s="57">
        <v>59</v>
      </c>
      <c r="F15" s="58">
        <v>33</v>
      </c>
      <c r="G15" s="56">
        <f t="shared" si="0"/>
        <v>0.55932203389830504</v>
      </c>
      <c r="H15" s="43">
        <v>55</v>
      </c>
      <c r="I15" s="66">
        <v>19</v>
      </c>
      <c r="J15" s="59">
        <f t="shared" si="1"/>
        <v>0.34545454545454546</v>
      </c>
      <c r="K15" s="58">
        <v>73</v>
      </c>
      <c r="L15" s="60">
        <v>54</v>
      </c>
      <c r="M15" s="61">
        <f t="shared" si="3"/>
        <v>0.73972602739726023</v>
      </c>
      <c r="N15" s="68">
        <v>0</v>
      </c>
      <c r="O15" s="69">
        <v>0</v>
      </c>
      <c r="P15" s="70">
        <v>54</v>
      </c>
      <c r="Q15" s="71">
        <v>0</v>
      </c>
      <c r="R15" s="72">
        <v>0</v>
      </c>
      <c r="S15" s="51"/>
    </row>
    <row r="16" spans="1:19" s="52" customFormat="1" ht="20.100000000000001" customHeight="1" x14ac:dyDescent="0.2">
      <c r="A16" s="37" t="s">
        <v>42</v>
      </c>
      <c r="B16" s="54">
        <v>300</v>
      </c>
      <c r="C16" s="66">
        <v>197</v>
      </c>
      <c r="D16" s="67">
        <f t="shared" si="2"/>
        <v>0.65666666666666662</v>
      </c>
      <c r="E16" s="57">
        <v>157</v>
      </c>
      <c r="F16" s="58">
        <v>81</v>
      </c>
      <c r="G16" s="56">
        <f t="shared" si="0"/>
        <v>0.51592356687898089</v>
      </c>
      <c r="H16" s="43">
        <v>124</v>
      </c>
      <c r="I16" s="66">
        <v>53</v>
      </c>
      <c r="J16" s="59">
        <f t="shared" si="1"/>
        <v>0.42741935483870969</v>
      </c>
      <c r="K16" s="58">
        <v>141</v>
      </c>
      <c r="L16" s="60">
        <v>125</v>
      </c>
      <c r="M16" s="61">
        <f t="shared" si="3"/>
        <v>0.88652482269503541</v>
      </c>
      <c r="N16" s="68">
        <v>0</v>
      </c>
      <c r="O16" s="69">
        <v>0</v>
      </c>
      <c r="P16" s="70">
        <v>120</v>
      </c>
      <c r="Q16" s="71">
        <v>3</v>
      </c>
      <c r="R16" s="72">
        <v>7</v>
      </c>
      <c r="S16" s="51"/>
    </row>
    <row r="17" spans="1:19" s="52" customFormat="1" ht="20.100000000000001" customHeight="1" x14ac:dyDescent="0.2">
      <c r="A17" s="37" t="s">
        <v>43</v>
      </c>
      <c r="B17" s="54">
        <v>119</v>
      </c>
      <c r="C17" s="66">
        <v>79</v>
      </c>
      <c r="D17" s="67">
        <f t="shared" si="2"/>
        <v>0.66386554621848737</v>
      </c>
      <c r="E17" s="78">
        <v>58</v>
      </c>
      <c r="F17" s="58">
        <v>12</v>
      </c>
      <c r="G17" s="56">
        <f t="shared" si="0"/>
        <v>0.20689655172413793</v>
      </c>
      <c r="H17" s="43">
        <v>58</v>
      </c>
      <c r="I17" s="66">
        <v>29</v>
      </c>
      <c r="J17" s="59">
        <f>IF(H17&gt;0,I17/H17,0)</f>
        <v>0.5</v>
      </c>
      <c r="K17" s="236">
        <v>106</v>
      </c>
      <c r="L17" s="60">
        <v>73</v>
      </c>
      <c r="M17" s="59">
        <f>IF(K17&gt;0,L17/K17,0)</f>
        <v>0.68867924528301883</v>
      </c>
      <c r="N17" s="68">
        <v>0</v>
      </c>
      <c r="O17" s="69">
        <v>27</v>
      </c>
      <c r="P17" s="70">
        <v>50</v>
      </c>
      <c r="Q17" s="71">
        <v>0</v>
      </c>
      <c r="R17" s="72">
        <v>0</v>
      </c>
      <c r="S17" s="51"/>
    </row>
    <row r="18" spans="1:19" s="52" customFormat="1" ht="20.100000000000001" customHeight="1" x14ac:dyDescent="0.2">
      <c r="A18" s="37" t="s">
        <v>44</v>
      </c>
      <c r="B18" s="54">
        <v>218</v>
      </c>
      <c r="C18" s="66">
        <v>137</v>
      </c>
      <c r="D18" s="67">
        <f t="shared" si="2"/>
        <v>0.62844036697247707</v>
      </c>
      <c r="E18" s="57">
        <v>115</v>
      </c>
      <c r="F18" s="58">
        <v>44</v>
      </c>
      <c r="G18" s="56">
        <f t="shared" si="0"/>
        <v>0.38260869565217392</v>
      </c>
      <c r="H18" s="43">
        <v>31</v>
      </c>
      <c r="I18" s="66">
        <v>39</v>
      </c>
      <c r="J18" s="59">
        <f t="shared" si="1"/>
        <v>1.2580645161290323</v>
      </c>
      <c r="K18" s="58">
        <v>118</v>
      </c>
      <c r="L18" s="60">
        <v>109</v>
      </c>
      <c r="M18" s="61">
        <f t="shared" si="3"/>
        <v>0.92372881355932202</v>
      </c>
      <c r="N18" s="68">
        <v>2</v>
      </c>
      <c r="O18" s="69">
        <v>9</v>
      </c>
      <c r="P18" s="70">
        <v>99</v>
      </c>
      <c r="Q18" s="71">
        <v>0</v>
      </c>
      <c r="R18" s="72">
        <v>4</v>
      </c>
      <c r="S18" s="51"/>
    </row>
    <row r="19" spans="1:19" s="52" customFormat="1" ht="20.100000000000001" customHeight="1" x14ac:dyDescent="0.2">
      <c r="A19" s="37" t="s">
        <v>45</v>
      </c>
      <c r="B19" s="54">
        <v>300</v>
      </c>
      <c r="C19" s="66">
        <v>117</v>
      </c>
      <c r="D19" s="67">
        <f t="shared" si="2"/>
        <v>0.39</v>
      </c>
      <c r="E19" s="57">
        <v>212</v>
      </c>
      <c r="F19" s="58">
        <v>49</v>
      </c>
      <c r="G19" s="56">
        <f t="shared" si="0"/>
        <v>0.23113207547169812</v>
      </c>
      <c r="H19" s="43">
        <v>75</v>
      </c>
      <c r="I19" s="66">
        <v>19</v>
      </c>
      <c r="J19" s="59">
        <f t="shared" si="1"/>
        <v>0.25333333333333335</v>
      </c>
      <c r="K19" s="58">
        <v>131</v>
      </c>
      <c r="L19" s="60">
        <v>67</v>
      </c>
      <c r="M19" s="61">
        <f t="shared" si="3"/>
        <v>0.51145038167938928</v>
      </c>
      <c r="N19" s="68">
        <v>0</v>
      </c>
      <c r="O19" s="69">
        <v>0</v>
      </c>
      <c r="P19" s="70">
        <v>67</v>
      </c>
      <c r="Q19" s="71">
        <v>0</v>
      </c>
      <c r="R19" s="72">
        <v>0</v>
      </c>
      <c r="S19" s="51"/>
    </row>
    <row r="20" spans="1:19" s="52" customFormat="1" ht="20.100000000000001" customHeight="1" x14ac:dyDescent="0.2">
      <c r="A20" s="37" t="s">
        <v>46</v>
      </c>
      <c r="B20" s="54">
        <v>56</v>
      </c>
      <c r="C20" s="66">
        <v>36</v>
      </c>
      <c r="D20" s="67">
        <f t="shared" si="2"/>
        <v>0.6428571428571429</v>
      </c>
      <c r="E20" s="57">
        <v>30</v>
      </c>
      <c r="F20" s="58">
        <v>11</v>
      </c>
      <c r="G20" s="56">
        <f t="shared" si="0"/>
        <v>0.36666666666666664</v>
      </c>
      <c r="H20" s="43">
        <v>30</v>
      </c>
      <c r="I20" s="66">
        <v>9</v>
      </c>
      <c r="J20" s="59">
        <f t="shared" si="1"/>
        <v>0.3</v>
      </c>
      <c r="K20" s="58">
        <v>56</v>
      </c>
      <c r="L20" s="60">
        <v>29</v>
      </c>
      <c r="M20" s="61">
        <f t="shared" si="3"/>
        <v>0.5178571428571429</v>
      </c>
      <c r="N20" s="68">
        <v>0</v>
      </c>
      <c r="O20" s="69">
        <v>0</v>
      </c>
      <c r="P20" s="70">
        <v>28</v>
      </c>
      <c r="Q20" s="71">
        <v>1</v>
      </c>
      <c r="R20" s="72">
        <v>1</v>
      </c>
      <c r="S20" s="51"/>
    </row>
    <row r="21" spans="1:19" s="52" customFormat="1" ht="20.100000000000001" customHeight="1" x14ac:dyDescent="0.2">
      <c r="A21" s="37" t="s">
        <v>47</v>
      </c>
      <c r="B21" s="54">
        <v>126</v>
      </c>
      <c r="C21" s="66">
        <v>107</v>
      </c>
      <c r="D21" s="67">
        <f t="shared" si="2"/>
        <v>0.84920634920634919</v>
      </c>
      <c r="E21" s="57">
        <v>59</v>
      </c>
      <c r="F21" s="58">
        <v>43</v>
      </c>
      <c r="G21" s="56">
        <f t="shared" si="0"/>
        <v>0.72881355932203384</v>
      </c>
      <c r="H21" s="43">
        <v>59</v>
      </c>
      <c r="I21" s="66">
        <v>40</v>
      </c>
      <c r="J21" s="59">
        <f>IF(H21&gt;0,I21/H21,0)</f>
        <v>0.67796610169491522</v>
      </c>
      <c r="K21" s="236">
        <v>126</v>
      </c>
      <c r="L21" s="60">
        <v>99</v>
      </c>
      <c r="M21" s="59">
        <f>IF(K21&gt;0,L21/K21,0)</f>
        <v>0.7857142857142857</v>
      </c>
      <c r="N21" s="68">
        <v>0</v>
      </c>
      <c r="O21" s="69">
        <v>0</v>
      </c>
      <c r="P21" s="70">
        <v>99</v>
      </c>
      <c r="Q21" s="71">
        <v>0</v>
      </c>
      <c r="R21" s="72">
        <v>0</v>
      </c>
      <c r="S21" s="51"/>
    </row>
    <row r="22" spans="1:19" s="52" customFormat="1" ht="20.100000000000001" customHeight="1" thickBot="1" x14ac:dyDescent="0.25">
      <c r="A22" s="79" t="s">
        <v>48</v>
      </c>
      <c r="B22" s="54">
        <v>156</v>
      </c>
      <c r="C22" s="80">
        <v>137</v>
      </c>
      <c r="D22" s="119">
        <f t="shared" si="2"/>
        <v>0.87820512820512819</v>
      </c>
      <c r="E22" s="57">
        <v>117</v>
      </c>
      <c r="F22" s="82">
        <v>51</v>
      </c>
      <c r="G22" s="81">
        <f t="shared" si="0"/>
        <v>0.4358974358974359</v>
      </c>
      <c r="H22" s="43">
        <v>45</v>
      </c>
      <c r="I22" s="80">
        <v>33</v>
      </c>
      <c r="J22" s="83">
        <f>IF(H22&gt;0,I22/H22,0)</f>
        <v>0.73333333333333328</v>
      </c>
      <c r="K22" s="237">
        <v>66</v>
      </c>
      <c r="L22" s="84">
        <v>85</v>
      </c>
      <c r="M22" s="61">
        <f>IF(K22&gt;0,L22/K22,0)</f>
        <v>1.2878787878787878</v>
      </c>
      <c r="N22" s="85">
        <v>3</v>
      </c>
      <c r="O22" s="86">
        <v>12</v>
      </c>
      <c r="P22" s="84">
        <v>79</v>
      </c>
      <c r="Q22" s="87">
        <v>1</v>
      </c>
      <c r="R22" s="88">
        <v>1</v>
      </c>
      <c r="S22" s="51"/>
    </row>
    <row r="23" spans="1:19" s="52" customFormat="1" ht="20.100000000000001" customHeight="1" thickBot="1" x14ac:dyDescent="0.25">
      <c r="A23" s="89" t="s">
        <v>49</v>
      </c>
      <c r="B23" s="90">
        <f>SUM(B7:B22)</f>
        <v>2486</v>
      </c>
      <c r="C23" s="91">
        <f>SUM(C7:C22)</f>
        <v>1665</v>
      </c>
      <c r="D23" s="138">
        <f t="shared" si="2"/>
        <v>0.669750603378922</v>
      </c>
      <c r="E23" s="93">
        <f>SUM(E7:E22)</f>
        <v>1423</v>
      </c>
      <c r="F23" s="91">
        <f>SUM(F7:F22)</f>
        <v>650</v>
      </c>
      <c r="G23" s="92">
        <f t="shared" si="0"/>
        <v>0.45678144764581868</v>
      </c>
      <c r="H23" s="94">
        <f>SUM(H7:H22)</f>
        <v>788</v>
      </c>
      <c r="I23" s="91">
        <f>SUM(I7:I22)</f>
        <v>457</v>
      </c>
      <c r="J23" s="95">
        <f t="shared" si="1"/>
        <v>0.57994923857868019</v>
      </c>
      <c r="K23" s="91">
        <f>SUM(K7:K22)</f>
        <v>1246</v>
      </c>
      <c r="L23" s="96">
        <f>SUM(L7:L22)</f>
        <v>1172</v>
      </c>
      <c r="M23" s="97">
        <f>+L23/K23</f>
        <v>0.9406099518459069</v>
      </c>
      <c r="N23" s="98">
        <f>SUM(N7:N22)</f>
        <v>38</v>
      </c>
      <c r="O23" s="99">
        <f>SUM(O7:O22)</f>
        <v>90</v>
      </c>
      <c r="P23" s="100">
        <f>SUM(P7:P22)</f>
        <v>1086</v>
      </c>
      <c r="Q23" s="100">
        <f>SUM(Q7:Q22)</f>
        <v>13</v>
      </c>
      <c r="R23" s="101">
        <v>22</v>
      </c>
      <c r="S23" s="51"/>
    </row>
    <row r="24" spans="1:19" ht="15" x14ac:dyDescent="0.2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.75" customHeight="1" x14ac:dyDescent="0.25">
      <c r="A25" s="263" t="s">
        <v>50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102"/>
    </row>
    <row r="26" spans="1:19" ht="15" x14ac:dyDescent="0.25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5" x14ac:dyDescent="0.2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 x14ac:dyDescent="0.2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opLeftCell="A13" zoomScale="90" zoomScaleNormal="90" workbookViewId="0">
      <selection activeCell="A26" sqref="A26"/>
    </sheetView>
  </sheetViews>
  <sheetFormatPr defaultColWidth="9.140625" defaultRowHeight="12.75" x14ac:dyDescent="0.2"/>
  <cols>
    <col min="1" max="1" width="19.28515625" style="3" customWidth="1"/>
    <col min="2" max="2" width="8.5703125" style="36" customWidth="1"/>
    <col min="3" max="3" width="8.5703125" style="3" customWidth="1"/>
    <col min="4" max="4" width="6.5703125" style="158" customWidth="1"/>
    <col min="5" max="6" width="8.5703125" style="157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58" customWidth="1"/>
    <col min="13" max="14" width="8.5703125" style="3" customWidth="1"/>
    <col min="15" max="15" width="7.28515625" style="26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6"/>
    </row>
    <row r="2" spans="1:17" ht="20.100000000000001" customHeight="1" x14ac:dyDescent="0.2">
      <c r="A2" s="271" t="str">
        <f>'1 Adult Part'!$A$2</f>
        <v>FY22 QUARTER ENDING MARCH 31, 2022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247"/>
    </row>
    <row r="3" spans="1:17" ht="20.100000000000001" customHeight="1" thickBot="1" x14ac:dyDescent="0.25">
      <c r="A3" s="274" t="s">
        <v>80</v>
      </c>
      <c r="B3" s="297"/>
      <c r="C3" s="297"/>
      <c r="D3" s="297"/>
      <c r="E3" s="297"/>
      <c r="F3" s="297"/>
      <c r="G3" s="297"/>
      <c r="H3" s="297"/>
      <c r="I3" s="297"/>
      <c r="J3" s="310"/>
      <c r="K3" s="310"/>
      <c r="L3" s="310"/>
      <c r="M3" s="310"/>
      <c r="N3" s="311"/>
    </row>
    <row r="4" spans="1:17" ht="21.75" customHeight="1" x14ac:dyDescent="0.25">
      <c r="A4" s="312" t="s">
        <v>63</v>
      </c>
      <c r="B4" s="294" t="str">
        <f>'2 Adult Exits'!$B$4</f>
        <v>Total Exits</v>
      </c>
      <c r="C4" s="301"/>
      <c r="D4" s="292"/>
      <c r="E4" s="293" t="str">
        <f>'2 Adult Exits'!$E$4</f>
        <v>Entered Employments</v>
      </c>
      <c r="F4" s="294"/>
      <c r="G4" s="295"/>
      <c r="H4" s="197" t="str">
        <f>'2 Adult Exits'!$H$4</f>
        <v>Exclusions</v>
      </c>
      <c r="I4" s="301" t="str">
        <f>'2 Adult Exits'!$I$4</f>
        <v>E.E. Rate at Exit</v>
      </c>
      <c r="J4" s="292"/>
      <c r="K4" s="291" t="str">
        <f>'2 Adult Exits'!$K$4</f>
        <v>Average Wage</v>
      </c>
      <c r="L4" s="292"/>
      <c r="M4" s="308" t="str">
        <f>'2 Adult Exits'!$M$4</f>
        <v>Credentials</v>
      </c>
      <c r="N4" s="309"/>
    </row>
    <row r="5" spans="1:17" ht="35.25" customHeight="1" thickBot="1" x14ac:dyDescent="0.3">
      <c r="A5" s="313"/>
      <c r="B5" s="108" t="s">
        <v>21</v>
      </c>
      <c r="C5" s="108" t="s">
        <v>22</v>
      </c>
      <c r="D5" s="105" t="s">
        <v>81</v>
      </c>
      <c r="E5" s="104" t="s">
        <v>21</v>
      </c>
      <c r="F5" s="104" t="s">
        <v>22</v>
      </c>
      <c r="G5" s="105" t="s">
        <v>81</v>
      </c>
      <c r="H5" s="107" t="s">
        <v>22</v>
      </c>
      <c r="I5" s="108" t="s">
        <v>21</v>
      </c>
      <c r="J5" s="107" t="s">
        <v>22</v>
      </c>
      <c r="K5" s="108" t="s">
        <v>21</v>
      </c>
      <c r="L5" s="107" t="s">
        <v>22</v>
      </c>
      <c r="M5" s="108" t="s">
        <v>21</v>
      </c>
      <c r="N5" s="198" t="s">
        <v>22</v>
      </c>
      <c r="P5" s="199"/>
    </row>
    <row r="6" spans="1:17" s="118" customFormat="1" ht="21.95" customHeight="1" x14ac:dyDescent="0.2">
      <c r="A6" s="53" t="str">
        <f>'1 Adult Part'!A7</f>
        <v>Berkshire</v>
      </c>
      <c r="B6" s="77">
        <v>46</v>
      </c>
      <c r="C6" s="110">
        <v>9</v>
      </c>
      <c r="D6" s="56">
        <f t="shared" ref="D6:D22" si="0">C6/B6</f>
        <v>0.19565217391304349</v>
      </c>
      <c r="E6" s="57">
        <v>40</v>
      </c>
      <c r="F6" s="200">
        <v>7</v>
      </c>
      <c r="G6" s="56">
        <f>F6/E6</f>
        <v>0.17499999999999999</v>
      </c>
      <c r="H6" s="201">
        <v>0</v>
      </c>
      <c r="I6" s="202">
        <f t="shared" ref="I6:I22" si="1">+E6/B6</f>
        <v>0.86956521739130432</v>
      </c>
      <c r="J6" s="56">
        <f t="shared" ref="J6:J22" si="2">(F6/(C6-H6))</f>
        <v>0.77777777777777779</v>
      </c>
      <c r="K6" s="113">
        <v>19</v>
      </c>
      <c r="L6" s="114">
        <v>22.014835164835162</v>
      </c>
      <c r="M6" s="38">
        <v>45</v>
      </c>
      <c r="N6" s="203">
        <v>12</v>
      </c>
      <c r="O6" s="117"/>
      <c r="P6" s="204"/>
      <c r="Q6" s="232"/>
    </row>
    <row r="7" spans="1:17" s="118" customFormat="1" ht="21.95" customHeight="1" x14ac:dyDescent="0.2">
      <c r="A7" s="53" t="str">
        <f>'1 Adult Part'!A8</f>
        <v>Boston</v>
      </c>
      <c r="B7" s="77">
        <v>128</v>
      </c>
      <c r="C7" s="110">
        <v>48</v>
      </c>
      <c r="D7" s="119">
        <f t="shared" si="0"/>
        <v>0.375</v>
      </c>
      <c r="E7" s="57">
        <v>90</v>
      </c>
      <c r="F7" s="200">
        <v>24</v>
      </c>
      <c r="G7" s="56">
        <f t="shared" ref="G7:G22" si="3">F7/E7</f>
        <v>0.26666666666666666</v>
      </c>
      <c r="H7" s="201">
        <v>0</v>
      </c>
      <c r="I7" s="202">
        <f t="shared" si="1"/>
        <v>0.703125</v>
      </c>
      <c r="J7" s="56">
        <f t="shared" si="2"/>
        <v>0.5</v>
      </c>
      <c r="K7" s="113">
        <v>16</v>
      </c>
      <c r="L7" s="114">
        <v>20.913279914529916</v>
      </c>
      <c r="M7" s="54">
        <v>80</v>
      </c>
      <c r="N7" s="205">
        <v>33</v>
      </c>
      <c r="O7" s="117"/>
      <c r="P7" s="204"/>
      <c r="Q7" s="232"/>
    </row>
    <row r="8" spans="1:17" s="118" customFormat="1" ht="21.95" customHeight="1" x14ac:dyDescent="0.2">
      <c r="A8" s="37" t="str">
        <f>'1 Adult Part'!A9</f>
        <v>Bristol</v>
      </c>
      <c r="B8" s="77">
        <v>106</v>
      </c>
      <c r="C8" s="121">
        <v>66</v>
      </c>
      <c r="D8" s="67">
        <f t="shared" si="0"/>
        <v>0.62264150943396224</v>
      </c>
      <c r="E8" s="57">
        <v>88</v>
      </c>
      <c r="F8" s="206">
        <v>45</v>
      </c>
      <c r="G8" s="119">
        <f t="shared" si="3"/>
        <v>0.51136363636363635</v>
      </c>
      <c r="H8" s="207">
        <v>3</v>
      </c>
      <c r="I8" s="208">
        <f t="shared" si="1"/>
        <v>0.83018867924528306</v>
      </c>
      <c r="J8" s="67">
        <f t="shared" si="2"/>
        <v>0.7142857142857143</v>
      </c>
      <c r="K8" s="113">
        <v>18.25</v>
      </c>
      <c r="L8" s="114">
        <v>24.672699217449217</v>
      </c>
      <c r="M8" s="54">
        <v>19</v>
      </c>
      <c r="N8" s="209">
        <v>88</v>
      </c>
      <c r="O8" s="117"/>
      <c r="P8" s="204"/>
      <c r="Q8" s="232"/>
    </row>
    <row r="9" spans="1:17" s="118" customFormat="1" ht="21.95" customHeight="1" x14ac:dyDescent="0.2">
      <c r="A9" s="37" t="str">
        <f>'1 Adult Part'!A10</f>
        <v>Brockton</v>
      </c>
      <c r="B9" s="210">
        <v>95</v>
      </c>
      <c r="C9" s="121">
        <v>109</v>
      </c>
      <c r="D9" s="67">
        <f t="shared" si="0"/>
        <v>1.1473684210526316</v>
      </c>
      <c r="E9" s="74">
        <v>82</v>
      </c>
      <c r="F9" s="206">
        <v>52</v>
      </c>
      <c r="G9" s="67">
        <f t="shared" si="3"/>
        <v>0.63414634146341464</v>
      </c>
      <c r="H9" s="211">
        <v>3</v>
      </c>
      <c r="I9" s="208">
        <f t="shared" si="1"/>
        <v>0.86315789473684212</v>
      </c>
      <c r="J9" s="67">
        <f t="shared" si="2"/>
        <v>0.49056603773584906</v>
      </c>
      <c r="K9" s="127">
        <v>20</v>
      </c>
      <c r="L9" s="114">
        <v>25.491350690335306</v>
      </c>
      <c r="M9" s="73">
        <v>18</v>
      </c>
      <c r="N9" s="209">
        <v>40</v>
      </c>
      <c r="O9" s="117"/>
      <c r="P9" s="204"/>
      <c r="Q9" s="233"/>
    </row>
    <row r="10" spans="1:17" s="118" customFormat="1" ht="21.95" customHeight="1" x14ac:dyDescent="0.2">
      <c r="A10" s="37" t="str">
        <f>'1 Adult Part'!A11</f>
        <v>Cape &amp; Islands</v>
      </c>
      <c r="B10" s="77">
        <v>53</v>
      </c>
      <c r="C10" s="121">
        <v>34</v>
      </c>
      <c r="D10" s="67">
        <f t="shared" si="0"/>
        <v>0.64150943396226412</v>
      </c>
      <c r="E10" s="57">
        <v>46</v>
      </c>
      <c r="F10" s="206">
        <v>28</v>
      </c>
      <c r="G10" s="67">
        <f>IF(E10&gt;0, F10/E10,0)</f>
        <v>0.60869565217391308</v>
      </c>
      <c r="H10" s="211">
        <v>4</v>
      </c>
      <c r="I10" s="208">
        <f t="shared" si="1"/>
        <v>0.86792452830188682</v>
      </c>
      <c r="J10" s="67">
        <f t="shared" si="2"/>
        <v>0.93333333333333335</v>
      </c>
      <c r="K10" s="113">
        <v>17.5</v>
      </c>
      <c r="L10" s="114">
        <v>25.868543956043954</v>
      </c>
      <c r="M10" s="54">
        <v>45</v>
      </c>
      <c r="N10" s="209">
        <v>24</v>
      </c>
      <c r="O10" s="117"/>
      <c r="P10" s="204"/>
      <c r="Q10" s="232"/>
    </row>
    <row r="11" spans="1:17" s="118" customFormat="1" ht="21.95" customHeight="1" x14ac:dyDescent="0.2">
      <c r="A11" s="37" t="str">
        <f>'1 Adult Part'!A12</f>
        <v>Central Mass</v>
      </c>
      <c r="B11" s="77">
        <v>47</v>
      </c>
      <c r="C11" s="121">
        <v>52</v>
      </c>
      <c r="D11" s="67">
        <f t="shared" si="0"/>
        <v>1.1063829787234043</v>
      </c>
      <c r="E11" s="57">
        <v>40</v>
      </c>
      <c r="F11" s="206">
        <v>35</v>
      </c>
      <c r="G11" s="129">
        <f t="shared" si="3"/>
        <v>0.875</v>
      </c>
      <c r="H11" s="212">
        <v>0</v>
      </c>
      <c r="I11" s="208">
        <f t="shared" si="1"/>
        <v>0.85106382978723405</v>
      </c>
      <c r="J11" s="67">
        <f t="shared" si="2"/>
        <v>0.67307692307692313</v>
      </c>
      <c r="K11" s="113">
        <v>21</v>
      </c>
      <c r="L11" s="114">
        <v>27.990164835164833</v>
      </c>
      <c r="M11" s="54">
        <v>45</v>
      </c>
      <c r="N11" s="209">
        <v>39</v>
      </c>
      <c r="O11" s="117"/>
      <c r="P11" s="204"/>
      <c r="Q11" s="232"/>
    </row>
    <row r="12" spans="1:17" s="118" customFormat="1" ht="21.95" customHeight="1" x14ac:dyDescent="0.2">
      <c r="A12" s="37" t="str">
        <f>'1 Adult Part'!A13</f>
        <v>Franklin Hampshire</v>
      </c>
      <c r="B12" s="77">
        <v>28</v>
      </c>
      <c r="C12" s="121">
        <v>21</v>
      </c>
      <c r="D12" s="67">
        <f t="shared" si="0"/>
        <v>0.75</v>
      </c>
      <c r="E12" s="57">
        <v>24</v>
      </c>
      <c r="F12" s="206">
        <v>16</v>
      </c>
      <c r="G12" s="67">
        <f t="shared" si="3"/>
        <v>0.66666666666666663</v>
      </c>
      <c r="H12" s="211">
        <v>1</v>
      </c>
      <c r="I12" s="208">
        <f t="shared" si="1"/>
        <v>0.8571428571428571</v>
      </c>
      <c r="J12" s="67">
        <f t="shared" si="2"/>
        <v>0.8</v>
      </c>
      <c r="K12" s="113">
        <v>20</v>
      </c>
      <c r="L12" s="114">
        <v>24.416880341880344</v>
      </c>
      <c r="M12" s="54">
        <v>19</v>
      </c>
      <c r="N12" s="209">
        <v>17</v>
      </c>
      <c r="O12" s="117"/>
      <c r="P12" s="204"/>
      <c r="Q12" s="232"/>
    </row>
    <row r="13" spans="1:17" s="118" customFormat="1" ht="21.95" customHeight="1" x14ac:dyDescent="0.2">
      <c r="A13" s="37" t="str">
        <f>'1 Adult Part'!A14</f>
        <v>Greater Lowell</v>
      </c>
      <c r="B13" s="77">
        <v>147</v>
      </c>
      <c r="C13" s="121">
        <v>67</v>
      </c>
      <c r="D13" s="67">
        <f t="shared" si="0"/>
        <v>0.45578231292517007</v>
      </c>
      <c r="E13" s="57">
        <v>126</v>
      </c>
      <c r="F13" s="206">
        <v>62</v>
      </c>
      <c r="G13" s="119">
        <f t="shared" si="3"/>
        <v>0.49206349206349204</v>
      </c>
      <c r="H13" s="207">
        <v>1</v>
      </c>
      <c r="I13" s="208">
        <f t="shared" si="1"/>
        <v>0.8571428571428571</v>
      </c>
      <c r="J13" s="67">
        <f t="shared" si="2"/>
        <v>0.93939393939393945</v>
      </c>
      <c r="K13" s="113">
        <v>25.25</v>
      </c>
      <c r="L13" s="114">
        <v>33.961805210918108</v>
      </c>
      <c r="M13" s="54">
        <v>45</v>
      </c>
      <c r="N13" s="209">
        <v>65</v>
      </c>
      <c r="O13" s="117"/>
      <c r="P13" s="204"/>
      <c r="Q13" s="232"/>
    </row>
    <row r="14" spans="1:17" s="118" customFormat="1" ht="21.95" customHeight="1" x14ac:dyDescent="0.2">
      <c r="A14" s="37" t="str">
        <f>'1 Adult Part'!A15</f>
        <v>Greater New Bedford</v>
      </c>
      <c r="B14" s="210">
        <v>70</v>
      </c>
      <c r="C14" s="121">
        <v>36</v>
      </c>
      <c r="D14" s="67">
        <f t="shared" si="0"/>
        <v>0.51428571428571423</v>
      </c>
      <c r="E14" s="74">
        <v>56</v>
      </c>
      <c r="F14" s="206">
        <v>30</v>
      </c>
      <c r="G14" s="67">
        <f t="shared" si="3"/>
        <v>0.5357142857142857</v>
      </c>
      <c r="H14" s="211">
        <v>0</v>
      </c>
      <c r="I14" s="208">
        <f t="shared" si="1"/>
        <v>0.8</v>
      </c>
      <c r="J14" s="67">
        <f t="shared" si="2"/>
        <v>0.83333333333333337</v>
      </c>
      <c r="K14" s="113">
        <v>16.829999999999998</v>
      </c>
      <c r="L14" s="114">
        <v>26.802942631442633</v>
      </c>
      <c r="M14" s="54">
        <v>44</v>
      </c>
      <c r="N14" s="209">
        <v>37</v>
      </c>
      <c r="O14" s="117"/>
      <c r="P14" s="204"/>
      <c r="Q14" s="232"/>
    </row>
    <row r="15" spans="1:17" s="118" customFormat="1" ht="21.95" customHeight="1" x14ac:dyDescent="0.2">
      <c r="A15" s="37" t="str">
        <f>'1 Adult Part'!A16</f>
        <v>Hampden</v>
      </c>
      <c r="B15" s="77">
        <v>180</v>
      </c>
      <c r="C15" s="121">
        <v>123</v>
      </c>
      <c r="D15" s="67">
        <f t="shared" si="0"/>
        <v>0.68333333333333335</v>
      </c>
      <c r="E15" s="57">
        <v>153</v>
      </c>
      <c r="F15" s="206">
        <v>70</v>
      </c>
      <c r="G15" s="67">
        <f t="shared" si="3"/>
        <v>0.45751633986928103</v>
      </c>
      <c r="H15" s="211">
        <v>2</v>
      </c>
      <c r="I15" s="208">
        <f t="shared" si="1"/>
        <v>0.85</v>
      </c>
      <c r="J15" s="67">
        <f t="shared" si="2"/>
        <v>0.57851239669421484</v>
      </c>
      <c r="K15" s="113">
        <v>15.95</v>
      </c>
      <c r="L15" s="114">
        <v>21.030945054945054</v>
      </c>
      <c r="M15" s="54">
        <v>106</v>
      </c>
      <c r="N15" s="209">
        <v>83</v>
      </c>
      <c r="O15" s="117"/>
      <c r="P15" s="204"/>
      <c r="Q15" s="232"/>
    </row>
    <row r="16" spans="1:17" s="118" customFormat="1" ht="21.95" customHeight="1" x14ac:dyDescent="0.2">
      <c r="A16" s="37" t="str">
        <f>'1 Adult Part'!A17</f>
        <v>Merrimack Valley</v>
      </c>
      <c r="B16" s="77">
        <v>70</v>
      </c>
      <c r="C16" s="121">
        <v>45</v>
      </c>
      <c r="D16" s="67">
        <f t="shared" si="0"/>
        <v>0.6428571428571429</v>
      </c>
      <c r="E16" s="57">
        <v>57</v>
      </c>
      <c r="F16" s="206">
        <v>20</v>
      </c>
      <c r="G16" s="67">
        <f t="shared" si="3"/>
        <v>0.35087719298245612</v>
      </c>
      <c r="H16" s="211">
        <v>0</v>
      </c>
      <c r="I16" s="208">
        <f t="shared" si="1"/>
        <v>0.81428571428571428</v>
      </c>
      <c r="J16" s="67">
        <f t="shared" si="2"/>
        <v>0.44444444444444442</v>
      </c>
      <c r="K16" s="113">
        <v>18</v>
      </c>
      <c r="L16" s="114">
        <v>20.331217948717953</v>
      </c>
      <c r="M16" s="73">
        <v>71</v>
      </c>
      <c r="N16" s="209">
        <v>27</v>
      </c>
      <c r="O16" s="117"/>
      <c r="P16" s="204"/>
      <c r="Q16" s="232"/>
    </row>
    <row r="17" spans="1:17" s="118" customFormat="1" ht="21.95" customHeight="1" x14ac:dyDescent="0.2">
      <c r="A17" s="37" t="str">
        <f>'1 Adult Part'!A18</f>
        <v>Metro North</v>
      </c>
      <c r="B17" s="77">
        <v>164</v>
      </c>
      <c r="C17" s="121">
        <v>64</v>
      </c>
      <c r="D17" s="67">
        <f t="shared" si="0"/>
        <v>0.3902439024390244</v>
      </c>
      <c r="E17" s="57">
        <v>141</v>
      </c>
      <c r="F17" s="206">
        <v>45</v>
      </c>
      <c r="G17" s="67">
        <f t="shared" si="3"/>
        <v>0.31914893617021278</v>
      </c>
      <c r="H17" s="211">
        <v>6</v>
      </c>
      <c r="I17" s="208">
        <f t="shared" si="1"/>
        <v>0.8597560975609756</v>
      </c>
      <c r="J17" s="67">
        <f t="shared" si="2"/>
        <v>0.77586206896551724</v>
      </c>
      <c r="K17" s="113">
        <v>26</v>
      </c>
      <c r="L17" s="114">
        <v>30.371903797591298</v>
      </c>
      <c r="M17" s="54">
        <v>77</v>
      </c>
      <c r="N17" s="209">
        <v>58</v>
      </c>
      <c r="O17" s="117"/>
      <c r="P17" s="204"/>
      <c r="Q17" s="232"/>
    </row>
    <row r="18" spans="1:17" s="118" customFormat="1" ht="21.95" customHeight="1" x14ac:dyDescent="0.2">
      <c r="A18" s="37" t="str">
        <f>'1 Adult Part'!A19</f>
        <v>Metro South/West</v>
      </c>
      <c r="B18" s="77">
        <v>173</v>
      </c>
      <c r="C18" s="121">
        <v>39</v>
      </c>
      <c r="D18" s="67">
        <f t="shared" si="0"/>
        <v>0.22543352601156069</v>
      </c>
      <c r="E18" s="57">
        <v>140</v>
      </c>
      <c r="F18" s="206">
        <v>36</v>
      </c>
      <c r="G18" s="67">
        <f t="shared" si="3"/>
        <v>0.25714285714285712</v>
      </c>
      <c r="H18" s="211">
        <v>1</v>
      </c>
      <c r="I18" s="208">
        <f t="shared" si="1"/>
        <v>0.80924855491329484</v>
      </c>
      <c r="J18" s="67">
        <f t="shared" si="2"/>
        <v>0.94736842105263153</v>
      </c>
      <c r="K18" s="113">
        <v>30</v>
      </c>
      <c r="L18" s="114">
        <v>41.636801994301983</v>
      </c>
      <c r="M18" s="54">
        <v>50</v>
      </c>
      <c r="N18" s="209">
        <v>35</v>
      </c>
      <c r="O18" s="117"/>
      <c r="P18" s="204"/>
      <c r="Q18" s="232"/>
    </row>
    <row r="19" spans="1:17" s="118" customFormat="1" ht="21.95" customHeight="1" x14ac:dyDescent="0.2">
      <c r="A19" s="37" t="str">
        <f>'1 Adult Part'!A20</f>
        <v>North Central</v>
      </c>
      <c r="B19" s="77">
        <v>51</v>
      </c>
      <c r="C19" s="121">
        <v>25</v>
      </c>
      <c r="D19" s="67">
        <f t="shared" si="0"/>
        <v>0.49019607843137253</v>
      </c>
      <c r="E19" s="57">
        <v>44</v>
      </c>
      <c r="F19" s="206">
        <v>20</v>
      </c>
      <c r="G19" s="56">
        <f t="shared" si="3"/>
        <v>0.45454545454545453</v>
      </c>
      <c r="H19" s="201">
        <v>1</v>
      </c>
      <c r="I19" s="208">
        <f t="shared" si="1"/>
        <v>0.86274509803921573</v>
      </c>
      <c r="J19" s="67">
        <f t="shared" si="2"/>
        <v>0.83333333333333337</v>
      </c>
      <c r="K19" s="113">
        <v>17.920000000000002</v>
      </c>
      <c r="L19" s="114">
        <v>28.466179487179485</v>
      </c>
      <c r="M19" s="54">
        <v>37</v>
      </c>
      <c r="N19" s="209">
        <v>19</v>
      </c>
      <c r="O19" s="117"/>
      <c r="P19" s="204"/>
      <c r="Q19" s="232"/>
    </row>
    <row r="20" spans="1:17" s="118" customFormat="1" ht="21.95" customHeight="1" x14ac:dyDescent="0.2">
      <c r="A20" s="37" t="str">
        <f>'1 Adult Part'!A21</f>
        <v>North Shore</v>
      </c>
      <c r="B20" s="77">
        <v>94</v>
      </c>
      <c r="C20" s="121">
        <v>51</v>
      </c>
      <c r="D20" s="67">
        <f t="shared" si="0"/>
        <v>0.54255319148936165</v>
      </c>
      <c r="E20" s="57">
        <v>80</v>
      </c>
      <c r="F20" s="206">
        <v>44</v>
      </c>
      <c r="G20" s="56">
        <f t="shared" si="3"/>
        <v>0.55000000000000004</v>
      </c>
      <c r="H20" s="201">
        <v>4</v>
      </c>
      <c r="I20" s="208">
        <f t="shared" si="1"/>
        <v>0.85106382978723405</v>
      </c>
      <c r="J20" s="67">
        <f t="shared" si="2"/>
        <v>0.93617021276595747</v>
      </c>
      <c r="K20" s="113">
        <v>18</v>
      </c>
      <c r="L20" s="114">
        <v>29.516140109890106</v>
      </c>
      <c r="M20" s="73">
        <v>126</v>
      </c>
      <c r="N20" s="209">
        <v>62</v>
      </c>
      <c r="O20" s="117"/>
      <c r="P20" s="204"/>
      <c r="Q20" s="232"/>
    </row>
    <row r="21" spans="1:17" s="118" customFormat="1" ht="21.95" customHeight="1" thickBot="1" x14ac:dyDescent="0.25">
      <c r="A21" s="79" t="str">
        <f>'1 Adult Part'!A22</f>
        <v>South Shore</v>
      </c>
      <c r="B21" s="213">
        <v>85</v>
      </c>
      <c r="C21" s="132">
        <v>71</v>
      </c>
      <c r="D21" s="81">
        <f t="shared" si="0"/>
        <v>0.83529411764705885</v>
      </c>
      <c r="E21" s="76">
        <v>74</v>
      </c>
      <c r="F21" s="214">
        <v>44</v>
      </c>
      <c r="G21" s="119">
        <f t="shared" si="3"/>
        <v>0.59459459459459463</v>
      </c>
      <c r="H21" s="207">
        <v>1</v>
      </c>
      <c r="I21" s="208">
        <f t="shared" si="1"/>
        <v>0.87058823529411766</v>
      </c>
      <c r="J21" s="129">
        <f t="shared" si="2"/>
        <v>0.62857142857142856</v>
      </c>
      <c r="K21" s="113">
        <v>32.5</v>
      </c>
      <c r="L21" s="134">
        <v>34.930805866355861</v>
      </c>
      <c r="M21" s="238">
        <v>0</v>
      </c>
      <c r="N21" s="215">
        <v>53</v>
      </c>
      <c r="O21" s="117"/>
      <c r="P21" s="204"/>
      <c r="Q21" s="232"/>
    </row>
    <row r="22" spans="1:17" s="118" customFormat="1" ht="21.95" customHeight="1" thickBot="1" x14ac:dyDescent="0.25">
      <c r="A22" s="216" t="s">
        <v>49</v>
      </c>
      <c r="B22" s="217">
        <f>SUM(B6:B21)</f>
        <v>1537</v>
      </c>
      <c r="C22" s="137">
        <f>SUM(C6:C21)</f>
        <v>860</v>
      </c>
      <c r="D22" s="138">
        <f t="shared" si="0"/>
        <v>0.5595315549772284</v>
      </c>
      <c r="E22" s="93">
        <f>SUM(E6:E21)</f>
        <v>1281</v>
      </c>
      <c r="F22" s="218">
        <f>SUM(F6:F21)</f>
        <v>578</v>
      </c>
      <c r="G22" s="138">
        <f t="shared" si="3"/>
        <v>0.45120999219359875</v>
      </c>
      <c r="H22" s="219">
        <f>SUM(H6:H21)</f>
        <v>27</v>
      </c>
      <c r="I22" s="220">
        <f t="shared" si="1"/>
        <v>0.8334417696811971</v>
      </c>
      <c r="J22" s="138">
        <f t="shared" si="2"/>
        <v>0.69387755102040816</v>
      </c>
      <c r="K22" s="141">
        <v>22.479546279491831</v>
      </c>
      <c r="L22" s="142">
        <v>28.10666058906731</v>
      </c>
      <c r="M22" s="221">
        <v>913</v>
      </c>
      <c r="N22" s="222">
        <f>SUM(N6:N21)</f>
        <v>692</v>
      </c>
      <c r="O22" s="117"/>
      <c r="P22" s="204"/>
      <c r="Q22" s="234"/>
    </row>
    <row r="23" spans="1:17" ht="18.75" customHeight="1" x14ac:dyDescent="0.25">
      <c r="A23" s="245" t="str">
        <f>'2 Adult Exits'!A23</f>
        <v>Entered Employments include:  unsubsidized employment; military; and apprenticeship.</v>
      </c>
      <c r="B23" s="103"/>
      <c r="C23" s="245"/>
      <c r="D23" s="148"/>
      <c r="E23" s="147"/>
      <c r="F23" s="147"/>
      <c r="G23" s="245"/>
      <c r="H23" s="245"/>
      <c r="I23" s="245"/>
      <c r="J23" s="245"/>
      <c r="K23" s="245"/>
      <c r="L23" s="148"/>
      <c r="M23" s="245"/>
      <c r="N23" s="245"/>
      <c r="O23" s="102"/>
    </row>
    <row r="24" spans="1:17" ht="18" customHeight="1" x14ac:dyDescent="0.25">
      <c r="A24" s="245" t="str">
        <f>'2 Adult Exits'!A24</f>
        <v xml:space="preserve">   Exclusions: Exiters who leave the program for medical reasons or who are institutionalized are not counted in Entered Employment rate.</v>
      </c>
      <c r="B24" s="103"/>
      <c r="C24" s="245"/>
      <c r="D24" s="148"/>
      <c r="E24" s="147"/>
      <c r="F24" s="147"/>
      <c r="G24" s="245"/>
      <c r="H24" s="245"/>
      <c r="I24" s="245"/>
      <c r="J24" s="245"/>
      <c r="K24" s="245"/>
      <c r="L24" s="148"/>
      <c r="M24" s="245"/>
      <c r="N24" s="245"/>
      <c r="O24" s="102"/>
    </row>
    <row r="25" spans="1:17" ht="17.25" customHeight="1" x14ac:dyDescent="0.2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102"/>
    </row>
    <row r="26" spans="1:17" x14ac:dyDescent="0.2">
      <c r="A26" s="26"/>
      <c r="B26" s="242"/>
      <c r="C26" s="26"/>
      <c r="D26" s="154"/>
      <c r="E26" s="153"/>
      <c r="F26" s="153"/>
      <c r="G26" s="26"/>
      <c r="H26" s="26"/>
      <c r="I26" s="26"/>
      <c r="J26" s="26"/>
      <c r="K26" s="26"/>
      <c r="L26" s="154"/>
      <c r="M26" s="26"/>
      <c r="N26" s="26"/>
    </row>
    <row r="27" spans="1:17" x14ac:dyDescent="0.2">
      <c r="L27" s="223"/>
    </row>
    <row r="28" spans="1:17" x14ac:dyDescent="0.2">
      <c r="K28" s="26"/>
      <c r="L28" s="102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zoomScale="90" zoomScaleNormal="9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9" customFormat="1" ht="20.100000000000001" customHeight="1" x14ac:dyDescent="0.2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3"/>
      <c r="AC1" s="3"/>
    </row>
    <row r="2" spans="1:29" s="29" customFormat="1" ht="20.100000000000001" customHeight="1" x14ac:dyDescent="0.2">
      <c r="A2" s="271" t="str">
        <f>'1 Adult Part'!$A$2</f>
        <v>FY22 QUARTER ENDING MARCH 31, 2022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03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3"/>
      <c r="AC2" s="3"/>
    </row>
    <row r="3" spans="1:29" s="29" customFormat="1" ht="20.100000000000001" customHeight="1" thickBot="1" x14ac:dyDescent="0.25">
      <c r="A3" s="274" t="s">
        <v>82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1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3"/>
      <c r="AC3" s="3"/>
    </row>
    <row r="4" spans="1:29" ht="16.5" customHeight="1" x14ac:dyDescent="0.25">
      <c r="A4" s="224"/>
      <c r="B4" s="314" t="str">
        <f>'3 Adult Characteristics'!$B$4</f>
        <v>Percentage of Total Participants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9" ht="51.75" customHeight="1" thickBot="1" x14ac:dyDescent="0.25">
      <c r="A5" s="225" t="s">
        <v>63</v>
      </c>
      <c r="B5" s="226" t="s">
        <v>65</v>
      </c>
      <c r="C5" s="161" t="s">
        <v>83</v>
      </c>
      <c r="D5" s="161" t="s">
        <v>67</v>
      </c>
      <c r="E5" s="161" t="s">
        <v>68</v>
      </c>
      <c r="F5" s="161" t="s">
        <v>69</v>
      </c>
      <c r="G5" s="161" t="s">
        <v>70</v>
      </c>
      <c r="H5" s="162" t="s">
        <v>71</v>
      </c>
      <c r="I5" s="161" t="s">
        <v>84</v>
      </c>
      <c r="J5" s="161" t="s">
        <v>73</v>
      </c>
      <c r="K5" s="161" t="s">
        <v>74</v>
      </c>
      <c r="L5" s="161" t="s">
        <v>75</v>
      </c>
      <c r="M5" s="35" t="s">
        <v>85</v>
      </c>
      <c r="N5" s="163" t="s">
        <v>77</v>
      </c>
      <c r="O5" s="26"/>
      <c r="P5" s="26"/>
      <c r="Q5" s="164"/>
      <c r="R5" s="164"/>
      <c r="S5" s="26"/>
      <c r="T5" s="26"/>
      <c r="U5" s="26"/>
      <c r="V5" s="26"/>
      <c r="W5" s="26"/>
      <c r="X5" s="26"/>
      <c r="Y5" s="26"/>
      <c r="Z5" s="26"/>
      <c r="AA5" s="26"/>
    </row>
    <row r="6" spans="1:29" s="52" customFormat="1" ht="21.95" customHeight="1" x14ac:dyDescent="0.2">
      <c r="A6" s="37" t="str">
        <f>'1 Adult Part'!A7</f>
        <v>Berkshire</v>
      </c>
      <c r="B6" s="165">
        <v>45.833333333333329</v>
      </c>
      <c r="C6" s="166">
        <v>33.333333333333336</v>
      </c>
      <c r="D6" s="167">
        <v>4.166666666666667</v>
      </c>
      <c r="E6" s="166">
        <v>8.3333333333333339</v>
      </c>
      <c r="F6" s="166">
        <v>0</v>
      </c>
      <c r="G6" s="167">
        <v>4.166666666666667</v>
      </c>
      <c r="H6" s="166">
        <v>4.166666666666667</v>
      </c>
      <c r="I6" s="167">
        <v>87.5</v>
      </c>
      <c r="J6" s="166">
        <v>0</v>
      </c>
      <c r="K6" s="167">
        <v>0</v>
      </c>
      <c r="L6" s="167">
        <v>0</v>
      </c>
      <c r="M6" s="168">
        <v>8.3333333333333339</v>
      </c>
      <c r="N6" s="227">
        <v>8.3333333333333339</v>
      </c>
      <c r="O6" s="170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3"/>
      <c r="AC6" s="3"/>
    </row>
    <row r="7" spans="1:29" s="52" customFormat="1" ht="21.95" customHeight="1" x14ac:dyDescent="0.2">
      <c r="A7" s="53" t="str">
        <f>'1 Adult Part'!A8</f>
        <v>Boston</v>
      </c>
      <c r="B7" s="172">
        <v>68.75</v>
      </c>
      <c r="C7" s="173">
        <v>31.25</v>
      </c>
      <c r="D7" s="174">
        <v>12.5</v>
      </c>
      <c r="E7" s="173">
        <v>28.125</v>
      </c>
      <c r="F7" s="173">
        <v>30.208333333333336</v>
      </c>
      <c r="G7" s="174">
        <v>6.25</v>
      </c>
      <c r="H7" s="173">
        <v>8.3333333333333339</v>
      </c>
      <c r="I7" s="174">
        <v>72.916666666666671</v>
      </c>
      <c r="J7" s="173">
        <v>2.0833333333333335</v>
      </c>
      <c r="K7" s="174">
        <v>11.458333333333332</v>
      </c>
      <c r="L7" s="174">
        <v>0</v>
      </c>
      <c r="M7" s="175">
        <v>3.125</v>
      </c>
      <c r="N7" s="228">
        <v>13.541666666666668</v>
      </c>
      <c r="O7" s="170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3"/>
      <c r="AC7" s="3"/>
    </row>
    <row r="8" spans="1:29" s="52" customFormat="1" ht="21.95" customHeight="1" x14ac:dyDescent="0.2">
      <c r="A8" s="37" t="str">
        <f>'1 Adult Part'!A9</f>
        <v>Bristol</v>
      </c>
      <c r="B8" s="177">
        <v>47.328244274809158</v>
      </c>
      <c r="C8" s="178">
        <v>47.328244274809158</v>
      </c>
      <c r="D8" s="179">
        <v>5.3435114503816799</v>
      </c>
      <c r="E8" s="178">
        <v>8.3969465648854964</v>
      </c>
      <c r="F8" s="178">
        <v>2.2900763358778629</v>
      </c>
      <c r="G8" s="179">
        <v>3.8167938931297711</v>
      </c>
      <c r="H8" s="178">
        <v>9.9236641221374047</v>
      </c>
      <c r="I8" s="179">
        <v>93.89312977099236</v>
      </c>
      <c r="J8" s="178">
        <v>2.2900763358778629</v>
      </c>
      <c r="K8" s="179">
        <v>25.190839694656489</v>
      </c>
      <c r="L8" s="179">
        <v>0</v>
      </c>
      <c r="M8" s="180">
        <v>3.8167938931297711</v>
      </c>
      <c r="N8" s="229">
        <v>13.740458015267174</v>
      </c>
      <c r="O8" s="170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3"/>
      <c r="AC8" s="3"/>
    </row>
    <row r="9" spans="1:29" s="52" customFormat="1" ht="21.95" customHeight="1" x14ac:dyDescent="0.2">
      <c r="A9" s="37" t="str">
        <f>'1 Adult Part'!A10</f>
        <v>Brockton</v>
      </c>
      <c r="B9" s="177">
        <v>55.056179775280896</v>
      </c>
      <c r="C9" s="178">
        <v>33.146067415730336</v>
      </c>
      <c r="D9" s="179">
        <v>9.5505617977528097</v>
      </c>
      <c r="E9" s="178">
        <v>38.764044943820224</v>
      </c>
      <c r="F9" s="178">
        <v>6.1797752808988768</v>
      </c>
      <c r="G9" s="179">
        <v>4.4943820224719095</v>
      </c>
      <c r="H9" s="178">
        <v>11.797752808988765</v>
      </c>
      <c r="I9" s="179">
        <v>89.325842696629209</v>
      </c>
      <c r="J9" s="178">
        <v>0</v>
      </c>
      <c r="K9" s="179">
        <v>7.8651685393258424</v>
      </c>
      <c r="L9" s="179">
        <v>2.808988764044944</v>
      </c>
      <c r="M9" s="180">
        <v>2.2471910112359548</v>
      </c>
      <c r="N9" s="229">
        <v>13.48314606741573</v>
      </c>
      <c r="O9" s="170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3"/>
      <c r="AC9" s="3"/>
    </row>
    <row r="10" spans="1:29" s="52" customFormat="1" ht="21.95" customHeight="1" x14ac:dyDescent="0.2">
      <c r="A10" s="37" t="str">
        <f>'1 Adult Part'!A11</f>
        <v>Cape &amp; Islands</v>
      </c>
      <c r="B10" s="177">
        <v>58.333333333333329</v>
      </c>
      <c r="C10" s="178">
        <v>50</v>
      </c>
      <c r="D10" s="179">
        <v>8.3333333333333339</v>
      </c>
      <c r="E10" s="178">
        <v>11.904761904761903</v>
      </c>
      <c r="F10" s="178">
        <v>0</v>
      </c>
      <c r="G10" s="179">
        <v>3.5714285714285716</v>
      </c>
      <c r="H10" s="178">
        <v>0</v>
      </c>
      <c r="I10" s="179">
        <v>86.904761904761912</v>
      </c>
      <c r="J10" s="178">
        <v>0</v>
      </c>
      <c r="K10" s="179">
        <v>3.5714285714285716</v>
      </c>
      <c r="L10" s="179">
        <v>0</v>
      </c>
      <c r="M10" s="180">
        <v>4.7619047619047619</v>
      </c>
      <c r="N10" s="229">
        <v>9.5238095238095237</v>
      </c>
      <c r="O10" s="170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3"/>
      <c r="AC10" s="3"/>
    </row>
    <row r="11" spans="1:29" s="52" customFormat="1" ht="21.95" customHeight="1" x14ac:dyDescent="0.2">
      <c r="A11" s="37" t="str">
        <f>'1 Adult Part'!A12</f>
        <v>Central Mass</v>
      </c>
      <c r="B11" s="177">
        <v>43.037974683544306</v>
      </c>
      <c r="C11" s="178">
        <v>25.316455696202535</v>
      </c>
      <c r="D11" s="179">
        <v>16.455696202531648</v>
      </c>
      <c r="E11" s="178">
        <v>10.126582278481013</v>
      </c>
      <c r="F11" s="178">
        <v>5.0632911392405067</v>
      </c>
      <c r="G11" s="179">
        <v>3.79746835443038</v>
      </c>
      <c r="H11" s="178">
        <v>2.5316455696202533</v>
      </c>
      <c r="I11" s="179">
        <v>87.341772151898738</v>
      </c>
      <c r="J11" s="178">
        <v>1.2658227848101267</v>
      </c>
      <c r="K11" s="179">
        <v>8.8607594936708853</v>
      </c>
      <c r="L11" s="179">
        <v>0</v>
      </c>
      <c r="M11" s="180">
        <v>5.0632911392405067</v>
      </c>
      <c r="N11" s="229">
        <v>15.18987341772152</v>
      </c>
      <c r="O11" s="170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3"/>
      <c r="AC11" s="3"/>
    </row>
    <row r="12" spans="1:29" s="52" customFormat="1" ht="21.95" customHeight="1" x14ac:dyDescent="0.2">
      <c r="A12" s="37" t="str">
        <f>'1 Adult Part'!A13</f>
        <v>Franklin Hampshire</v>
      </c>
      <c r="B12" s="177">
        <v>45.945945945945951</v>
      </c>
      <c r="C12" s="178">
        <v>24.324324324324326</v>
      </c>
      <c r="D12" s="179">
        <v>8.1081081081081088</v>
      </c>
      <c r="E12" s="178">
        <v>0</v>
      </c>
      <c r="F12" s="178">
        <v>2.7027027027027026</v>
      </c>
      <c r="G12" s="179">
        <v>2.7027027027027026</v>
      </c>
      <c r="H12" s="178">
        <v>0</v>
      </c>
      <c r="I12" s="179">
        <v>81.081081081081081</v>
      </c>
      <c r="J12" s="178">
        <v>0</v>
      </c>
      <c r="K12" s="179">
        <v>2.7027027027027026</v>
      </c>
      <c r="L12" s="179">
        <v>0</v>
      </c>
      <c r="M12" s="180">
        <v>5.4054054054054053</v>
      </c>
      <c r="N12" s="229">
        <v>8.1081081081081088</v>
      </c>
      <c r="O12" s="170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3"/>
      <c r="AC12" s="3"/>
    </row>
    <row r="13" spans="1:29" s="52" customFormat="1" ht="21.95" customHeight="1" x14ac:dyDescent="0.2">
      <c r="A13" s="37" t="str">
        <f>'1 Adult Part'!A14</f>
        <v>Greater Lowell</v>
      </c>
      <c r="B13" s="177">
        <v>59.183673469387756</v>
      </c>
      <c r="C13" s="178">
        <v>27.891156462585037</v>
      </c>
      <c r="D13" s="179">
        <v>12.244897959183673</v>
      </c>
      <c r="E13" s="178">
        <v>5.4421768707482991</v>
      </c>
      <c r="F13" s="178">
        <v>25.170068027210888</v>
      </c>
      <c r="G13" s="179">
        <v>4.0816326530612246</v>
      </c>
      <c r="H13" s="178">
        <v>4.0816326530612246</v>
      </c>
      <c r="I13" s="179">
        <v>85.034013605442183</v>
      </c>
      <c r="J13" s="178">
        <v>0.68027210884353739</v>
      </c>
      <c r="K13" s="179">
        <v>42.176870748299315</v>
      </c>
      <c r="L13" s="179">
        <v>0</v>
      </c>
      <c r="M13" s="180">
        <v>2.7210884353741496</v>
      </c>
      <c r="N13" s="229">
        <v>26.530612244897963</v>
      </c>
      <c r="O13" s="170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3"/>
      <c r="AC13" s="3"/>
    </row>
    <row r="14" spans="1:29" s="52" customFormat="1" ht="21.95" customHeight="1" x14ac:dyDescent="0.2">
      <c r="A14" s="37" t="str">
        <f>'1 Adult Part'!A15</f>
        <v>Greater New Bedford</v>
      </c>
      <c r="B14" s="177">
        <v>45.569620253164558</v>
      </c>
      <c r="C14" s="178">
        <v>16.455696202531648</v>
      </c>
      <c r="D14" s="179">
        <v>17.721518987341771</v>
      </c>
      <c r="E14" s="178">
        <v>24.050632911392405</v>
      </c>
      <c r="F14" s="178">
        <v>2.5316455696202533</v>
      </c>
      <c r="G14" s="179">
        <v>5.0632911392405067</v>
      </c>
      <c r="H14" s="178">
        <v>0</v>
      </c>
      <c r="I14" s="179">
        <v>91.139240506329116</v>
      </c>
      <c r="J14" s="178">
        <v>0</v>
      </c>
      <c r="K14" s="179">
        <v>20.253164556962027</v>
      </c>
      <c r="L14" s="179">
        <v>1.2658227848101267</v>
      </c>
      <c r="M14" s="180">
        <v>5.0632911392405067</v>
      </c>
      <c r="N14" s="229">
        <v>18.9873417721519</v>
      </c>
      <c r="O14" s="170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3"/>
      <c r="AC14" s="3"/>
    </row>
    <row r="15" spans="1:29" s="52" customFormat="1" ht="21.95" customHeight="1" x14ac:dyDescent="0.2">
      <c r="A15" s="37" t="str">
        <f>'1 Adult Part'!A16</f>
        <v>Hampden</v>
      </c>
      <c r="B15" s="177">
        <v>45.685279187817258</v>
      </c>
      <c r="C15" s="178">
        <v>21.319796954314722</v>
      </c>
      <c r="D15" s="179">
        <v>39.593908629441628</v>
      </c>
      <c r="E15" s="178">
        <v>17.766497461928935</v>
      </c>
      <c r="F15" s="178">
        <v>1.5228426395939088</v>
      </c>
      <c r="G15" s="179">
        <v>2.5380710659898478</v>
      </c>
      <c r="H15" s="178">
        <v>4.5685279187817258</v>
      </c>
      <c r="I15" s="179">
        <v>85.279187817258887</v>
      </c>
      <c r="J15" s="178">
        <v>0</v>
      </c>
      <c r="K15" s="179">
        <v>21.319796954314722</v>
      </c>
      <c r="L15" s="179">
        <v>2.030456852791878</v>
      </c>
      <c r="M15" s="180">
        <v>5.5837563451776644</v>
      </c>
      <c r="N15" s="229">
        <v>16.243654822335024</v>
      </c>
      <c r="O15" s="170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3"/>
      <c r="AC15" s="3"/>
    </row>
    <row r="16" spans="1:29" s="52" customFormat="1" ht="21.95" customHeight="1" x14ac:dyDescent="0.2">
      <c r="A16" s="37" t="str">
        <f>'1 Adult Part'!A17</f>
        <v>Merrimack Valley</v>
      </c>
      <c r="B16" s="177">
        <v>74.683544303797476</v>
      </c>
      <c r="C16" s="178">
        <v>37.974683544303801</v>
      </c>
      <c r="D16" s="179">
        <v>59.493670886075954</v>
      </c>
      <c r="E16" s="178">
        <v>3.79746835443038</v>
      </c>
      <c r="F16" s="178">
        <v>2.5316455696202533</v>
      </c>
      <c r="G16" s="179">
        <v>2.5316455696202533</v>
      </c>
      <c r="H16" s="178">
        <v>13.924050632911392</v>
      </c>
      <c r="I16" s="179">
        <v>75.949367088607602</v>
      </c>
      <c r="J16" s="178">
        <v>18.9873417721519</v>
      </c>
      <c r="K16" s="179">
        <v>6.3291139240506338</v>
      </c>
      <c r="L16" s="179">
        <v>0</v>
      </c>
      <c r="M16" s="180">
        <v>1.2658227848101267</v>
      </c>
      <c r="N16" s="229">
        <v>11.39240506329114</v>
      </c>
      <c r="O16" s="170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3"/>
      <c r="AC16" s="3"/>
    </row>
    <row r="17" spans="1:29" s="52" customFormat="1" ht="21.95" customHeight="1" x14ac:dyDescent="0.2">
      <c r="A17" s="37" t="str">
        <f>'1 Adult Part'!A18</f>
        <v>Metro North</v>
      </c>
      <c r="B17" s="177">
        <v>60.583941605839421</v>
      </c>
      <c r="C17" s="178">
        <v>49.635036496350367</v>
      </c>
      <c r="D17" s="179">
        <v>16.058394160583941</v>
      </c>
      <c r="E17" s="178">
        <v>16.058394160583941</v>
      </c>
      <c r="F17" s="178">
        <v>10.948905109489051</v>
      </c>
      <c r="G17" s="179">
        <v>2.9197080291970803</v>
      </c>
      <c r="H17" s="178">
        <v>2.9197080291970803</v>
      </c>
      <c r="I17" s="179">
        <v>91.240875912408754</v>
      </c>
      <c r="J17" s="178">
        <v>0.72992700729927007</v>
      </c>
      <c r="K17" s="179">
        <v>5.8394160583941606</v>
      </c>
      <c r="L17" s="179">
        <v>0</v>
      </c>
      <c r="M17" s="180">
        <v>5.10948905109489</v>
      </c>
      <c r="N17" s="229">
        <v>9.4890510948905114</v>
      </c>
      <c r="O17" s="170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3"/>
      <c r="AC17" s="3"/>
    </row>
    <row r="18" spans="1:29" s="52" customFormat="1" ht="21.95" customHeight="1" x14ac:dyDescent="0.2">
      <c r="A18" s="37" t="str">
        <f>'1 Adult Part'!A19</f>
        <v>Metro South/West</v>
      </c>
      <c r="B18" s="177">
        <v>49.572649572649567</v>
      </c>
      <c r="C18" s="178">
        <v>42.735042735042732</v>
      </c>
      <c r="D18" s="179">
        <v>11.111111111111111</v>
      </c>
      <c r="E18" s="178">
        <v>10.256410256410255</v>
      </c>
      <c r="F18" s="178">
        <v>6.8376068376068373</v>
      </c>
      <c r="G18" s="179">
        <v>5.1282051282051277</v>
      </c>
      <c r="H18" s="178">
        <v>0.85470085470085466</v>
      </c>
      <c r="I18" s="179">
        <v>87.179487179487182</v>
      </c>
      <c r="J18" s="178">
        <v>0</v>
      </c>
      <c r="K18" s="179">
        <v>3.4188034188034186</v>
      </c>
      <c r="L18" s="179">
        <v>0</v>
      </c>
      <c r="M18" s="180">
        <v>1.7094017094017093</v>
      </c>
      <c r="N18" s="229">
        <v>11.111111111111111</v>
      </c>
      <c r="O18" s="170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3"/>
      <c r="AC18" s="3"/>
    </row>
    <row r="19" spans="1:29" s="52" customFormat="1" ht="21.95" customHeight="1" x14ac:dyDescent="0.2">
      <c r="A19" s="37" t="str">
        <f>'1 Adult Part'!A20</f>
        <v>North Central</v>
      </c>
      <c r="B19" s="177">
        <v>50</v>
      </c>
      <c r="C19" s="178">
        <v>30.555555555555557</v>
      </c>
      <c r="D19" s="179">
        <v>19.444444444444443</v>
      </c>
      <c r="E19" s="178">
        <v>5.5555555555555554</v>
      </c>
      <c r="F19" s="178">
        <v>16.666666666666668</v>
      </c>
      <c r="G19" s="179">
        <v>8.3333333333333339</v>
      </c>
      <c r="H19" s="178">
        <v>2.7777777777777777</v>
      </c>
      <c r="I19" s="179">
        <v>97.222222222222229</v>
      </c>
      <c r="J19" s="178">
        <v>0</v>
      </c>
      <c r="K19" s="179">
        <v>2.7777777777777777</v>
      </c>
      <c r="L19" s="179">
        <v>0</v>
      </c>
      <c r="M19" s="180">
        <v>2.7777777777777777</v>
      </c>
      <c r="N19" s="229">
        <v>11.111111111111111</v>
      </c>
      <c r="O19" s="170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3"/>
      <c r="AC19" s="3"/>
    </row>
    <row r="20" spans="1:29" s="52" customFormat="1" ht="21.95" customHeight="1" x14ac:dyDescent="0.2">
      <c r="A20" s="37" t="str">
        <f>'1 Adult Part'!A21</f>
        <v>North Shore</v>
      </c>
      <c r="B20" s="177">
        <v>62.616822429906541</v>
      </c>
      <c r="C20" s="178">
        <v>39.252336448598129</v>
      </c>
      <c r="D20" s="179">
        <v>15.88785046728972</v>
      </c>
      <c r="E20" s="178">
        <v>14.953271028037385</v>
      </c>
      <c r="F20" s="178">
        <v>10.2803738317757</v>
      </c>
      <c r="G20" s="179">
        <v>1.8691588785046731</v>
      </c>
      <c r="H20" s="178">
        <v>0.93457943925233655</v>
      </c>
      <c r="I20" s="179">
        <v>85.046728971962622</v>
      </c>
      <c r="J20" s="178">
        <v>0</v>
      </c>
      <c r="K20" s="179">
        <v>25.233644859813083</v>
      </c>
      <c r="L20" s="179">
        <v>0</v>
      </c>
      <c r="M20" s="180">
        <v>3.7383177570093462</v>
      </c>
      <c r="N20" s="229">
        <v>17.757009345794394</v>
      </c>
      <c r="O20" s="170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3"/>
      <c r="AC20" s="3"/>
    </row>
    <row r="21" spans="1:29" s="52" customFormat="1" ht="21.95" customHeight="1" thickBot="1" x14ac:dyDescent="0.25">
      <c r="A21" s="79" t="str">
        <f>'1 Adult Part'!A22</f>
        <v>South Shore</v>
      </c>
      <c r="B21" s="182">
        <v>52.554744525547449</v>
      </c>
      <c r="C21" s="183">
        <v>49.635036496350367</v>
      </c>
      <c r="D21" s="184">
        <v>2.9197080291970803</v>
      </c>
      <c r="E21" s="183">
        <v>12.408759124087592</v>
      </c>
      <c r="F21" s="183">
        <v>16.788321167883211</v>
      </c>
      <c r="G21" s="184">
        <v>5.8394160583941606</v>
      </c>
      <c r="H21" s="183">
        <v>4.3795620437956204</v>
      </c>
      <c r="I21" s="184">
        <v>91.970802919708021</v>
      </c>
      <c r="J21" s="183">
        <v>9.4890510948905114</v>
      </c>
      <c r="K21" s="184">
        <v>23.357664233576642</v>
      </c>
      <c r="L21" s="184">
        <v>0.72992700729927007</v>
      </c>
      <c r="M21" s="185">
        <v>5.10948905109489</v>
      </c>
      <c r="N21" s="230">
        <v>4.3795620437956204</v>
      </c>
      <c r="O21" s="170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3"/>
      <c r="AC21" s="3"/>
    </row>
    <row r="22" spans="1:29" s="52" customFormat="1" ht="21.95" customHeight="1" thickBot="1" x14ac:dyDescent="0.25">
      <c r="A22" s="89" t="s">
        <v>49</v>
      </c>
      <c r="B22" s="187">
        <v>54.474474474474476</v>
      </c>
      <c r="C22" s="189">
        <v>35.735735735735737</v>
      </c>
      <c r="D22" s="188">
        <v>16.816816816816818</v>
      </c>
      <c r="E22" s="188">
        <v>15.675675675675675</v>
      </c>
      <c r="F22" s="190">
        <v>9.3093093093093096</v>
      </c>
      <c r="G22" s="188">
        <v>4.0240240240240244</v>
      </c>
      <c r="H22" s="190">
        <v>5.045045045045045</v>
      </c>
      <c r="I22" s="190">
        <v>87.027027027027032</v>
      </c>
      <c r="J22" s="190">
        <v>2.1621621621621623</v>
      </c>
      <c r="K22" s="188">
        <v>15.975975975975976</v>
      </c>
      <c r="L22" s="188">
        <v>0.66066066066066076</v>
      </c>
      <c r="M22" s="191">
        <v>3.9039039039039038</v>
      </c>
      <c r="N22" s="230">
        <v>13.813813813813812</v>
      </c>
      <c r="O22" s="170"/>
      <c r="P22" s="171"/>
      <c r="Q22" s="193"/>
      <c r="R22" s="194"/>
      <c r="S22" s="194"/>
      <c r="T22" s="194"/>
      <c r="U22" s="194"/>
      <c r="V22" s="194"/>
      <c r="W22" s="171"/>
      <c r="X22" s="171"/>
      <c r="Y22" s="171"/>
      <c r="Z22" s="171"/>
      <c r="AA22" s="17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6C798BF-141E-4ACA-BCFD-6DCD5AEF8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Martone, Deb</cp:lastModifiedBy>
  <cp:revision/>
  <dcterms:created xsi:type="dcterms:W3CDTF">2002-10-30T15:58:39Z</dcterms:created>
  <dcterms:modified xsi:type="dcterms:W3CDTF">2022-05-31T17:58:07Z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</Properties>
</file>