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2 Reports/FY22 Q3 03312022/"/>
    </mc:Choice>
  </mc:AlternateContent>
  <xr:revisionPtr revIDLastSave="29" documentId="11_17C97E6F6D4899EFEC761D080B85F5C30DE5330C" xr6:coauthVersionLast="47" xr6:coauthVersionMax="47" xr10:uidLastSave="{382FA230-EFEB-4F21-8570-BE0B2849208C}"/>
  <bookViews>
    <workbookView xWindow="-110" yWindow="-110" windowWidth="19420" windowHeight="11020" tabRatio="899"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8" i="41" l="1"/>
  <c r="K9" i="41"/>
  <c r="K10" i="41"/>
  <c r="K11" i="41"/>
  <c r="K12" i="41"/>
  <c r="K13" i="41"/>
  <c r="K14" i="41"/>
  <c r="K15" i="41"/>
  <c r="K16" i="41"/>
  <c r="K17" i="41"/>
  <c r="K18" i="41"/>
  <c r="K19" i="41"/>
  <c r="K20" i="41"/>
  <c r="K21" i="41"/>
  <c r="K22" i="41"/>
  <c r="K7" i="41"/>
  <c r="K6" i="41"/>
  <c r="K8" i="29"/>
  <c r="K9" i="29"/>
  <c r="K10" i="29"/>
  <c r="K11" i="29"/>
  <c r="K12" i="29"/>
  <c r="K13" i="29"/>
  <c r="K14" i="29"/>
  <c r="K15" i="29"/>
  <c r="K16" i="29"/>
  <c r="K17" i="29"/>
  <c r="K18" i="29"/>
  <c r="K19" i="29"/>
  <c r="K20" i="29"/>
  <c r="K21" i="29"/>
  <c r="K22" i="29"/>
  <c r="K7" i="29"/>
  <c r="K6" i="29"/>
  <c r="K8" i="42"/>
  <c r="K9" i="42"/>
  <c r="K10" i="42"/>
  <c r="K11" i="42"/>
  <c r="K12" i="42"/>
  <c r="K13" i="42"/>
  <c r="K14" i="42"/>
  <c r="K15" i="42"/>
  <c r="K16" i="42"/>
  <c r="K17" i="42"/>
  <c r="K18" i="42"/>
  <c r="K19" i="42"/>
  <c r="K20" i="42"/>
  <c r="K21" i="42"/>
  <c r="K22" i="42"/>
  <c r="K7" i="42"/>
  <c r="K6" i="42"/>
  <c r="K8" i="40"/>
  <c r="K9" i="40"/>
  <c r="K10" i="40"/>
  <c r="K11" i="40"/>
  <c r="K12" i="40"/>
  <c r="K13" i="40"/>
  <c r="K14" i="40"/>
  <c r="K15" i="40"/>
  <c r="K16" i="40"/>
  <c r="K17" i="40"/>
  <c r="K18" i="40"/>
  <c r="K19" i="40"/>
  <c r="K20" i="40"/>
  <c r="K21" i="40"/>
  <c r="K22" i="40"/>
  <c r="K7" i="40"/>
  <c r="K6" i="40"/>
  <c r="K8" i="39"/>
  <c r="K9" i="39"/>
  <c r="K10" i="39"/>
  <c r="K11" i="39"/>
  <c r="K12" i="39"/>
  <c r="K13" i="39"/>
  <c r="K14" i="39"/>
  <c r="K15" i="39"/>
  <c r="K16" i="39"/>
  <c r="K17" i="39"/>
  <c r="K18" i="39"/>
  <c r="K19" i="39"/>
  <c r="K20" i="39"/>
  <c r="K21" i="39"/>
  <c r="K22" i="39"/>
  <c r="K7" i="39"/>
  <c r="K6" i="39"/>
  <c r="K8" i="37"/>
  <c r="K9" i="37"/>
  <c r="K10" i="37"/>
  <c r="K11" i="37"/>
  <c r="K12" i="37"/>
  <c r="K13" i="37"/>
  <c r="K14" i="37"/>
  <c r="K15" i="37"/>
  <c r="K16" i="37"/>
  <c r="K17" i="37"/>
  <c r="K18" i="37"/>
  <c r="K19" i="37"/>
  <c r="K20" i="37"/>
  <c r="K21" i="37"/>
  <c r="K22" i="37"/>
  <c r="K7" i="37"/>
  <c r="K6" i="37"/>
  <c r="K9" i="18"/>
  <c r="K10" i="18"/>
  <c r="K11" i="18"/>
  <c r="K12" i="18"/>
  <c r="K13" i="18"/>
  <c r="K14" i="18"/>
  <c r="K15" i="18"/>
  <c r="K16" i="18"/>
  <c r="K17" i="18"/>
  <c r="K18" i="18"/>
  <c r="K19" i="18"/>
  <c r="K20" i="18"/>
  <c r="K21" i="18"/>
  <c r="K22" i="18"/>
  <c r="K23" i="18"/>
  <c r="K24" i="18"/>
  <c r="K8" i="18"/>
  <c r="L9" i="14"/>
  <c r="H14" i="41" l="1"/>
  <c r="I14" i="41" s="1"/>
  <c r="H14" i="40"/>
  <c r="I14" i="40" s="1"/>
  <c r="D14" i="41" l="1"/>
  <c r="E14" i="41" s="1"/>
  <c r="D14" i="40"/>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H9" i="18"/>
  <c r="I9" i="18" s="1"/>
  <c r="H10" i="18"/>
  <c r="I10" i="18" s="1"/>
  <c r="H11" i="18"/>
  <c r="I11" i="18" s="1"/>
  <c r="H12" i="18"/>
  <c r="I12" i="18" s="1"/>
  <c r="H13" i="18"/>
  <c r="I13" i="18" s="1"/>
  <c r="H14" i="18"/>
  <c r="I14" i="18" s="1"/>
  <c r="H15" i="18"/>
  <c r="I15" i="18" s="1"/>
  <c r="H16" i="18"/>
  <c r="I16" i="18" s="1"/>
  <c r="H17" i="18"/>
  <c r="I17" i="18" s="1"/>
  <c r="H18" i="18"/>
  <c r="I18" i="18" s="1"/>
  <c r="H19" i="18"/>
  <c r="I19" i="18" s="1"/>
  <c r="H20" i="18"/>
  <c r="I20" i="18" s="1"/>
  <c r="H21" i="18"/>
  <c r="I21" i="18" s="1"/>
  <c r="H22" i="18"/>
  <c r="I22" i="18" s="1"/>
  <c r="H23" i="18"/>
  <c r="I23" i="18" s="1"/>
  <c r="H24" i="18"/>
  <c r="I24" i="18" s="1"/>
  <c r="D8" i="18"/>
  <c r="E8" i="18" s="1"/>
  <c r="D9" i="18"/>
  <c r="E9" i="18" s="1"/>
  <c r="D10" i="18"/>
  <c r="E10" i="18" s="1"/>
  <c r="D11" i="18"/>
  <c r="E11" i="18" s="1"/>
  <c r="D12" i="18"/>
  <c r="E12" i="18" s="1"/>
  <c r="D13" i="18"/>
  <c r="E13" i="18" s="1"/>
  <c r="D14" i="18"/>
  <c r="E14" i="18" s="1"/>
  <c r="D15" i="18"/>
  <c r="E15" i="18" s="1"/>
  <c r="D16" i="18"/>
  <c r="E16" i="18" s="1"/>
  <c r="D17" i="18"/>
  <c r="E17" i="18" s="1"/>
  <c r="D18" i="18"/>
  <c r="E18" i="18" s="1"/>
  <c r="D19" i="18"/>
  <c r="E19" i="18" s="1"/>
  <c r="D20" i="18"/>
  <c r="E20" i="18" s="1"/>
  <c r="D21" i="18"/>
  <c r="E21" i="18" s="1"/>
  <c r="D22" i="18"/>
  <c r="E22" i="18" s="1"/>
  <c r="D23" i="18"/>
  <c r="E23" i="18" s="1"/>
  <c r="D24" i="18"/>
  <c r="E24"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A23" i="40"/>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E14" i="40"/>
  <c r="H13" i="40"/>
  <c r="I13" i="40" s="1"/>
  <c r="D13" i="40"/>
  <c r="E13" i="40" s="1"/>
  <c r="D12" i="40"/>
  <c r="E12" i="40" s="1"/>
  <c r="H11" i="40"/>
  <c r="I11" i="40" s="1"/>
  <c r="D11" i="40"/>
  <c r="E11" i="40" s="1"/>
  <c r="D10" i="40"/>
  <c r="E10" i="40" s="1"/>
  <c r="H9" i="40"/>
  <c r="I9" i="40" s="1"/>
  <c r="D9" i="40"/>
  <c r="E9" i="40" s="1"/>
  <c r="H8" i="40"/>
  <c r="I8" i="40" s="1"/>
  <c r="D8" i="40"/>
  <c r="E8" i="40" s="1"/>
  <c r="H7" i="40"/>
  <c r="I7" i="40" s="1"/>
  <c r="D7" i="40"/>
  <c r="E7" i="40" s="1"/>
  <c r="H6" i="40"/>
  <c r="I6" i="40" s="1"/>
  <c r="D6" i="40"/>
  <c r="E6" i="40" s="1"/>
  <c r="A24" i="39"/>
  <c r="A23"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<sst xmlns="http://schemas.openxmlformats.org/spreadsheetml/2006/main" count="370" uniqueCount="92">
  <si>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</si>
  <si>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</si>
  <si>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</si>
  <si>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</si>
  <si>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</si>
  <si>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</si>
  <si>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</si>
  <si>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</si>
  <si>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</si>
  <si>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</si>
  <si>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</si>
  <si>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</si>
  <si>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</si>
  <si>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</si>
  <si>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</si>
  <si>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</si>
  <si>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</si>
  <si>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</si>
  <si>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</si>
  <si>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</si>
  <si>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</si>
  <si>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</si>
  <si>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</si>
  <si>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</si>
  <si>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</si>
  <si>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</si>
  <si>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</si>
  <si>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</si>
  <si>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</si>
  <si>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</si>
  <si>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</si>
  <si>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</si>
  <si>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</si>
  <si>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</si>
  <si>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</si>
  <si>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</si>
  <si>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</si>
  <si>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</si>
  <si>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</si>
  <si>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</si>
  <si>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</si>
  <si>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</si>
  <si>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</si>
  <si>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</si>
  <si>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</si>
  <si>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</si>
  <si>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</si>
  <si>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</si>
  <si>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</si>
  <si>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</si>
  <si>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</si>
  <si>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</si>
  <si>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</si>
  <si>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</si>
  <si>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</si>
  <si>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</si>
  <si>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</si>
  <si>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</si>
  <si>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</si>
  <si>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</si>
  <si>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</si>
  <si>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</si>
  <si>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</si>
  <si>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</si>
  <si>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</si>
  <si>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</si>
  <si>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</si>
  <si>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</si>
  <si>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</si>
  <si>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</si>
  <si>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</si>
  <si>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</si>
  <si>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</si>
  <si>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</si>
  <si>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</si>
  <si>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</si>
  <si>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</si>
  <si>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</si>
  <si>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</si>
  <si>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</si>
  <si>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</si>
  <si>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</si>
  <si>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</si>
  <si>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</si>
  <si>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</si>
  <si>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</si>
  <si>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</si>
  <si>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</si>
  <si>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*State Labor Exchange Goals:   Q2 EE Rate = 65%    Q4 EE Rate = 66%    Median Earnings = $6800</t>
  </si>
  <si>
    <t>*State Veteran Goals:   Q2 EE Rate = 60%    Q4 EE Rate = 60%    Median Earnings = $8600</t>
  </si>
  <si>
    <t>*State DVOP Goals:   Q2 EE Rate = 56%    Q4 EE Rate = 56%    Median Earnings = $8000</t>
  </si>
  <si>
    <t>FY22 QUARTER ENDING MARCH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</si>
</sst>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0" fontId="10" fillId="0" borderId="0" xfId="0" applyFont="1" applyBorder="1"/>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
      <c r="B1" s="29"/>
      <c r="C1" s="29"/>
      <c r="D1" s="29"/>
      <c r="E1" s="29"/>
      <c r="F1" s="29"/>
      <c r="G1" s="29"/>
      <c r="H1" s="29"/>
      <c r="I1" s="29"/>
      <c r="J1" s="29"/>
      <c r="K1" s="29"/>
      <c r="L1" s="29"/>
      <c r="M1" s="29"/>
    </row>
    <row r="2" spans="1:14" ht="18" thickTop="1" x14ac:dyDescent="0.35">
      <c r="A2" s="17"/>
      <c r="B2" s="30"/>
      <c r="C2" s="30"/>
      <c r="D2" s="30"/>
      <c r="E2" s="30"/>
      <c r="F2" s="30"/>
      <c r="G2" s="30"/>
      <c r="H2" s="30"/>
      <c r="I2" s="30"/>
      <c r="J2" s="30"/>
      <c r="K2" s="30"/>
      <c r="L2" s="30"/>
      <c r="M2" s="31"/>
    </row>
    <row r="3" spans="1:14" ht="20.25" customHeight="1" x14ac:dyDescent="0.4">
      <c r="A3" s="146"/>
      <c r="B3" s="147"/>
      <c r="C3" s="147"/>
      <c r="D3" s="147"/>
      <c r="E3" s="147"/>
      <c r="F3" s="147"/>
      <c r="G3" s="147"/>
      <c r="H3" s="147"/>
      <c r="I3" s="147"/>
      <c r="J3" s="147"/>
      <c r="K3" s="147"/>
      <c r="L3" s="147"/>
      <c r="M3" s="148"/>
    </row>
    <row r="4" spans="1:14" ht="17.5" x14ac:dyDescent="0.35">
      <c r="A4" s="149" t="s">
        <v>0</v>
      </c>
      <c r="B4" s="150"/>
      <c r="C4" s="150"/>
      <c r="D4" s="150"/>
      <c r="E4" s="150"/>
      <c r="F4" s="150"/>
      <c r="G4" s="150"/>
      <c r="H4" s="150"/>
      <c r="I4" s="150"/>
      <c r="J4" s="150"/>
      <c r="K4" s="150"/>
      <c r="L4" s="150"/>
      <c r="M4" s="151"/>
    </row>
    <row r="5" spans="1:14" ht="17.5" x14ac:dyDescent="0.35">
      <c r="A5" s="149" t="s">
        <v>91</v>
      </c>
      <c r="B5" s="150"/>
      <c r="C5" s="150"/>
      <c r="D5" s="150"/>
      <c r="E5" s="150"/>
      <c r="F5" s="150"/>
      <c r="G5" s="150"/>
      <c r="H5" s="150"/>
      <c r="I5" s="150"/>
      <c r="J5" s="150"/>
      <c r="K5" s="150"/>
      <c r="L5" s="150"/>
      <c r="M5" s="151"/>
    </row>
    <row r="6" spans="1:14" ht="17.5" x14ac:dyDescent="0.35">
      <c r="A6" s="14"/>
      <c r="B6" s="34"/>
      <c r="C6" s="34"/>
      <c r="D6" s="34"/>
      <c r="E6" s="34"/>
      <c r="F6" s="34"/>
      <c r="G6" s="34"/>
      <c r="H6" s="34"/>
      <c r="I6" s="34"/>
      <c r="J6" s="34"/>
      <c r="K6" s="34"/>
      <c r="L6" s="34"/>
      <c r="M6" s="32"/>
    </row>
    <row r="7" spans="1:14" ht="13" x14ac:dyDescent="0.3">
      <c r="A7" s="33"/>
      <c r="B7" s="34"/>
      <c r="C7" s="34"/>
      <c r="F7" s="34"/>
      <c r="G7" s="34"/>
      <c r="H7" s="34"/>
      <c r="I7" s="34"/>
      <c r="J7" s="34"/>
      <c r="K7" s="34"/>
      <c r="L7" s="34"/>
      <c r="M7" s="32"/>
    </row>
    <row r="8" spans="1:14" ht="17.5" x14ac:dyDescent="0.35">
      <c r="A8" s="15"/>
      <c r="B8" s="34"/>
      <c r="C8" s="34"/>
      <c r="D8" s="62" t="s">
        <v>1</v>
      </c>
      <c r="E8" s="34"/>
      <c r="F8" s="34"/>
      <c r="G8" s="34"/>
      <c r="H8" s="34"/>
      <c r="I8" s="34"/>
      <c r="J8" s="34"/>
      <c r="K8" s="34"/>
      <c r="L8" s="34"/>
      <c r="M8" s="32"/>
    </row>
    <row r="9" spans="1:14" ht="15" x14ac:dyDescent="0.3">
      <c r="A9" s="33"/>
      <c r="B9" s="34"/>
      <c r="C9" s="34"/>
      <c r="D9" s="34"/>
      <c r="E9" s="34"/>
      <c r="F9" s="13"/>
      <c r="G9" s="13"/>
      <c r="H9" s="13"/>
      <c r="I9" s="13"/>
      <c r="J9" s="13"/>
      <c r="K9" s="13"/>
      <c r="L9" s="13"/>
      <c r="M9" s="18"/>
    </row>
    <row r="10" spans="1:14" ht="15" x14ac:dyDescent="0.3">
      <c r="A10" s="15"/>
      <c r="B10" s="34"/>
      <c r="C10" s="34"/>
      <c r="D10" s="34"/>
      <c r="E10" s="13" t="s">
        <v>2</v>
      </c>
      <c r="F10" s="34"/>
      <c r="G10" s="34"/>
      <c r="H10" s="34"/>
      <c r="I10" s="34"/>
      <c r="J10" s="34"/>
      <c r="K10" s="34"/>
      <c r="L10" s="34"/>
      <c r="M10" s="32"/>
      <c r="N10" s="12"/>
    </row>
    <row r="11" spans="1:14" ht="13" x14ac:dyDescent="0.3">
      <c r="A11" s="33"/>
      <c r="B11" s="34"/>
      <c r="C11" s="34"/>
      <c r="D11" s="34"/>
      <c r="E11" s="34"/>
      <c r="F11" s="34"/>
      <c r="G11" s="34"/>
      <c r="H11" s="34"/>
      <c r="I11" s="34"/>
      <c r="J11" s="34"/>
      <c r="K11" s="34"/>
      <c r="L11" s="34"/>
      <c r="M11" s="32"/>
    </row>
    <row r="12" spans="1:14" ht="17.5" x14ac:dyDescent="0.35">
      <c r="A12" s="15"/>
      <c r="B12" s="34"/>
      <c r="C12" s="34"/>
      <c r="D12" s="62" t="s">
        <v>3</v>
      </c>
      <c r="E12" s="34"/>
      <c r="F12" s="34"/>
      <c r="G12" s="34"/>
      <c r="H12" s="34"/>
      <c r="I12" s="34"/>
      <c r="J12" s="34"/>
      <c r="K12" s="34"/>
      <c r="L12" s="34"/>
      <c r="M12" s="32"/>
    </row>
    <row r="13" spans="1:14" ht="15.75" customHeight="1" x14ac:dyDescent="0.35">
      <c r="A13" s="33"/>
      <c r="B13" s="46"/>
      <c r="C13" s="46"/>
      <c r="D13" s="131"/>
      <c r="E13" s="34"/>
      <c r="F13" s="46"/>
      <c r="G13" s="34"/>
      <c r="H13" s="34"/>
      <c r="I13" s="34"/>
      <c r="J13" s="34"/>
      <c r="K13" s="34"/>
      <c r="L13" s="34"/>
      <c r="M13" s="32"/>
    </row>
    <row r="14" spans="1:14" ht="12.75" customHeight="1" x14ac:dyDescent="0.35">
      <c r="A14" s="33"/>
      <c r="B14" s="46"/>
      <c r="C14" s="46"/>
      <c r="D14" s="131"/>
      <c r="E14" s="34"/>
      <c r="F14" s="46"/>
      <c r="G14" s="34"/>
      <c r="H14" s="34"/>
      <c r="I14" s="34"/>
      <c r="J14" s="34"/>
      <c r="K14" s="34"/>
      <c r="L14" s="34"/>
      <c r="M14" s="32"/>
    </row>
    <row r="15" spans="1:14" ht="15" x14ac:dyDescent="0.3">
      <c r="A15" s="33"/>
      <c r="B15" s="47"/>
      <c r="C15" s="34"/>
      <c r="D15" s="46"/>
      <c r="E15" s="46" t="s">
        <v>4</v>
      </c>
      <c r="F15" s="34"/>
      <c r="G15" s="34"/>
      <c r="H15" s="34"/>
      <c r="I15" s="34"/>
      <c r="J15" s="34"/>
      <c r="K15" s="34"/>
      <c r="L15" s="34"/>
      <c r="M15" s="32"/>
    </row>
    <row r="16" spans="1:14" ht="12.75" customHeight="1" x14ac:dyDescent="0.3">
      <c r="A16" s="33"/>
      <c r="B16" s="13"/>
      <c r="C16" s="13"/>
      <c r="D16" s="34"/>
      <c r="E16" s="34"/>
      <c r="F16" s="34"/>
      <c r="G16" s="34"/>
      <c r="H16" s="34"/>
      <c r="I16" s="34"/>
      <c r="J16" s="34"/>
      <c r="K16" s="34"/>
      <c r="L16" s="34"/>
      <c r="M16" s="32"/>
    </row>
    <row r="17" spans="1:13" ht="15" x14ac:dyDescent="0.3">
      <c r="A17" s="33"/>
      <c r="B17" s="47"/>
      <c r="C17" s="34"/>
      <c r="D17" s="13"/>
      <c r="E17" s="13" t="s">
        <v>5</v>
      </c>
      <c r="F17" s="34"/>
      <c r="G17" s="34"/>
      <c r="H17" s="34"/>
      <c r="I17" s="34"/>
      <c r="J17" s="34"/>
      <c r="K17" s="34"/>
      <c r="L17" s="34"/>
      <c r="M17" s="32"/>
    </row>
    <row r="18" spans="1:13" ht="12.75" customHeight="1" x14ac:dyDescent="0.3">
      <c r="A18" s="33"/>
      <c r="B18" s="13"/>
      <c r="C18" s="13"/>
      <c r="D18" s="34"/>
      <c r="E18" s="34"/>
      <c r="F18" s="34"/>
      <c r="G18" s="34"/>
      <c r="H18" s="34"/>
      <c r="I18" s="34"/>
      <c r="J18" s="34"/>
      <c r="K18" s="34"/>
      <c r="L18" s="34"/>
      <c r="M18" s="32"/>
    </row>
    <row r="19" spans="1:13" ht="15" x14ac:dyDescent="0.3">
      <c r="A19" s="33"/>
      <c r="B19" s="47"/>
      <c r="C19" s="34"/>
      <c r="D19" s="13"/>
      <c r="E19" s="13" t="s">
        <v>6</v>
      </c>
      <c r="F19" s="34"/>
      <c r="G19" s="34"/>
      <c r="H19" s="34"/>
      <c r="I19" s="34"/>
      <c r="J19" s="34"/>
      <c r="K19" s="34"/>
      <c r="L19" s="34"/>
      <c r="M19" s="32"/>
    </row>
    <row r="20" spans="1:13" ht="12.75" customHeight="1" x14ac:dyDescent="0.3">
      <c r="A20" s="33"/>
      <c r="B20" s="13"/>
      <c r="C20" s="13"/>
      <c r="D20" s="34"/>
      <c r="E20" s="34"/>
      <c r="F20" s="34"/>
      <c r="G20" s="34"/>
      <c r="H20" s="34"/>
      <c r="I20" s="34"/>
      <c r="J20" s="34"/>
      <c r="K20" s="34"/>
      <c r="L20" s="34"/>
      <c r="M20" s="32"/>
    </row>
    <row r="21" spans="1:13" ht="15" x14ac:dyDescent="0.3">
      <c r="A21" s="33"/>
      <c r="B21" s="47"/>
      <c r="C21" s="34"/>
      <c r="D21" s="13"/>
      <c r="E21" s="13" t="s">
        <v>7</v>
      </c>
      <c r="F21" s="34"/>
      <c r="G21" s="34"/>
      <c r="H21" s="34"/>
      <c r="I21" s="34"/>
      <c r="J21" s="34"/>
      <c r="K21" s="34"/>
      <c r="L21" s="34"/>
      <c r="M21" s="32"/>
    </row>
    <row r="22" spans="1:13" ht="12.75" customHeight="1" x14ac:dyDescent="0.3">
      <c r="A22" s="33"/>
      <c r="B22" s="13"/>
      <c r="C22" s="13"/>
      <c r="D22" s="34"/>
      <c r="E22" s="34"/>
      <c r="F22" s="34"/>
      <c r="G22" s="34"/>
      <c r="H22" s="34"/>
      <c r="I22" s="34"/>
      <c r="J22" s="34"/>
      <c r="K22" s="34"/>
      <c r="L22" s="34"/>
      <c r="M22" s="32"/>
    </row>
    <row r="23" spans="1:13" ht="15" x14ac:dyDescent="0.3">
      <c r="A23" s="33"/>
      <c r="B23" s="47"/>
      <c r="C23" s="34"/>
      <c r="D23" s="13"/>
      <c r="E23" s="13" t="s">
        <v>8</v>
      </c>
      <c r="F23" s="34"/>
      <c r="G23" s="34"/>
      <c r="H23" s="34"/>
      <c r="I23" s="34"/>
      <c r="J23" s="34"/>
      <c r="K23" s="34"/>
      <c r="L23" s="34"/>
      <c r="M23" s="32"/>
    </row>
    <row r="24" spans="1:13" ht="12.75" customHeight="1" x14ac:dyDescent="0.3">
      <c r="A24" s="33"/>
      <c r="B24" s="13"/>
      <c r="C24" s="13"/>
      <c r="D24" s="34"/>
      <c r="E24" s="34"/>
      <c r="F24" s="34"/>
      <c r="G24" s="34"/>
      <c r="H24" s="34"/>
      <c r="I24" s="34"/>
      <c r="J24" s="34"/>
      <c r="K24" s="34"/>
      <c r="L24" s="34"/>
      <c r="M24" s="32"/>
    </row>
    <row r="25" spans="1:13" ht="15" x14ac:dyDescent="0.3">
      <c r="A25" s="33"/>
      <c r="B25" s="47"/>
      <c r="C25" s="34"/>
      <c r="D25" s="13"/>
      <c r="E25" s="13" t="s">
        <v>9</v>
      </c>
      <c r="F25" s="34"/>
      <c r="G25" s="34"/>
      <c r="H25" s="34"/>
      <c r="I25" s="34"/>
      <c r="J25" s="34"/>
      <c r="K25" s="34"/>
      <c r="L25" s="34"/>
      <c r="M25" s="32"/>
    </row>
    <row r="26" spans="1:13" ht="15" x14ac:dyDescent="0.3">
      <c r="A26" s="15"/>
      <c r="B26" s="34"/>
      <c r="C26" s="34"/>
      <c r="D26" s="34"/>
      <c r="E26" s="34"/>
      <c r="F26" s="34"/>
      <c r="G26" s="34"/>
      <c r="H26" s="34"/>
      <c r="I26" s="34"/>
      <c r="J26" s="34"/>
      <c r="K26" s="34"/>
      <c r="L26" s="34"/>
      <c r="M26" s="32"/>
    </row>
    <row r="27" spans="1:13" ht="15" x14ac:dyDescent="0.3">
      <c r="A27" s="130"/>
      <c r="B27" s="34"/>
      <c r="C27" s="34"/>
      <c r="D27" s="34"/>
      <c r="E27" s="115" t="s">
        <v>10</v>
      </c>
      <c r="F27" s="136"/>
      <c r="G27" s="34"/>
      <c r="H27" s="34"/>
      <c r="I27" s="34"/>
      <c r="J27" s="34"/>
      <c r="K27" s="34"/>
      <c r="L27" s="34"/>
      <c r="M27" s="32"/>
    </row>
    <row r="28" spans="1:13" ht="13" x14ac:dyDescent="0.3">
      <c r="A28" s="16"/>
      <c r="B28" s="34"/>
      <c r="C28" s="34"/>
      <c r="D28" s="34"/>
      <c r="L28" s="34"/>
      <c r="M28" s="32"/>
    </row>
    <row r="29" spans="1:13" ht="13" x14ac:dyDescent="0.3">
      <c r="A29" s="16"/>
      <c r="B29" s="34"/>
      <c r="C29" s="34"/>
      <c r="D29" s="34"/>
      <c r="E29" s="34"/>
      <c r="F29" s="34"/>
      <c r="G29" s="34"/>
      <c r="H29" s="34"/>
      <c r="I29" s="34"/>
      <c r="J29" s="34"/>
      <c r="L29" s="34"/>
      <c r="M29" s="32"/>
    </row>
    <row r="30" spans="1:13" ht="13" x14ac:dyDescent="0.3">
      <c r="A30" s="132" t="s">
        <v>11</v>
      </c>
      <c r="B30" s="34"/>
      <c r="C30" s="34"/>
      <c r="D30" s="34"/>
      <c r="F30" s="34"/>
      <c r="G30" s="34"/>
      <c r="H30" s="34"/>
      <c r="I30" s="34"/>
      <c r="J30" s="34"/>
      <c r="L30" s="34"/>
      <c r="M30" s="32"/>
    </row>
    <row r="31" spans="1:13" ht="15" x14ac:dyDescent="0.3">
      <c r="A31" s="132" t="s">
        <v>12</v>
      </c>
      <c r="B31" s="34"/>
      <c r="C31" s="34"/>
      <c r="D31" s="34"/>
      <c r="E31" s="115"/>
      <c r="F31" s="34"/>
      <c r="G31" s="34"/>
      <c r="H31" s="34"/>
      <c r="I31" s="34"/>
      <c r="J31" s="34"/>
      <c r="L31" s="34"/>
      <c r="M31" s="32"/>
    </row>
    <row r="32" spans="1:13" ht="15.5" thickBot="1" x14ac:dyDescent="0.35">
      <c r="A32" s="35"/>
      <c r="B32" s="36"/>
      <c r="C32" s="36"/>
      <c r="D32" s="36"/>
      <c r="E32" s="114"/>
      <c r="F32" s="36"/>
      <c r="G32" s="36"/>
      <c r="H32" s="36"/>
      <c r="I32" s="36"/>
      <c r="J32" s="36"/>
      <c r="K32" s="36"/>
      <c r="L32" s="36"/>
      <c r="M32" s="37"/>
    </row>
    <row r="33" spans="13:13" ht="13" thickTop="1" x14ac:dyDescent="0.25"/>
    <row r="35" spans="13:13" ht="13" x14ac:dyDescent="0.3">
      <c r="M35" s="120"/>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8" t="s">
        <v>0</v>
      </c>
      <c r="B1" s="159"/>
      <c r="C1" s="159"/>
      <c r="D1" s="159"/>
      <c r="E1" s="159"/>
      <c r="F1" s="159"/>
      <c r="G1" s="159"/>
      <c r="H1" s="159"/>
      <c r="I1" s="159"/>
      <c r="J1" s="159"/>
      <c r="K1" s="159"/>
      <c r="L1" s="159"/>
      <c r="M1" s="159"/>
      <c r="N1" s="160"/>
    </row>
    <row r="2" spans="1:14" ht="15" x14ac:dyDescent="0.25">
      <c r="A2" s="155" t="s">
        <v>91</v>
      </c>
      <c r="B2" s="156"/>
      <c r="C2" s="156"/>
      <c r="D2" s="156"/>
      <c r="E2" s="156"/>
      <c r="F2" s="156"/>
      <c r="G2" s="156"/>
      <c r="H2" s="156"/>
      <c r="I2" s="156"/>
      <c r="J2" s="156"/>
      <c r="K2" s="156"/>
      <c r="L2" s="156"/>
      <c r="M2" s="156"/>
      <c r="N2" s="157"/>
    </row>
    <row r="3" spans="1:14" ht="15.5" thickBot="1" x14ac:dyDescent="0.3">
      <c r="A3" s="152" t="s">
        <v>13</v>
      </c>
      <c r="B3" s="153"/>
      <c r="C3" s="153"/>
      <c r="D3" s="153"/>
      <c r="E3" s="153"/>
      <c r="F3" s="153"/>
      <c r="G3" s="153"/>
      <c r="H3" s="153"/>
      <c r="I3" s="153"/>
      <c r="J3" s="153"/>
      <c r="K3" s="153"/>
      <c r="L3" s="153"/>
      <c r="M3" s="153"/>
      <c r="N3" s="154"/>
    </row>
    <row r="4" spans="1:14" ht="13" x14ac:dyDescent="0.25">
      <c r="A4" s="52" t="s">
        <v>14</v>
      </c>
      <c r="B4" s="55" t="s">
        <v>15</v>
      </c>
      <c r="C4" s="56" t="s">
        <v>16</v>
      </c>
      <c r="D4" s="57" t="s">
        <v>17</v>
      </c>
      <c r="E4" s="59" t="s">
        <v>18</v>
      </c>
      <c r="F4" s="78" t="s">
        <v>19</v>
      </c>
      <c r="G4" s="98" t="s">
        <v>20</v>
      </c>
      <c r="H4" s="99" t="s">
        <v>21</v>
      </c>
      <c r="I4" s="58" t="s">
        <v>22</v>
      </c>
      <c r="J4" s="78" t="s">
        <v>23</v>
      </c>
      <c r="K4" s="79" t="s">
        <v>24</v>
      </c>
      <c r="L4" s="57" t="s">
        <v>25</v>
      </c>
      <c r="M4" s="58" t="s">
        <v>26</v>
      </c>
      <c r="N4" s="55" t="s">
        <v>27</v>
      </c>
    </row>
    <row r="5" spans="1:14" x14ac:dyDescent="0.25">
      <c r="A5" s="161" t="s">
        <v>28</v>
      </c>
      <c r="B5" s="87"/>
      <c r="C5" s="88"/>
      <c r="D5" s="89"/>
      <c r="E5" s="100"/>
      <c r="F5" s="90"/>
      <c r="G5" s="103"/>
      <c r="H5" s="104"/>
      <c r="I5" s="88"/>
      <c r="J5" s="90"/>
      <c r="K5" s="91" t="s">
        <v>29</v>
      </c>
      <c r="L5" s="89"/>
      <c r="M5" s="88" t="s">
        <v>30</v>
      </c>
      <c r="N5" s="92"/>
    </row>
    <row r="6" spans="1:14" x14ac:dyDescent="0.25">
      <c r="A6" s="162"/>
      <c r="B6" s="87" t="s">
        <v>31</v>
      </c>
      <c r="C6" s="88"/>
      <c r="D6" s="89" t="s">
        <v>32</v>
      </c>
      <c r="E6" s="100"/>
      <c r="F6" s="90" t="s">
        <v>32</v>
      </c>
      <c r="G6" s="102"/>
      <c r="H6" s="89" t="s">
        <v>32</v>
      </c>
      <c r="I6" s="88" t="s">
        <v>33</v>
      </c>
      <c r="J6" s="90" t="s">
        <v>32</v>
      </c>
      <c r="K6" s="91" t="s">
        <v>33</v>
      </c>
      <c r="L6" s="89" t="s">
        <v>32</v>
      </c>
      <c r="M6" s="88" t="s">
        <v>33</v>
      </c>
      <c r="N6" s="92" t="s">
        <v>32</v>
      </c>
    </row>
    <row r="7" spans="1:14" x14ac:dyDescent="0.25">
      <c r="A7" s="162"/>
      <c r="B7" s="87" t="s">
        <v>34</v>
      </c>
      <c r="C7" s="88" t="s">
        <v>35</v>
      </c>
      <c r="D7" s="89" t="s">
        <v>36</v>
      </c>
      <c r="E7" s="100"/>
      <c r="F7" s="90" t="s">
        <v>36</v>
      </c>
      <c r="G7" s="102" t="s">
        <v>29</v>
      </c>
      <c r="H7" s="89" t="s">
        <v>31</v>
      </c>
      <c r="I7" s="88" t="s">
        <v>37</v>
      </c>
      <c r="J7" s="90" t="s">
        <v>31</v>
      </c>
      <c r="K7" s="91" t="s">
        <v>37</v>
      </c>
      <c r="L7" s="89" t="s">
        <v>29</v>
      </c>
      <c r="M7" s="88" t="s">
        <v>38</v>
      </c>
      <c r="N7" s="92" t="s">
        <v>30</v>
      </c>
    </row>
    <row r="8" spans="1:14" ht="13" thickBot="1" x14ac:dyDescent="0.3">
      <c r="A8" s="163"/>
      <c r="B8" s="93" t="s">
        <v>39</v>
      </c>
      <c r="C8" s="86" t="s">
        <v>40</v>
      </c>
      <c r="D8" s="94" t="s">
        <v>39</v>
      </c>
      <c r="E8" s="101" t="s">
        <v>33</v>
      </c>
      <c r="F8" s="95" t="s">
        <v>39</v>
      </c>
      <c r="G8" s="96" t="s">
        <v>33</v>
      </c>
      <c r="H8" s="94" t="s">
        <v>33</v>
      </c>
      <c r="I8" s="86" t="s">
        <v>30</v>
      </c>
      <c r="J8" s="95" t="s">
        <v>33</v>
      </c>
      <c r="K8" s="96" t="s">
        <v>30</v>
      </c>
      <c r="L8" s="94" t="s">
        <v>33</v>
      </c>
      <c r="M8" s="86" t="s">
        <v>41</v>
      </c>
      <c r="N8" s="97" t="s">
        <v>33</v>
      </c>
    </row>
    <row r="9" spans="1:14" ht="17.25" customHeight="1" x14ac:dyDescent="0.25">
      <c r="A9" s="19" t="s">
        <v>42</v>
      </c>
      <c r="B9" s="73">
        <v>2167</v>
      </c>
      <c r="C9" s="38">
        <v>1288</v>
      </c>
      <c r="D9" s="21">
        <f>+C9/B9</f>
        <v>0.594370096908168</v>
      </c>
      <c r="E9" s="51">
        <v>165</v>
      </c>
      <c r="F9" s="83">
        <f t="shared" ref="F9:F25" si="0">+E9/B9</f>
        <v>7.6142131979695438E-2</v>
      </c>
      <c r="G9" s="51">
        <v>25</v>
      </c>
      <c r="H9" s="21">
        <f>+G9/E9</f>
        <v>0.15151515151515152</v>
      </c>
      <c r="I9" s="51">
        <v>87</v>
      </c>
      <c r="J9" s="82">
        <f>I9/E9</f>
        <v>0.52727272727272723</v>
      </c>
      <c r="K9" s="51">
        <v>19</v>
      </c>
      <c r="L9" s="21">
        <f>+K9/G9</f>
        <v>0.76</v>
      </c>
      <c r="M9" s="51">
        <v>83</v>
      </c>
      <c r="N9" s="119">
        <f>M9/I9</f>
        <v>0.95402298850574707</v>
      </c>
    </row>
    <row r="10" spans="1:14" ht="17.25" customHeight="1" x14ac:dyDescent="0.25">
      <c r="A10" s="22" t="s">
        <v>43</v>
      </c>
      <c r="B10" s="74">
        <v>6719</v>
      </c>
      <c r="C10" s="38">
        <v>3295</v>
      </c>
      <c r="D10" s="21">
        <f t="shared" ref="D10:D23" si="1">+C10/B10</f>
        <v>0.49040035719601133</v>
      </c>
      <c r="E10" s="51">
        <v>333</v>
      </c>
      <c r="F10" s="83">
        <f t="shared" si="0"/>
        <v>4.9560946569429977E-2</v>
      </c>
      <c r="G10" s="51">
        <v>185</v>
      </c>
      <c r="H10" s="21">
        <f t="shared" ref="H10:H25" si="2">+G10/E10</f>
        <v>0.55555555555555558</v>
      </c>
      <c r="I10" s="51">
        <v>183</v>
      </c>
      <c r="J10" s="83">
        <f>I10/E10</f>
        <v>0.5495495495495496</v>
      </c>
      <c r="K10" s="51">
        <v>162</v>
      </c>
      <c r="L10" s="21">
        <f t="shared" ref="L10:L25" si="3">+K10/G10</f>
        <v>0.87567567567567572</v>
      </c>
      <c r="M10" s="51">
        <v>158</v>
      </c>
      <c r="N10" s="40">
        <f>M10/I10</f>
        <v>0.86338797814207646</v>
      </c>
    </row>
    <row r="11" spans="1:14" ht="17.25" customHeight="1" x14ac:dyDescent="0.25">
      <c r="A11" s="22" t="s">
        <v>44</v>
      </c>
      <c r="B11" s="74">
        <v>3858</v>
      </c>
      <c r="C11" s="38">
        <v>2557</v>
      </c>
      <c r="D11" s="21">
        <f t="shared" si="1"/>
        <v>0.66277864178330737</v>
      </c>
      <c r="E11" s="51">
        <v>196</v>
      </c>
      <c r="F11" s="83">
        <f t="shared" si="0"/>
        <v>5.080352514256091E-2</v>
      </c>
      <c r="G11" s="51">
        <v>34</v>
      </c>
      <c r="H11" s="21">
        <f t="shared" si="2"/>
        <v>0.17346938775510204</v>
      </c>
      <c r="I11" s="51">
        <v>46</v>
      </c>
      <c r="J11" s="133">
        <f t="shared" ref="J11:J25" si="4">I11/E11</f>
        <v>0.23469387755102042</v>
      </c>
      <c r="K11" s="51">
        <v>16</v>
      </c>
      <c r="L11" s="21">
        <f t="shared" si="3"/>
        <v>0.47058823529411764</v>
      </c>
      <c r="M11" s="51">
        <v>35</v>
      </c>
      <c r="N11" s="40">
        <f t="shared" ref="N11:N23" si="5">M11/I11</f>
        <v>0.76086956521739135</v>
      </c>
    </row>
    <row r="12" spans="1:14" ht="17.25" customHeight="1" x14ac:dyDescent="0.25">
      <c r="A12" s="22" t="s">
        <v>45</v>
      </c>
      <c r="B12" s="74">
        <v>3585</v>
      </c>
      <c r="C12" s="38">
        <v>2429</v>
      </c>
      <c r="D12" s="21">
        <f t="shared" si="1"/>
        <v>0.6775453277545328</v>
      </c>
      <c r="E12" s="51">
        <v>143</v>
      </c>
      <c r="F12" s="83">
        <f t="shared" si="0"/>
        <v>3.9888423988842396E-2</v>
      </c>
      <c r="G12" s="51">
        <v>19</v>
      </c>
      <c r="H12" s="21">
        <f t="shared" si="2"/>
        <v>0.13286713286713286</v>
      </c>
      <c r="I12" s="51">
        <v>15</v>
      </c>
      <c r="J12" s="133">
        <f t="shared" si="4"/>
        <v>0.1048951048951049</v>
      </c>
      <c r="K12" s="51">
        <v>9</v>
      </c>
      <c r="L12" s="21">
        <f t="shared" si="3"/>
        <v>0.47368421052631576</v>
      </c>
      <c r="M12" s="51">
        <v>15</v>
      </c>
      <c r="N12" s="40">
        <f t="shared" si="5"/>
        <v>1</v>
      </c>
    </row>
    <row r="13" spans="1:14" ht="17.25" customHeight="1" x14ac:dyDescent="0.25">
      <c r="A13" s="22" t="s">
        <v>46</v>
      </c>
      <c r="B13" s="74">
        <v>2105</v>
      </c>
      <c r="C13" s="38">
        <v>1323</v>
      </c>
      <c r="D13" s="21">
        <f t="shared" si="1"/>
        <v>0.62850356294536813</v>
      </c>
      <c r="E13" s="51">
        <v>132</v>
      </c>
      <c r="F13" s="83">
        <f t="shared" si="0"/>
        <v>6.2707838479809971E-2</v>
      </c>
      <c r="G13" s="51">
        <v>29</v>
      </c>
      <c r="H13" s="21">
        <f t="shared" si="2"/>
        <v>0.2196969696969697</v>
      </c>
      <c r="I13" s="51">
        <v>60</v>
      </c>
      <c r="J13" s="133">
        <f t="shared" si="4"/>
        <v>0.45454545454545453</v>
      </c>
      <c r="K13" s="51">
        <v>21</v>
      </c>
      <c r="L13" s="21">
        <f t="shared" si="3"/>
        <v>0.72413793103448276</v>
      </c>
      <c r="M13" s="51">
        <v>55</v>
      </c>
      <c r="N13" s="40">
        <f t="shared" si="5"/>
        <v>0.91666666666666663</v>
      </c>
    </row>
    <row r="14" spans="1:14" ht="17.25" customHeight="1" x14ac:dyDescent="0.25">
      <c r="A14" s="22" t="s">
        <v>47</v>
      </c>
      <c r="B14" s="74">
        <v>4759</v>
      </c>
      <c r="C14" s="75">
        <v>3541</v>
      </c>
      <c r="D14" s="21">
        <f t="shared" si="1"/>
        <v>0.74406387896616932</v>
      </c>
      <c r="E14" s="80">
        <v>224</v>
      </c>
      <c r="F14" s="83">
        <f t="shared" si="0"/>
        <v>4.7068711914267702E-2</v>
      </c>
      <c r="G14" s="80">
        <v>41</v>
      </c>
      <c r="H14" s="21">
        <f t="shared" si="2"/>
        <v>0.18303571428571427</v>
      </c>
      <c r="I14" s="80">
        <v>80</v>
      </c>
      <c r="J14" s="133">
        <f t="shared" si="4"/>
        <v>0.35714285714285715</v>
      </c>
      <c r="K14" s="80">
        <v>26</v>
      </c>
      <c r="L14" s="21">
        <f t="shared" si="3"/>
        <v>0.63414634146341464</v>
      </c>
      <c r="M14" s="80">
        <v>59</v>
      </c>
      <c r="N14" s="40">
        <f t="shared" si="5"/>
        <v>0.73750000000000004</v>
      </c>
    </row>
    <row r="15" spans="1:14" ht="17.25" customHeight="1" x14ac:dyDescent="0.25">
      <c r="A15" s="19" t="s">
        <v>48</v>
      </c>
      <c r="B15" s="73">
        <v>2239</v>
      </c>
      <c r="C15" s="38">
        <v>1335</v>
      </c>
      <c r="D15" s="21">
        <f t="shared" si="1"/>
        <v>0.59624832514515413</v>
      </c>
      <c r="E15" s="51">
        <v>119</v>
      </c>
      <c r="F15" s="83">
        <f t="shared" si="0"/>
        <v>5.3148727110317102E-2</v>
      </c>
      <c r="G15" s="51">
        <v>27</v>
      </c>
      <c r="H15" s="21">
        <f t="shared" si="2"/>
        <v>0.22689075630252101</v>
      </c>
      <c r="I15" s="51">
        <v>42</v>
      </c>
      <c r="J15" s="133">
        <f t="shared" si="4"/>
        <v>0.35294117647058826</v>
      </c>
      <c r="K15" s="51">
        <v>20</v>
      </c>
      <c r="L15" s="21">
        <f t="shared" si="3"/>
        <v>0.7407407407407407</v>
      </c>
      <c r="M15" s="51">
        <v>35</v>
      </c>
      <c r="N15" s="40">
        <f t="shared" si="5"/>
        <v>0.83333333333333337</v>
      </c>
    </row>
    <row r="16" spans="1:14" ht="17.25" customHeight="1" x14ac:dyDescent="0.25">
      <c r="A16" s="22" t="s">
        <v>49</v>
      </c>
      <c r="B16" s="74">
        <v>4172</v>
      </c>
      <c r="C16" s="38">
        <v>2462</v>
      </c>
      <c r="D16" s="21">
        <f t="shared" si="1"/>
        <v>0.59012464046021096</v>
      </c>
      <c r="E16" s="51">
        <v>123</v>
      </c>
      <c r="F16" s="83">
        <f t="shared" si="0"/>
        <v>2.9482262703739215E-2</v>
      </c>
      <c r="G16" s="51">
        <v>32</v>
      </c>
      <c r="H16" s="21">
        <f t="shared" si="2"/>
        <v>0.26016260162601629</v>
      </c>
      <c r="I16" s="51">
        <v>22</v>
      </c>
      <c r="J16" s="133">
        <f t="shared" si="4"/>
        <v>0.17886178861788618</v>
      </c>
      <c r="K16" s="51">
        <v>18</v>
      </c>
      <c r="L16" s="21">
        <f t="shared" si="3"/>
        <v>0.5625</v>
      </c>
      <c r="M16" s="51">
        <v>19</v>
      </c>
      <c r="N16" s="40">
        <f t="shared" si="5"/>
        <v>0.86363636363636365</v>
      </c>
    </row>
    <row r="17" spans="1:14" ht="17.25" customHeight="1" x14ac:dyDescent="0.25">
      <c r="A17" s="22" t="s">
        <v>50</v>
      </c>
      <c r="B17" s="74">
        <v>2552</v>
      </c>
      <c r="C17" s="38">
        <v>1261</v>
      </c>
      <c r="D17" s="21">
        <f t="shared" si="1"/>
        <v>0.49412225705329155</v>
      </c>
      <c r="E17" s="51">
        <v>136</v>
      </c>
      <c r="F17" s="83">
        <f t="shared" si="0"/>
        <v>5.329153605015674E-2</v>
      </c>
      <c r="G17" s="51">
        <v>28</v>
      </c>
      <c r="H17" s="21">
        <f t="shared" si="2"/>
        <v>0.20588235294117646</v>
      </c>
      <c r="I17" s="51">
        <v>66</v>
      </c>
      <c r="J17" s="133">
        <f t="shared" si="4"/>
        <v>0.48529411764705882</v>
      </c>
      <c r="K17" s="51">
        <v>23</v>
      </c>
      <c r="L17" s="21">
        <f t="shared" si="3"/>
        <v>0.8214285714285714</v>
      </c>
      <c r="M17" s="51">
        <v>58</v>
      </c>
      <c r="N17" s="40">
        <f>IF(M17&gt;0,M17/I17,0)</f>
        <v>0.87878787878787878</v>
      </c>
    </row>
    <row r="18" spans="1:14" ht="17.25" customHeight="1" x14ac:dyDescent="0.25">
      <c r="A18" s="22" t="s">
        <v>51</v>
      </c>
      <c r="B18" s="74">
        <v>10420</v>
      </c>
      <c r="C18" s="38">
        <v>4417</v>
      </c>
      <c r="D18" s="21">
        <f t="shared" si="1"/>
        <v>0.42389635316698654</v>
      </c>
      <c r="E18" s="51">
        <v>349</v>
      </c>
      <c r="F18" s="83">
        <f t="shared" si="0"/>
        <v>3.3493282149712089E-2</v>
      </c>
      <c r="G18" s="51">
        <v>33</v>
      </c>
      <c r="H18" s="21">
        <f t="shared" si="2"/>
        <v>9.4555873925501438E-2</v>
      </c>
      <c r="I18" s="51">
        <v>35</v>
      </c>
      <c r="J18" s="133">
        <f t="shared" si="4"/>
        <v>0.10028653295128939</v>
      </c>
      <c r="K18" s="51">
        <v>11</v>
      </c>
      <c r="L18" s="21">
        <f t="shared" si="3"/>
        <v>0.33333333333333331</v>
      </c>
      <c r="M18" s="51">
        <v>27</v>
      </c>
      <c r="N18" s="40">
        <f t="shared" si="5"/>
        <v>0.77142857142857146</v>
      </c>
    </row>
    <row r="19" spans="1:14" ht="17.25" customHeight="1" x14ac:dyDescent="0.25">
      <c r="A19" s="22" t="s">
        <v>52</v>
      </c>
      <c r="B19" s="74">
        <v>4288</v>
      </c>
      <c r="C19" s="38">
        <v>2587</v>
      </c>
      <c r="D19" s="21">
        <f t="shared" si="1"/>
        <v>0.60331156716417911</v>
      </c>
      <c r="E19" s="51">
        <v>119</v>
      </c>
      <c r="F19" s="83">
        <f t="shared" si="0"/>
        <v>2.7751865671641791E-2</v>
      </c>
      <c r="G19" s="51">
        <v>17</v>
      </c>
      <c r="H19" s="21">
        <f t="shared" si="2"/>
        <v>0.14285714285714285</v>
      </c>
      <c r="I19" s="51">
        <v>18</v>
      </c>
      <c r="J19" s="133">
        <f t="shared" si="4"/>
        <v>0.15126050420168066</v>
      </c>
      <c r="K19" s="51">
        <v>8</v>
      </c>
      <c r="L19" s="21">
        <f t="shared" si="3"/>
        <v>0.47058823529411764</v>
      </c>
      <c r="M19" s="51">
        <v>17</v>
      </c>
      <c r="N19" s="40">
        <f t="shared" si="5"/>
        <v>0.94444444444444442</v>
      </c>
    </row>
    <row r="20" spans="1:14" ht="17.25" customHeight="1" x14ac:dyDescent="0.25">
      <c r="A20" s="22" t="s">
        <v>53</v>
      </c>
      <c r="B20" s="74">
        <v>5970</v>
      </c>
      <c r="C20" s="38">
        <v>4548</v>
      </c>
      <c r="D20" s="21">
        <f t="shared" si="1"/>
        <v>0.76180904522613069</v>
      </c>
      <c r="E20" s="51">
        <v>302</v>
      </c>
      <c r="F20" s="83">
        <f t="shared" si="0"/>
        <v>5.0586264656616413E-2</v>
      </c>
      <c r="G20" s="51">
        <v>63</v>
      </c>
      <c r="H20" s="21">
        <f t="shared" si="2"/>
        <v>0.20860927152317882</v>
      </c>
      <c r="I20" s="51">
        <v>119</v>
      </c>
      <c r="J20" s="133">
        <f t="shared" si="4"/>
        <v>0.39403973509933776</v>
      </c>
      <c r="K20" s="51">
        <v>41</v>
      </c>
      <c r="L20" s="21">
        <f t="shared" si="3"/>
        <v>0.65079365079365081</v>
      </c>
      <c r="M20" s="51">
        <v>25</v>
      </c>
      <c r="N20" s="40">
        <f t="shared" si="5"/>
        <v>0.21008403361344538</v>
      </c>
    </row>
    <row r="21" spans="1:14" ht="17.25" customHeight="1" x14ac:dyDescent="0.25">
      <c r="A21" s="22" t="s">
        <v>54</v>
      </c>
      <c r="B21" s="74">
        <v>5989</v>
      </c>
      <c r="C21" s="38">
        <v>4665</v>
      </c>
      <c r="D21" s="21">
        <f t="shared" si="1"/>
        <v>0.778928034730339</v>
      </c>
      <c r="E21" s="51">
        <v>246</v>
      </c>
      <c r="F21" s="83">
        <f t="shared" si="0"/>
        <v>4.1075304725329768E-2</v>
      </c>
      <c r="G21" s="51">
        <v>50</v>
      </c>
      <c r="H21" s="21">
        <f t="shared" si="2"/>
        <v>0.2032520325203252</v>
      </c>
      <c r="I21" s="51">
        <v>53</v>
      </c>
      <c r="J21" s="133">
        <f t="shared" si="4"/>
        <v>0.21544715447154472</v>
      </c>
      <c r="K21" s="51">
        <v>30</v>
      </c>
      <c r="L21" s="21">
        <f t="shared" si="3"/>
        <v>0.6</v>
      </c>
      <c r="M21" s="51">
        <v>47</v>
      </c>
      <c r="N21" s="40">
        <f t="shared" si="5"/>
        <v>0.8867924528301887</v>
      </c>
    </row>
    <row r="22" spans="1:14" ht="17.25" customHeight="1" x14ac:dyDescent="0.25">
      <c r="A22" s="22" t="s">
        <v>55</v>
      </c>
      <c r="B22" s="74">
        <v>2467</v>
      </c>
      <c r="C22" s="38">
        <v>1802</v>
      </c>
      <c r="D22" s="21">
        <f t="shared" si="1"/>
        <v>0.73044183218483993</v>
      </c>
      <c r="E22" s="51">
        <v>143</v>
      </c>
      <c r="F22" s="83">
        <f t="shared" si="0"/>
        <v>5.7965139845966761E-2</v>
      </c>
      <c r="G22" s="51">
        <v>23</v>
      </c>
      <c r="H22" s="21">
        <f t="shared" si="2"/>
        <v>0.16083916083916083</v>
      </c>
      <c r="I22" s="51">
        <v>46</v>
      </c>
      <c r="J22" s="133">
        <f t="shared" si="4"/>
        <v>0.32167832167832167</v>
      </c>
      <c r="K22" s="51">
        <v>14</v>
      </c>
      <c r="L22" s="21">
        <f t="shared" si="3"/>
        <v>0.60869565217391308</v>
      </c>
      <c r="M22" s="51">
        <v>44</v>
      </c>
      <c r="N22" s="40">
        <f t="shared" si="5"/>
        <v>0.95652173913043481</v>
      </c>
    </row>
    <row r="23" spans="1:14" ht="17.25" customHeight="1" x14ac:dyDescent="0.25">
      <c r="A23" s="22" t="s">
        <v>56</v>
      </c>
      <c r="B23" s="74">
        <v>3185</v>
      </c>
      <c r="C23" s="38">
        <v>2162</v>
      </c>
      <c r="D23" s="21">
        <f t="shared" si="1"/>
        <v>0.67880690737833593</v>
      </c>
      <c r="E23" s="51">
        <v>203</v>
      </c>
      <c r="F23" s="83">
        <f t="shared" si="0"/>
        <v>6.3736263736263732E-2</v>
      </c>
      <c r="G23" s="51">
        <v>36</v>
      </c>
      <c r="H23" s="21">
        <f t="shared" si="2"/>
        <v>0.17733990147783252</v>
      </c>
      <c r="I23" s="51">
        <v>57</v>
      </c>
      <c r="J23" s="133">
        <f t="shared" si="4"/>
        <v>0.28078817733990147</v>
      </c>
      <c r="K23" s="51">
        <v>22</v>
      </c>
      <c r="L23" s="21">
        <f t="shared" si="3"/>
        <v>0.61111111111111116</v>
      </c>
      <c r="M23" s="51">
        <v>52</v>
      </c>
      <c r="N23" s="40">
        <f t="shared" si="5"/>
        <v>0.91228070175438591</v>
      </c>
    </row>
    <row r="24" spans="1:14" ht="17.25" customHeight="1" thickBot="1" x14ac:dyDescent="0.3">
      <c r="A24" s="22" t="s">
        <v>57</v>
      </c>
      <c r="B24" s="76">
        <v>4085</v>
      </c>
      <c r="C24" s="41">
        <v>3135</v>
      </c>
      <c r="D24" s="25">
        <f>+C24/B24</f>
        <v>0.76744186046511631</v>
      </c>
      <c r="E24" s="81">
        <v>187</v>
      </c>
      <c r="F24" s="84">
        <f t="shared" si="0"/>
        <v>4.5777233782129743E-2</v>
      </c>
      <c r="G24" s="81">
        <v>41</v>
      </c>
      <c r="H24" s="25">
        <f t="shared" si="2"/>
        <v>0.21925133689839571</v>
      </c>
      <c r="I24" s="81">
        <v>40</v>
      </c>
      <c r="J24" s="134">
        <f t="shared" si="4"/>
        <v>0.21390374331550802</v>
      </c>
      <c r="K24" s="81">
        <v>26</v>
      </c>
      <c r="L24" s="25">
        <f t="shared" si="3"/>
        <v>0.63414634146341464</v>
      </c>
      <c r="M24" s="81">
        <v>39</v>
      </c>
      <c r="N24" s="40">
        <f>M24/I24</f>
        <v>0.97499999999999998</v>
      </c>
    </row>
    <row r="25" spans="1:14" ht="17.25" customHeight="1" thickBot="1" x14ac:dyDescent="0.3">
      <c r="A25" s="105" t="s">
        <v>58</v>
      </c>
      <c r="B25" s="77">
        <v>68565</v>
      </c>
      <c r="C25" s="42">
        <v>42807</v>
      </c>
      <c r="D25" s="28">
        <f>+C25/B25</f>
        <v>0.62432728068256405</v>
      </c>
      <c r="E25" s="49">
        <v>3120</v>
      </c>
      <c r="F25" s="85">
        <f t="shared" si="0"/>
        <v>4.5504266024939836E-2</v>
      </c>
      <c r="G25" s="49">
        <v>683</v>
      </c>
      <c r="H25" s="28">
        <f t="shared" si="2"/>
        <v>0.21891025641025641</v>
      </c>
      <c r="I25" s="49">
        <v>969</v>
      </c>
      <c r="J25" s="85">
        <f t="shared" si="4"/>
        <v>0.31057692307692308</v>
      </c>
      <c r="K25" s="49">
        <v>466</v>
      </c>
      <c r="L25" s="28">
        <f t="shared" si="3"/>
        <v>0.68228404099560758</v>
      </c>
      <c r="M25" s="49">
        <v>768</v>
      </c>
      <c r="N25" s="43">
        <f>+M25/I25</f>
        <v>0.79256965944272451</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7" t="str">
        <f>'1- Populations in Cohort'!A1:N1</f>
        <v xml:space="preserve">TAB 10 - LABOR EXCHANGE PERFORMANCE SUMMARY </v>
      </c>
      <c r="B1" s="168"/>
      <c r="C1" s="168"/>
      <c r="D1" s="168"/>
      <c r="E1" s="168"/>
      <c r="F1" s="168"/>
      <c r="G1" s="168"/>
      <c r="H1" s="168"/>
      <c r="I1" s="168"/>
      <c r="J1" s="168"/>
      <c r="K1" s="169"/>
      <c r="L1" s="8"/>
      <c r="M1" s="8"/>
      <c r="N1" s="8"/>
    </row>
    <row r="2" spans="1:14" s="1" customFormat="1" ht="18.75" customHeight="1" x14ac:dyDescent="0.25">
      <c r="A2" s="155" t="str">
        <f>'1- Populations in Cohort'!A2:N2</f>
        <v>FY22 QUARTER ENDING MARCH 31, 2022</v>
      </c>
      <c r="B2" s="170"/>
      <c r="C2" s="170"/>
      <c r="D2" s="170"/>
      <c r="E2" s="170"/>
      <c r="F2" s="170"/>
      <c r="G2" s="170"/>
      <c r="H2" s="170"/>
      <c r="I2" s="170"/>
      <c r="J2" s="170"/>
      <c r="K2" s="171"/>
      <c r="L2" s="8"/>
      <c r="M2" s="8"/>
      <c r="N2" s="8"/>
    </row>
    <row r="3" spans="1:14" s="1" customFormat="1" ht="18.75" customHeight="1" thickBot="1" x14ac:dyDescent="0.3">
      <c r="A3" s="172" t="s">
        <v>59</v>
      </c>
      <c r="B3" s="173"/>
      <c r="C3" s="173"/>
      <c r="D3" s="173"/>
      <c r="E3" s="173"/>
      <c r="F3" s="173"/>
      <c r="G3" s="173"/>
      <c r="H3" s="173"/>
      <c r="I3" s="173"/>
      <c r="J3" s="173"/>
      <c r="K3" s="174"/>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x14ac:dyDescent="0.25">
      <c r="A5" s="182" t="s">
        <v>63</v>
      </c>
      <c r="B5" s="185" t="s">
        <v>64</v>
      </c>
      <c r="C5" s="188" t="s">
        <v>65</v>
      </c>
      <c r="D5" s="188" t="s">
        <v>66</v>
      </c>
      <c r="E5" s="164" t="s">
        <v>67</v>
      </c>
      <c r="F5" s="185" t="s">
        <v>68</v>
      </c>
      <c r="G5" s="188" t="s">
        <v>69</v>
      </c>
      <c r="H5" s="188" t="s">
        <v>70</v>
      </c>
      <c r="I5" s="164" t="s">
        <v>67</v>
      </c>
      <c r="J5" s="191" t="s">
        <v>71</v>
      </c>
      <c r="K5" s="164" t="s">
        <v>67</v>
      </c>
    </row>
    <row r="6" spans="1:14" s="3" customFormat="1" x14ac:dyDescent="0.25">
      <c r="A6" s="183"/>
      <c r="B6" s="186"/>
      <c r="C6" s="189"/>
      <c r="D6" s="189"/>
      <c r="E6" s="165"/>
      <c r="F6" s="186"/>
      <c r="G6" s="189"/>
      <c r="H6" s="189"/>
      <c r="I6" s="165"/>
      <c r="J6" s="192"/>
      <c r="K6" s="165"/>
    </row>
    <row r="7" spans="1:14" s="3" customFormat="1" ht="13" thickBot="1" x14ac:dyDescent="0.3">
      <c r="A7" s="184"/>
      <c r="B7" s="187"/>
      <c r="C7" s="190"/>
      <c r="D7" s="190"/>
      <c r="E7" s="166"/>
      <c r="F7" s="187"/>
      <c r="G7" s="190"/>
      <c r="H7" s="190"/>
      <c r="I7" s="166"/>
      <c r="J7" s="193"/>
      <c r="K7" s="166"/>
    </row>
    <row r="8" spans="1:14" s="3" customFormat="1" ht="17.25" customHeight="1" x14ac:dyDescent="0.25">
      <c r="A8" s="19" t="s">
        <v>42</v>
      </c>
      <c r="B8" s="20">
        <v>1841</v>
      </c>
      <c r="C8" s="38">
        <v>1098</v>
      </c>
      <c r="D8" s="65">
        <f>+C8/B8</f>
        <v>0.59641499185225422</v>
      </c>
      <c r="E8" s="21">
        <f>D8/0.65</f>
        <v>0.91756152592654494</v>
      </c>
      <c r="F8" s="38">
        <v>3174</v>
      </c>
      <c r="G8" s="50">
        <v>1738</v>
      </c>
      <c r="H8" s="63">
        <f>+G8/F8</f>
        <v>0.54757403906742286</v>
      </c>
      <c r="I8" s="21">
        <f>H8/0.66</f>
        <v>0.8296576349506406</v>
      </c>
      <c r="J8" s="71">
        <v>7521.9849999999997</v>
      </c>
      <c r="K8" s="39">
        <f>(J8/6800)</f>
        <v>1.1061742647058823</v>
      </c>
    </row>
    <row r="9" spans="1:14" s="3" customFormat="1" ht="17.25" customHeight="1" x14ac:dyDescent="0.25">
      <c r="A9" s="22" t="s">
        <v>43</v>
      </c>
      <c r="B9" s="20">
        <v>5717</v>
      </c>
      <c r="C9" s="38">
        <v>3360</v>
      </c>
      <c r="D9" s="65">
        <f t="shared" ref="D9:D24" si="0">+C9/B9</f>
        <v>0.58772083260451291</v>
      </c>
      <c r="E9" s="21">
        <f t="shared" ref="E9:E24" si="1">D9/0.65</f>
        <v>0.9041858963146352</v>
      </c>
      <c r="F9" s="38">
        <v>8616</v>
      </c>
      <c r="G9" s="51">
        <v>4740</v>
      </c>
      <c r="H9" s="63">
        <f t="shared" ref="H9:H24" si="2">+G9/F9</f>
        <v>0.55013927576601673</v>
      </c>
      <c r="I9" s="21">
        <f t="shared" ref="I9:I24" si="3">H9/0.66</f>
        <v>0.83354435722123743</v>
      </c>
      <c r="J9" s="72">
        <v>9360.3950000000004</v>
      </c>
      <c r="K9" s="39">
        <f t="shared" ref="K9:K24" si="4">(J9/6800)</f>
        <v>1.3765286764705884</v>
      </c>
    </row>
    <row r="10" spans="1:14" s="3" customFormat="1" ht="17.25" customHeight="1" x14ac:dyDescent="0.25">
      <c r="A10" s="22" t="s">
        <v>44</v>
      </c>
      <c r="B10" s="20">
        <v>2621</v>
      </c>
      <c r="C10" s="38">
        <v>1530</v>
      </c>
      <c r="D10" s="65">
        <f t="shared" si="0"/>
        <v>0.5837466615795498</v>
      </c>
      <c r="E10" s="21">
        <f t="shared" si="1"/>
        <v>0.8980717870454612</v>
      </c>
      <c r="F10" s="38">
        <v>6491</v>
      </c>
      <c r="G10" s="51">
        <v>3819</v>
      </c>
      <c r="H10" s="63">
        <f t="shared" si="2"/>
        <v>0.58835310429825916</v>
      </c>
      <c r="I10" s="21">
        <f t="shared" si="3"/>
        <v>0.89144409742160469</v>
      </c>
      <c r="J10" s="72">
        <v>8095.335</v>
      </c>
      <c r="K10" s="39">
        <f t="shared" si="4"/>
        <v>1.1904904411764705</v>
      </c>
    </row>
    <row r="11" spans="1:14" s="3" customFormat="1" ht="17.25" customHeight="1" x14ac:dyDescent="0.25">
      <c r="A11" s="22" t="s">
        <v>45</v>
      </c>
      <c r="B11" s="20">
        <v>2260</v>
      </c>
      <c r="C11" s="38">
        <v>1242</v>
      </c>
      <c r="D11" s="65">
        <f t="shared" si="0"/>
        <v>0.54955752212389386</v>
      </c>
      <c r="E11" s="21">
        <f t="shared" si="1"/>
        <v>0.84547311095983668</v>
      </c>
      <c r="F11" s="38">
        <v>3667</v>
      </c>
      <c r="G11" s="51">
        <v>2078</v>
      </c>
      <c r="H11" s="63">
        <f t="shared" si="2"/>
        <v>0.56667575674938642</v>
      </c>
      <c r="I11" s="21">
        <f t="shared" si="3"/>
        <v>0.85859963143846418</v>
      </c>
      <c r="J11" s="72">
        <v>9306.6350000000002</v>
      </c>
      <c r="K11" s="39">
        <f t="shared" si="4"/>
        <v>1.3686227941176472</v>
      </c>
    </row>
    <row r="12" spans="1:14" s="3" customFormat="1" ht="17.25" customHeight="1" x14ac:dyDescent="0.25">
      <c r="A12" s="22" t="s">
        <v>72</v>
      </c>
      <c r="B12" s="20">
        <v>1559</v>
      </c>
      <c r="C12" s="38">
        <v>928</v>
      </c>
      <c r="D12" s="65">
        <f t="shared" si="0"/>
        <v>0.59525336754329694</v>
      </c>
      <c r="E12" s="21">
        <f t="shared" si="1"/>
        <v>0.91577441160507222</v>
      </c>
      <c r="F12" s="38">
        <v>2159</v>
      </c>
      <c r="G12" s="51">
        <v>1177</v>
      </c>
      <c r="H12" s="63">
        <f t="shared" si="2"/>
        <v>0.54515979620194532</v>
      </c>
      <c r="I12" s="21">
        <f t="shared" si="3"/>
        <v>0.82599969121506867</v>
      </c>
      <c r="J12" s="72">
        <v>8950.31</v>
      </c>
      <c r="K12" s="39">
        <f t="shared" si="4"/>
        <v>1.3162220588235294</v>
      </c>
    </row>
    <row r="13" spans="1:14" s="3" customFormat="1" ht="17.25" customHeight="1" x14ac:dyDescent="0.25">
      <c r="A13" s="22" t="s">
        <v>47</v>
      </c>
      <c r="B13" s="20">
        <v>4759</v>
      </c>
      <c r="C13" s="38">
        <v>2703</v>
      </c>
      <c r="D13" s="65">
        <f t="shared" si="0"/>
        <v>0.56797646564404292</v>
      </c>
      <c r="E13" s="21">
        <f t="shared" si="1"/>
        <v>0.87380994714468141</v>
      </c>
      <c r="F13" s="38">
        <v>5784</v>
      </c>
      <c r="G13" s="51">
        <v>3321</v>
      </c>
      <c r="H13" s="63">
        <f t="shared" si="2"/>
        <v>0.57417012448132776</v>
      </c>
      <c r="I13" s="21">
        <f t="shared" si="3"/>
        <v>0.86995473406261781</v>
      </c>
      <c r="J13" s="72">
        <v>9283.18</v>
      </c>
      <c r="K13" s="39">
        <f t="shared" si="4"/>
        <v>1.3651735294117648</v>
      </c>
    </row>
    <row r="14" spans="1:14" s="3" customFormat="1" ht="17.25" customHeight="1" x14ac:dyDescent="0.25">
      <c r="A14" s="19" t="s">
        <v>73</v>
      </c>
      <c r="B14" s="20">
        <v>3009</v>
      </c>
      <c r="C14" s="38">
        <v>2011</v>
      </c>
      <c r="D14" s="65">
        <f t="shared" si="0"/>
        <v>0.66832834828846788</v>
      </c>
      <c r="E14" s="21">
        <f t="shared" si="1"/>
        <v>1.0281974589053351</v>
      </c>
      <c r="F14" s="38">
        <v>2944</v>
      </c>
      <c r="G14" s="51">
        <v>1833</v>
      </c>
      <c r="H14" s="63">
        <f t="shared" si="2"/>
        <v>0.62262228260869568</v>
      </c>
      <c r="I14" s="21">
        <f t="shared" si="3"/>
        <v>0.94336709486166004</v>
      </c>
      <c r="J14" s="72">
        <v>9314</v>
      </c>
      <c r="K14" s="39">
        <f t="shared" si="4"/>
        <v>1.3697058823529411</v>
      </c>
    </row>
    <row r="15" spans="1:14" s="3" customFormat="1" ht="17.25" customHeight="1" x14ac:dyDescent="0.25">
      <c r="A15" s="22" t="s">
        <v>74</v>
      </c>
      <c r="B15" s="20">
        <v>2657</v>
      </c>
      <c r="C15" s="38">
        <v>1546</v>
      </c>
      <c r="D15" s="65">
        <f t="shared" si="0"/>
        <v>0.58185923974407228</v>
      </c>
      <c r="E15" s="21">
        <f t="shared" si="1"/>
        <v>0.89516806114472658</v>
      </c>
      <c r="F15" s="38">
        <v>3188</v>
      </c>
      <c r="G15" s="51">
        <v>1926</v>
      </c>
      <c r="H15" s="63">
        <f t="shared" si="2"/>
        <v>0.60414052697616061</v>
      </c>
      <c r="I15" s="21">
        <f t="shared" si="3"/>
        <v>0.91536443481236451</v>
      </c>
      <c r="J15" s="72">
        <v>9732.2350000000006</v>
      </c>
      <c r="K15" s="39">
        <f t="shared" si="4"/>
        <v>1.4312110294117648</v>
      </c>
    </row>
    <row r="16" spans="1:14" s="3" customFormat="1" ht="17.25" customHeight="1" x14ac:dyDescent="0.25">
      <c r="A16" s="22" t="s">
        <v>75</v>
      </c>
      <c r="B16" s="20">
        <v>1564</v>
      </c>
      <c r="C16" s="38">
        <v>874</v>
      </c>
      <c r="D16" s="65">
        <f t="shared" si="0"/>
        <v>0.55882352941176472</v>
      </c>
      <c r="E16" s="21">
        <f t="shared" si="1"/>
        <v>0.85972850678733026</v>
      </c>
      <c r="F16" s="38">
        <v>2813</v>
      </c>
      <c r="G16" s="51">
        <v>1652</v>
      </c>
      <c r="H16" s="63">
        <f t="shared" si="2"/>
        <v>0.58727337362246712</v>
      </c>
      <c r="I16" s="21">
        <f t="shared" si="3"/>
        <v>0.8898081418522229</v>
      </c>
      <c r="J16" s="72">
        <v>5651.07</v>
      </c>
      <c r="K16" s="39">
        <f t="shared" si="4"/>
        <v>0.83103970588235287</v>
      </c>
    </row>
    <row r="17" spans="1:12" s="3" customFormat="1" ht="17.25" customHeight="1" x14ac:dyDescent="0.25">
      <c r="A17" s="22" t="s">
        <v>51</v>
      </c>
      <c r="B17" s="20">
        <v>6983</v>
      </c>
      <c r="C17" s="38">
        <v>3895</v>
      </c>
      <c r="D17" s="65">
        <f t="shared" si="0"/>
        <v>0.55778318774165836</v>
      </c>
      <c r="E17" s="21">
        <f t="shared" si="1"/>
        <v>0.85812798114101285</v>
      </c>
      <c r="F17" s="38">
        <v>13080</v>
      </c>
      <c r="G17" s="51">
        <v>6992</v>
      </c>
      <c r="H17" s="63">
        <f t="shared" si="2"/>
        <v>0.53455657492354736</v>
      </c>
      <c r="I17" s="21">
        <f t="shared" si="3"/>
        <v>0.80993420442961717</v>
      </c>
      <c r="J17" s="72">
        <v>7354.06</v>
      </c>
      <c r="K17" s="39">
        <f t="shared" si="4"/>
        <v>1.081479411764706</v>
      </c>
    </row>
    <row r="18" spans="1:12" s="3" customFormat="1" ht="17.25" customHeight="1" x14ac:dyDescent="0.25">
      <c r="A18" s="22" t="s">
        <v>76</v>
      </c>
      <c r="B18" s="20">
        <v>4461</v>
      </c>
      <c r="C18" s="38">
        <v>2690</v>
      </c>
      <c r="D18" s="65">
        <f t="shared" si="0"/>
        <v>0.60300381080475229</v>
      </c>
      <c r="E18" s="21">
        <f t="shared" si="1"/>
        <v>0.92769817046884961</v>
      </c>
      <c r="F18" s="38">
        <v>5197</v>
      </c>
      <c r="G18" s="51">
        <v>3196</v>
      </c>
      <c r="H18" s="63">
        <f t="shared" si="2"/>
        <v>0.61497017510101981</v>
      </c>
      <c r="I18" s="21">
        <f t="shared" si="3"/>
        <v>0.93177299257730273</v>
      </c>
      <c r="J18" s="72">
        <v>8374.4850000000006</v>
      </c>
      <c r="K18" s="39">
        <f t="shared" si="4"/>
        <v>1.231541911764706</v>
      </c>
    </row>
    <row r="19" spans="1:12" s="3" customFormat="1" ht="17.25" customHeight="1" x14ac:dyDescent="0.25">
      <c r="A19" s="22" t="s">
        <v>53</v>
      </c>
      <c r="B19" s="20">
        <v>5241</v>
      </c>
      <c r="C19" s="38">
        <v>3107</v>
      </c>
      <c r="D19" s="65">
        <f t="shared" si="0"/>
        <v>0.5928257966037016</v>
      </c>
      <c r="E19" s="21">
        <f t="shared" si="1"/>
        <v>0.91203968708261784</v>
      </c>
      <c r="F19" s="38">
        <v>7201</v>
      </c>
      <c r="G19" s="51">
        <v>4384</v>
      </c>
      <c r="H19" s="63">
        <f t="shared" si="2"/>
        <v>0.60880433273156509</v>
      </c>
      <c r="I19" s="21">
        <f t="shared" si="3"/>
        <v>0.92243080716903803</v>
      </c>
      <c r="J19" s="72">
        <v>11604.24</v>
      </c>
      <c r="K19" s="39">
        <f t="shared" si="4"/>
        <v>1.7065058823529411</v>
      </c>
    </row>
    <row r="20" spans="1:12" s="3" customFormat="1" ht="17.25" customHeight="1" x14ac:dyDescent="0.25">
      <c r="A20" s="22" t="s">
        <v>77</v>
      </c>
      <c r="B20" s="20">
        <v>3700</v>
      </c>
      <c r="C20" s="38">
        <v>2206</v>
      </c>
      <c r="D20" s="65">
        <f t="shared" si="0"/>
        <v>0.59621621621621623</v>
      </c>
      <c r="E20" s="21">
        <f t="shared" si="1"/>
        <v>0.9172557172557172</v>
      </c>
      <c r="F20" s="38">
        <v>5187</v>
      </c>
      <c r="G20" s="51">
        <v>3191</v>
      </c>
      <c r="H20" s="63">
        <f t="shared" si="2"/>
        <v>0.61519182571814146</v>
      </c>
      <c r="I20" s="21">
        <f t="shared" si="3"/>
        <v>0.93210882684566887</v>
      </c>
      <c r="J20" s="72">
        <v>12500.01</v>
      </c>
      <c r="K20" s="39">
        <f t="shared" si="4"/>
        <v>1.8382367647058824</v>
      </c>
    </row>
    <row r="21" spans="1:12" s="3" customFormat="1" ht="17.25" customHeight="1" x14ac:dyDescent="0.25">
      <c r="A21" s="22" t="s">
        <v>78</v>
      </c>
      <c r="B21" s="20">
        <v>1798</v>
      </c>
      <c r="C21" s="38">
        <v>1092</v>
      </c>
      <c r="D21" s="65">
        <f t="shared" si="0"/>
        <v>0.60734149054505004</v>
      </c>
      <c r="E21" s="21">
        <f t="shared" si="1"/>
        <v>0.93437152391546152</v>
      </c>
      <c r="F21" s="38">
        <v>2812</v>
      </c>
      <c r="G21" s="51">
        <v>1702</v>
      </c>
      <c r="H21" s="63">
        <f t="shared" si="2"/>
        <v>0.60526315789473684</v>
      </c>
      <c r="I21" s="21">
        <f t="shared" si="3"/>
        <v>0.91706539074960125</v>
      </c>
      <c r="J21" s="72">
        <v>10663.49</v>
      </c>
      <c r="K21" s="39">
        <f t="shared" si="4"/>
        <v>1.5681602941176471</v>
      </c>
    </row>
    <row r="22" spans="1:12" s="3" customFormat="1" ht="17.25" customHeight="1" x14ac:dyDescent="0.25">
      <c r="A22" s="22" t="s">
        <v>56</v>
      </c>
      <c r="B22" s="20">
        <v>3247</v>
      </c>
      <c r="C22" s="38">
        <v>1842</v>
      </c>
      <c r="D22" s="65">
        <f t="shared" si="0"/>
        <v>0.56729288574068371</v>
      </c>
      <c r="E22" s="21">
        <f t="shared" si="1"/>
        <v>0.872758285754898</v>
      </c>
      <c r="F22" s="38">
        <v>3833</v>
      </c>
      <c r="G22" s="51">
        <v>2140</v>
      </c>
      <c r="H22" s="63">
        <f t="shared" si="2"/>
        <v>0.55830941821027913</v>
      </c>
      <c r="I22" s="21">
        <f t="shared" si="3"/>
        <v>0.84592336092466536</v>
      </c>
      <c r="J22" s="72">
        <v>9707.5550000000003</v>
      </c>
      <c r="K22" s="39">
        <f t="shared" si="4"/>
        <v>1.4275816176470588</v>
      </c>
    </row>
    <row r="23" spans="1:12" s="3" customFormat="1" ht="17.25" customHeight="1" thickBot="1" x14ac:dyDescent="0.3">
      <c r="A23" s="23" t="s">
        <v>57</v>
      </c>
      <c r="B23" s="24">
        <v>2764</v>
      </c>
      <c r="C23" s="41">
        <v>1528</v>
      </c>
      <c r="D23" s="66">
        <f t="shared" si="0"/>
        <v>0.55282199710564395</v>
      </c>
      <c r="E23" s="25">
        <f t="shared" si="1"/>
        <v>0.85049538016252912</v>
      </c>
      <c r="F23" s="41">
        <v>3309</v>
      </c>
      <c r="G23" s="81">
        <v>1808</v>
      </c>
      <c r="H23" s="64">
        <f t="shared" si="2"/>
        <v>0.54638863705046847</v>
      </c>
      <c r="I23" s="25">
        <f t="shared" si="3"/>
        <v>0.8278615712885885</v>
      </c>
      <c r="J23" s="106">
        <v>10304.11</v>
      </c>
      <c r="K23" s="121">
        <f t="shared" si="4"/>
        <v>1.5153102941176471</v>
      </c>
      <c r="L23" s="67"/>
    </row>
    <row r="24" spans="1:12" s="10" customFormat="1" ht="17.25" customHeight="1" thickBot="1" x14ac:dyDescent="0.3">
      <c r="A24" s="26" t="s">
        <v>79</v>
      </c>
      <c r="B24" s="27">
        <v>54181</v>
      </c>
      <c r="C24" s="49">
        <v>31652</v>
      </c>
      <c r="D24" s="85">
        <f t="shared" si="0"/>
        <v>0.58419002971521383</v>
      </c>
      <c r="E24" s="28">
        <f t="shared" si="1"/>
        <v>0.89875389186955967</v>
      </c>
      <c r="F24" s="42">
        <v>79455</v>
      </c>
      <c r="G24" s="49">
        <v>45697</v>
      </c>
      <c r="H24" s="113">
        <f t="shared" si="2"/>
        <v>0.5751305770561953</v>
      </c>
      <c r="I24" s="28">
        <f t="shared" si="3"/>
        <v>0.87140996523665948</v>
      </c>
      <c r="J24" s="118">
        <v>9146.08</v>
      </c>
      <c r="K24" s="122">
        <f t="shared" si="4"/>
        <v>1.3450117647058824</v>
      </c>
      <c r="L24" s="68"/>
    </row>
    <row r="25" spans="1:12" s="10" customFormat="1" ht="17.25" customHeight="1" x14ac:dyDescent="0.25">
      <c r="A25" s="178" t="s">
        <v>88</v>
      </c>
      <c r="B25" s="179"/>
      <c r="C25" s="179"/>
      <c r="D25" s="179"/>
      <c r="E25" s="179"/>
      <c r="F25" s="179"/>
      <c r="G25" s="179"/>
      <c r="H25" s="179"/>
      <c r="I25" s="180"/>
      <c r="J25" s="179"/>
      <c r="K25" s="181"/>
      <c r="L25" s="9"/>
    </row>
    <row r="26" spans="1:12" s="6" customFormat="1" ht="122.25" customHeight="1" thickBot="1" x14ac:dyDescent="0.3">
      <c r="A26" s="175" t="s">
        <v>80</v>
      </c>
      <c r="B26" s="176"/>
      <c r="C26" s="176"/>
      <c r="D26" s="176"/>
      <c r="E26" s="176"/>
      <c r="F26" s="176"/>
      <c r="G26" s="176"/>
      <c r="H26" s="176"/>
      <c r="I26" s="176"/>
      <c r="J26" s="176"/>
      <c r="K26" s="177"/>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94" t="str">
        <f>'1- Populations in Cohort'!A1:N1</f>
        <v xml:space="preserve">TAB 10 - LABOR EXCHANGE PERFORMANCE SUMMARY </v>
      </c>
      <c r="B1" s="195"/>
      <c r="C1" s="195"/>
      <c r="D1" s="195"/>
      <c r="E1" s="195"/>
      <c r="F1" s="195"/>
      <c r="G1" s="195"/>
      <c r="H1" s="195"/>
      <c r="I1" s="195"/>
      <c r="J1" s="195"/>
      <c r="K1" s="196"/>
      <c r="L1" s="8"/>
      <c r="M1" s="8"/>
      <c r="N1" s="8"/>
    </row>
    <row r="2" spans="1:14" s="1" customFormat="1" ht="18.75" customHeight="1" x14ac:dyDescent="0.25">
      <c r="A2" s="197" t="str">
        <f>'1- Populations in Cohort'!A2:N2</f>
        <v>FY22 QUARTER ENDING MARCH 31, 2022</v>
      </c>
      <c r="B2" s="198"/>
      <c r="C2" s="198"/>
      <c r="D2" s="198"/>
      <c r="E2" s="198"/>
      <c r="F2" s="198"/>
      <c r="G2" s="198"/>
      <c r="H2" s="198"/>
      <c r="I2" s="198"/>
      <c r="J2" s="198"/>
      <c r="K2" s="199"/>
      <c r="L2" s="8"/>
      <c r="M2" s="8"/>
      <c r="N2" s="8"/>
    </row>
    <row r="3" spans="1:14" s="1" customFormat="1" ht="18.75" customHeight="1" thickBot="1" x14ac:dyDescent="0.3">
      <c r="A3" s="197" t="s">
        <v>81</v>
      </c>
      <c r="B3" s="198"/>
      <c r="C3" s="198"/>
      <c r="D3" s="198"/>
      <c r="E3" s="198"/>
      <c r="F3" s="198"/>
      <c r="G3" s="198"/>
      <c r="H3" s="198"/>
      <c r="I3" s="198"/>
      <c r="J3" s="198"/>
      <c r="K3" s="199"/>
      <c r="L3" s="8"/>
      <c r="M3" s="8"/>
      <c r="N3" s="8"/>
    </row>
    <row r="4" spans="1:14" s="1" customFormat="1" ht="13" x14ac:dyDescent="0.25">
      <c r="A4" s="52" t="s">
        <v>14</v>
      </c>
      <c r="B4" s="60" t="s">
        <v>15</v>
      </c>
      <c r="C4" s="53" t="s">
        <v>16</v>
      </c>
      <c r="D4" s="53" t="s">
        <v>17</v>
      </c>
      <c r="E4" s="54" t="s">
        <v>18</v>
      </c>
      <c r="F4" s="61" t="s">
        <v>60</v>
      </c>
      <c r="G4" s="53" t="s">
        <v>20</v>
      </c>
      <c r="H4" s="53" t="s">
        <v>61</v>
      </c>
      <c r="I4" s="54" t="s">
        <v>22</v>
      </c>
      <c r="J4" s="59" t="s">
        <v>62</v>
      </c>
      <c r="K4" s="69" t="s">
        <v>24</v>
      </c>
      <c r="L4" s="7"/>
      <c r="M4" s="7"/>
    </row>
    <row r="5" spans="1:14" s="3" customFormat="1" ht="39.5" thickBot="1" x14ac:dyDescent="0.3">
      <c r="A5" s="139" t="s">
        <v>63</v>
      </c>
      <c r="B5" s="140" t="s">
        <v>64</v>
      </c>
      <c r="C5" s="142" t="s">
        <v>65</v>
      </c>
      <c r="D5" s="141" t="s">
        <v>66</v>
      </c>
      <c r="E5" s="137" t="s">
        <v>67</v>
      </c>
      <c r="F5" s="44" t="s">
        <v>68</v>
      </c>
      <c r="G5" s="142" t="s">
        <v>69</v>
      </c>
      <c r="H5" s="141" t="s">
        <v>70</v>
      </c>
      <c r="I5" s="137" t="s">
        <v>67</v>
      </c>
      <c r="J5" s="143" t="s">
        <v>71</v>
      </c>
      <c r="K5" s="70" t="s">
        <v>67</v>
      </c>
    </row>
    <row r="6" spans="1:14" s="3" customFormat="1" ht="17.25" customHeight="1" x14ac:dyDescent="0.25">
      <c r="A6" s="45" t="s">
        <v>42</v>
      </c>
      <c r="B6" s="123">
        <v>1423</v>
      </c>
      <c r="C6" s="124">
        <v>885</v>
      </c>
      <c r="D6" s="125">
        <f>+C6/B6</f>
        <v>0.62192550948699932</v>
      </c>
      <c r="E6" s="126">
        <f>D6/0.65</f>
        <v>0.95680847613384512</v>
      </c>
      <c r="F6" s="124">
        <v>2036</v>
      </c>
      <c r="G6" s="50">
        <v>1237</v>
      </c>
      <c r="H6" s="127">
        <f>+G6/F6</f>
        <v>0.60756385068762275</v>
      </c>
      <c r="I6" s="126">
        <f>H6/0.66</f>
        <v>0.92055128892064053</v>
      </c>
      <c r="J6" s="128">
        <v>7999.63</v>
      </c>
      <c r="K6" s="129">
        <f>(J6/6800)</f>
        <v>1.1764161764705883</v>
      </c>
    </row>
    <row r="7" spans="1:14" s="3" customFormat="1" ht="17.25" customHeight="1" x14ac:dyDescent="0.25">
      <c r="A7" s="22" t="s">
        <v>43</v>
      </c>
      <c r="B7" s="20">
        <v>3375</v>
      </c>
      <c r="C7" s="38">
        <v>2098</v>
      </c>
      <c r="D7" s="65">
        <f t="shared" ref="D7:D22" si="0">+C7/B7</f>
        <v>0.62162962962962964</v>
      </c>
      <c r="E7" s="21">
        <f>D7/0.65</f>
        <v>0.95635327635327638</v>
      </c>
      <c r="F7" s="38">
        <v>4382</v>
      </c>
      <c r="G7" s="51">
        <v>2597</v>
      </c>
      <c r="H7" s="63">
        <f t="shared" ref="H7:H22" si="1">+G7/F7</f>
        <v>0.59265175718849838</v>
      </c>
      <c r="I7" s="21">
        <f>H7/0.66</f>
        <v>0.89795720786136113</v>
      </c>
      <c r="J7" s="72">
        <v>9706.3050000000003</v>
      </c>
      <c r="K7" s="39">
        <f>(J7/6800)</f>
        <v>1.427397794117647</v>
      </c>
    </row>
    <row r="8" spans="1:14" s="3" customFormat="1" ht="17.25" customHeight="1" x14ac:dyDescent="0.25">
      <c r="A8" s="22" t="s">
        <v>44</v>
      </c>
      <c r="B8" s="20">
        <v>1904</v>
      </c>
      <c r="C8" s="38">
        <v>1151</v>
      </c>
      <c r="D8" s="65">
        <f t="shared" si="0"/>
        <v>0.60451680672268904</v>
      </c>
      <c r="E8" s="21">
        <f t="shared" ref="E8:E22" si="2">D8/0.65</f>
        <v>0.93002585649644465</v>
      </c>
      <c r="F8" s="38">
        <v>4020</v>
      </c>
      <c r="G8" s="51">
        <v>2385</v>
      </c>
      <c r="H8" s="63">
        <f t="shared" si="1"/>
        <v>0.59328358208955223</v>
      </c>
      <c r="I8" s="21">
        <f t="shared" ref="I8:I22" si="3">H8/0.66</f>
        <v>0.89891451831750335</v>
      </c>
      <c r="J8" s="72">
        <v>9072.9599999999991</v>
      </c>
      <c r="K8" s="39">
        <f t="shared" ref="K8:K22" si="4">(J8/6800)</f>
        <v>1.3342588235294117</v>
      </c>
    </row>
    <row r="9" spans="1:14" s="3" customFormat="1" ht="17.25" customHeight="1" x14ac:dyDescent="0.25">
      <c r="A9" s="22" t="s">
        <v>45</v>
      </c>
      <c r="B9" s="20">
        <v>1820</v>
      </c>
      <c r="C9" s="38">
        <v>1013</v>
      </c>
      <c r="D9" s="65">
        <f t="shared" si="0"/>
        <v>0.55659340659340661</v>
      </c>
      <c r="E9" s="21">
        <f t="shared" si="2"/>
        <v>0.85629754860524088</v>
      </c>
      <c r="F9" s="38">
        <v>2342</v>
      </c>
      <c r="G9" s="51">
        <v>1352</v>
      </c>
      <c r="H9" s="63">
        <f t="shared" si="1"/>
        <v>0.57728437233134078</v>
      </c>
      <c r="I9" s="21">
        <f t="shared" si="3"/>
        <v>0.87467329141112238</v>
      </c>
      <c r="J9" s="72">
        <v>9457.4599999999991</v>
      </c>
      <c r="K9" s="39">
        <f t="shared" si="4"/>
        <v>1.3908029411764704</v>
      </c>
    </row>
    <row r="10" spans="1:14" s="3" customFormat="1" ht="17.25" customHeight="1" x14ac:dyDescent="0.25">
      <c r="A10" s="22" t="s">
        <v>72</v>
      </c>
      <c r="B10" s="20">
        <v>1014</v>
      </c>
      <c r="C10" s="38">
        <v>652</v>
      </c>
      <c r="D10" s="65">
        <f t="shared" si="0"/>
        <v>0.64299802761341218</v>
      </c>
      <c r="E10" s="21">
        <f t="shared" si="2"/>
        <v>0.98922773478986481</v>
      </c>
      <c r="F10" s="38">
        <v>1438</v>
      </c>
      <c r="G10" s="51">
        <v>828</v>
      </c>
      <c r="H10" s="63">
        <f t="shared" si="1"/>
        <v>0.57579972183588313</v>
      </c>
      <c r="I10" s="21">
        <f t="shared" si="3"/>
        <v>0.87242382096345927</v>
      </c>
      <c r="J10" s="72">
        <v>9474.23</v>
      </c>
      <c r="K10" s="39">
        <f t="shared" si="4"/>
        <v>1.3932691176470589</v>
      </c>
    </row>
    <row r="11" spans="1:14" s="3" customFormat="1" ht="17.25" customHeight="1" x14ac:dyDescent="0.25">
      <c r="A11" s="22" t="s">
        <v>47</v>
      </c>
      <c r="B11" s="20">
        <v>3994</v>
      </c>
      <c r="C11" s="38">
        <v>2308</v>
      </c>
      <c r="D11" s="65">
        <f t="shared" si="0"/>
        <v>0.57786680020030046</v>
      </c>
      <c r="E11" s="21">
        <f t="shared" si="2"/>
        <v>0.88902584646200067</v>
      </c>
      <c r="F11" s="38">
        <v>4459</v>
      </c>
      <c r="G11" s="51">
        <v>2683</v>
      </c>
      <c r="H11" s="63">
        <f t="shared" si="1"/>
        <v>0.60170441803094865</v>
      </c>
      <c r="I11" s="21">
        <f t="shared" si="3"/>
        <v>0.91167336065295246</v>
      </c>
      <c r="J11" s="72">
        <v>9721.4750000000004</v>
      </c>
      <c r="K11" s="39">
        <f t="shared" si="4"/>
        <v>1.4296286764705883</v>
      </c>
    </row>
    <row r="12" spans="1:14" s="3" customFormat="1" ht="17.25" customHeight="1" x14ac:dyDescent="0.25">
      <c r="A12" s="19" t="s">
        <v>73</v>
      </c>
      <c r="B12" s="20">
        <v>2431</v>
      </c>
      <c r="C12" s="38">
        <v>1732</v>
      </c>
      <c r="D12" s="65">
        <f t="shared" si="0"/>
        <v>0.71246400658165365</v>
      </c>
      <c r="E12" s="21">
        <f t="shared" si="2"/>
        <v>1.0960984716640825</v>
      </c>
      <c r="F12" s="38">
        <v>2320</v>
      </c>
      <c r="G12" s="51">
        <v>1545</v>
      </c>
      <c r="H12" s="63">
        <f t="shared" si="1"/>
        <v>0.66594827586206895</v>
      </c>
      <c r="I12" s="21">
        <f t="shared" si="3"/>
        <v>1.0090125391849529</v>
      </c>
      <c r="J12" s="72">
        <v>9791.08</v>
      </c>
      <c r="K12" s="39">
        <f t="shared" si="4"/>
        <v>1.4398647058823528</v>
      </c>
    </row>
    <row r="13" spans="1:14" s="3" customFormat="1" ht="17.25" customHeight="1" x14ac:dyDescent="0.25">
      <c r="A13" s="22" t="s">
        <v>74</v>
      </c>
      <c r="B13" s="20">
        <v>1814</v>
      </c>
      <c r="C13" s="38">
        <v>1105</v>
      </c>
      <c r="D13" s="65">
        <f t="shared" si="0"/>
        <v>0.6091510474090408</v>
      </c>
      <c r="E13" s="21">
        <f t="shared" si="2"/>
        <v>0.9371554575523704</v>
      </c>
      <c r="F13" s="38">
        <v>2032</v>
      </c>
      <c r="G13" s="51">
        <v>1263</v>
      </c>
      <c r="H13" s="63">
        <f t="shared" si="1"/>
        <v>0.62155511811023623</v>
      </c>
      <c r="I13" s="21">
        <f t="shared" si="3"/>
        <v>0.94175017895490332</v>
      </c>
      <c r="J13" s="72">
        <v>11538.48</v>
      </c>
      <c r="K13" s="39">
        <f t="shared" si="4"/>
        <v>1.696835294117647</v>
      </c>
    </row>
    <row r="14" spans="1:14" s="3" customFormat="1" ht="17.25" customHeight="1" x14ac:dyDescent="0.25">
      <c r="A14" s="22" t="s">
        <v>75</v>
      </c>
      <c r="B14" s="20">
        <v>917</v>
      </c>
      <c r="C14" s="38">
        <v>576</v>
      </c>
      <c r="D14" s="65">
        <f t="shared" si="0"/>
        <v>0.6281352235550709</v>
      </c>
      <c r="E14" s="21">
        <f t="shared" si="2"/>
        <v>0.96636188239241672</v>
      </c>
      <c r="F14" s="38">
        <v>1486</v>
      </c>
      <c r="G14" s="51">
        <v>907</v>
      </c>
      <c r="H14" s="63">
        <f t="shared" si="1"/>
        <v>0.61036339165545084</v>
      </c>
      <c r="I14" s="21">
        <f t="shared" si="3"/>
        <v>0.92479301765977395</v>
      </c>
      <c r="J14" s="72">
        <v>7677.15</v>
      </c>
      <c r="K14" s="39">
        <f t="shared" si="4"/>
        <v>1.1289926470588234</v>
      </c>
    </row>
    <row r="15" spans="1:14" s="3" customFormat="1" ht="17.25" customHeight="1" x14ac:dyDescent="0.25">
      <c r="A15" s="22" t="s">
        <v>51</v>
      </c>
      <c r="B15" s="20">
        <v>3822</v>
      </c>
      <c r="C15" s="38">
        <v>2373</v>
      </c>
      <c r="D15" s="65">
        <f t="shared" si="0"/>
        <v>0.62087912087912089</v>
      </c>
      <c r="E15" s="21">
        <f t="shared" si="2"/>
        <v>0.95519864750633976</v>
      </c>
      <c r="F15" s="38">
        <v>5844</v>
      </c>
      <c r="G15" s="51">
        <v>3580</v>
      </c>
      <c r="H15" s="63">
        <f t="shared" si="1"/>
        <v>0.61259411362080762</v>
      </c>
      <c r="I15" s="21">
        <f t="shared" si="3"/>
        <v>0.9281728994254661</v>
      </c>
      <c r="J15" s="72">
        <v>7650</v>
      </c>
      <c r="K15" s="39">
        <f t="shared" si="4"/>
        <v>1.125</v>
      </c>
    </row>
    <row r="16" spans="1:14" s="3" customFormat="1" ht="17.25" customHeight="1" x14ac:dyDescent="0.25">
      <c r="A16" s="22" t="s">
        <v>76</v>
      </c>
      <c r="B16" s="20">
        <v>3502</v>
      </c>
      <c r="C16" s="38">
        <v>2155</v>
      </c>
      <c r="D16" s="65">
        <f t="shared" si="0"/>
        <v>0.61536264991433465</v>
      </c>
      <c r="E16" s="21">
        <f t="shared" si="2"/>
        <v>0.94671176909897636</v>
      </c>
      <c r="F16" s="38">
        <v>3809</v>
      </c>
      <c r="G16" s="51">
        <v>2412</v>
      </c>
      <c r="H16" s="63">
        <f t="shared" si="1"/>
        <v>0.63323707009713837</v>
      </c>
      <c r="I16" s="21">
        <f t="shared" si="3"/>
        <v>0.95945010620778537</v>
      </c>
      <c r="J16" s="72">
        <v>8419.7000000000007</v>
      </c>
      <c r="K16" s="39">
        <f t="shared" si="4"/>
        <v>1.2381911764705884</v>
      </c>
    </row>
    <row r="17" spans="1:12" s="3" customFormat="1" ht="17.25" customHeight="1" x14ac:dyDescent="0.25">
      <c r="A17" s="22" t="s">
        <v>53</v>
      </c>
      <c r="B17" s="20">
        <v>4341</v>
      </c>
      <c r="C17" s="38">
        <v>2623</v>
      </c>
      <c r="D17" s="65">
        <f t="shared" si="0"/>
        <v>0.60423865468785998</v>
      </c>
      <c r="E17" s="21">
        <f t="shared" si="2"/>
        <v>0.92959793028901527</v>
      </c>
      <c r="F17" s="38">
        <v>5926</v>
      </c>
      <c r="G17" s="51">
        <v>3670</v>
      </c>
      <c r="H17" s="63">
        <f t="shared" si="1"/>
        <v>0.61930475869051638</v>
      </c>
      <c r="I17" s="21">
        <f t="shared" si="3"/>
        <v>0.93834054347047935</v>
      </c>
      <c r="J17" s="72">
        <v>11986.52</v>
      </c>
      <c r="K17" s="39">
        <f t="shared" si="4"/>
        <v>1.7627235294117647</v>
      </c>
    </row>
    <row r="18" spans="1:12" s="3" customFormat="1" ht="17.25" customHeight="1" x14ac:dyDescent="0.25">
      <c r="A18" s="22" t="s">
        <v>77</v>
      </c>
      <c r="B18" s="20">
        <v>3081</v>
      </c>
      <c r="C18" s="38">
        <v>1896</v>
      </c>
      <c r="D18" s="65">
        <f t="shared" si="0"/>
        <v>0.61538461538461542</v>
      </c>
      <c r="E18" s="21">
        <f t="shared" si="2"/>
        <v>0.94674556213017758</v>
      </c>
      <c r="F18" s="38">
        <v>4540</v>
      </c>
      <c r="G18" s="51">
        <v>2828</v>
      </c>
      <c r="H18" s="63">
        <f t="shared" si="1"/>
        <v>0.62290748898678416</v>
      </c>
      <c r="I18" s="21">
        <f t="shared" si="3"/>
        <v>0.94379922573755171</v>
      </c>
      <c r="J18" s="72">
        <v>13173.26</v>
      </c>
      <c r="K18" s="39">
        <f t="shared" si="4"/>
        <v>1.9372441176470589</v>
      </c>
    </row>
    <row r="19" spans="1:12" s="3" customFormat="1" ht="17.25" customHeight="1" x14ac:dyDescent="0.25">
      <c r="A19" s="22" t="s">
        <v>78</v>
      </c>
      <c r="B19" s="20">
        <v>1354</v>
      </c>
      <c r="C19" s="38">
        <v>814</v>
      </c>
      <c r="D19" s="65">
        <f t="shared" si="0"/>
        <v>0.60118168389955684</v>
      </c>
      <c r="E19" s="21">
        <f t="shared" si="2"/>
        <v>0.92489489830701044</v>
      </c>
      <c r="F19" s="38">
        <v>1955</v>
      </c>
      <c r="G19" s="51">
        <v>1169</v>
      </c>
      <c r="H19" s="63">
        <f t="shared" si="1"/>
        <v>0.59795396419437341</v>
      </c>
      <c r="I19" s="21">
        <f t="shared" si="3"/>
        <v>0.90599085483995967</v>
      </c>
      <c r="J19" s="72">
        <v>10260.700000000001</v>
      </c>
      <c r="K19" s="39">
        <f t="shared" si="4"/>
        <v>1.5089264705882355</v>
      </c>
    </row>
    <row r="20" spans="1:12" s="3" customFormat="1" ht="17.25" customHeight="1" x14ac:dyDescent="0.25">
      <c r="A20" s="22" t="s">
        <v>56</v>
      </c>
      <c r="B20" s="20">
        <v>2473</v>
      </c>
      <c r="C20" s="38">
        <v>1459</v>
      </c>
      <c r="D20" s="65">
        <f t="shared" si="0"/>
        <v>0.589971694298423</v>
      </c>
      <c r="E20" s="21">
        <f t="shared" si="2"/>
        <v>0.90764876045911225</v>
      </c>
      <c r="F20" s="38">
        <v>2491</v>
      </c>
      <c r="G20" s="51">
        <v>1449</v>
      </c>
      <c r="H20" s="63">
        <f t="shared" si="1"/>
        <v>0.58169409875551992</v>
      </c>
      <c r="I20" s="21">
        <f t="shared" si="3"/>
        <v>0.88135469508412101</v>
      </c>
      <c r="J20" s="72">
        <v>10080</v>
      </c>
      <c r="K20" s="39">
        <f t="shared" si="4"/>
        <v>1.4823529411764707</v>
      </c>
    </row>
    <row r="21" spans="1:12" s="3" customFormat="1" ht="17.25" customHeight="1" thickBot="1" x14ac:dyDescent="0.3">
      <c r="A21" s="23" t="s">
        <v>57</v>
      </c>
      <c r="B21" s="24">
        <v>2223</v>
      </c>
      <c r="C21" s="41">
        <v>1252</v>
      </c>
      <c r="D21" s="66">
        <f t="shared" si="0"/>
        <v>0.56320287899235266</v>
      </c>
      <c r="E21" s="25">
        <f t="shared" si="2"/>
        <v>0.86646596768054251</v>
      </c>
      <c r="F21" s="41">
        <v>2404</v>
      </c>
      <c r="G21" s="81">
        <v>1367</v>
      </c>
      <c r="H21" s="63">
        <f t="shared" si="1"/>
        <v>0.5686356073211315</v>
      </c>
      <c r="I21" s="25">
        <f t="shared" si="3"/>
        <v>0.86156910200171433</v>
      </c>
      <c r="J21" s="106">
        <v>11006.91</v>
      </c>
      <c r="K21" s="121">
        <f t="shared" si="4"/>
        <v>1.6186632352941177</v>
      </c>
      <c r="L21" s="67"/>
    </row>
    <row r="22" spans="1:12" s="10" customFormat="1" ht="17.25" customHeight="1" thickBot="1" x14ac:dyDescent="0.3">
      <c r="A22" s="26" t="s">
        <v>79</v>
      </c>
      <c r="B22" s="27">
        <v>39488</v>
      </c>
      <c r="C22" s="49">
        <v>24092</v>
      </c>
      <c r="D22" s="85">
        <f t="shared" si="0"/>
        <v>0.61010940032414906</v>
      </c>
      <c r="E22" s="28">
        <f t="shared" si="2"/>
        <v>0.93862984665253701</v>
      </c>
      <c r="F22" s="117">
        <v>51484</v>
      </c>
      <c r="G22" s="49">
        <v>31272</v>
      </c>
      <c r="H22" s="113">
        <f t="shared" si="1"/>
        <v>0.60741201149871804</v>
      </c>
      <c r="I22" s="28">
        <f t="shared" si="3"/>
        <v>0.92032122954351214</v>
      </c>
      <c r="J22" s="118">
        <v>9691.5149999999994</v>
      </c>
      <c r="K22" s="122">
        <f t="shared" si="4"/>
        <v>1.425222794117647</v>
      </c>
      <c r="L22" s="68"/>
    </row>
    <row r="23" spans="1:12" s="10" customFormat="1" ht="17.25" customHeight="1" x14ac:dyDescent="0.25">
      <c r="A23" s="178" t="str">
        <f>'2 - Job Seeker'!A25:K25</f>
        <v>*State Labor Exchange Goals:   Q2 EE Rate = 65%    Q4 EE Rate = 66%    Median Earnings = $6800</v>
      </c>
      <c r="B23" s="179"/>
      <c r="C23" s="179"/>
      <c r="D23" s="179"/>
      <c r="E23" s="179"/>
      <c r="F23" s="179"/>
      <c r="G23" s="179"/>
      <c r="H23" s="179"/>
      <c r="I23" s="179"/>
      <c r="J23" s="179"/>
      <c r="K23" s="200"/>
      <c r="L23" s="9"/>
    </row>
    <row r="24" spans="1:12" s="6" customFormat="1" ht="122.25" customHeight="1" thickBot="1" x14ac:dyDescent="0.3">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MARCH 31, 2022</v>
      </c>
      <c r="B2" s="205"/>
      <c r="C2" s="205"/>
      <c r="D2" s="205"/>
      <c r="E2" s="205"/>
      <c r="F2" s="205"/>
      <c r="G2" s="205"/>
      <c r="H2" s="205"/>
      <c r="I2" s="205"/>
      <c r="J2" s="205"/>
      <c r="K2" s="206"/>
    </row>
    <row r="3" spans="1:13" s="107" customFormat="1" ht="20.149999999999999" customHeight="1" thickBot="1" x14ac:dyDescent="0.3">
      <c r="A3" s="207" t="s">
        <v>82</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106</v>
      </c>
      <c r="C6" s="124">
        <v>58</v>
      </c>
      <c r="D6" s="125">
        <f>+C6/B6</f>
        <v>0.54716981132075471</v>
      </c>
      <c r="E6" s="126">
        <f>D6/0.6</f>
        <v>0.91194968553459121</v>
      </c>
      <c r="F6" s="124">
        <v>143</v>
      </c>
      <c r="G6" s="50">
        <v>70</v>
      </c>
      <c r="H6" s="127">
        <f>+G6/F6</f>
        <v>0.48951048951048953</v>
      </c>
      <c r="I6" s="126">
        <f>H6/0.6</f>
        <v>0.81585081585081587</v>
      </c>
      <c r="J6" s="128">
        <v>8902.7099999999991</v>
      </c>
      <c r="K6" s="129">
        <f>(J6/8600)</f>
        <v>1.0351988372093022</v>
      </c>
    </row>
    <row r="7" spans="1:13" s="109" customFormat="1" ht="16.5" customHeight="1" x14ac:dyDescent="0.25">
      <c r="A7" s="22" t="s">
        <v>43</v>
      </c>
      <c r="B7" s="20">
        <v>237</v>
      </c>
      <c r="C7" s="38">
        <v>143</v>
      </c>
      <c r="D7" s="65">
        <f t="shared" ref="D7:D22" si="0">+C7/B7</f>
        <v>0.6033755274261603</v>
      </c>
      <c r="E7" s="21">
        <f>D7/0.6</f>
        <v>1.0056258790436006</v>
      </c>
      <c r="F7" s="38">
        <v>292</v>
      </c>
      <c r="G7" s="51">
        <v>142</v>
      </c>
      <c r="H7" s="63">
        <f t="shared" ref="H7:H22" si="1">+G7/F7</f>
        <v>0.4863013698630137</v>
      </c>
      <c r="I7" s="21">
        <f>H7/0.6</f>
        <v>0.81050228310502281</v>
      </c>
      <c r="J7" s="72">
        <v>12060.26</v>
      </c>
      <c r="K7" s="39">
        <f>(J7/8600)</f>
        <v>1.4023558139534884</v>
      </c>
    </row>
    <row r="8" spans="1:13" s="109" customFormat="1" ht="16.5" customHeight="1" x14ac:dyDescent="0.25">
      <c r="A8" s="22" t="s">
        <v>44</v>
      </c>
      <c r="B8" s="20">
        <v>288</v>
      </c>
      <c r="C8" s="38">
        <v>145</v>
      </c>
      <c r="D8" s="65">
        <f t="shared" si="0"/>
        <v>0.50347222222222221</v>
      </c>
      <c r="E8" s="21">
        <f t="shared" ref="E8:E22" si="2">D8/0.6</f>
        <v>0.83912037037037035</v>
      </c>
      <c r="F8" s="38">
        <v>313</v>
      </c>
      <c r="G8" s="51">
        <v>166</v>
      </c>
      <c r="H8" s="63">
        <f t="shared" si="1"/>
        <v>0.53035143769968052</v>
      </c>
      <c r="I8" s="21">
        <f t="shared" ref="I8:I22" si="3">H8/0.6</f>
        <v>0.88391906283280086</v>
      </c>
      <c r="J8" s="72">
        <v>9271.08</v>
      </c>
      <c r="K8" s="39">
        <f t="shared" ref="K8:K22" si="4">(J8/8600)</f>
        <v>1.0780325581395349</v>
      </c>
    </row>
    <row r="9" spans="1:13" s="109" customFormat="1" ht="16.5" customHeight="1" x14ac:dyDescent="0.25">
      <c r="A9" s="22" t="s">
        <v>45</v>
      </c>
      <c r="B9" s="20">
        <v>118</v>
      </c>
      <c r="C9" s="38">
        <v>53</v>
      </c>
      <c r="D9" s="65">
        <f t="shared" si="0"/>
        <v>0.44915254237288138</v>
      </c>
      <c r="E9" s="21">
        <f t="shared" si="2"/>
        <v>0.74858757062146897</v>
      </c>
      <c r="F9" s="38">
        <v>186</v>
      </c>
      <c r="G9" s="51">
        <v>74</v>
      </c>
      <c r="H9" s="63">
        <f t="shared" si="1"/>
        <v>0.39784946236559138</v>
      </c>
      <c r="I9" s="21">
        <f t="shared" si="3"/>
        <v>0.6630824372759857</v>
      </c>
      <c r="J9" s="72">
        <v>10151.4</v>
      </c>
      <c r="K9" s="39">
        <f t="shared" si="4"/>
        <v>1.1803953488372092</v>
      </c>
    </row>
    <row r="10" spans="1:13" s="109" customFormat="1" ht="16.5" customHeight="1" x14ac:dyDescent="0.25">
      <c r="A10" s="22" t="s">
        <v>72</v>
      </c>
      <c r="B10" s="20">
        <v>116</v>
      </c>
      <c r="C10" s="38">
        <v>69</v>
      </c>
      <c r="D10" s="65">
        <f>IF(B10&gt;0,C10/B10,0)</f>
        <v>0.59482758620689657</v>
      </c>
      <c r="E10" s="21">
        <f t="shared" si="2"/>
        <v>0.99137931034482762</v>
      </c>
      <c r="F10" s="38">
        <v>155</v>
      </c>
      <c r="G10" s="51">
        <v>85</v>
      </c>
      <c r="H10" s="63">
        <f t="shared" si="1"/>
        <v>0.54838709677419351</v>
      </c>
      <c r="I10" s="21">
        <f t="shared" si="3"/>
        <v>0.91397849462365588</v>
      </c>
      <c r="J10" s="72">
        <v>7373.75</v>
      </c>
      <c r="K10" s="39">
        <f t="shared" si="4"/>
        <v>0.8574127906976744</v>
      </c>
    </row>
    <row r="11" spans="1:13" s="109" customFormat="1" ht="16.5" customHeight="1" x14ac:dyDescent="0.25">
      <c r="A11" s="22" t="s">
        <v>47</v>
      </c>
      <c r="B11" s="20">
        <v>222</v>
      </c>
      <c r="C11" s="38">
        <v>113</v>
      </c>
      <c r="D11" s="65">
        <f t="shared" si="0"/>
        <v>0.50900900900900903</v>
      </c>
      <c r="E11" s="21">
        <f t="shared" si="2"/>
        <v>0.84834834834834838</v>
      </c>
      <c r="F11" s="38">
        <v>286</v>
      </c>
      <c r="G11" s="51">
        <v>150</v>
      </c>
      <c r="H11" s="63">
        <f t="shared" si="1"/>
        <v>0.52447552447552448</v>
      </c>
      <c r="I11" s="21">
        <f t="shared" si="3"/>
        <v>0.87412587412587417</v>
      </c>
      <c r="J11" s="72">
        <v>12175.95</v>
      </c>
      <c r="K11" s="39">
        <f t="shared" si="4"/>
        <v>1.4158081395348838</v>
      </c>
    </row>
    <row r="12" spans="1:13" s="109" customFormat="1" ht="16.5" customHeight="1" x14ac:dyDescent="0.25">
      <c r="A12" s="19" t="s">
        <v>73</v>
      </c>
      <c r="B12" s="20">
        <v>107</v>
      </c>
      <c r="C12" s="38">
        <v>64</v>
      </c>
      <c r="D12" s="65">
        <f t="shared" si="0"/>
        <v>0.59813084112149528</v>
      </c>
      <c r="E12" s="21">
        <f t="shared" si="2"/>
        <v>0.99688473520249221</v>
      </c>
      <c r="F12" s="38">
        <v>122</v>
      </c>
      <c r="G12" s="51">
        <v>67</v>
      </c>
      <c r="H12" s="63">
        <f t="shared" si="1"/>
        <v>0.54918032786885251</v>
      </c>
      <c r="I12" s="21">
        <f t="shared" si="3"/>
        <v>0.91530054644808756</v>
      </c>
      <c r="J12" s="72">
        <v>8292.7900000000009</v>
      </c>
      <c r="K12" s="39">
        <f t="shared" si="4"/>
        <v>0.96427790697674431</v>
      </c>
    </row>
    <row r="13" spans="1:13" s="109" customFormat="1" ht="16.5" customHeight="1" x14ac:dyDescent="0.25">
      <c r="A13" s="22" t="s">
        <v>74</v>
      </c>
      <c r="B13" s="20">
        <v>108</v>
      </c>
      <c r="C13" s="38">
        <v>57</v>
      </c>
      <c r="D13" s="65">
        <f t="shared" si="0"/>
        <v>0.52777777777777779</v>
      </c>
      <c r="E13" s="21">
        <f t="shared" si="2"/>
        <v>0.87962962962962965</v>
      </c>
      <c r="F13" s="38">
        <v>108</v>
      </c>
      <c r="G13" s="51">
        <v>61</v>
      </c>
      <c r="H13" s="63">
        <f t="shared" si="1"/>
        <v>0.56481481481481477</v>
      </c>
      <c r="I13" s="21">
        <f t="shared" si="3"/>
        <v>0.94135802469135799</v>
      </c>
      <c r="J13" s="72">
        <v>10735.9</v>
      </c>
      <c r="K13" s="39">
        <f t="shared" si="4"/>
        <v>1.248360465116279</v>
      </c>
    </row>
    <row r="14" spans="1:13" s="109" customFormat="1" ht="16.5" customHeight="1" x14ac:dyDescent="0.25">
      <c r="A14" s="22" t="s">
        <v>75</v>
      </c>
      <c r="B14" s="20">
        <v>112</v>
      </c>
      <c r="C14" s="38">
        <v>71</v>
      </c>
      <c r="D14" s="65">
        <f t="shared" si="0"/>
        <v>0.6339285714285714</v>
      </c>
      <c r="E14" s="21">
        <f t="shared" si="2"/>
        <v>1.0565476190476191</v>
      </c>
      <c r="F14" s="38">
        <v>128</v>
      </c>
      <c r="G14" s="51">
        <v>82</v>
      </c>
      <c r="H14" s="63">
        <f t="shared" si="1"/>
        <v>0.640625</v>
      </c>
      <c r="I14" s="21">
        <f t="shared" si="3"/>
        <v>1.0677083333333335</v>
      </c>
      <c r="J14" s="72">
        <v>8601.1</v>
      </c>
      <c r="K14" s="39">
        <f t="shared" si="4"/>
        <v>1.0001279069767441</v>
      </c>
    </row>
    <row r="15" spans="1:13" s="109" customFormat="1" ht="16.5" customHeight="1" x14ac:dyDescent="0.25">
      <c r="A15" s="22" t="s">
        <v>51</v>
      </c>
      <c r="B15" s="20">
        <v>227</v>
      </c>
      <c r="C15" s="38">
        <v>129</v>
      </c>
      <c r="D15" s="65">
        <f t="shared" si="0"/>
        <v>0.56828193832599116</v>
      </c>
      <c r="E15" s="21">
        <f t="shared" si="2"/>
        <v>0.94713656387665202</v>
      </c>
      <c r="F15" s="38">
        <v>384</v>
      </c>
      <c r="G15" s="51">
        <v>203</v>
      </c>
      <c r="H15" s="63">
        <f t="shared" si="1"/>
        <v>0.52864583333333337</v>
      </c>
      <c r="I15" s="21">
        <f t="shared" si="3"/>
        <v>0.88107638888888895</v>
      </c>
      <c r="J15" s="72">
        <v>8511</v>
      </c>
      <c r="K15" s="39">
        <f t="shared" si="4"/>
        <v>0.98965116279069765</v>
      </c>
    </row>
    <row r="16" spans="1:13" s="109" customFormat="1" ht="16.5" customHeight="1" x14ac:dyDescent="0.25">
      <c r="A16" s="22" t="s">
        <v>76</v>
      </c>
      <c r="B16" s="20">
        <v>112</v>
      </c>
      <c r="C16" s="38">
        <v>57</v>
      </c>
      <c r="D16" s="65">
        <f t="shared" si="0"/>
        <v>0.5089285714285714</v>
      </c>
      <c r="E16" s="21">
        <f t="shared" si="2"/>
        <v>0.8482142857142857</v>
      </c>
      <c r="F16" s="38">
        <v>184</v>
      </c>
      <c r="G16" s="51">
        <v>92</v>
      </c>
      <c r="H16" s="63">
        <f t="shared" si="1"/>
        <v>0.5</v>
      </c>
      <c r="I16" s="21">
        <f t="shared" si="3"/>
        <v>0.83333333333333337</v>
      </c>
      <c r="J16" s="72">
        <v>11155.2</v>
      </c>
      <c r="K16" s="39">
        <f t="shared" si="4"/>
        <v>1.2971162790697675</v>
      </c>
    </row>
    <row r="17" spans="1:13" s="109" customFormat="1" ht="16.5" customHeight="1" x14ac:dyDescent="0.25">
      <c r="A17" s="22" t="s">
        <v>53</v>
      </c>
      <c r="B17" s="20">
        <v>223</v>
      </c>
      <c r="C17" s="38">
        <v>126</v>
      </c>
      <c r="D17" s="65">
        <f t="shared" si="0"/>
        <v>0.56502242152466364</v>
      </c>
      <c r="E17" s="21">
        <f t="shared" si="2"/>
        <v>0.9417040358744394</v>
      </c>
      <c r="F17" s="38">
        <v>310</v>
      </c>
      <c r="G17" s="51">
        <v>177</v>
      </c>
      <c r="H17" s="63">
        <f t="shared" si="1"/>
        <v>0.57096774193548383</v>
      </c>
      <c r="I17" s="21">
        <f t="shared" si="3"/>
        <v>0.95161290322580638</v>
      </c>
      <c r="J17" s="72">
        <v>12222.98</v>
      </c>
      <c r="K17" s="39">
        <f t="shared" si="4"/>
        <v>1.4212767441860465</v>
      </c>
    </row>
    <row r="18" spans="1:13" s="109" customFormat="1" ht="16.5" customHeight="1" x14ac:dyDescent="0.25">
      <c r="A18" s="22" t="s">
        <v>77</v>
      </c>
      <c r="B18" s="20">
        <v>165</v>
      </c>
      <c r="C18" s="38">
        <v>100</v>
      </c>
      <c r="D18" s="65">
        <f>IF(B18&gt;0,C18/B18,0)</f>
        <v>0.60606060606060608</v>
      </c>
      <c r="E18" s="21">
        <f t="shared" si="2"/>
        <v>1.0101010101010102</v>
      </c>
      <c r="F18" s="38">
        <v>213</v>
      </c>
      <c r="G18" s="51">
        <v>120</v>
      </c>
      <c r="H18" s="63">
        <f t="shared" si="1"/>
        <v>0.56338028169014087</v>
      </c>
      <c r="I18" s="21">
        <f t="shared" si="3"/>
        <v>0.93896713615023486</v>
      </c>
      <c r="J18" s="72">
        <v>12670.87</v>
      </c>
      <c r="K18" s="39">
        <f t="shared" si="4"/>
        <v>1.4733569767441861</v>
      </c>
    </row>
    <row r="19" spans="1:13" s="109" customFormat="1" ht="16.5" customHeight="1" x14ac:dyDescent="0.25">
      <c r="A19" s="22" t="s">
        <v>78</v>
      </c>
      <c r="B19" s="20">
        <v>123</v>
      </c>
      <c r="C19" s="38">
        <v>50</v>
      </c>
      <c r="D19" s="65">
        <f t="shared" si="0"/>
        <v>0.4065040650406504</v>
      </c>
      <c r="E19" s="21">
        <f t="shared" si="2"/>
        <v>0.6775067750677507</v>
      </c>
      <c r="F19" s="38">
        <v>184</v>
      </c>
      <c r="G19" s="51">
        <v>88</v>
      </c>
      <c r="H19" s="63">
        <f t="shared" si="1"/>
        <v>0.47826086956521741</v>
      </c>
      <c r="I19" s="21">
        <f t="shared" si="3"/>
        <v>0.79710144927536242</v>
      </c>
      <c r="J19" s="72">
        <v>12607.725</v>
      </c>
      <c r="K19" s="39">
        <f t="shared" si="4"/>
        <v>1.466014534883721</v>
      </c>
    </row>
    <row r="20" spans="1:13" s="109" customFormat="1" ht="16.5" customHeight="1" x14ac:dyDescent="0.25">
      <c r="A20" s="22" t="s">
        <v>56</v>
      </c>
      <c r="B20" s="20">
        <v>303</v>
      </c>
      <c r="C20" s="38">
        <v>162</v>
      </c>
      <c r="D20" s="65">
        <f t="shared" si="0"/>
        <v>0.53465346534653468</v>
      </c>
      <c r="E20" s="21">
        <f t="shared" si="2"/>
        <v>0.89108910891089121</v>
      </c>
      <c r="F20" s="38">
        <v>270</v>
      </c>
      <c r="G20" s="51">
        <v>128</v>
      </c>
      <c r="H20" s="63">
        <f t="shared" si="1"/>
        <v>0.47407407407407409</v>
      </c>
      <c r="I20" s="21">
        <f t="shared" si="3"/>
        <v>0.79012345679012352</v>
      </c>
      <c r="J20" s="72">
        <v>12454.53</v>
      </c>
      <c r="K20" s="39">
        <f t="shared" si="4"/>
        <v>1.4482011627906977</v>
      </c>
    </row>
    <row r="21" spans="1:13" s="109" customFormat="1" ht="16.5" customHeight="1" thickBot="1" x14ac:dyDescent="0.3">
      <c r="A21" s="23" t="s">
        <v>57</v>
      </c>
      <c r="B21" s="24">
        <v>126</v>
      </c>
      <c r="C21" s="48">
        <v>58</v>
      </c>
      <c r="D21" s="66">
        <f t="shared" si="0"/>
        <v>0.46031746031746029</v>
      </c>
      <c r="E21" s="25">
        <f t="shared" si="2"/>
        <v>0.76719576719576721</v>
      </c>
      <c r="F21" s="41">
        <v>195</v>
      </c>
      <c r="G21" s="81">
        <v>93</v>
      </c>
      <c r="H21" s="64">
        <f t="shared" si="1"/>
        <v>0.47692307692307695</v>
      </c>
      <c r="I21" s="25">
        <f t="shared" si="3"/>
        <v>0.79487179487179493</v>
      </c>
      <c r="J21" s="106">
        <v>13020.5</v>
      </c>
      <c r="K21" s="121">
        <f t="shared" si="4"/>
        <v>1.5140116279069769</v>
      </c>
    </row>
    <row r="22" spans="1:13" s="111" customFormat="1" ht="16.5" customHeight="1" thickBot="1" x14ac:dyDescent="0.3">
      <c r="A22" s="26" t="s">
        <v>79</v>
      </c>
      <c r="B22" s="27">
        <v>2693</v>
      </c>
      <c r="C22" s="49">
        <v>1455</v>
      </c>
      <c r="D22" s="85">
        <f t="shared" si="0"/>
        <v>0.54028963980690681</v>
      </c>
      <c r="E22" s="28">
        <f t="shared" si="2"/>
        <v>0.90048273301151138</v>
      </c>
      <c r="F22" s="117">
        <v>3473</v>
      </c>
      <c r="G22" s="49">
        <v>1798</v>
      </c>
      <c r="H22" s="113">
        <f t="shared" si="1"/>
        <v>0.5177080334005183</v>
      </c>
      <c r="I22" s="28">
        <f t="shared" si="3"/>
        <v>0.86284672233419724</v>
      </c>
      <c r="J22" s="118">
        <v>10648.77</v>
      </c>
      <c r="K22" s="122">
        <f t="shared" si="4"/>
        <v>1.2382290697674418</v>
      </c>
    </row>
    <row r="23" spans="1:13" s="111" customFormat="1" ht="16.5" customHeight="1" x14ac:dyDescent="0.25">
      <c r="A23" s="178" t="s">
        <v>89</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MARCH 31, 2022</v>
      </c>
      <c r="B2" s="205"/>
      <c r="C2" s="205"/>
      <c r="D2" s="205"/>
      <c r="E2" s="205"/>
      <c r="F2" s="205"/>
      <c r="G2" s="205"/>
      <c r="H2" s="205"/>
      <c r="I2" s="205"/>
      <c r="J2" s="205"/>
      <c r="K2" s="206"/>
    </row>
    <row r="3" spans="1:13" s="107" customFormat="1" ht="20.149999999999999" customHeight="1" thickBot="1" x14ac:dyDescent="0.3">
      <c r="A3" s="207" t="s">
        <v>84</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22</v>
      </c>
      <c r="C6" s="124">
        <v>6</v>
      </c>
      <c r="D6" s="125">
        <f>+C6/B6</f>
        <v>0.27272727272727271</v>
      </c>
      <c r="E6" s="126">
        <f>D6/0.65</f>
        <v>0.41958041958041953</v>
      </c>
      <c r="F6" s="124">
        <v>29</v>
      </c>
      <c r="G6" s="50">
        <v>11</v>
      </c>
      <c r="H6" s="127">
        <f>+G6/F6</f>
        <v>0.37931034482758619</v>
      </c>
      <c r="I6" s="126">
        <f>H6/0.66</f>
        <v>0.57471264367816088</v>
      </c>
      <c r="J6" s="128">
        <v>2790.605</v>
      </c>
      <c r="K6" s="129">
        <f>(J6/6800)</f>
        <v>0.41038308823529412</v>
      </c>
    </row>
    <row r="7" spans="1:13" s="109" customFormat="1" ht="16.5" customHeight="1" x14ac:dyDescent="0.25">
      <c r="A7" s="22" t="s">
        <v>43</v>
      </c>
      <c r="B7" s="20">
        <v>143</v>
      </c>
      <c r="C7" s="38">
        <v>96</v>
      </c>
      <c r="D7" s="65">
        <f t="shared" ref="D7:D22" si="0">+C7/B7</f>
        <v>0.67132867132867136</v>
      </c>
      <c r="E7" s="21">
        <f>D7/0.65</f>
        <v>1.0328133405056481</v>
      </c>
      <c r="F7" s="38">
        <v>122</v>
      </c>
      <c r="G7" s="51">
        <v>63</v>
      </c>
      <c r="H7" s="63">
        <f t="shared" ref="H7:H22" si="1">+G7/F7</f>
        <v>0.51639344262295084</v>
      </c>
      <c r="I7" s="21">
        <f>H7/0.66</f>
        <v>0.7824143070044709</v>
      </c>
      <c r="J7" s="72">
        <v>13204.95</v>
      </c>
      <c r="K7" s="39">
        <f>(J7/6800)</f>
        <v>1.941904411764706</v>
      </c>
    </row>
    <row r="8" spans="1:13" s="109" customFormat="1" ht="16.5" customHeight="1" x14ac:dyDescent="0.25">
      <c r="A8" s="22" t="s">
        <v>44</v>
      </c>
      <c r="B8" s="20">
        <v>74</v>
      </c>
      <c r="C8" s="38">
        <v>43</v>
      </c>
      <c r="D8" s="65">
        <f t="shared" si="0"/>
        <v>0.58108108108108103</v>
      </c>
      <c r="E8" s="21">
        <f t="shared" ref="E8:E22" si="2">D8/0.65</f>
        <v>0.89397089397089391</v>
      </c>
      <c r="F8" s="38">
        <v>52</v>
      </c>
      <c r="G8" s="51">
        <v>26</v>
      </c>
      <c r="H8" s="63">
        <f t="shared" si="1"/>
        <v>0.5</v>
      </c>
      <c r="I8" s="21">
        <f t="shared" ref="I8:I22" si="3">H8/0.66</f>
        <v>0.75757575757575757</v>
      </c>
      <c r="J8" s="72">
        <v>10159.74</v>
      </c>
      <c r="K8" s="39">
        <f t="shared" ref="K8:K22" si="4">(J8/6800)</f>
        <v>1.4940794117647058</v>
      </c>
    </row>
    <row r="9" spans="1:13" s="109" customFormat="1" ht="16.5" customHeight="1" x14ac:dyDescent="0.25">
      <c r="A9" s="22" t="s">
        <v>45</v>
      </c>
      <c r="B9" s="20">
        <v>25</v>
      </c>
      <c r="C9" s="38">
        <v>6</v>
      </c>
      <c r="D9" s="65">
        <f t="shared" si="0"/>
        <v>0.24</v>
      </c>
      <c r="E9" s="21">
        <f t="shared" si="2"/>
        <v>0.3692307692307692</v>
      </c>
      <c r="F9" s="38">
        <v>43</v>
      </c>
      <c r="G9" s="51">
        <v>17</v>
      </c>
      <c r="H9" s="63">
        <f t="shared" si="1"/>
        <v>0.39534883720930231</v>
      </c>
      <c r="I9" s="21">
        <f t="shared" si="3"/>
        <v>0.5990133897110641</v>
      </c>
      <c r="J9" s="72">
        <v>16403.07</v>
      </c>
      <c r="K9" s="39">
        <f t="shared" si="4"/>
        <v>2.4122161764705883</v>
      </c>
    </row>
    <row r="10" spans="1:13" s="109" customFormat="1" ht="16.5" customHeight="1" x14ac:dyDescent="0.25">
      <c r="A10" s="22" t="s">
        <v>72</v>
      </c>
      <c r="B10" s="20">
        <v>34</v>
      </c>
      <c r="C10" s="38">
        <v>21</v>
      </c>
      <c r="D10" s="65">
        <f>IF(B10&gt;0,C10/B10,0)</f>
        <v>0.61764705882352944</v>
      </c>
      <c r="E10" s="21">
        <f t="shared" si="2"/>
        <v>0.95022624434389136</v>
      </c>
      <c r="F10" s="38">
        <v>43</v>
      </c>
      <c r="G10" s="51">
        <v>23</v>
      </c>
      <c r="H10" s="63">
        <f t="shared" si="1"/>
        <v>0.53488372093023251</v>
      </c>
      <c r="I10" s="21">
        <f t="shared" si="3"/>
        <v>0.81042988019732198</v>
      </c>
      <c r="J10" s="72">
        <v>8270.6</v>
      </c>
      <c r="K10" s="39">
        <f t="shared" si="4"/>
        <v>1.216264705882353</v>
      </c>
    </row>
    <row r="11" spans="1:13" s="109" customFormat="1" ht="16.5" customHeight="1" x14ac:dyDescent="0.25">
      <c r="A11" s="22" t="s">
        <v>47</v>
      </c>
      <c r="B11" s="20">
        <v>27</v>
      </c>
      <c r="C11" s="38">
        <v>16</v>
      </c>
      <c r="D11" s="65">
        <f t="shared" si="0"/>
        <v>0.59259259259259256</v>
      </c>
      <c r="E11" s="21">
        <f t="shared" si="2"/>
        <v>0.91168091168091159</v>
      </c>
      <c r="F11" s="38">
        <v>40</v>
      </c>
      <c r="G11" s="51">
        <v>26</v>
      </c>
      <c r="H11" s="63">
        <f t="shared" si="1"/>
        <v>0.65</v>
      </c>
      <c r="I11" s="21">
        <f t="shared" si="3"/>
        <v>0.98484848484848486</v>
      </c>
      <c r="J11" s="72">
        <v>10952.36</v>
      </c>
      <c r="K11" s="39">
        <f t="shared" si="4"/>
        <v>1.6106411764705884</v>
      </c>
    </row>
    <row r="12" spans="1:13" s="109" customFormat="1" ht="16.5" customHeight="1" x14ac:dyDescent="0.25">
      <c r="A12" s="19" t="s">
        <v>73</v>
      </c>
      <c r="B12" s="20">
        <v>16</v>
      </c>
      <c r="C12" s="38">
        <v>10</v>
      </c>
      <c r="D12" s="65">
        <f t="shared" si="0"/>
        <v>0.625</v>
      </c>
      <c r="E12" s="21">
        <f t="shared" si="2"/>
        <v>0.96153846153846145</v>
      </c>
      <c r="F12" s="38">
        <v>28</v>
      </c>
      <c r="G12" s="51">
        <v>14</v>
      </c>
      <c r="H12" s="63">
        <f t="shared" si="1"/>
        <v>0.5</v>
      </c>
      <c r="I12" s="21">
        <f t="shared" si="3"/>
        <v>0.75757575757575757</v>
      </c>
      <c r="J12" s="72">
        <v>5573.81</v>
      </c>
      <c r="K12" s="39">
        <f t="shared" si="4"/>
        <v>0.81967794117647064</v>
      </c>
    </row>
    <row r="13" spans="1:13" s="109" customFormat="1" ht="16.5" customHeight="1" x14ac:dyDescent="0.25">
      <c r="A13" s="22" t="s">
        <v>74</v>
      </c>
      <c r="B13" s="20">
        <v>28</v>
      </c>
      <c r="C13" s="38">
        <v>12</v>
      </c>
      <c r="D13" s="65">
        <f t="shared" si="0"/>
        <v>0.42857142857142855</v>
      </c>
      <c r="E13" s="21">
        <f t="shared" si="2"/>
        <v>0.65934065934065933</v>
      </c>
      <c r="F13" s="38">
        <v>24</v>
      </c>
      <c r="G13" s="51">
        <v>13</v>
      </c>
      <c r="H13" s="63">
        <f t="shared" si="1"/>
        <v>0.54166666666666663</v>
      </c>
      <c r="I13" s="21">
        <f t="shared" si="3"/>
        <v>0.82070707070707061</v>
      </c>
      <c r="J13" s="72">
        <v>8945.2049999999999</v>
      </c>
      <c r="K13" s="39">
        <f t="shared" si="4"/>
        <v>1.3154713235294118</v>
      </c>
    </row>
    <row r="14" spans="1:13" s="109" customFormat="1" ht="16.5" customHeight="1" x14ac:dyDescent="0.25">
      <c r="A14" s="22" t="s">
        <v>75</v>
      </c>
      <c r="B14" s="20">
        <v>13</v>
      </c>
      <c r="C14" s="38">
        <v>7</v>
      </c>
      <c r="D14" s="65">
        <f t="shared" si="0"/>
        <v>0.53846153846153844</v>
      </c>
      <c r="E14" s="21">
        <f t="shared" si="2"/>
        <v>0.82840236686390523</v>
      </c>
      <c r="F14" s="38">
        <v>11</v>
      </c>
      <c r="G14" s="51">
        <v>5</v>
      </c>
      <c r="H14" s="63">
        <f t="shared" si="1"/>
        <v>0.45454545454545453</v>
      </c>
      <c r="I14" s="21">
        <f t="shared" si="3"/>
        <v>0.68870523415977958</v>
      </c>
      <c r="J14" s="72">
        <v>9750</v>
      </c>
      <c r="K14" s="39">
        <f t="shared" si="4"/>
        <v>1.4338235294117647</v>
      </c>
    </row>
    <row r="15" spans="1:13" s="109" customFormat="1" ht="16.5" customHeight="1" x14ac:dyDescent="0.25">
      <c r="A15" s="22" t="s">
        <v>51</v>
      </c>
      <c r="B15" s="20">
        <v>30</v>
      </c>
      <c r="C15" s="38">
        <v>14</v>
      </c>
      <c r="D15" s="65">
        <f t="shared" si="0"/>
        <v>0.46666666666666667</v>
      </c>
      <c r="E15" s="21">
        <f t="shared" si="2"/>
        <v>0.71794871794871795</v>
      </c>
      <c r="F15" s="38">
        <v>56</v>
      </c>
      <c r="G15" s="51">
        <v>27</v>
      </c>
      <c r="H15" s="63">
        <f t="shared" si="1"/>
        <v>0.48214285714285715</v>
      </c>
      <c r="I15" s="21">
        <f t="shared" si="3"/>
        <v>0.73051948051948046</v>
      </c>
      <c r="J15" s="72">
        <v>4761.3950000000004</v>
      </c>
      <c r="K15" s="39">
        <f t="shared" si="4"/>
        <v>0.70020514705882364</v>
      </c>
    </row>
    <row r="16" spans="1:13" s="109" customFormat="1" ht="16.5" customHeight="1" x14ac:dyDescent="0.25">
      <c r="A16" s="22" t="s">
        <v>76</v>
      </c>
      <c r="B16" s="20">
        <v>20</v>
      </c>
      <c r="C16" s="38">
        <v>12</v>
      </c>
      <c r="D16" s="65">
        <f t="shared" si="0"/>
        <v>0.6</v>
      </c>
      <c r="E16" s="21">
        <f t="shared" si="2"/>
        <v>0.92307692307692302</v>
      </c>
      <c r="F16" s="38">
        <v>42</v>
      </c>
      <c r="G16" s="51">
        <v>21</v>
      </c>
      <c r="H16" s="63">
        <f t="shared" si="1"/>
        <v>0.5</v>
      </c>
      <c r="I16" s="21">
        <f t="shared" si="3"/>
        <v>0.75757575757575757</v>
      </c>
      <c r="J16" s="72">
        <v>10868.8</v>
      </c>
      <c r="K16" s="39">
        <f t="shared" si="4"/>
        <v>1.5983529411764705</v>
      </c>
    </row>
    <row r="17" spans="1:13" s="109" customFormat="1" ht="16.5" customHeight="1" x14ac:dyDescent="0.25">
      <c r="A17" s="22" t="s">
        <v>53</v>
      </c>
      <c r="B17" s="20">
        <v>58</v>
      </c>
      <c r="C17" s="38">
        <v>28</v>
      </c>
      <c r="D17" s="65">
        <f t="shared" si="0"/>
        <v>0.48275862068965519</v>
      </c>
      <c r="E17" s="21">
        <f t="shared" si="2"/>
        <v>0.7427055702917772</v>
      </c>
      <c r="F17" s="38">
        <v>70</v>
      </c>
      <c r="G17" s="51">
        <v>38</v>
      </c>
      <c r="H17" s="63">
        <f t="shared" si="1"/>
        <v>0.54285714285714282</v>
      </c>
      <c r="I17" s="21">
        <f t="shared" si="3"/>
        <v>0.82251082251082241</v>
      </c>
      <c r="J17" s="72">
        <v>12339.695</v>
      </c>
      <c r="K17" s="39">
        <f t="shared" si="4"/>
        <v>1.8146610294117647</v>
      </c>
    </row>
    <row r="18" spans="1:13" s="109" customFormat="1" ht="16.5" customHeight="1" x14ac:dyDescent="0.25">
      <c r="A18" s="22" t="s">
        <v>77</v>
      </c>
      <c r="B18" s="20">
        <v>37</v>
      </c>
      <c r="C18" s="38">
        <v>24</v>
      </c>
      <c r="D18" s="65">
        <f>IF(B18&gt;0,C18/B18,0)</f>
        <v>0.64864864864864868</v>
      </c>
      <c r="E18" s="21">
        <f t="shared" si="2"/>
        <v>0.99792099792099798</v>
      </c>
      <c r="F18" s="38">
        <v>47</v>
      </c>
      <c r="G18" s="51">
        <v>24</v>
      </c>
      <c r="H18" s="63">
        <f t="shared" si="1"/>
        <v>0.51063829787234039</v>
      </c>
      <c r="I18" s="21">
        <f t="shared" si="3"/>
        <v>0.77369439071566726</v>
      </c>
      <c r="J18" s="72">
        <v>12103.05</v>
      </c>
      <c r="K18" s="39">
        <f t="shared" si="4"/>
        <v>1.7798602941176469</v>
      </c>
    </row>
    <row r="19" spans="1:13" s="109" customFormat="1" ht="16.5" customHeight="1" x14ac:dyDescent="0.25">
      <c r="A19" s="22" t="s">
        <v>78</v>
      </c>
      <c r="B19" s="20">
        <v>25</v>
      </c>
      <c r="C19" s="38">
        <v>12</v>
      </c>
      <c r="D19" s="65">
        <f t="shared" si="0"/>
        <v>0.48</v>
      </c>
      <c r="E19" s="21">
        <f t="shared" si="2"/>
        <v>0.73846153846153839</v>
      </c>
      <c r="F19" s="38">
        <v>30</v>
      </c>
      <c r="G19" s="51">
        <v>18</v>
      </c>
      <c r="H19" s="63">
        <f t="shared" si="1"/>
        <v>0.6</v>
      </c>
      <c r="I19" s="21">
        <f t="shared" si="3"/>
        <v>0.90909090909090906</v>
      </c>
      <c r="J19" s="72">
        <v>7735.6750000000002</v>
      </c>
      <c r="K19" s="39">
        <f t="shared" si="4"/>
        <v>1.1375992647058824</v>
      </c>
    </row>
    <row r="20" spans="1:13" s="109" customFormat="1" ht="16.5" customHeight="1" x14ac:dyDescent="0.25">
      <c r="A20" s="22" t="s">
        <v>56</v>
      </c>
      <c r="B20" s="20">
        <v>35</v>
      </c>
      <c r="C20" s="38">
        <v>19</v>
      </c>
      <c r="D20" s="65">
        <f t="shared" si="0"/>
        <v>0.54285714285714282</v>
      </c>
      <c r="E20" s="21">
        <f t="shared" si="2"/>
        <v>0.83516483516483508</v>
      </c>
      <c r="F20" s="38">
        <v>33</v>
      </c>
      <c r="G20" s="51">
        <v>14</v>
      </c>
      <c r="H20" s="63">
        <f t="shared" si="1"/>
        <v>0.42424242424242425</v>
      </c>
      <c r="I20" s="21">
        <f t="shared" si="3"/>
        <v>0.64279155188246095</v>
      </c>
      <c r="J20" s="72">
        <v>13475.44</v>
      </c>
      <c r="K20" s="39">
        <f t="shared" si="4"/>
        <v>1.9816823529411765</v>
      </c>
    </row>
    <row r="21" spans="1:13" s="109" customFormat="1" ht="16.5" customHeight="1" thickBot="1" x14ac:dyDescent="0.3">
      <c r="A21" s="23" t="s">
        <v>57</v>
      </c>
      <c r="B21" s="24">
        <v>25</v>
      </c>
      <c r="C21" s="48">
        <v>8</v>
      </c>
      <c r="D21" s="66">
        <f t="shared" si="0"/>
        <v>0.32</v>
      </c>
      <c r="E21" s="25">
        <f t="shared" si="2"/>
        <v>0.49230769230769228</v>
      </c>
      <c r="F21" s="41">
        <v>42</v>
      </c>
      <c r="G21" s="81">
        <v>18</v>
      </c>
      <c r="H21" s="64">
        <f t="shared" si="1"/>
        <v>0.42857142857142855</v>
      </c>
      <c r="I21" s="25">
        <f t="shared" si="3"/>
        <v>0.64935064935064923</v>
      </c>
      <c r="J21" s="106">
        <v>13274.3</v>
      </c>
      <c r="K21" s="121">
        <f t="shared" si="4"/>
        <v>1.9521029411764705</v>
      </c>
    </row>
    <row r="22" spans="1:13" s="111" customFormat="1" ht="16.5" customHeight="1" thickBot="1" x14ac:dyDescent="0.3">
      <c r="A22" s="26" t="s">
        <v>79</v>
      </c>
      <c r="B22" s="27">
        <v>612</v>
      </c>
      <c r="C22" s="49">
        <v>334</v>
      </c>
      <c r="D22" s="85">
        <f t="shared" si="0"/>
        <v>0.54575163398692805</v>
      </c>
      <c r="E22" s="28">
        <f t="shared" si="2"/>
        <v>0.83961789844142776</v>
      </c>
      <c r="F22" s="117">
        <v>712</v>
      </c>
      <c r="G22" s="49">
        <v>358</v>
      </c>
      <c r="H22" s="113">
        <f t="shared" si="1"/>
        <v>0.5028089887640449</v>
      </c>
      <c r="I22" s="28">
        <f t="shared" si="3"/>
        <v>0.76183180115764371</v>
      </c>
      <c r="J22" s="118">
        <v>11063.58</v>
      </c>
      <c r="K22" s="122">
        <f t="shared" si="4"/>
        <v>1.6269970588235294</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1" t="str">
        <f>'1- Populations in Cohort'!A1:N1</f>
        <v xml:space="preserve">TAB 10 - LABOR EXCHANGE PERFORMANCE SUMMARY </v>
      </c>
      <c r="B1" s="202"/>
      <c r="C1" s="202"/>
      <c r="D1" s="202"/>
      <c r="E1" s="202"/>
      <c r="F1" s="202"/>
      <c r="G1" s="202"/>
      <c r="H1" s="202"/>
      <c r="I1" s="202"/>
      <c r="J1" s="202"/>
      <c r="K1" s="203"/>
    </row>
    <row r="2" spans="1:13" ht="20.149999999999999" customHeight="1" thickBot="1" x14ac:dyDescent="0.35">
      <c r="A2" s="204" t="str">
        <f>'1- Populations in Cohort'!A2:N2</f>
        <v>FY22 QUARTER ENDING MARCH 31, 2022</v>
      </c>
      <c r="B2" s="205"/>
      <c r="C2" s="205"/>
      <c r="D2" s="205"/>
      <c r="E2" s="205"/>
      <c r="F2" s="205"/>
      <c r="G2" s="205"/>
      <c r="H2" s="205"/>
      <c r="I2" s="205"/>
      <c r="J2" s="205"/>
      <c r="K2" s="206"/>
    </row>
    <row r="3" spans="1:13" s="107" customFormat="1" ht="20.149999999999999" customHeight="1" thickBot="1" x14ac:dyDescent="0.3">
      <c r="A3" s="207" t="s">
        <v>85</v>
      </c>
      <c r="B3" s="208"/>
      <c r="C3" s="208"/>
      <c r="D3" s="208"/>
      <c r="E3" s="208"/>
      <c r="F3" s="208"/>
      <c r="G3" s="208"/>
      <c r="H3" s="208"/>
      <c r="I3" s="208"/>
      <c r="J3" s="208"/>
      <c r="K3" s="209"/>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44" t="s">
        <v>71</v>
      </c>
      <c r="K5" s="70" t="s">
        <v>83</v>
      </c>
    </row>
    <row r="6" spans="1:13" s="109" customFormat="1" ht="16.5" customHeight="1" x14ac:dyDescent="0.25">
      <c r="A6" s="45" t="s">
        <v>42</v>
      </c>
      <c r="B6" s="123">
        <v>10</v>
      </c>
      <c r="C6" s="124">
        <v>5</v>
      </c>
      <c r="D6" s="125">
        <f>+C6/B6</f>
        <v>0.5</v>
      </c>
      <c r="E6" s="126">
        <f>D6/0.65</f>
        <v>0.76923076923076916</v>
      </c>
      <c r="F6" s="124">
        <v>13</v>
      </c>
      <c r="G6" s="50">
        <v>6</v>
      </c>
      <c r="H6" s="127">
        <f>+G6/F6</f>
        <v>0.46153846153846156</v>
      </c>
      <c r="I6" s="126">
        <f>H6/0.66</f>
        <v>0.69930069930069927</v>
      </c>
      <c r="J6" s="128">
        <v>2725.56</v>
      </c>
      <c r="K6" s="129">
        <f>(J6/6800)</f>
        <v>0.4008176470588235</v>
      </c>
    </row>
    <row r="7" spans="1:13" s="109" customFormat="1" ht="16.5" customHeight="1" x14ac:dyDescent="0.25">
      <c r="A7" s="22" t="s">
        <v>43</v>
      </c>
      <c r="B7" s="20">
        <v>110</v>
      </c>
      <c r="C7" s="38">
        <v>79</v>
      </c>
      <c r="D7" s="65">
        <f t="shared" ref="D7:D22" si="0">+C7/B7</f>
        <v>0.71818181818181814</v>
      </c>
      <c r="E7" s="21">
        <f>D7/0.65</f>
        <v>1.1048951048951048</v>
      </c>
      <c r="F7" s="38">
        <v>75</v>
      </c>
      <c r="G7" s="51">
        <v>43</v>
      </c>
      <c r="H7" s="63">
        <f t="shared" ref="H7:H22" si="1">+G7/F7</f>
        <v>0.57333333333333336</v>
      </c>
      <c r="I7" s="21">
        <f>H7/0.66</f>
        <v>0.86868686868686873</v>
      </c>
      <c r="J7" s="72">
        <v>13882.69</v>
      </c>
      <c r="K7" s="39">
        <f>(J7/6800)</f>
        <v>2.0415720588235295</v>
      </c>
    </row>
    <row r="8" spans="1:13" s="109" customFormat="1" ht="16.5" customHeight="1" x14ac:dyDescent="0.25">
      <c r="A8" s="22" t="s">
        <v>44</v>
      </c>
      <c r="B8" s="20">
        <v>49</v>
      </c>
      <c r="C8" s="38">
        <v>29</v>
      </c>
      <c r="D8" s="65">
        <f t="shared" si="0"/>
        <v>0.59183673469387754</v>
      </c>
      <c r="E8" s="21">
        <f t="shared" ref="E8:E22" si="2">D8/0.65</f>
        <v>0.9105180533751962</v>
      </c>
      <c r="F8" s="38">
        <v>18</v>
      </c>
      <c r="G8" s="51">
        <v>11</v>
      </c>
      <c r="H8" s="63">
        <f t="shared" si="1"/>
        <v>0.61111111111111116</v>
      </c>
      <c r="I8" s="21">
        <f t="shared" ref="I8:I22" si="3">H8/0.66</f>
        <v>0.92592592592592593</v>
      </c>
      <c r="J8" s="72">
        <v>11331.32</v>
      </c>
      <c r="K8" s="39">
        <f t="shared" ref="K8:K22" si="4">(J8/6800)</f>
        <v>1.6663705882352942</v>
      </c>
    </row>
    <row r="9" spans="1:13" s="109" customFormat="1" ht="16.5" customHeight="1" x14ac:dyDescent="0.25">
      <c r="A9" s="22" t="s">
        <v>45</v>
      </c>
      <c r="B9" s="20">
        <v>8</v>
      </c>
      <c r="C9" s="38">
        <v>3</v>
      </c>
      <c r="D9" s="65">
        <f t="shared" si="0"/>
        <v>0.375</v>
      </c>
      <c r="E9" s="21">
        <f t="shared" si="2"/>
        <v>0.57692307692307687</v>
      </c>
      <c r="F9" s="38">
        <v>12</v>
      </c>
      <c r="G9" s="51">
        <v>9</v>
      </c>
      <c r="H9" s="63">
        <f t="shared" si="1"/>
        <v>0.75</v>
      </c>
      <c r="I9" s="21">
        <f t="shared" si="3"/>
        <v>1.1363636363636362</v>
      </c>
      <c r="J9" s="72">
        <v>18491.14</v>
      </c>
      <c r="K9" s="39">
        <f t="shared" si="4"/>
        <v>2.7192852941176469</v>
      </c>
    </row>
    <row r="10" spans="1:13" s="109" customFormat="1" ht="16.5" customHeight="1" x14ac:dyDescent="0.25">
      <c r="A10" s="22" t="s">
        <v>72</v>
      </c>
      <c r="B10" s="20">
        <v>23</v>
      </c>
      <c r="C10" s="38">
        <v>13</v>
      </c>
      <c r="D10" s="65">
        <f>IF(B10&gt;0,C10/B10,0)</f>
        <v>0.56521739130434778</v>
      </c>
      <c r="E10" s="21">
        <f t="shared" si="2"/>
        <v>0.86956521739130421</v>
      </c>
      <c r="F10" s="38">
        <v>30</v>
      </c>
      <c r="G10" s="51">
        <v>15</v>
      </c>
      <c r="H10" s="63">
        <f>IF(F10&gt;0,G10/F10,0)</f>
        <v>0.5</v>
      </c>
      <c r="I10" s="21">
        <f t="shared" si="3"/>
        <v>0.75757575757575757</v>
      </c>
      <c r="J10" s="72">
        <v>8272</v>
      </c>
      <c r="K10" s="39">
        <f t="shared" si="4"/>
        <v>1.2164705882352942</v>
      </c>
    </row>
    <row r="11" spans="1:13" s="109" customFormat="1" ht="16.5" customHeight="1" x14ac:dyDescent="0.25">
      <c r="A11" s="22" t="s">
        <v>47</v>
      </c>
      <c r="B11" s="20">
        <v>17</v>
      </c>
      <c r="C11" s="38">
        <v>8</v>
      </c>
      <c r="D11" s="65">
        <f t="shared" si="0"/>
        <v>0.47058823529411764</v>
      </c>
      <c r="E11" s="21">
        <f t="shared" si="2"/>
        <v>0.72398190045248867</v>
      </c>
      <c r="F11" s="38">
        <v>19</v>
      </c>
      <c r="G11" s="51">
        <v>14</v>
      </c>
      <c r="H11" s="63">
        <f t="shared" si="1"/>
        <v>0.73684210526315785</v>
      </c>
      <c r="I11" s="21">
        <f t="shared" si="3"/>
        <v>1.1164274322169059</v>
      </c>
      <c r="J11" s="72">
        <v>12843.305</v>
      </c>
      <c r="K11" s="39">
        <f t="shared" si="4"/>
        <v>1.8887213235294118</v>
      </c>
    </row>
    <row r="12" spans="1:13" s="109" customFormat="1" ht="16.5" customHeight="1" x14ac:dyDescent="0.25">
      <c r="A12" s="19" t="s">
        <v>73</v>
      </c>
      <c r="B12" s="20">
        <v>10</v>
      </c>
      <c r="C12" s="38">
        <v>5</v>
      </c>
      <c r="D12" s="65">
        <f t="shared" si="0"/>
        <v>0.5</v>
      </c>
      <c r="E12" s="21">
        <f t="shared" si="2"/>
        <v>0.76923076923076916</v>
      </c>
      <c r="F12" s="38">
        <v>16</v>
      </c>
      <c r="G12" s="51">
        <v>7</v>
      </c>
      <c r="H12" s="63">
        <f>IF(F12&gt;0,G12/F12,0)</f>
        <v>0.4375</v>
      </c>
      <c r="I12" s="21">
        <f t="shared" si="3"/>
        <v>0.66287878787878785</v>
      </c>
      <c r="J12" s="72">
        <v>8101.36</v>
      </c>
      <c r="K12" s="39">
        <f t="shared" si="4"/>
        <v>1.1913764705882353</v>
      </c>
    </row>
    <row r="13" spans="1:13" s="109" customFormat="1" ht="16.5" customHeight="1" x14ac:dyDescent="0.25">
      <c r="A13" s="22" t="s">
        <v>74</v>
      </c>
      <c r="B13" s="20">
        <v>11</v>
      </c>
      <c r="C13" s="38">
        <v>3</v>
      </c>
      <c r="D13" s="65">
        <f t="shared" si="0"/>
        <v>0.27272727272727271</v>
      </c>
      <c r="E13" s="21">
        <f t="shared" si="2"/>
        <v>0.41958041958041953</v>
      </c>
      <c r="F13" s="38">
        <v>6</v>
      </c>
      <c r="G13" s="51">
        <v>4</v>
      </c>
      <c r="H13" s="63">
        <f t="shared" si="1"/>
        <v>0.66666666666666663</v>
      </c>
      <c r="I13" s="21">
        <f t="shared" si="3"/>
        <v>1.0101010101010099</v>
      </c>
      <c r="J13" s="72">
        <v>11787.75</v>
      </c>
      <c r="K13" s="39">
        <f t="shared" si="4"/>
        <v>1.7334926470588234</v>
      </c>
    </row>
    <row r="14" spans="1:13" s="109" customFormat="1" ht="16.5" customHeight="1" x14ac:dyDescent="0.25">
      <c r="A14" s="22" t="s">
        <v>75</v>
      </c>
      <c r="B14" s="20">
        <v>6</v>
      </c>
      <c r="C14" s="38">
        <v>2</v>
      </c>
      <c r="D14" s="65">
        <f>IF(B14&gt;0,C14/B14,0)</f>
        <v>0.33333333333333331</v>
      </c>
      <c r="E14" s="21">
        <f t="shared" si="2"/>
        <v>0.51282051282051277</v>
      </c>
      <c r="F14" s="38">
        <v>3</v>
      </c>
      <c r="G14" s="51">
        <v>0</v>
      </c>
      <c r="H14" s="63">
        <f>IF(F14&gt;0,G14/F14,0)</f>
        <v>0</v>
      </c>
      <c r="I14" s="21">
        <f t="shared" si="3"/>
        <v>0</v>
      </c>
      <c r="J14" s="72">
        <v>6554.15</v>
      </c>
      <c r="K14" s="39">
        <f t="shared" si="4"/>
        <v>0.96384558823529409</v>
      </c>
    </row>
    <row r="15" spans="1:13" s="109" customFormat="1" ht="16.5" customHeight="1" x14ac:dyDescent="0.25">
      <c r="A15" s="22" t="s">
        <v>51</v>
      </c>
      <c r="B15" s="20">
        <v>10</v>
      </c>
      <c r="C15" s="38">
        <v>4</v>
      </c>
      <c r="D15" s="65">
        <f t="shared" si="0"/>
        <v>0.4</v>
      </c>
      <c r="E15" s="21">
        <f t="shared" si="2"/>
        <v>0.61538461538461542</v>
      </c>
      <c r="F15" s="38">
        <v>27</v>
      </c>
      <c r="G15" s="51">
        <v>17</v>
      </c>
      <c r="H15" s="63">
        <f t="shared" si="1"/>
        <v>0.62962962962962965</v>
      </c>
      <c r="I15" s="21">
        <f t="shared" si="3"/>
        <v>0.95398428731762064</v>
      </c>
      <c r="J15" s="72">
        <v>6688.125</v>
      </c>
      <c r="K15" s="39">
        <f t="shared" si="4"/>
        <v>0.98354779411764703</v>
      </c>
    </row>
    <row r="16" spans="1:13" s="109" customFormat="1" ht="16.5" customHeight="1" x14ac:dyDescent="0.25">
      <c r="A16" s="22" t="s">
        <v>76</v>
      </c>
      <c r="B16" s="20">
        <v>8</v>
      </c>
      <c r="C16" s="38">
        <v>7</v>
      </c>
      <c r="D16" s="65">
        <f t="shared" si="0"/>
        <v>0.875</v>
      </c>
      <c r="E16" s="21">
        <f t="shared" si="2"/>
        <v>1.346153846153846</v>
      </c>
      <c r="F16" s="38">
        <v>12</v>
      </c>
      <c r="G16" s="51">
        <v>5</v>
      </c>
      <c r="H16" s="63">
        <f>IF(F16&gt;0,G16/F16,0)</f>
        <v>0.41666666666666669</v>
      </c>
      <c r="I16" s="21">
        <f t="shared" si="3"/>
        <v>0.63131313131313127</v>
      </c>
      <c r="J16" s="72">
        <v>9232</v>
      </c>
      <c r="K16" s="39">
        <f t="shared" si="4"/>
        <v>1.3576470588235294</v>
      </c>
    </row>
    <row r="17" spans="1:13" s="109" customFormat="1" ht="16.5" customHeight="1" x14ac:dyDescent="0.25">
      <c r="A17" s="22" t="s">
        <v>53</v>
      </c>
      <c r="B17" s="20">
        <v>28</v>
      </c>
      <c r="C17" s="38">
        <v>14</v>
      </c>
      <c r="D17" s="65">
        <f>IF(B17&gt;0,C17/B17,0)</f>
        <v>0.5</v>
      </c>
      <c r="E17" s="21">
        <f t="shared" si="2"/>
        <v>0.76923076923076916</v>
      </c>
      <c r="F17" s="38">
        <v>39</v>
      </c>
      <c r="G17" s="51">
        <v>22</v>
      </c>
      <c r="H17" s="63">
        <f>IF(F17&gt;0,G17/F17,0)</f>
        <v>0.5641025641025641</v>
      </c>
      <c r="I17" s="21">
        <f t="shared" si="3"/>
        <v>0.85470085470085466</v>
      </c>
      <c r="J17" s="72">
        <v>12616.434999999999</v>
      </c>
      <c r="K17" s="39">
        <f t="shared" si="4"/>
        <v>1.855358088235294</v>
      </c>
    </row>
    <row r="18" spans="1:13" s="109" customFormat="1" ht="16.5" customHeight="1" x14ac:dyDescent="0.25">
      <c r="A18" s="22" t="s">
        <v>77</v>
      </c>
      <c r="B18" s="20">
        <v>25</v>
      </c>
      <c r="C18" s="38">
        <v>18</v>
      </c>
      <c r="D18" s="65">
        <f>IF(B18&gt;0,C18/B18,0)</f>
        <v>0.72</v>
      </c>
      <c r="E18" s="21">
        <f t="shared" si="2"/>
        <v>1.1076923076923075</v>
      </c>
      <c r="F18" s="38">
        <v>31</v>
      </c>
      <c r="G18" s="51">
        <v>16</v>
      </c>
      <c r="H18" s="63">
        <f>IF(F18&gt;0,G18/F18,0)</f>
        <v>0.5161290322580645</v>
      </c>
      <c r="I18" s="21">
        <f t="shared" si="3"/>
        <v>0.78201368523949166</v>
      </c>
      <c r="J18" s="72">
        <v>14302.415000000001</v>
      </c>
      <c r="K18" s="39">
        <f t="shared" si="4"/>
        <v>2.103296323529412</v>
      </c>
    </row>
    <row r="19" spans="1:13" s="109" customFormat="1" ht="16.5" customHeight="1" x14ac:dyDescent="0.25">
      <c r="A19" s="22" t="s">
        <v>78</v>
      </c>
      <c r="B19" s="20">
        <v>17</v>
      </c>
      <c r="C19" s="38">
        <v>8</v>
      </c>
      <c r="D19" s="65">
        <f t="shared" si="0"/>
        <v>0.47058823529411764</v>
      </c>
      <c r="E19" s="21">
        <f t="shared" si="2"/>
        <v>0.72398190045248867</v>
      </c>
      <c r="F19" s="38">
        <v>21</v>
      </c>
      <c r="G19" s="51">
        <v>14</v>
      </c>
      <c r="H19" s="63">
        <f t="shared" si="1"/>
        <v>0.66666666666666663</v>
      </c>
      <c r="I19" s="21">
        <f t="shared" si="3"/>
        <v>1.0101010101010099</v>
      </c>
      <c r="J19" s="72">
        <v>6895</v>
      </c>
      <c r="K19" s="39">
        <f t="shared" si="4"/>
        <v>1.0139705882352941</v>
      </c>
    </row>
    <row r="20" spans="1:13" s="109" customFormat="1" ht="16.5" customHeight="1" x14ac:dyDescent="0.25">
      <c r="A20" s="22" t="s">
        <v>56</v>
      </c>
      <c r="B20" s="20">
        <v>21</v>
      </c>
      <c r="C20" s="38">
        <v>11</v>
      </c>
      <c r="D20" s="65">
        <f t="shared" si="0"/>
        <v>0.52380952380952384</v>
      </c>
      <c r="E20" s="21">
        <f t="shared" si="2"/>
        <v>0.80586080586080588</v>
      </c>
      <c r="F20" s="38">
        <v>19</v>
      </c>
      <c r="G20" s="51">
        <v>9</v>
      </c>
      <c r="H20" s="63">
        <f t="shared" si="1"/>
        <v>0.47368421052631576</v>
      </c>
      <c r="I20" s="21">
        <f t="shared" si="3"/>
        <v>0.71770334928229662</v>
      </c>
      <c r="J20" s="72">
        <v>18798.5</v>
      </c>
      <c r="K20" s="39">
        <f t="shared" si="4"/>
        <v>2.7644852941176472</v>
      </c>
    </row>
    <row r="21" spans="1:13" s="109" customFormat="1" ht="16.5" customHeight="1" thickBot="1" x14ac:dyDescent="0.3">
      <c r="A21" s="23" t="s">
        <v>57</v>
      </c>
      <c r="B21" s="24">
        <v>13</v>
      </c>
      <c r="C21" s="48">
        <v>6</v>
      </c>
      <c r="D21" s="66">
        <f t="shared" si="0"/>
        <v>0.46153846153846156</v>
      </c>
      <c r="E21" s="25">
        <f t="shared" si="2"/>
        <v>0.7100591715976331</v>
      </c>
      <c r="F21" s="41">
        <v>31</v>
      </c>
      <c r="G21" s="81">
        <v>14</v>
      </c>
      <c r="H21" s="64">
        <f t="shared" si="1"/>
        <v>0.45161290322580644</v>
      </c>
      <c r="I21" s="25">
        <f t="shared" si="3"/>
        <v>0.68426197458455518</v>
      </c>
      <c r="J21" s="106">
        <v>14375.075000000001</v>
      </c>
      <c r="K21" s="121">
        <f t="shared" si="4"/>
        <v>2.1139816176470587</v>
      </c>
    </row>
    <row r="22" spans="1:13" s="111" customFormat="1" ht="16.5" customHeight="1" thickBot="1" x14ac:dyDescent="0.3">
      <c r="A22" s="26" t="s">
        <v>79</v>
      </c>
      <c r="B22" s="27">
        <v>366</v>
      </c>
      <c r="C22" s="49">
        <v>215</v>
      </c>
      <c r="D22" s="85">
        <f t="shared" si="0"/>
        <v>0.58743169398907102</v>
      </c>
      <c r="E22" s="28">
        <f t="shared" si="2"/>
        <v>0.90374106767549389</v>
      </c>
      <c r="F22" s="117">
        <v>372</v>
      </c>
      <c r="G22" s="49">
        <v>206</v>
      </c>
      <c r="H22" s="113">
        <f t="shared" si="1"/>
        <v>0.55376344086021501</v>
      </c>
      <c r="I22" s="28">
        <f t="shared" si="3"/>
        <v>0.83903551645487118</v>
      </c>
      <c r="J22" s="118">
        <v>12409</v>
      </c>
      <c r="K22" s="122">
        <f t="shared" si="4"/>
        <v>1.8248529411764707</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MARCH 31, 2022</v>
      </c>
      <c r="B2" s="216"/>
      <c r="C2" s="216"/>
      <c r="D2" s="216"/>
      <c r="E2" s="216"/>
      <c r="F2" s="216"/>
      <c r="G2" s="216"/>
      <c r="H2" s="216"/>
      <c r="I2" s="216"/>
      <c r="J2" s="216"/>
      <c r="K2" s="217"/>
    </row>
    <row r="3" spans="1:13" s="107" customFormat="1" ht="20.149999999999999" customHeight="1" thickBot="1" x14ac:dyDescent="0.3">
      <c r="A3" s="218" t="s">
        <v>86</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25</v>
      </c>
      <c r="C6" s="124">
        <v>12</v>
      </c>
      <c r="D6" s="125">
        <f>+C6/B6</f>
        <v>0.48</v>
      </c>
      <c r="E6" s="126">
        <f>D6/0.56</f>
        <v>0.85714285714285698</v>
      </c>
      <c r="F6" s="124">
        <v>40</v>
      </c>
      <c r="G6" s="50">
        <v>16</v>
      </c>
      <c r="H6" s="127">
        <f>+G6/F6</f>
        <v>0.4</v>
      </c>
      <c r="I6" s="126">
        <f>H6/0.56</f>
        <v>0.7142857142857143</v>
      </c>
      <c r="J6" s="128">
        <v>7677.39</v>
      </c>
      <c r="K6" s="129">
        <f>(J6/8000)</f>
        <v>0.95967374999999999</v>
      </c>
    </row>
    <row r="7" spans="1:13" s="109" customFormat="1" ht="16.5" customHeight="1" x14ac:dyDescent="0.25">
      <c r="A7" s="22" t="s">
        <v>43</v>
      </c>
      <c r="B7" s="20">
        <v>125</v>
      </c>
      <c r="C7" s="38">
        <v>84</v>
      </c>
      <c r="D7" s="65">
        <f t="shared" ref="D7:D22" si="0">+C7/B7</f>
        <v>0.67200000000000004</v>
      </c>
      <c r="E7" s="21">
        <f>D7/0.56</f>
        <v>1.2</v>
      </c>
      <c r="F7" s="38">
        <v>108</v>
      </c>
      <c r="G7" s="51">
        <v>59</v>
      </c>
      <c r="H7" s="63">
        <f t="shared" ref="H7:H22" si="1">+G7/F7</f>
        <v>0.54629629629629628</v>
      </c>
      <c r="I7" s="21">
        <f>H7/0.56</f>
        <v>0.97552910052910036</v>
      </c>
      <c r="J7" s="72">
        <v>13694.434999999999</v>
      </c>
      <c r="K7" s="39">
        <f>(J7/8000)</f>
        <v>1.711804375</v>
      </c>
    </row>
    <row r="8" spans="1:13" s="109" customFormat="1" ht="16.5" customHeight="1" x14ac:dyDescent="0.25">
      <c r="A8" s="22" t="s">
        <v>44</v>
      </c>
      <c r="B8" s="20">
        <v>147</v>
      </c>
      <c r="C8" s="38">
        <v>81</v>
      </c>
      <c r="D8" s="65">
        <f t="shared" si="0"/>
        <v>0.55102040816326525</v>
      </c>
      <c r="E8" s="21">
        <f t="shared" ref="E8:E22" si="2">D8/0.56</f>
        <v>0.98396501457725927</v>
      </c>
      <c r="F8" s="38">
        <v>68</v>
      </c>
      <c r="G8" s="51">
        <v>38</v>
      </c>
      <c r="H8" s="63">
        <f t="shared" si="1"/>
        <v>0.55882352941176472</v>
      </c>
      <c r="I8" s="21">
        <f t="shared" ref="I8:I22" si="3">H8/0.56</f>
        <v>0.99789915966386544</v>
      </c>
      <c r="J8" s="72">
        <v>10183.48</v>
      </c>
      <c r="K8" s="39">
        <f t="shared" ref="K8:K22" si="4">(J8/8000)</f>
        <v>1.2729349999999999</v>
      </c>
    </row>
    <row r="9" spans="1:13" s="109" customFormat="1" ht="16.5" customHeight="1" x14ac:dyDescent="0.25">
      <c r="A9" s="22" t="s">
        <v>45</v>
      </c>
      <c r="B9" s="20">
        <v>11</v>
      </c>
      <c r="C9" s="38">
        <v>5</v>
      </c>
      <c r="D9" s="65">
        <f t="shared" si="0"/>
        <v>0.45454545454545453</v>
      </c>
      <c r="E9" s="21">
        <f t="shared" si="2"/>
        <v>0.81168831168831157</v>
      </c>
      <c r="F9" s="38">
        <v>15</v>
      </c>
      <c r="G9" s="51">
        <v>12</v>
      </c>
      <c r="H9" s="63">
        <f t="shared" si="1"/>
        <v>0.8</v>
      </c>
      <c r="I9" s="21">
        <f t="shared" si="3"/>
        <v>1.4285714285714286</v>
      </c>
      <c r="J9" s="72">
        <v>15000</v>
      </c>
      <c r="K9" s="39">
        <f t="shared" si="4"/>
        <v>1.875</v>
      </c>
    </row>
    <row r="10" spans="1:13" s="109" customFormat="1" ht="16.5" customHeight="1" x14ac:dyDescent="0.25">
      <c r="A10" s="22" t="s">
        <v>72</v>
      </c>
      <c r="B10" s="20">
        <v>41</v>
      </c>
      <c r="C10" s="38">
        <v>21</v>
      </c>
      <c r="D10" s="65">
        <f>IF(B10&gt;0,C10/B10,0)</f>
        <v>0.51219512195121952</v>
      </c>
      <c r="E10" s="21">
        <f t="shared" si="2"/>
        <v>0.91463414634146334</v>
      </c>
      <c r="F10" s="38">
        <v>58</v>
      </c>
      <c r="G10" s="51">
        <v>27</v>
      </c>
      <c r="H10" s="63">
        <f>IF(F10&gt;0,G10/F10,0)</f>
        <v>0.46551724137931033</v>
      </c>
      <c r="I10" s="21">
        <f t="shared" si="3"/>
        <v>0.83128078817733975</v>
      </c>
      <c r="J10" s="72">
        <v>6375.86</v>
      </c>
      <c r="K10" s="39">
        <f t="shared" si="4"/>
        <v>0.79698249999999993</v>
      </c>
    </row>
    <row r="11" spans="1:13" s="109" customFormat="1" ht="16.5" customHeight="1" x14ac:dyDescent="0.25">
      <c r="A11" s="22" t="s">
        <v>47</v>
      </c>
      <c r="B11" s="20">
        <v>47</v>
      </c>
      <c r="C11" s="38">
        <v>23</v>
      </c>
      <c r="D11" s="65">
        <f t="shared" si="0"/>
        <v>0.48936170212765956</v>
      </c>
      <c r="E11" s="21">
        <f t="shared" si="2"/>
        <v>0.87386018237082053</v>
      </c>
      <c r="F11" s="38">
        <v>53</v>
      </c>
      <c r="G11" s="51">
        <v>27</v>
      </c>
      <c r="H11" s="63">
        <f t="shared" si="1"/>
        <v>0.50943396226415094</v>
      </c>
      <c r="I11" s="21">
        <f t="shared" si="3"/>
        <v>0.90970350404312661</v>
      </c>
      <c r="J11" s="72">
        <v>10091</v>
      </c>
      <c r="K11" s="39">
        <f t="shared" si="4"/>
        <v>1.2613749999999999</v>
      </c>
    </row>
    <row r="12" spans="1:13" s="109" customFormat="1" ht="16.5" customHeight="1" x14ac:dyDescent="0.25">
      <c r="A12" s="19" t="s">
        <v>73</v>
      </c>
      <c r="B12" s="20">
        <v>26</v>
      </c>
      <c r="C12" s="38">
        <v>12</v>
      </c>
      <c r="D12" s="65">
        <f t="shared" si="0"/>
        <v>0.46153846153846156</v>
      </c>
      <c r="E12" s="21">
        <f t="shared" si="2"/>
        <v>0.82417582417582413</v>
      </c>
      <c r="F12" s="38">
        <v>41</v>
      </c>
      <c r="G12" s="51">
        <v>17</v>
      </c>
      <c r="H12" s="63">
        <f t="shared" si="1"/>
        <v>0.41463414634146339</v>
      </c>
      <c r="I12" s="21">
        <f t="shared" si="3"/>
        <v>0.74041811846689887</v>
      </c>
      <c r="J12" s="72">
        <v>7896.03</v>
      </c>
      <c r="K12" s="39">
        <f t="shared" si="4"/>
        <v>0.98700374999999996</v>
      </c>
    </row>
    <row r="13" spans="1:13" s="109" customFormat="1" ht="16.5" customHeight="1" x14ac:dyDescent="0.25">
      <c r="A13" s="22" t="s">
        <v>74</v>
      </c>
      <c r="B13" s="20">
        <v>17</v>
      </c>
      <c r="C13" s="38">
        <v>7</v>
      </c>
      <c r="D13" s="65">
        <f t="shared" si="0"/>
        <v>0.41176470588235292</v>
      </c>
      <c r="E13" s="21">
        <f t="shared" si="2"/>
        <v>0.73529411764705876</v>
      </c>
      <c r="F13" s="38">
        <v>15</v>
      </c>
      <c r="G13" s="51">
        <v>6</v>
      </c>
      <c r="H13" s="63">
        <f t="shared" si="1"/>
        <v>0.4</v>
      </c>
      <c r="I13" s="21">
        <f t="shared" si="3"/>
        <v>0.7142857142857143</v>
      </c>
      <c r="J13" s="72">
        <v>10735.9</v>
      </c>
      <c r="K13" s="39">
        <f t="shared" si="4"/>
        <v>1.3419874999999999</v>
      </c>
    </row>
    <row r="14" spans="1:13" s="109" customFormat="1" ht="16.5" customHeight="1" x14ac:dyDescent="0.25">
      <c r="A14" s="22" t="s">
        <v>75</v>
      </c>
      <c r="B14" s="20">
        <v>50</v>
      </c>
      <c r="C14" s="38">
        <v>34</v>
      </c>
      <c r="D14" s="65">
        <f>IF(B14&gt;0,C14/B14,0)</f>
        <v>0.68</v>
      </c>
      <c r="E14" s="21">
        <f t="shared" si="2"/>
        <v>1.2142857142857142</v>
      </c>
      <c r="F14" s="38">
        <v>24</v>
      </c>
      <c r="G14" s="51">
        <v>15</v>
      </c>
      <c r="H14" s="63">
        <f>IF(F14&gt;0,G14/F14,0)</f>
        <v>0.625</v>
      </c>
      <c r="I14" s="21">
        <f t="shared" si="3"/>
        <v>1.1160714285714284</v>
      </c>
      <c r="J14" s="72">
        <v>8372.09</v>
      </c>
      <c r="K14" s="39">
        <f t="shared" si="4"/>
        <v>1.04651125</v>
      </c>
    </row>
    <row r="15" spans="1:13" s="109" customFormat="1" ht="16.5" customHeight="1" x14ac:dyDescent="0.25">
      <c r="A15" s="22" t="s">
        <v>51</v>
      </c>
      <c r="B15" s="20">
        <v>19</v>
      </c>
      <c r="C15" s="38">
        <v>10</v>
      </c>
      <c r="D15" s="65">
        <f t="shared" si="0"/>
        <v>0.52631578947368418</v>
      </c>
      <c r="E15" s="21">
        <f t="shared" si="2"/>
        <v>0.93984962406015027</v>
      </c>
      <c r="F15" s="38">
        <v>71</v>
      </c>
      <c r="G15" s="51">
        <v>38</v>
      </c>
      <c r="H15" s="63">
        <f t="shared" si="1"/>
        <v>0.53521126760563376</v>
      </c>
      <c r="I15" s="21">
        <f t="shared" si="3"/>
        <v>0.95573440643863161</v>
      </c>
      <c r="J15" s="72">
        <v>8856.01</v>
      </c>
      <c r="K15" s="39">
        <f t="shared" si="4"/>
        <v>1.1070012499999999</v>
      </c>
    </row>
    <row r="16" spans="1:13" s="109" customFormat="1" ht="16.5" customHeight="1" x14ac:dyDescent="0.25">
      <c r="A16" s="22" t="s">
        <v>76</v>
      </c>
      <c r="B16" s="20">
        <v>14</v>
      </c>
      <c r="C16" s="38">
        <v>9</v>
      </c>
      <c r="D16" s="65">
        <f t="shared" si="0"/>
        <v>0.6428571428571429</v>
      </c>
      <c r="E16" s="21">
        <f t="shared" si="2"/>
        <v>1.1479591836734693</v>
      </c>
      <c r="F16" s="38">
        <v>31</v>
      </c>
      <c r="G16" s="51">
        <v>11</v>
      </c>
      <c r="H16" s="63">
        <f t="shared" si="1"/>
        <v>0.35483870967741937</v>
      </c>
      <c r="I16" s="21">
        <f t="shared" si="3"/>
        <v>0.63364055299539168</v>
      </c>
      <c r="J16" s="72">
        <v>9232</v>
      </c>
      <c r="K16" s="39">
        <f t="shared" si="4"/>
        <v>1.1539999999999999</v>
      </c>
    </row>
    <row r="17" spans="1:13" s="109" customFormat="1" ht="16.5" customHeight="1" x14ac:dyDescent="0.25">
      <c r="A17" s="22" t="s">
        <v>53</v>
      </c>
      <c r="B17" s="20">
        <v>92</v>
      </c>
      <c r="C17" s="38">
        <v>53</v>
      </c>
      <c r="D17" s="65">
        <f t="shared" si="0"/>
        <v>0.57608695652173914</v>
      </c>
      <c r="E17" s="21">
        <f t="shared" si="2"/>
        <v>1.0287267080745341</v>
      </c>
      <c r="F17" s="38">
        <v>127</v>
      </c>
      <c r="G17" s="51">
        <v>79</v>
      </c>
      <c r="H17" s="63">
        <f t="shared" si="1"/>
        <v>0.62204724409448819</v>
      </c>
      <c r="I17" s="21">
        <f t="shared" si="3"/>
        <v>1.1107986501687288</v>
      </c>
      <c r="J17" s="72">
        <v>10216.540000000001</v>
      </c>
      <c r="K17" s="39">
        <f t="shared" si="4"/>
        <v>1.2770675</v>
      </c>
    </row>
    <row r="18" spans="1:13" s="109" customFormat="1" ht="16.5" customHeight="1" x14ac:dyDescent="0.25">
      <c r="A18" s="22" t="s">
        <v>77</v>
      </c>
      <c r="B18" s="20">
        <v>36</v>
      </c>
      <c r="C18" s="38">
        <v>25</v>
      </c>
      <c r="D18" s="65">
        <f>IF(B18&gt;0,C18/B18,0)</f>
        <v>0.69444444444444442</v>
      </c>
      <c r="E18" s="21">
        <f t="shared" si="2"/>
        <v>1.2400793650793649</v>
      </c>
      <c r="F18" s="38">
        <v>45</v>
      </c>
      <c r="G18" s="51">
        <v>23</v>
      </c>
      <c r="H18" s="63">
        <f>IF(F18&gt;0,G18/F18,0)</f>
        <v>0.51111111111111107</v>
      </c>
      <c r="I18" s="21">
        <f t="shared" si="3"/>
        <v>0.91269841269841256</v>
      </c>
      <c r="J18" s="72">
        <v>13696.5</v>
      </c>
      <c r="K18" s="39">
        <f t="shared" si="4"/>
        <v>1.7120625</v>
      </c>
    </row>
    <row r="19" spans="1:13" s="109" customFormat="1" ht="16.5" customHeight="1" x14ac:dyDescent="0.25">
      <c r="A19" s="22" t="s">
        <v>78</v>
      </c>
      <c r="B19" s="20">
        <v>37</v>
      </c>
      <c r="C19" s="38">
        <v>16</v>
      </c>
      <c r="D19" s="65">
        <f t="shared" si="0"/>
        <v>0.43243243243243246</v>
      </c>
      <c r="E19" s="21">
        <f t="shared" si="2"/>
        <v>0.77220077220077221</v>
      </c>
      <c r="F19" s="38">
        <v>51</v>
      </c>
      <c r="G19" s="51">
        <v>25</v>
      </c>
      <c r="H19" s="63">
        <f t="shared" si="1"/>
        <v>0.49019607843137253</v>
      </c>
      <c r="I19" s="21">
        <f t="shared" si="3"/>
        <v>0.8753501400560223</v>
      </c>
      <c r="J19" s="72">
        <v>10559.004999999999</v>
      </c>
      <c r="K19" s="39">
        <f t="shared" si="4"/>
        <v>1.3198756249999999</v>
      </c>
    </row>
    <row r="20" spans="1:13" s="109" customFormat="1" ht="16.5" customHeight="1" x14ac:dyDescent="0.25">
      <c r="A20" s="22" t="s">
        <v>56</v>
      </c>
      <c r="B20" s="20">
        <v>62</v>
      </c>
      <c r="C20" s="38">
        <v>27</v>
      </c>
      <c r="D20" s="65">
        <f t="shared" si="0"/>
        <v>0.43548387096774194</v>
      </c>
      <c r="E20" s="21">
        <f t="shared" si="2"/>
        <v>0.77764976958525334</v>
      </c>
      <c r="F20" s="38">
        <v>61</v>
      </c>
      <c r="G20" s="51">
        <v>23</v>
      </c>
      <c r="H20" s="63">
        <f t="shared" si="1"/>
        <v>0.37704918032786883</v>
      </c>
      <c r="I20" s="21">
        <f t="shared" si="3"/>
        <v>0.6733021077283371</v>
      </c>
      <c r="J20" s="72">
        <v>15880.5</v>
      </c>
      <c r="K20" s="39">
        <f t="shared" si="4"/>
        <v>1.9850625</v>
      </c>
    </row>
    <row r="21" spans="1:13" s="109" customFormat="1" ht="16.5" customHeight="1" thickBot="1" x14ac:dyDescent="0.3">
      <c r="A21" s="23" t="s">
        <v>57</v>
      </c>
      <c r="B21" s="24">
        <v>26</v>
      </c>
      <c r="C21" s="48">
        <v>10</v>
      </c>
      <c r="D21" s="66">
        <f t="shared" si="0"/>
        <v>0.38461538461538464</v>
      </c>
      <c r="E21" s="25">
        <f t="shared" si="2"/>
        <v>0.68681318681318682</v>
      </c>
      <c r="F21" s="41">
        <v>74</v>
      </c>
      <c r="G21" s="81">
        <v>30</v>
      </c>
      <c r="H21" s="64">
        <f t="shared" si="1"/>
        <v>0.40540540540540543</v>
      </c>
      <c r="I21" s="25">
        <f t="shared" si="3"/>
        <v>0.72393822393822393</v>
      </c>
      <c r="J21" s="106">
        <v>14375.075000000001</v>
      </c>
      <c r="K21" s="121">
        <f t="shared" si="4"/>
        <v>1.7968843750000001</v>
      </c>
    </row>
    <row r="22" spans="1:13" s="111" customFormat="1" ht="16.5" customHeight="1" thickBot="1" x14ac:dyDescent="0.3">
      <c r="A22" s="26" t="s">
        <v>79</v>
      </c>
      <c r="B22" s="27">
        <v>775</v>
      </c>
      <c r="C22" s="49">
        <v>429</v>
      </c>
      <c r="D22" s="85">
        <f t="shared" si="0"/>
        <v>0.55354838709677423</v>
      </c>
      <c r="E22" s="28">
        <f t="shared" si="2"/>
        <v>0.98847926267281105</v>
      </c>
      <c r="F22" s="117">
        <v>882</v>
      </c>
      <c r="G22" s="49">
        <v>446</v>
      </c>
      <c r="H22" s="113">
        <f t="shared" si="1"/>
        <v>0.50566893424036286</v>
      </c>
      <c r="I22" s="28">
        <f t="shared" si="3"/>
        <v>0.90298023971493357</v>
      </c>
      <c r="J22" s="118">
        <v>10451.69</v>
      </c>
      <c r="K22" s="122">
        <f t="shared" si="4"/>
        <v>1.3064612500000001</v>
      </c>
    </row>
    <row r="23" spans="1:13" s="111" customFormat="1" ht="16.5" customHeight="1" x14ac:dyDescent="0.25">
      <c r="A23" s="178" t="s">
        <v>90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2" t="str">
        <f>'1- Populations in Cohort'!A1:N1</f>
        <v xml:space="preserve">TAB 10 - LABOR EXCHANGE PERFORMANCE SUMMARY </v>
      </c>
      <c r="B1" s="213"/>
      <c r="C1" s="213"/>
      <c r="D1" s="213"/>
      <c r="E1" s="213"/>
      <c r="F1" s="213"/>
      <c r="G1" s="213"/>
      <c r="H1" s="213"/>
      <c r="I1" s="213"/>
      <c r="J1" s="213"/>
      <c r="K1" s="214"/>
    </row>
    <row r="2" spans="1:13" ht="20.149999999999999" customHeight="1" thickBot="1" x14ac:dyDescent="0.35">
      <c r="A2" s="215" t="str">
        <f>'1- Populations in Cohort'!A2:N2</f>
        <v>FY22 QUARTER ENDING MARCH 31, 2022</v>
      </c>
      <c r="B2" s="216"/>
      <c r="C2" s="216"/>
      <c r="D2" s="216"/>
      <c r="E2" s="216"/>
      <c r="F2" s="216"/>
      <c r="G2" s="216"/>
      <c r="H2" s="216"/>
      <c r="I2" s="216"/>
      <c r="J2" s="216"/>
      <c r="K2" s="217"/>
    </row>
    <row r="3" spans="1:13" s="107" customFormat="1" ht="20.149999999999999" customHeight="1" thickBot="1" x14ac:dyDescent="0.3">
      <c r="A3" s="218" t="s">
        <v>87</v>
      </c>
      <c r="B3" s="219"/>
      <c r="C3" s="219"/>
      <c r="D3" s="219"/>
      <c r="E3" s="219"/>
      <c r="F3" s="219"/>
      <c r="G3" s="219"/>
      <c r="H3" s="219"/>
      <c r="I3" s="219"/>
      <c r="J3" s="219"/>
      <c r="K3" s="220"/>
      <c r="L3" s="144"/>
      <c r="M3" s="145"/>
    </row>
    <row r="4" spans="1:13" s="107" customFormat="1" x14ac:dyDescent="0.25">
      <c r="A4" s="52" t="s">
        <v>14</v>
      </c>
      <c r="B4" s="60" t="s">
        <v>15</v>
      </c>
      <c r="C4" s="53" t="s">
        <v>16</v>
      </c>
      <c r="D4" s="53" t="s">
        <v>17</v>
      </c>
      <c r="E4" s="54" t="s">
        <v>18</v>
      </c>
      <c r="F4" s="53" t="s">
        <v>60</v>
      </c>
      <c r="G4" s="53" t="s">
        <v>20</v>
      </c>
      <c r="H4" s="53" t="s">
        <v>61</v>
      </c>
      <c r="I4" s="53" t="s">
        <v>22</v>
      </c>
      <c r="J4" s="59" t="s">
        <v>62</v>
      </c>
      <c r="K4" s="55" t="s">
        <v>24</v>
      </c>
      <c r="L4" s="108"/>
      <c r="M4" s="108"/>
    </row>
    <row r="5" spans="1:13" s="109" customFormat="1" ht="39.5" thickBot="1" x14ac:dyDescent="0.3">
      <c r="A5" s="139" t="s">
        <v>63</v>
      </c>
      <c r="B5" s="140" t="s">
        <v>64</v>
      </c>
      <c r="C5" s="142" t="s">
        <v>65</v>
      </c>
      <c r="D5" s="142" t="s">
        <v>66</v>
      </c>
      <c r="E5" s="138" t="s">
        <v>67</v>
      </c>
      <c r="F5" s="142" t="s">
        <v>68</v>
      </c>
      <c r="G5" s="142" t="s">
        <v>69</v>
      </c>
      <c r="H5" s="142" t="s">
        <v>70</v>
      </c>
      <c r="I5" s="142" t="s">
        <v>67</v>
      </c>
      <c r="J5" s="135" t="s">
        <v>71</v>
      </c>
      <c r="K5" s="70" t="s">
        <v>83</v>
      </c>
    </row>
    <row r="6" spans="1:13" s="109" customFormat="1" ht="16.5" customHeight="1" x14ac:dyDescent="0.25">
      <c r="A6" s="45" t="s">
        <v>42</v>
      </c>
      <c r="B6" s="123">
        <v>461</v>
      </c>
      <c r="C6" s="124">
        <v>251</v>
      </c>
      <c r="D6" s="125">
        <f>+C6/B6</f>
        <v>0.54446854663774402</v>
      </c>
      <c r="E6" s="126">
        <f>D6/0.65</f>
        <v>0.83764391790422155</v>
      </c>
      <c r="F6" s="124">
        <v>577</v>
      </c>
      <c r="G6" s="50">
        <v>306</v>
      </c>
      <c r="H6" s="127">
        <f>+G6/F6</f>
        <v>0.53032928942807622</v>
      </c>
      <c r="I6" s="126">
        <f>H6/0.66</f>
        <v>0.80352922640617608</v>
      </c>
      <c r="J6" s="128">
        <v>8701.3799999999992</v>
      </c>
      <c r="K6" s="129">
        <f>(J6/6800)</f>
        <v>1.2796147058823528</v>
      </c>
    </row>
    <row r="7" spans="1:13" s="109" customFormat="1" ht="16.5" customHeight="1" x14ac:dyDescent="0.25">
      <c r="A7" s="22" t="s">
        <v>43</v>
      </c>
      <c r="B7" s="20">
        <v>1438</v>
      </c>
      <c r="C7" s="38">
        <v>827</v>
      </c>
      <c r="D7" s="65">
        <f t="shared" ref="D7:D22" si="0">+C7/B7</f>
        <v>0.57510431154381081</v>
      </c>
      <c r="E7" s="21">
        <f>D7/0.65</f>
        <v>0.88477586391355501</v>
      </c>
      <c r="F7" s="38">
        <v>2702</v>
      </c>
      <c r="G7" s="51">
        <v>1535</v>
      </c>
      <c r="H7" s="63">
        <f t="shared" ref="H7:H22" si="1">+G7/F7</f>
        <v>0.56809770540340487</v>
      </c>
      <c r="I7" s="21">
        <f>H7/0.66</f>
        <v>0.86075409909606793</v>
      </c>
      <c r="J7" s="72">
        <v>11830.46</v>
      </c>
      <c r="K7" s="39">
        <f>(J7/6800)</f>
        <v>1.7397735294117647</v>
      </c>
    </row>
    <row r="8" spans="1:13" s="109" customFormat="1" ht="16.5" customHeight="1" x14ac:dyDescent="0.25">
      <c r="A8" s="22" t="s">
        <v>44</v>
      </c>
      <c r="B8" s="20">
        <v>1048</v>
      </c>
      <c r="C8" s="38">
        <v>607</v>
      </c>
      <c r="D8" s="65">
        <f t="shared" si="0"/>
        <v>0.57919847328244278</v>
      </c>
      <c r="E8" s="21">
        <f t="shared" ref="E8:E22" si="2">D8/0.65</f>
        <v>0.89107457428068115</v>
      </c>
      <c r="F8" s="38">
        <v>2551</v>
      </c>
      <c r="G8" s="51">
        <v>1438</v>
      </c>
      <c r="H8" s="63">
        <f t="shared" si="1"/>
        <v>0.5637005096040768</v>
      </c>
      <c r="I8" s="21">
        <f t="shared" ref="I8:I22" si="3">H8/0.66</f>
        <v>0.85409168121829815</v>
      </c>
      <c r="J8" s="72">
        <v>9744.68</v>
      </c>
      <c r="K8" s="39">
        <f t="shared" ref="K8:K22" si="4">(J8/6800)</f>
        <v>1.4330411764705884</v>
      </c>
    </row>
    <row r="9" spans="1:13" s="109" customFormat="1" ht="16.5" customHeight="1" x14ac:dyDescent="0.25">
      <c r="A9" s="22" t="s">
        <v>45</v>
      </c>
      <c r="B9" s="20">
        <v>1090</v>
      </c>
      <c r="C9" s="38">
        <v>570</v>
      </c>
      <c r="D9" s="65">
        <f t="shared" si="0"/>
        <v>0.52293577981651373</v>
      </c>
      <c r="E9" s="21">
        <f t="shared" si="2"/>
        <v>0.80451658433309803</v>
      </c>
      <c r="F9" s="38">
        <v>1558</v>
      </c>
      <c r="G9" s="51">
        <v>849</v>
      </c>
      <c r="H9" s="63">
        <f t="shared" si="1"/>
        <v>0.54492939666238771</v>
      </c>
      <c r="I9" s="21">
        <f t="shared" si="3"/>
        <v>0.82565060100361776</v>
      </c>
      <c r="J9" s="72">
        <v>9637.7000000000007</v>
      </c>
      <c r="K9" s="39">
        <f t="shared" si="4"/>
        <v>1.4173088235294118</v>
      </c>
    </row>
    <row r="10" spans="1:13" s="109" customFormat="1" ht="16.5" customHeight="1" x14ac:dyDescent="0.25">
      <c r="A10" s="22" t="s">
        <v>72</v>
      </c>
      <c r="B10" s="20">
        <v>328</v>
      </c>
      <c r="C10" s="38">
        <v>206</v>
      </c>
      <c r="D10" s="65">
        <f>IF(B10&gt;0,C10/B10,0)</f>
        <v>0.62804878048780488</v>
      </c>
      <c r="E10" s="21">
        <f t="shared" si="2"/>
        <v>0.96622889305816129</v>
      </c>
      <c r="F10" s="38">
        <v>789</v>
      </c>
      <c r="G10" s="51">
        <v>427</v>
      </c>
      <c r="H10" s="63">
        <f>IF(F10&gt;0,G10/F10,0)</f>
        <v>0.54119138149556401</v>
      </c>
      <c r="I10" s="21">
        <f t="shared" si="3"/>
        <v>0.81998694165994546</v>
      </c>
      <c r="J10" s="72">
        <v>10227.700000000001</v>
      </c>
      <c r="K10" s="39">
        <f t="shared" si="4"/>
        <v>1.5040735294117649</v>
      </c>
    </row>
    <row r="11" spans="1:13" s="109" customFormat="1" ht="16.5" customHeight="1" x14ac:dyDescent="0.25">
      <c r="A11" s="22" t="s">
        <v>47</v>
      </c>
      <c r="B11" s="20">
        <v>2284</v>
      </c>
      <c r="C11" s="38">
        <v>1221</v>
      </c>
      <c r="D11" s="65">
        <f t="shared" si="0"/>
        <v>0.53458844133099825</v>
      </c>
      <c r="E11" s="21">
        <f t="shared" si="2"/>
        <v>0.82244375589384344</v>
      </c>
      <c r="F11" s="38">
        <v>2682</v>
      </c>
      <c r="G11" s="51">
        <v>1540</v>
      </c>
      <c r="H11" s="63">
        <f t="shared" si="1"/>
        <v>0.57419835943325881</v>
      </c>
      <c r="I11" s="21">
        <f t="shared" si="3"/>
        <v>0.86999751429281635</v>
      </c>
      <c r="J11" s="72">
        <v>10401</v>
      </c>
      <c r="K11" s="39">
        <f t="shared" si="4"/>
        <v>1.5295588235294117</v>
      </c>
    </row>
    <row r="12" spans="1:13" s="109" customFormat="1" ht="16.5" customHeight="1" x14ac:dyDescent="0.25">
      <c r="A12" s="19" t="s">
        <v>73</v>
      </c>
      <c r="B12" s="20">
        <v>298</v>
      </c>
      <c r="C12" s="38">
        <v>155</v>
      </c>
      <c r="D12" s="65">
        <f t="shared" si="0"/>
        <v>0.52013422818791943</v>
      </c>
      <c r="E12" s="21">
        <f t="shared" si="2"/>
        <v>0.80020650490449141</v>
      </c>
      <c r="F12" s="38">
        <v>620</v>
      </c>
      <c r="G12" s="51">
        <v>328</v>
      </c>
      <c r="H12" s="63">
        <f t="shared" si="1"/>
        <v>0.52903225806451615</v>
      </c>
      <c r="I12" s="21">
        <f t="shared" si="3"/>
        <v>0.80156402737047894</v>
      </c>
      <c r="J12" s="72">
        <v>7808.14</v>
      </c>
      <c r="K12" s="39">
        <f t="shared" si="4"/>
        <v>1.1482558823529412</v>
      </c>
    </row>
    <row r="13" spans="1:13" s="109" customFormat="1" ht="16.5" customHeight="1" x14ac:dyDescent="0.25">
      <c r="A13" s="22" t="s">
        <v>74</v>
      </c>
      <c r="B13" s="20">
        <v>1065</v>
      </c>
      <c r="C13" s="38">
        <v>614</v>
      </c>
      <c r="D13" s="65">
        <f t="shared" si="0"/>
        <v>0.5765258215962441</v>
      </c>
      <c r="E13" s="21">
        <f t="shared" si="2"/>
        <v>0.88696280245576009</v>
      </c>
      <c r="F13" s="38">
        <v>1403</v>
      </c>
      <c r="G13" s="51">
        <v>841</v>
      </c>
      <c r="H13" s="63">
        <f t="shared" si="1"/>
        <v>0.59942979330007129</v>
      </c>
      <c r="I13" s="21">
        <f t="shared" si="3"/>
        <v>0.90822695954556254</v>
      </c>
      <c r="J13" s="72">
        <v>12804.56</v>
      </c>
      <c r="K13" s="39">
        <f t="shared" si="4"/>
        <v>1.8830235294117645</v>
      </c>
    </row>
    <row r="14" spans="1:13" s="109" customFormat="1" ht="16.5" customHeight="1" x14ac:dyDescent="0.25">
      <c r="A14" s="22" t="s">
        <v>75</v>
      </c>
      <c r="B14" s="20">
        <v>434</v>
      </c>
      <c r="C14" s="38">
        <v>267</v>
      </c>
      <c r="D14" s="65">
        <f t="shared" si="0"/>
        <v>0.61520737327188935</v>
      </c>
      <c r="E14" s="21">
        <f t="shared" si="2"/>
        <v>0.94647288195675283</v>
      </c>
      <c r="F14" s="38">
        <v>884</v>
      </c>
      <c r="G14" s="51">
        <v>512</v>
      </c>
      <c r="H14" s="63">
        <f t="shared" si="1"/>
        <v>0.579185520361991</v>
      </c>
      <c r="I14" s="21">
        <f t="shared" si="3"/>
        <v>0.87755381873028937</v>
      </c>
      <c r="J14" s="72">
        <v>7791.96</v>
      </c>
      <c r="K14" s="39">
        <f t="shared" si="4"/>
        <v>1.1458764705882354</v>
      </c>
    </row>
    <row r="15" spans="1:13" s="109" customFormat="1" ht="16.5" customHeight="1" x14ac:dyDescent="0.25">
      <c r="A15" s="22" t="s">
        <v>51</v>
      </c>
      <c r="B15" s="20">
        <v>1565</v>
      </c>
      <c r="C15" s="38">
        <v>937</v>
      </c>
      <c r="D15" s="65">
        <f t="shared" si="0"/>
        <v>0.59872204472843449</v>
      </c>
      <c r="E15" s="21">
        <f t="shared" si="2"/>
        <v>0.92111083804374538</v>
      </c>
      <c r="F15" s="38">
        <v>2224</v>
      </c>
      <c r="G15" s="51">
        <v>1277</v>
      </c>
      <c r="H15" s="63">
        <f t="shared" si="1"/>
        <v>0.57419064748201443</v>
      </c>
      <c r="I15" s="21">
        <f t="shared" si="3"/>
        <v>0.86998582951820369</v>
      </c>
      <c r="J15" s="72">
        <v>9020.48</v>
      </c>
      <c r="K15" s="39">
        <f t="shared" si="4"/>
        <v>1.3265411764705881</v>
      </c>
    </row>
    <row r="16" spans="1:13" s="109" customFormat="1" ht="16.5" customHeight="1" x14ac:dyDescent="0.25">
      <c r="A16" s="22" t="s">
        <v>76</v>
      </c>
      <c r="B16" s="20">
        <v>1115</v>
      </c>
      <c r="C16" s="38">
        <v>618</v>
      </c>
      <c r="D16" s="65">
        <f t="shared" si="0"/>
        <v>0.55426008968609863</v>
      </c>
      <c r="E16" s="21">
        <f t="shared" si="2"/>
        <v>0.85270783028630559</v>
      </c>
      <c r="F16" s="38">
        <v>1814</v>
      </c>
      <c r="G16" s="51">
        <v>1045</v>
      </c>
      <c r="H16" s="63">
        <f t="shared" si="1"/>
        <v>0.57607497243660422</v>
      </c>
      <c r="I16" s="21">
        <f t="shared" si="3"/>
        <v>0.87284086732818822</v>
      </c>
      <c r="J16" s="72">
        <v>11362.674999999999</v>
      </c>
      <c r="K16" s="39">
        <f t="shared" si="4"/>
        <v>1.6709816176470587</v>
      </c>
    </row>
    <row r="17" spans="1:13" s="109" customFormat="1" ht="16.5" customHeight="1" x14ac:dyDescent="0.25">
      <c r="A17" s="22" t="s">
        <v>53</v>
      </c>
      <c r="B17" s="20">
        <v>2041</v>
      </c>
      <c r="C17" s="38">
        <v>1198</v>
      </c>
      <c r="D17" s="65">
        <f t="shared" si="0"/>
        <v>0.58696717295443412</v>
      </c>
      <c r="E17" s="21">
        <f t="shared" si="2"/>
        <v>0.90302641992989863</v>
      </c>
      <c r="F17" s="38">
        <v>3566</v>
      </c>
      <c r="G17" s="51">
        <v>2099</v>
      </c>
      <c r="H17" s="63">
        <f t="shared" si="1"/>
        <v>0.58861469433538982</v>
      </c>
      <c r="I17" s="21">
        <f t="shared" si="3"/>
        <v>0.89184044596271184</v>
      </c>
      <c r="J17" s="72">
        <v>14974.56</v>
      </c>
      <c r="K17" s="39">
        <f t="shared" si="4"/>
        <v>2.202141176470588</v>
      </c>
    </row>
    <row r="18" spans="1:13" s="109" customFormat="1" ht="16.5" customHeight="1" x14ac:dyDescent="0.25">
      <c r="A18" s="22" t="s">
        <v>77</v>
      </c>
      <c r="B18" s="20">
        <v>1881</v>
      </c>
      <c r="C18" s="38">
        <v>1149</v>
      </c>
      <c r="D18" s="65">
        <f>IF(B18&gt;0,C18/B18,0)</f>
        <v>0.61084529505582141</v>
      </c>
      <c r="E18" s="21">
        <f t="shared" si="2"/>
        <v>0.93976199239357139</v>
      </c>
      <c r="F18" s="38">
        <v>3373</v>
      </c>
      <c r="G18" s="51">
        <v>2064</v>
      </c>
      <c r="H18" s="63">
        <f>IF(F18&gt;0,G18/F18,0)</f>
        <v>0.61191817373258228</v>
      </c>
      <c r="I18" s="21">
        <f t="shared" si="3"/>
        <v>0.92714874807967007</v>
      </c>
      <c r="J18" s="72">
        <v>14100</v>
      </c>
      <c r="K18" s="39">
        <f t="shared" si="4"/>
        <v>2.0735294117647061</v>
      </c>
    </row>
    <row r="19" spans="1:13" s="109" customFormat="1" ht="16.5" customHeight="1" x14ac:dyDescent="0.25">
      <c r="A19" s="22" t="s">
        <v>78</v>
      </c>
      <c r="B19" s="20">
        <v>711</v>
      </c>
      <c r="C19" s="38">
        <v>406</v>
      </c>
      <c r="D19" s="65">
        <f t="shared" si="0"/>
        <v>0.57102672292545709</v>
      </c>
      <c r="E19" s="21">
        <f t="shared" si="2"/>
        <v>0.87850265065454936</v>
      </c>
      <c r="F19" s="38">
        <v>1205</v>
      </c>
      <c r="G19" s="51">
        <v>705</v>
      </c>
      <c r="H19" s="63">
        <f t="shared" si="1"/>
        <v>0.58506224066390045</v>
      </c>
      <c r="I19" s="21">
        <f t="shared" si="3"/>
        <v>0.88645794039984915</v>
      </c>
      <c r="J19" s="72">
        <v>11200.184999999999</v>
      </c>
      <c r="K19" s="39">
        <f t="shared" si="4"/>
        <v>1.6470860294117646</v>
      </c>
    </row>
    <row r="20" spans="1:13" s="109" customFormat="1" ht="16.5" customHeight="1" x14ac:dyDescent="0.25">
      <c r="A20" s="22" t="s">
        <v>56</v>
      </c>
      <c r="B20" s="20">
        <v>1138</v>
      </c>
      <c r="C20" s="38">
        <v>612</v>
      </c>
      <c r="D20" s="65">
        <f t="shared" si="0"/>
        <v>0.53778558875219684</v>
      </c>
      <c r="E20" s="21">
        <f t="shared" si="2"/>
        <v>0.82736244423414895</v>
      </c>
      <c r="F20" s="38">
        <v>1180</v>
      </c>
      <c r="G20" s="51">
        <v>629</v>
      </c>
      <c r="H20" s="63">
        <f t="shared" si="1"/>
        <v>0.5330508474576271</v>
      </c>
      <c r="I20" s="21">
        <f t="shared" si="3"/>
        <v>0.80765279917822286</v>
      </c>
      <c r="J20" s="72">
        <v>11279.535</v>
      </c>
      <c r="K20" s="39">
        <f t="shared" si="4"/>
        <v>1.6587551470588235</v>
      </c>
    </row>
    <row r="21" spans="1:13" s="109" customFormat="1" ht="16.5" customHeight="1" thickBot="1" x14ac:dyDescent="0.3">
      <c r="A21" s="23" t="s">
        <v>57</v>
      </c>
      <c r="B21" s="24">
        <v>1593</v>
      </c>
      <c r="C21" s="48">
        <v>886</v>
      </c>
      <c r="D21" s="66">
        <f t="shared" si="0"/>
        <v>0.55618330194601384</v>
      </c>
      <c r="E21" s="25">
        <f t="shared" si="2"/>
        <v>0.85566661837848279</v>
      </c>
      <c r="F21" s="41">
        <v>1723</v>
      </c>
      <c r="G21" s="81">
        <v>961</v>
      </c>
      <c r="H21" s="64">
        <f t="shared" si="1"/>
        <v>0.55774811375507838</v>
      </c>
      <c r="I21" s="25">
        <f t="shared" si="3"/>
        <v>0.84507289962890664</v>
      </c>
      <c r="J21" s="106">
        <v>11912.36</v>
      </c>
      <c r="K21" s="121">
        <f t="shared" si="4"/>
        <v>1.7518176470588236</v>
      </c>
    </row>
    <row r="22" spans="1:13" s="111" customFormat="1" ht="16.5" customHeight="1" thickBot="1" x14ac:dyDescent="0.3">
      <c r="A22" s="26" t="s">
        <v>79</v>
      </c>
      <c r="B22" s="27">
        <v>18490</v>
      </c>
      <c r="C22" s="49">
        <v>10524</v>
      </c>
      <c r="D22" s="85">
        <f t="shared" si="0"/>
        <v>0.56917252568956189</v>
      </c>
      <c r="E22" s="28">
        <f t="shared" si="2"/>
        <v>0.87565003952240283</v>
      </c>
      <c r="F22" s="117">
        <v>28851</v>
      </c>
      <c r="G22" s="49">
        <v>16556</v>
      </c>
      <c r="H22" s="113">
        <f t="shared" si="1"/>
        <v>0.57384492738553261</v>
      </c>
      <c r="I22" s="28">
        <f t="shared" si="3"/>
        <v>0.86946201119020083</v>
      </c>
      <c r="J22" s="118">
        <v>11177.32</v>
      </c>
      <c r="K22" s="122">
        <f t="shared" si="4"/>
        <v>1.6437235294117647</v>
      </c>
    </row>
    <row r="23" spans="1:13" s="111" customFormat="1" ht="16.5" customHeight="1" x14ac:dyDescent="0.25">
      <c r="A23" s="178" t="str">
        <f>'2 - Job Seeker'!A25:K25</f>
        <v>*State Labor Exchange Goals:   Q2 EE Rate = 65%    Q4 EE Rate = 66%    Median Earnings = $6800</v>
      </c>
      <c r="B23" s="210"/>
      <c r="C23" s="210"/>
      <c r="D23" s="210"/>
      <c r="E23" s="210"/>
      <c r="F23" s="210"/>
      <c r="G23" s="210"/>
      <c r="H23" s="210"/>
      <c r="I23" s="210"/>
      <c r="J23" s="210"/>
      <c r="K23" s="211"/>
      <c r="L23" s="116"/>
      <c r="M23" s="110"/>
    </row>
    <row r="24" spans="1:13" s="112" customFormat="1" ht="123" customHeight="1" thickBot="1" x14ac:dyDescent="0.35">
      <c r="A24" s="175"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6"/>
      <c r="C24" s="176"/>
      <c r="D24" s="176"/>
      <c r="E24" s="176"/>
      <c r="F24" s="176"/>
      <c r="G24" s="176"/>
      <c r="H24" s="176"/>
      <c r="I24" s="176"/>
      <c r="J24" s="176"/>
      <c r="K24" s="177"/>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9" ma:contentTypeDescription="Create a new document." ma:contentTypeScope="" ma:versionID="006ba3e599dabd0635471657cdb3bfc3">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314587907e6f5a278d5334c3fd06d7f"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2.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3.xml><?xml version="1.0" encoding="utf-8"?>
<ds:datastoreItem xmlns:ds="http://schemas.openxmlformats.org/officeDocument/2006/customXml" ds:itemID="{81F2A91D-FC84-4293-82DB-FF68CD972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(DWD)</cp:lastModifiedBy>
  <cp:revision/>
  <dcterms:created xsi:type="dcterms:W3CDTF">2002-02-12T20:34:33Z</dcterms:created>
  <dcterms:modified xsi:type="dcterms:W3CDTF">2022-06-14T14:49:48Z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ies>
</file>