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xr:revisionPtr revIDLastSave="3" documentId="11_AA8C0CF84FE25ED65A5C0C801AEDC7DD81C696B7" xr6:coauthVersionLast="47" xr6:coauthVersionMax="47" xr10:uidLastSave="{336E8883-1DFD-41EA-972C-FB7F950AB3AE}"/>
  <bookViews>
    <workbookView xWindow="-110" yWindow="-110" windowWidth="19420" windowHeight="11020" tabRatio="935" activeTab="6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64" l="1"/>
  <c r="B21" i="64"/>
  <c r="B20" i="64"/>
  <c r="B16" i="64"/>
  <c r="F22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K20" i="42"/>
  <c r="G20" i="42"/>
  <c r="D20" i="38"/>
  <c r="B9" i="64"/>
  <c r="D6" i="42"/>
  <c r="G6" i="42"/>
  <c r="K6" i="42"/>
  <c r="L6" i="42"/>
  <c r="G7" i="42"/>
  <c r="K7" i="42"/>
  <c r="L7" i="42"/>
  <c r="G8" i="42"/>
  <c r="K8" i="42"/>
  <c r="L8" i="42"/>
  <c r="G9" i="42"/>
  <c r="K9" i="42"/>
  <c r="L9" i="42"/>
  <c r="G10" i="42"/>
  <c r="K10" i="42"/>
  <c r="L10" i="42"/>
  <c r="G11" i="42"/>
  <c r="K11" i="42"/>
  <c r="L11" i="42"/>
  <c r="G12" i="42"/>
  <c r="K12" i="42"/>
  <c r="L12" i="42"/>
  <c r="G13" i="42"/>
  <c r="K13" i="42"/>
  <c r="L13" i="42"/>
  <c r="G14" i="42"/>
  <c r="K14" i="42"/>
  <c r="L14" i="42"/>
  <c r="G15" i="42"/>
  <c r="K15" i="42"/>
  <c r="L15" i="42"/>
  <c r="G16" i="42"/>
  <c r="K16" i="42"/>
  <c r="L16" i="42"/>
  <c r="G17" i="42"/>
  <c r="K17" i="42"/>
  <c r="L17" i="42"/>
  <c r="G18" i="42"/>
  <c r="K18" i="42"/>
  <c r="L18" i="42"/>
  <c r="G19" i="42"/>
  <c r="K19" i="42"/>
  <c r="L19" i="42"/>
  <c r="L20" i="42"/>
  <c r="G21" i="42"/>
  <c r="K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D17" i="63" s="1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B13" i="39"/>
  <c r="B14" i="39"/>
  <c r="B15" i="39"/>
  <c r="B16" i="39"/>
  <c r="B17" i="39"/>
  <c r="B18" i="39"/>
  <c r="B19" i="39"/>
  <c r="B20" i="39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3" i="39"/>
  <c r="D11" i="39"/>
  <c r="D19" i="39"/>
  <c r="D17" i="39"/>
  <c r="D8" i="63" l="1"/>
  <c r="H22" i="63"/>
  <c r="K14" i="63"/>
  <c r="N22" i="63"/>
  <c r="K8" i="63"/>
  <c r="K21" i="63"/>
  <c r="D22" i="38"/>
  <c r="D20" i="39"/>
  <c r="D16" i="39"/>
  <c r="D12" i="39"/>
  <c r="D6" i="63"/>
  <c r="K15" i="63"/>
  <c r="K18" i="63"/>
  <c r="D22" i="62"/>
  <c r="K22" i="62"/>
  <c r="E22" i="63"/>
  <c r="K22" i="63" s="1"/>
  <c r="G9" i="63"/>
  <c r="K10" i="63"/>
  <c r="G16" i="63"/>
  <c r="K7" i="63"/>
  <c r="G17" i="63"/>
  <c r="D11" i="63"/>
  <c r="D21" i="63"/>
  <c r="B22" i="63"/>
  <c r="K6" i="63"/>
  <c r="D7" i="63"/>
  <c r="K22" i="42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D22" i="39" l="1"/>
  <c r="G22" i="63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<sst xmlns="http://schemas.openxmlformats.org/spreadsheetml/2006/main" count="363" uniqueCount="91">
  <si>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</si>
  <si>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FY22 QUARTER ENDING JUNE 30, 2022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</si>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</sst>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\-0;\-"/>
    <numFmt numFmtId="167" formatCode="0[$%-409];\-0[$%-409];\-"/>
    <numFmt numFmtId="168" formatCode="#,##0[$%-409]"/>
    <numFmt numFmtId="169" formatCode="#,##0;\-#,##0;\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5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168" fontId="11" fillId="0" borderId="8" xfId="2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6" fontId="11" fillId="0" borderId="6" xfId="0" applyNumberFormat="1" applyFont="1" applyBorder="1" applyAlignment="1">
      <alignment horizontal="center" vertical="center"/>
    </xf>
    <xf numFmtId="168" fontId="11" fillId="0" borderId="20" xfId="0" applyNumberFormat="1" applyFont="1" applyBorder="1" applyAlignment="1">
      <alignment horizontal="center" vertical="center"/>
    </xf>
    <xf numFmtId="168" fontId="11" fillId="0" borderId="60" xfId="0" applyNumberFormat="1" applyFont="1" applyBorder="1" applyAlignment="1">
      <alignment horizontal="center" vertical="center"/>
    </xf>
    <xf numFmtId="168" fontId="11" fillId="0" borderId="23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1" fillId="0" borderId="23" xfId="2" applyNumberFormat="1" applyFont="1" applyBorder="1" applyAlignment="1">
      <alignment horizontal="center" vertical="center"/>
    </xf>
    <xf numFmtId="168" fontId="11" fillId="0" borderId="21" xfId="2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8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8" fontId="11" fillId="0" borderId="46" xfId="2" applyNumberFormat="1" applyFont="1" applyBorder="1" applyAlignment="1">
      <alignment horizontal="center" vertical="center"/>
    </xf>
    <xf numFmtId="168" fontId="11" fillId="0" borderId="61" xfId="2" applyNumberFormat="1" applyFont="1" applyBorder="1" applyAlignment="1">
      <alignment horizontal="center" vertical="center"/>
    </xf>
    <xf numFmtId="168" fontId="11" fillId="0" borderId="49" xfId="2" applyNumberFormat="1" applyFont="1" applyBorder="1" applyAlignment="1">
      <alignment horizontal="center" vertical="center"/>
    </xf>
    <xf numFmtId="168" fontId="11" fillId="0" borderId="48" xfId="2" applyNumberFormat="1" applyFont="1" applyBorder="1" applyAlignment="1">
      <alignment horizontal="center" vertical="center"/>
    </xf>
    <xf numFmtId="168" fontId="11" fillId="0" borderId="62" xfId="2" applyNumberFormat="1" applyFont="1" applyBorder="1" applyAlignment="1">
      <alignment horizontal="center" vertical="center"/>
    </xf>
    <xf numFmtId="168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9" fontId="11" fillId="0" borderId="39" xfId="0" applyNumberFormat="1" applyFont="1" applyBorder="1" applyAlignment="1">
      <alignment horizontal="center" vertical="center"/>
    </xf>
    <xf numFmtId="168" fontId="11" fillId="0" borderId="33" xfId="0" applyNumberFormat="1" applyFont="1" applyBorder="1" applyAlignment="1">
      <alignment horizontal="center" vertical="center"/>
    </xf>
    <xf numFmtId="168" fontId="11" fillId="0" borderId="63" xfId="0" applyNumberFormat="1" applyFont="1" applyBorder="1" applyAlignment="1">
      <alignment horizontal="center" vertical="center"/>
    </xf>
    <xf numFmtId="168" fontId="11" fillId="0" borderId="40" xfId="0" applyNumberFormat="1" applyFont="1" applyBorder="1" applyAlignment="1">
      <alignment horizontal="center" vertical="center"/>
    </xf>
    <xf numFmtId="168" fontId="11" fillId="0" borderId="34" xfId="0" applyNumberFormat="1" applyFont="1" applyBorder="1" applyAlignment="1">
      <alignment horizontal="center" vertical="center"/>
    </xf>
    <xf numFmtId="168" fontId="11" fillId="0" borderId="40" xfId="2" applyNumberFormat="1" applyFont="1" applyBorder="1" applyAlignment="1">
      <alignment horizontal="center" vertical="center"/>
    </xf>
    <xf numFmtId="168" fontId="11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12" fillId="0" borderId="4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8" fontId="12" fillId="0" borderId="8" xfId="2" applyNumberFormat="1" applyFont="1" applyBorder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0" borderId="23" xfId="2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21" xfId="2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8" fontId="12" fillId="0" borderId="46" xfId="0" applyNumberFormat="1" applyFont="1" applyBorder="1" applyAlignment="1">
      <alignment horizontal="center" vertical="center"/>
    </xf>
    <xf numFmtId="168" fontId="12" fillId="0" borderId="49" xfId="0" applyNumberFormat="1" applyFont="1" applyBorder="1" applyAlignment="1">
      <alignment horizontal="center" vertical="center"/>
    </xf>
    <xf numFmtId="168" fontId="12" fillId="0" borderId="62" xfId="0" applyNumberFormat="1" applyFont="1" applyBorder="1" applyAlignment="1">
      <alignment horizontal="center" vertical="center"/>
    </xf>
    <xf numFmtId="168" fontId="12" fillId="0" borderId="49" xfId="2" applyNumberFormat="1" applyFont="1" applyBorder="1" applyAlignment="1">
      <alignment horizontal="center" vertical="center"/>
    </xf>
    <xf numFmtId="168" fontId="12" fillId="0" borderId="62" xfId="2" applyNumberFormat="1" applyFont="1" applyBorder="1" applyAlignment="1">
      <alignment horizontal="center" vertical="center"/>
    </xf>
    <xf numFmtId="168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9" fontId="12" fillId="0" borderId="39" xfId="1" applyNumberFormat="1" applyFont="1" applyBorder="1" applyAlignment="1">
      <alignment horizontal="center" vertical="center"/>
    </xf>
    <xf numFmtId="168" fontId="12" fillId="0" borderId="33" xfId="0" applyNumberFormat="1" applyFont="1" applyBorder="1" applyAlignment="1">
      <alignment horizontal="center" vertical="center"/>
    </xf>
    <xf numFmtId="168" fontId="12" fillId="0" borderId="40" xfId="0" applyNumberFormat="1" applyFont="1" applyBorder="1" applyAlignment="1">
      <alignment horizontal="center" vertical="center"/>
    </xf>
    <xf numFmtId="168" fontId="12" fillId="0" borderId="34" xfId="0" applyNumberFormat="1" applyFont="1" applyBorder="1" applyAlignment="1">
      <alignment horizontal="center" vertical="center"/>
    </xf>
    <xf numFmtId="168" fontId="12" fillId="0" borderId="40" xfId="2" applyNumberFormat="1" applyFont="1" applyBorder="1" applyAlignment="1">
      <alignment horizontal="center" vertical="center"/>
    </xf>
    <xf numFmtId="168" fontId="12" fillId="0" borderId="35" xfId="0" applyNumberFormat="1" applyFont="1" applyBorder="1" applyAlignment="1">
      <alignment horizontal="center" vertical="center"/>
    </xf>
    <xf numFmtId="166" fontId="12" fillId="0" borderId="32" xfId="0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left" vertical="center" indent="1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NumberFormat="1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="90" zoomScaleNormal="90" workbookViewId="0">
      <selection activeCell="A32" sqref="A32"/>
    </sheetView>
  </sheetViews>
  <sheetFormatPr defaultColWidth="9.1796875" defaultRowHeight="13" x14ac:dyDescent="0.3"/>
  <cols>
    <col min="1" max="1" width="24.54296875" style="2" customWidth="1"/>
    <col min="2" max="2" width="14.54296875" style="2" customWidth="1"/>
    <col min="3" max="3" width="80" style="2" customWidth="1"/>
    <col min="4" max="4" width="16.54296875" style="1" customWidth="1"/>
    <col min="5" max="5" width="21.453125" style="1" customWidth="1"/>
    <col min="6" max="6" width="11.54296875" style="2" customWidth="1"/>
    <col min="7" max="7" width="10.453125" style="2" customWidth="1"/>
    <col min="8" max="9" width="9.1796875" style="2"/>
    <col min="10" max="10" width="11" style="2" customWidth="1"/>
    <col min="11" max="16384" width="9.1796875" style="2"/>
  </cols>
  <sheetData>
    <row r="1" spans="1:15" ht="17.25" customHeight="1" x14ac:dyDescent="0.35">
      <c r="A1" s="226"/>
      <c r="B1" s="226"/>
      <c r="C1" s="226"/>
    </row>
    <row r="2" spans="1:15" ht="17.25" customHeight="1" x14ac:dyDescent="0.45">
      <c r="A2" s="229"/>
      <c r="B2" s="230"/>
      <c r="C2" s="230"/>
    </row>
    <row r="3" spans="1:15" ht="17.25" customHeight="1" x14ac:dyDescent="0.45">
      <c r="A3" s="227"/>
      <c r="B3" s="227"/>
      <c r="C3" s="227"/>
    </row>
    <row r="4" spans="1:15" ht="17.25" customHeight="1" x14ac:dyDescent="0.45">
      <c r="A4" s="231" t="s">
        <v>0</v>
      </c>
      <c r="B4" s="230"/>
      <c r="C4" s="230"/>
      <c r="D4" s="3"/>
    </row>
    <row r="5" spans="1:15" ht="16.5" customHeight="1" x14ac:dyDescent="0.45">
      <c r="A5" s="229" t="s">
        <v>1</v>
      </c>
      <c r="B5" s="229"/>
      <c r="C5" s="229"/>
    </row>
    <row r="6" spans="1:15" ht="17.25" customHeight="1" x14ac:dyDescent="0.35">
      <c r="A6" s="4"/>
      <c r="B6" s="4"/>
      <c r="C6" s="4"/>
    </row>
    <row r="7" spans="1:15" ht="17.25" customHeight="1" x14ac:dyDescent="0.5">
      <c r="A7" s="228" t="s">
        <v>2</v>
      </c>
      <c r="B7" s="228"/>
      <c r="C7" s="228"/>
    </row>
    <row r="8" spans="1:15" ht="17.25" customHeight="1" x14ac:dyDescent="0.5">
      <c r="A8" s="224"/>
      <c r="B8" s="224"/>
      <c r="C8" s="224"/>
      <c r="N8" s="5"/>
      <c r="O8" s="5"/>
    </row>
    <row r="9" spans="1:15" ht="17.25" customHeight="1" x14ac:dyDescent="0.5">
      <c r="C9" s="6" t="s">
        <v>3</v>
      </c>
      <c r="D9" s="6"/>
      <c r="E9" s="6"/>
      <c r="N9" s="5"/>
      <c r="O9" s="5"/>
    </row>
    <row r="10" spans="1:15" ht="7.5" customHeight="1" x14ac:dyDescent="0.5">
      <c r="A10" s="7"/>
      <c r="B10" s="7"/>
      <c r="C10" s="8"/>
    </row>
    <row r="11" spans="1:15" ht="20.25" customHeight="1" x14ac:dyDescent="0.45">
      <c r="A11" s="9"/>
      <c r="B11" s="7"/>
      <c r="C11" s="10" t="s">
        <v>4</v>
      </c>
    </row>
    <row r="12" spans="1:15" ht="20.25" customHeight="1" x14ac:dyDescent="0.45">
      <c r="A12" s="9"/>
      <c r="B12" s="11"/>
      <c r="C12" s="10" t="s">
        <v>5</v>
      </c>
    </row>
    <row r="13" spans="1:15" ht="20.25" customHeight="1" x14ac:dyDescent="0.45">
      <c r="A13" s="9"/>
      <c r="B13" s="7"/>
      <c r="C13" s="10" t="s">
        <v>6</v>
      </c>
    </row>
    <row r="14" spans="1:15" ht="17.25" customHeight="1" x14ac:dyDescent="0.5">
      <c r="A14" s="9"/>
      <c r="B14" s="7"/>
      <c r="C14" s="6"/>
    </row>
    <row r="15" spans="1:15" ht="17.25" customHeight="1" x14ac:dyDescent="0.5">
      <c r="A15" s="9"/>
      <c r="B15" s="7"/>
      <c r="C15" s="6" t="s">
        <v>7</v>
      </c>
    </row>
    <row r="16" spans="1:15" ht="6.75" customHeight="1" x14ac:dyDescent="0.5">
      <c r="A16" s="7"/>
      <c r="B16" s="7"/>
      <c r="C16" s="12"/>
    </row>
    <row r="17" spans="1:3" ht="20.25" customHeight="1" x14ac:dyDescent="0.45">
      <c r="A17" s="9"/>
      <c r="B17" s="11"/>
      <c r="C17" s="10" t="s">
        <v>8</v>
      </c>
    </row>
    <row r="18" spans="1:3" ht="20.25" customHeight="1" x14ac:dyDescent="0.45">
      <c r="A18" s="9"/>
      <c r="B18" s="11"/>
      <c r="C18" s="10" t="s">
        <v>9</v>
      </c>
    </row>
    <row r="19" spans="1:3" ht="20.25" customHeight="1" x14ac:dyDescent="0.45">
      <c r="A19" s="7"/>
      <c r="B19" s="7"/>
      <c r="C19" s="10" t="s">
        <v>10</v>
      </c>
    </row>
    <row r="20" spans="1:3" ht="17.25" customHeight="1" x14ac:dyDescent="0.5">
      <c r="A20" s="7"/>
      <c r="B20" s="7"/>
      <c r="C20" s="6"/>
    </row>
    <row r="21" spans="1:3" ht="17.25" customHeight="1" x14ac:dyDescent="0.5">
      <c r="A21" s="7"/>
      <c r="B21" s="7"/>
      <c r="C21" s="6" t="s">
        <v>11</v>
      </c>
    </row>
    <row r="22" spans="1:3" ht="6" customHeight="1" x14ac:dyDescent="0.5">
      <c r="A22" s="7"/>
      <c r="B22" s="7"/>
      <c r="C22" s="12"/>
    </row>
    <row r="23" spans="1:3" ht="20.25" customHeight="1" x14ac:dyDescent="0.45">
      <c r="A23" s="7"/>
      <c r="B23" s="7"/>
      <c r="C23" s="10" t="s">
        <v>12</v>
      </c>
    </row>
    <row r="24" spans="1:3" ht="20.25" customHeight="1" x14ac:dyDescent="0.45">
      <c r="A24" s="7"/>
      <c r="B24" s="7"/>
      <c r="C24" s="10" t="s">
        <v>13</v>
      </c>
    </row>
    <row r="25" spans="1:3" ht="20.25" customHeight="1" x14ac:dyDescent="0.45">
      <c r="A25" s="7"/>
      <c r="B25" s="7"/>
      <c r="C25" s="10" t="s">
        <v>14</v>
      </c>
    </row>
    <row r="26" spans="1:3" ht="17.25" customHeight="1" x14ac:dyDescent="0.35">
      <c r="A26" s="7"/>
      <c r="B26" s="7"/>
      <c r="C26" s="11"/>
    </row>
    <row r="27" spans="1:3" ht="17.25" customHeight="1" x14ac:dyDescent="0.3">
      <c r="A27" s="13"/>
      <c r="B27" s="13"/>
      <c r="C27" s="13"/>
    </row>
    <row r="28" spans="1:3" ht="12.75" customHeight="1" x14ac:dyDescent="0.3">
      <c r="A28" s="14"/>
      <c r="B28" s="1"/>
      <c r="C28" s="1"/>
    </row>
    <row r="29" spans="1:3" ht="16.5" customHeight="1" x14ac:dyDescent="0.3">
      <c r="B29" s="1"/>
      <c r="C29" s="1"/>
    </row>
    <row r="30" spans="1:3" ht="11.25" customHeight="1" x14ac:dyDescent="0.3">
      <c r="A30" s="2" t="s">
        <v>15</v>
      </c>
      <c r="B30" s="1"/>
      <c r="C30" s="15"/>
    </row>
    <row r="31" spans="1:3" x14ac:dyDescent="0.3">
      <c r="A31" s="1" t="s">
        <v>16</v>
      </c>
      <c r="B31" s="1"/>
      <c r="C31" s="1"/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2" customWidth="1"/>
    <col min="2" max="2" width="6.1796875" style="2" customWidth="1"/>
    <col min="3" max="5" width="5" style="2" bestFit="1" customWidth="1"/>
    <col min="6" max="6" width="5.81640625" style="2" customWidth="1"/>
    <col min="7" max="7" width="6.81640625" style="2" customWidth="1"/>
    <col min="8" max="8" width="7.26953125" style="2" customWidth="1"/>
    <col min="9" max="9" width="6.453125" style="2" customWidth="1"/>
    <col min="10" max="10" width="6.81640625" style="2" customWidth="1"/>
    <col min="11" max="11" width="6.453125" style="128" customWidth="1"/>
    <col min="12" max="12" width="6.81640625" style="2" customWidth="1"/>
    <col min="13" max="13" width="6.26953125" style="2" customWidth="1"/>
    <col min="14" max="14" width="7" style="2" customWidth="1"/>
    <col min="15" max="15" width="5.54296875" style="2" customWidth="1"/>
    <col min="16" max="16" width="6.453125" style="2" customWidth="1"/>
    <col min="17" max="17" width="5.81640625" style="2" customWidth="1"/>
    <col min="18" max="18" width="6.81640625" style="2" customWidth="1"/>
    <col min="19" max="19" width="7.26953125" style="2" customWidth="1"/>
    <col min="20" max="20" width="6.7265625" style="2" customWidth="1"/>
    <col min="21" max="16384" width="9.1796875" style="2"/>
  </cols>
  <sheetData>
    <row r="1" spans="1:33" ht="20.149999999999999" customHeight="1" x14ac:dyDescent="0.3">
      <c r="A1" s="266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5" t="str">
        <f>'1 In School Youth Part'!A2:N2</f>
        <v>FY22 QUARTER ENDING JUNE 30, 2022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8" t="s">
        <v>90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7" t="str">
        <f>'1 In School Youth Part'!$A$4</f>
        <v>WORKFORCE AREA</v>
      </c>
      <c r="B4" s="256" t="s">
        <v>68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91"/>
      <c r="S4" s="291"/>
      <c r="T4" s="292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8"/>
      <c r="B5" s="147" t="s">
        <v>69</v>
      </c>
      <c r="C5" s="147" t="s">
        <v>70</v>
      </c>
      <c r="D5" s="149" t="s">
        <v>71</v>
      </c>
      <c r="E5" s="150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23" t="s">
        <v>35</v>
      </c>
      <c r="B6" s="188">
        <f>'3 Total Youth Part'!C6</f>
        <v>33</v>
      </c>
      <c r="C6" s="189">
        <v>57.575757575757578</v>
      </c>
      <c r="D6" s="190">
        <v>27.272727272727273</v>
      </c>
      <c r="E6" s="191">
        <v>15.151515151515152</v>
      </c>
      <c r="F6" s="191">
        <v>60.606060606060609</v>
      </c>
      <c r="G6" s="190">
        <v>15.151515151515152</v>
      </c>
      <c r="H6" s="190">
        <v>12.121212121212119</v>
      </c>
      <c r="I6" s="192">
        <v>3.0303030303030298</v>
      </c>
      <c r="J6" s="190">
        <v>21.212121212121211</v>
      </c>
      <c r="K6" s="190">
        <v>0</v>
      </c>
      <c r="L6" s="190">
        <v>84.848484848484844</v>
      </c>
      <c r="M6" s="193">
        <v>0</v>
      </c>
      <c r="N6" s="190">
        <v>33.333333333333336</v>
      </c>
      <c r="O6" s="190">
        <v>0</v>
      </c>
      <c r="P6" s="190">
        <v>12.121212121212119</v>
      </c>
      <c r="Q6" s="190">
        <v>0</v>
      </c>
      <c r="R6" s="190">
        <v>3.0303030303030298</v>
      </c>
      <c r="S6" s="190">
        <v>9.0909090909090917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36" t="s">
        <v>36</v>
      </c>
      <c r="B7" s="195">
        <f>'3 Total Youth Part'!C7</f>
        <v>73</v>
      </c>
      <c r="C7" s="196">
        <v>26.027397260273975</v>
      </c>
      <c r="D7" s="197">
        <v>41.095890410958901</v>
      </c>
      <c r="E7" s="198">
        <v>32.87671232876712</v>
      </c>
      <c r="F7" s="198">
        <v>58.904109589041099</v>
      </c>
      <c r="G7" s="197">
        <v>38.356164383561648</v>
      </c>
      <c r="H7" s="197">
        <v>57.534246575342465</v>
      </c>
      <c r="I7" s="197">
        <v>5.4794520547945202</v>
      </c>
      <c r="J7" s="197">
        <v>5.4794520547945202</v>
      </c>
      <c r="K7" s="197">
        <v>1.3698630136986301</v>
      </c>
      <c r="L7" s="197">
        <v>39.726027397260275</v>
      </c>
      <c r="M7" s="198">
        <v>0</v>
      </c>
      <c r="N7" s="197">
        <v>73.972602739726028</v>
      </c>
      <c r="O7" s="197">
        <v>6.8493150684931505</v>
      </c>
      <c r="P7" s="197">
        <v>8.2191780821917799</v>
      </c>
      <c r="Q7" s="197">
        <v>2.7397260273972601</v>
      </c>
      <c r="R7" s="197">
        <v>21.917808219178081</v>
      </c>
      <c r="S7" s="197">
        <v>9.589041095890412</v>
      </c>
      <c r="T7" s="200">
        <v>32.87671232876712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23" t="s">
        <v>37</v>
      </c>
      <c r="B8" s="195">
        <f>'3 Total Youth Part'!C8</f>
        <v>34</v>
      </c>
      <c r="C8" s="196">
        <v>82.352941176470594</v>
      </c>
      <c r="D8" s="197">
        <v>8.8235294117647065</v>
      </c>
      <c r="E8" s="198">
        <v>8.8235294117647065</v>
      </c>
      <c r="F8" s="198">
        <v>35.294117647058826</v>
      </c>
      <c r="G8" s="197">
        <v>14.705882352941176</v>
      </c>
      <c r="H8" s="197">
        <v>11.764705882352942</v>
      </c>
      <c r="I8" s="197">
        <v>0</v>
      </c>
      <c r="J8" s="197">
        <v>44.117647058823529</v>
      </c>
      <c r="K8" s="197">
        <v>2.9411764705882355</v>
      </c>
      <c r="L8" s="197">
        <v>82.352941176470594</v>
      </c>
      <c r="M8" s="201">
        <v>0</v>
      </c>
      <c r="N8" s="197">
        <v>41.176470588235297</v>
      </c>
      <c r="O8" s="197">
        <v>5.882352941176471</v>
      </c>
      <c r="P8" s="197">
        <v>5.882352941176471</v>
      </c>
      <c r="Q8" s="197">
        <v>0</v>
      </c>
      <c r="R8" s="197">
        <v>0</v>
      </c>
      <c r="S8" s="197">
        <v>8.8235294117647065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23" t="s">
        <v>38</v>
      </c>
      <c r="B9" s="195">
        <f>'3 Total Youth Part'!C9</f>
        <v>42</v>
      </c>
      <c r="C9" s="196">
        <v>33.333333333333336</v>
      </c>
      <c r="D9" s="197">
        <v>40.476190476190474</v>
      </c>
      <c r="E9" s="198">
        <v>26.190476190476193</v>
      </c>
      <c r="F9" s="198">
        <v>59.523809523809526</v>
      </c>
      <c r="G9" s="197">
        <v>14.285714285714286</v>
      </c>
      <c r="H9" s="197">
        <v>76.19047619047619</v>
      </c>
      <c r="I9" s="197">
        <v>4.7619047619047619</v>
      </c>
      <c r="J9" s="197">
        <v>38.095238095238095</v>
      </c>
      <c r="K9" s="197">
        <v>26.190476190476193</v>
      </c>
      <c r="L9" s="197">
        <v>11.904761904761903</v>
      </c>
      <c r="M9" s="198">
        <v>2.3809523809523809</v>
      </c>
      <c r="N9" s="197">
        <v>0</v>
      </c>
      <c r="O9" s="197">
        <v>0</v>
      </c>
      <c r="P9" s="197">
        <v>7.1428571428571432</v>
      </c>
      <c r="Q9" s="197">
        <v>0</v>
      </c>
      <c r="R9" s="197">
        <v>23.809523809523807</v>
      </c>
      <c r="S9" s="197">
        <v>23.809523809523807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23" t="s">
        <v>39</v>
      </c>
      <c r="B10" s="195">
        <f>'3 Total Youth Part'!C10</f>
        <v>49</v>
      </c>
      <c r="C10" s="196">
        <v>61.224489795918373</v>
      </c>
      <c r="D10" s="197">
        <v>26.530612244897963</v>
      </c>
      <c r="E10" s="198">
        <v>12.244897959183673</v>
      </c>
      <c r="F10" s="198">
        <v>61.224489795918373</v>
      </c>
      <c r="G10" s="197">
        <v>20.408163265306122</v>
      </c>
      <c r="H10" s="197">
        <v>16.326530612244898</v>
      </c>
      <c r="I10" s="199">
        <v>6.1224489795918364</v>
      </c>
      <c r="J10" s="197">
        <v>14.285714285714286</v>
      </c>
      <c r="K10" s="197">
        <v>0</v>
      </c>
      <c r="L10" s="197">
        <v>91.836734693877546</v>
      </c>
      <c r="M10" s="201">
        <v>4.0816326530612246</v>
      </c>
      <c r="N10" s="197">
        <v>0</v>
      </c>
      <c r="O10" s="197">
        <v>0</v>
      </c>
      <c r="P10" s="197">
        <v>6.1224489795918364</v>
      </c>
      <c r="Q10" s="197">
        <v>0</v>
      </c>
      <c r="R10" s="197">
        <v>2.0408163265306123</v>
      </c>
      <c r="S10" s="197">
        <v>10.204081632653061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23" t="s">
        <v>40</v>
      </c>
      <c r="B11" s="195">
        <f>'3 Total Youth Part'!C11</f>
        <v>94</v>
      </c>
      <c r="C11" s="196">
        <v>43.617021276595743</v>
      </c>
      <c r="D11" s="197">
        <v>39.361702127659576</v>
      </c>
      <c r="E11" s="198">
        <v>17.021276595744681</v>
      </c>
      <c r="F11" s="198">
        <v>64.893617021276597</v>
      </c>
      <c r="G11" s="197">
        <v>24.468085106382979</v>
      </c>
      <c r="H11" s="197">
        <v>21.276595744680847</v>
      </c>
      <c r="I11" s="197">
        <v>3.1914893617021276</v>
      </c>
      <c r="J11" s="197">
        <v>11.702127659574469</v>
      </c>
      <c r="K11" s="197">
        <v>1.0638297872340425</v>
      </c>
      <c r="L11" s="197">
        <v>51.063829787234042</v>
      </c>
      <c r="M11" s="198">
        <v>0</v>
      </c>
      <c r="N11" s="197">
        <v>68.085106382978722</v>
      </c>
      <c r="O11" s="197">
        <v>1.0638297872340425</v>
      </c>
      <c r="P11" s="197">
        <v>9.5744680851063837</v>
      </c>
      <c r="Q11" s="197">
        <v>0</v>
      </c>
      <c r="R11" s="197">
        <v>9.5744680851063837</v>
      </c>
      <c r="S11" s="197">
        <v>18.085106382978726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23" t="s">
        <v>41</v>
      </c>
      <c r="B12" s="195">
        <f>'3 Total Youth Part'!C12</f>
        <v>33</v>
      </c>
      <c r="C12" s="196">
        <v>21.212121212121211</v>
      </c>
      <c r="D12" s="197">
        <v>42.424242424242422</v>
      </c>
      <c r="E12" s="198">
        <v>36.363636363636367</v>
      </c>
      <c r="F12" s="198">
        <v>60.606060606060609</v>
      </c>
      <c r="G12" s="197">
        <v>30.303030303030305</v>
      </c>
      <c r="H12" s="197">
        <v>27.272727272727273</v>
      </c>
      <c r="I12" s="197">
        <v>9.0909090909090917</v>
      </c>
      <c r="J12" s="197">
        <v>60.606060606060609</v>
      </c>
      <c r="K12" s="197">
        <v>9.0909090909090917</v>
      </c>
      <c r="L12" s="197">
        <v>24.242424242424239</v>
      </c>
      <c r="M12" s="201">
        <v>3.0303030303030298</v>
      </c>
      <c r="N12" s="197">
        <v>51.515151515151523</v>
      </c>
      <c r="O12" s="197">
        <v>3.0303030303030298</v>
      </c>
      <c r="P12" s="197">
        <v>39.393939393939398</v>
      </c>
      <c r="Q12" s="197">
        <v>3.0303030303030298</v>
      </c>
      <c r="R12" s="197">
        <v>9.0909090909090917</v>
      </c>
      <c r="S12" s="197">
        <v>18.181818181818183</v>
      </c>
      <c r="T12" s="200">
        <v>24.242424242424239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23" t="s">
        <v>42</v>
      </c>
      <c r="B13" s="195">
        <f>'3 Total Youth Part'!C13</f>
        <v>71</v>
      </c>
      <c r="C13" s="196">
        <v>60.563380281690144</v>
      </c>
      <c r="D13" s="197">
        <v>23.943661971830984</v>
      </c>
      <c r="E13" s="198">
        <v>15.492957746478874</v>
      </c>
      <c r="F13" s="198">
        <v>54.929577464788736</v>
      </c>
      <c r="G13" s="197">
        <v>54.929577464788736</v>
      </c>
      <c r="H13" s="197">
        <v>21.12676056338028</v>
      </c>
      <c r="I13" s="197">
        <v>12.67605633802817</v>
      </c>
      <c r="J13" s="197">
        <v>36.619718309859152</v>
      </c>
      <c r="K13" s="197">
        <v>33.802816901408448</v>
      </c>
      <c r="L13" s="197">
        <v>52.112676056338032</v>
      </c>
      <c r="M13" s="198">
        <v>9.8591549295774641</v>
      </c>
      <c r="N13" s="197">
        <v>0</v>
      </c>
      <c r="O13" s="199">
        <v>2.816901408450704</v>
      </c>
      <c r="P13" s="197">
        <v>19.718309859154928</v>
      </c>
      <c r="Q13" s="197">
        <v>0</v>
      </c>
      <c r="R13" s="197">
        <v>1.408450704225352</v>
      </c>
      <c r="S13" s="197">
        <v>15.492957746478874</v>
      </c>
      <c r="T13" s="200">
        <v>1.408450704225352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23" t="s">
        <v>43</v>
      </c>
      <c r="B14" s="195">
        <f>'3 Total Youth Part'!C14</f>
        <v>66</v>
      </c>
      <c r="C14" s="196">
        <v>33.333333333333336</v>
      </c>
      <c r="D14" s="197">
        <v>36.363636363636367</v>
      </c>
      <c r="E14" s="198">
        <v>28.787878787878789</v>
      </c>
      <c r="F14" s="198">
        <v>25.757575757575761</v>
      </c>
      <c r="G14" s="197">
        <v>28.787878787878789</v>
      </c>
      <c r="H14" s="197">
        <v>45.454545454545453</v>
      </c>
      <c r="I14" s="197">
        <v>1.5151515151515149</v>
      </c>
      <c r="J14" s="197">
        <v>16.666666666666668</v>
      </c>
      <c r="K14" s="197">
        <v>4.5454545454545459</v>
      </c>
      <c r="L14" s="197">
        <v>77.272727272727266</v>
      </c>
      <c r="M14" s="201">
        <v>0</v>
      </c>
      <c r="N14" s="197">
        <v>21.212121212121211</v>
      </c>
      <c r="O14" s="197">
        <v>9.0909090909090917</v>
      </c>
      <c r="P14" s="197">
        <v>18.181818181818183</v>
      </c>
      <c r="Q14" s="197">
        <v>1.5151515151515149</v>
      </c>
      <c r="R14" s="197">
        <v>4.5454545454545459</v>
      </c>
      <c r="S14" s="197">
        <v>3.0303030303030298</v>
      </c>
      <c r="T14" s="200">
        <v>1.5151515151515149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23" t="s">
        <v>44</v>
      </c>
      <c r="B15" s="195">
        <f>'3 Total Youth Part'!C15</f>
        <v>337</v>
      </c>
      <c r="C15" s="196">
        <v>77.448071216617208</v>
      </c>
      <c r="D15" s="197">
        <v>14.540059347181009</v>
      </c>
      <c r="E15" s="198">
        <v>8.0118694362017795</v>
      </c>
      <c r="F15" s="198">
        <v>57.270029673590507</v>
      </c>
      <c r="G15" s="197">
        <v>63.204747774480708</v>
      </c>
      <c r="H15" s="197">
        <v>15.13353115727003</v>
      </c>
      <c r="I15" s="197">
        <v>0.59347181008902072</v>
      </c>
      <c r="J15" s="197">
        <v>21.661721068249257</v>
      </c>
      <c r="K15" s="197">
        <v>43.916913946587535</v>
      </c>
      <c r="L15" s="197">
        <v>50.445103857566764</v>
      </c>
      <c r="M15" s="198">
        <v>0</v>
      </c>
      <c r="N15" s="197">
        <v>84.569732937685458</v>
      </c>
      <c r="O15" s="197">
        <v>2.9673590504451037</v>
      </c>
      <c r="P15" s="197">
        <v>19.881305637982194</v>
      </c>
      <c r="Q15" s="197">
        <v>0.89020771513353114</v>
      </c>
      <c r="R15" s="197">
        <v>19.287833827893177</v>
      </c>
      <c r="S15" s="197">
        <v>4.1543026706231458</v>
      </c>
      <c r="T15" s="200">
        <v>0.29673590504451036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23" t="s">
        <v>45</v>
      </c>
      <c r="B16" s="195">
        <f>'3 Total Youth Part'!C16</f>
        <v>21</v>
      </c>
      <c r="C16" s="196">
        <v>0</v>
      </c>
      <c r="D16" s="197">
        <v>33.333333333333336</v>
      </c>
      <c r="E16" s="198">
        <v>66.666666666666671</v>
      </c>
      <c r="F16" s="198">
        <v>80.952380952380949</v>
      </c>
      <c r="G16" s="197">
        <v>80.952380952380949</v>
      </c>
      <c r="H16" s="197">
        <v>28.571428571428573</v>
      </c>
      <c r="I16" s="197">
        <v>4.7619047619047619</v>
      </c>
      <c r="J16" s="197">
        <v>4.7619047619047619</v>
      </c>
      <c r="K16" s="197">
        <v>0</v>
      </c>
      <c r="L16" s="197">
        <v>0</v>
      </c>
      <c r="M16" s="198">
        <v>0</v>
      </c>
      <c r="N16" s="197">
        <v>9.5238095238095237</v>
      </c>
      <c r="O16" s="197">
        <v>0</v>
      </c>
      <c r="P16" s="197">
        <v>14.285714285714286</v>
      </c>
      <c r="Q16" s="199">
        <v>0</v>
      </c>
      <c r="R16" s="197">
        <v>4.7619047619047619</v>
      </c>
      <c r="S16" s="197">
        <v>42.857142857142854</v>
      </c>
      <c r="T16" s="200">
        <v>90.476190476190482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23" t="s">
        <v>46</v>
      </c>
      <c r="B17" s="195">
        <f>'3 Total Youth Part'!C17</f>
        <v>55</v>
      </c>
      <c r="C17" s="196">
        <v>67.272727272727266</v>
      </c>
      <c r="D17" s="197">
        <v>23.636363636363637</v>
      </c>
      <c r="E17" s="198">
        <v>9.0909090909090917</v>
      </c>
      <c r="F17" s="198">
        <v>47.272727272727273</v>
      </c>
      <c r="G17" s="197">
        <v>36.363636363636367</v>
      </c>
      <c r="H17" s="197">
        <v>34.545454545454547</v>
      </c>
      <c r="I17" s="197">
        <v>12.727272727272727</v>
      </c>
      <c r="J17" s="197">
        <v>41.81818181818182</v>
      </c>
      <c r="K17" s="197">
        <v>61.81818181818182</v>
      </c>
      <c r="L17" s="197">
        <v>29.09090909090909</v>
      </c>
      <c r="M17" s="198">
        <v>14.545454545454545</v>
      </c>
      <c r="N17" s="197">
        <v>45.454545454545453</v>
      </c>
      <c r="O17" s="197">
        <v>0</v>
      </c>
      <c r="P17" s="197">
        <v>7.2727272727272725</v>
      </c>
      <c r="Q17" s="199">
        <v>1.8181818181818181</v>
      </c>
      <c r="R17" s="197">
        <v>12.727272727272727</v>
      </c>
      <c r="S17" s="197">
        <v>3.6363636363636362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23" t="s">
        <v>47</v>
      </c>
      <c r="B18" s="195">
        <f>'3 Total Youth Part'!C18</f>
        <v>97</v>
      </c>
      <c r="C18" s="196">
        <v>31.958762886597938</v>
      </c>
      <c r="D18" s="197">
        <v>37.113402061855666</v>
      </c>
      <c r="E18" s="198">
        <v>30.927835051546388</v>
      </c>
      <c r="F18" s="198">
        <v>62.886597938144334</v>
      </c>
      <c r="G18" s="197">
        <v>36.082474226804123</v>
      </c>
      <c r="H18" s="197">
        <v>16.494845360824744</v>
      </c>
      <c r="I18" s="197">
        <v>1.0309278350515465</v>
      </c>
      <c r="J18" s="197">
        <v>37.113402061855666</v>
      </c>
      <c r="K18" s="197">
        <v>1.0309278350515465</v>
      </c>
      <c r="L18" s="197">
        <v>34.020618556701031</v>
      </c>
      <c r="M18" s="198">
        <v>0</v>
      </c>
      <c r="N18" s="197">
        <v>24.742268041237111</v>
      </c>
      <c r="O18" s="199">
        <v>1.0309278350515465</v>
      </c>
      <c r="P18" s="197">
        <v>19.587628865979383</v>
      </c>
      <c r="Q18" s="197">
        <v>2.061855670103093</v>
      </c>
      <c r="R18" s="197">
        <v>6.1855670103092777</v>
      </c>
      <c r="S18" s="197">
        <v>37.113402061855666</v>
      </c>
      <c r="T18" s="200">
        <v>6.1855670103092777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23" t="s">
        <v>48</v>
      </c>
      <c r="B19" s="195">
        <f>'3 Total Youth Part'!C19</f>
        <v>39</v>
      </c>
      <c r="C19" s="196">
        <v>20.512820512820511</v>
      </c>
      <c r="D19" s="197">
        <v>25.641025641025639</v>
      </c>
      <c r="E19" s="198">
        <v>53.846153846153847</v>
      </c>
      <c r="F19" s="198">
        <v>84.615384615384613</v>
      </c>
      <c r="G19" s="197">
        <v>53.846153846153847</v>
      </c>
      <c r="H19" s="197">
        <v>7.6923076923076925</v>
      </c>
      <c r="I19" s="199">
        <v>0</v>
      </c>
      <c r="J19" s="197">
        <v>15.384615384615385</v>
      </c>
      <c r="K19" s="197">
        <v>5.1282051282051277</v>
      </c>
      <c r="L19" s="197">
        <v>46.153846153846153</v>
      </c>
      <c r="M19" s="201">
        <v>5.1282051282051277</v>
      </c>
      <c r="N19" s="197">
        <v>89.743589743589752</v>
      </c>
      <c r="O19" s="197">
        <v>2.5641025641025639</v>
      </c>
      <c r="P19" s="197">
        <v>43.589743589743591</v>
      </c>
      <c r="Q19" s="197">
        <v>0</v>
      </c>
      <c r="R19" s="199">
        <v>33.333333333333336</v>
      </c>
      <c r="S19" s="197">
        <v>46.153846153846153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23" t="s">
        <v>49</v>
      </c>
      <c r="B20" s="195">
        <f>'3 Total Youth Part'!C20</f>
        <v>49</v>
      </c>
      <c r="C20" s="196">
        <v>48.979591836734691</v>
      </c>
      <c r="D20" s="197">
        <v>30.612244897959187</v>
      </c>
      <c r="E20" s="198">
        <v>20.408163265306122</v>
      </c>
      <c r="F20" s="198">
        <v>51.020408163265309</v>
      </c>
      <c r="G20" s="197">
        <v>36.734693877551024</v>
      </c>
      <c r="H20" s="197">
        <v>34.693877551020407</v>
      </c>
      <c r="I20" s="197">
        <v>0</v>
      </c>
      <c r="J20" s="197">
        <v>18.367346938775512</v>
      </c>
      <c r="K20" s="197">
        <v>0</v>
      </c>
      <c r="L20" s="197">
        <v>95.91836734693878</v>
      </c>
      <c r="M20" s="198">
        <v>0</v>
      </c>
      <c r="N20" s="197">
        <v>73.469387755102048</v>
      </c>
      <c r="O20" s="197">
        <v>0</v>
      </c>
      <c r="P20" s="197">
        <v>12.244897959183673</v>
      </c>
      <c r="Q20" s="197">
        <v>2.0408163265306123</v>
      </c>
      <c r="R20" s="197">
        <v>2.0408163265306123</v>
      </c>
      <c r="S20" s="197">
        <v>0</v>
      </c>
      <c r="T20" s="200">
        <v>14.285714285714286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55" t="s">
        <v>50</v>
      </c>
      <c r="B21" s="202">
        <f>'3 Total Youth Part'!C21</f>
        <v>43</v>
      </c>
      <c r="C21" s="203">
        <v>55.813953488372093</v>
      </c>
      <c r="D21" s="204">
        <v>37.20930232558139</v>
      </c>
      <c r="E21" s="205">
        <v>6.9767441860465116</v>
      </c>
      <c r="F21" s="205">
        <v>41.860465116279073</v>
      </c>
      <c r="G21" s="204">
        <v>16.279069767441861</v>
      </c>
      <c r="H21" s="204">
        <v>2.3255813953488369</v>
      </c>
      <c r="I21" s="206">
        <v>2.3255813953488369</v>
      </c>
      <c r="J21" s="204">
        <v>37.20930232558139</v>
      </c>
      <c r="K21" s="204">
        <v>4.6511627906976738</v>
      </c>
      <c r="L21" s="204">
        <v>60.465116279069768</v>
      </c>
      <c r="M21" s="207">
        <v>0</v>
      </c>
      <c r="N21" s="204">
        <v>23.255813953488374</v>
      </c>
      <c r="O21" s="204">
        <v>6.9767441860465116</v>
      </c>
      <c r="P21" s="204">
        <v>9.3023255813953476</v>
      </c>
      <c r="Q21" s="204">
        <v>9.3023255813953476</v>
      </c>
      <c r="R21" s="204">
        <v>2.3255813953488369</v>
      </c>
      <c r="S21" s="206">
        <v>6.9767441860465116</v>
      </c>
      <c r="T21" s="208">
        <v>4.6511627906976738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209" t="s">
        <v>51</v>
      </c>
      <c r="B22" s="216">
        <f>SUM(B6:B21)</f>
        <v>1136</v>
      </c>
      <c r="C22" s="217">
        <v>53.521126760563384</v>
      </c>
      <c r="D22" s="218">
        <v>27.288732394366196</v>
      </c>
      <c r="E22" s="219">
        <v>19.102112676056336</v>
      </c>
      <c r="F22" s="219">
        <v>56.338028169014088</v>
      </c>
      <c r="G22" s="218">
        <v>41.901408450704231</v>
      </c>
      <c r="H22" s="218">
        <v>24.383802816901408</v>
      </c>
      <c r="I22" s="218">
        <v>3.3450704225352115</v>
      </c>
      <c r="J22" s="218">
        <v>24.735915492957748</v>
      </c>
      <c r="K22" s="218">
        <v>20.33450704225352</v>
      </c>
      <c r="L22" s="218">
        <v>51.848591549295769</v>
      </c>
      <c r="M22" s="219">
        <v>1.8485915492957747</v>
      </c>
      <c r="N22" s="218">
        <v>52.024647887323944</v>
      </c>
      <c r="O22" s="218">
        <v>2.816901408450704</v>
      </c>
      <c r="P22" s="218">
        <v>16.373239436619716</v>
      </c>
      <c r="Q22" s="218">
        <v>1.3204225352112675</v>
      </c>
      <c r="R22" s="218">
        <v>12.147887323943662</v>
      </c>
      <c r="S22" s="218">
        <v>12.852112676056338</v>
      </c>
      <c r="T22" s="220">
        <v>6.073943661971831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"/>
  <sheetViews>
    <sheetView zoomScaleNormal="100" workbookViewId="0">
      <selection activeCell="A24" sqref="A24"/>
    </sheetView>
  </sheetViews>
  <sheetFormatPr defaultColWidth="9.1796875" defaultRowHeight="13" x14ac:dyDescent="0.3"/>
  <cols>
    <col min="1" max="1" width="20.7265625" style="2" customWidth="1"/>
    <col min="2" max="2" width="8.453125" style="2" customWidth="1"/>
    <col min="3" max="3" width="8" style="2" customWidth="1"/>
    <col min="4" max="4" width="7.26953125" style="2" customWidth="1"/>
    <col min="5" max="5" width="9.7265625" style="2" customWidth="1"/>
    <col min="6" max="6" width="9.453125" style="2" customWidth="1"/>
    <col min="7" max="7" width="6.81640625" style="2" customWidth="1"/>
    <col min="8" max="8" width="9.54296875" style="2" customWidth="1"/>
    <col min="9" max="9" width="9.26953125" style="2" customWidth="1"/>
    <col min="10" max="10" width="8.1796875" style="2" customWidth="1"/>
    <col min="11" max="11" width="9.7265625" style="2" customWidth="1"/>
    <col min="12" max="12" width="7.453125" style="2" customWidth="1"/>
    <col min="13" max="13" width="8.453125" style="2" customWidth="1"/>
    <col min="14" max="14" width="6.81640625" style="2" customWidth="1"/>
    <col min="15" max="16" width="9.1796875" style="2"/>
    <col min="17" max="17" width="8.81640625" style="2" customWidth="1"/>
    <col min="18" max="16384" width="9.1796875" style="2"/>
  </cols>
  <sheetData>
    <row r="1" spans="1:27" ht="20.149999999999999" customHeight="1" x14ac:dyDescent="0.3">
      <c r="A1" s="235" t="s">
        <v>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49999999999999" customHeight="1" x14ac:dyDescent="0.3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49999999999999" customHeight="1" thickBot="1" x14ac:dyDescent="0.35">
      <c r="A3" s="241" t="s">
        <v>18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35">
      <c r="A4" s="247" t="s">
        <v>19</v>
      </c>
      <c r="B4" s="238" t="s">
        <v>20</v>
      </c>
      <c r="C4" s="239"/>
      <c r="D4" s="240"/>
      <c r="E4" s="238" t="s">
        <v>21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4" customHeight="1" thickBot="1" x14ac:dyDescent="0.35">
      <c r="A5" s="248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7" s="35" customFormat="1" ht="20.149999999999999" customHeight="1" x14ac:dyDescent="0.25">
      <c r="A6" s="23" t="s">
        <v>35</v>
      </c>
      <c r="B6" s="24">
        <v>0</v>
      </c>
      <c r="C6" s="25">
        <v>0</v>
      </c>
      <c r="D6" s="26">
        <f>IF(B6&gt;0,(C6/B6),0)</f>
        <v>0</v>
      </c>
      <c r="E6" s="27">
        <v>0</v>
      </c>
      <c r="F6" s="28">
        <v>0</v>
      </c>
      <c r="G6" s="25">
        <v>0</v>
      </c>
      <c r="H6" s="25">
        <v>0</v>
      </c>
      <c r="I6" s="29">
        <v>0</v>
      </c>
      <c r="J6" s="28">
        <v>0</v>
      </c>
      <c r="K6" s="30">
        <v>0</v>
      </c>
      <c r="L6" s="31">
        <v>0</v>
      </c>
      <c r="M6" s="29">
        <v>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s="35" customFormat="1" ht="20.149999999999999" customHeight="1" x14ac:dyDescent="0.25">
      <c r="A7" s="36" t="s">
        <v>36</v>
      </c>
      <c r="B7" s="37">
        <v>15</v>
      </c>
      <c r="C7" s="38">
        <v>5</v>
      </c>
      <c r="D7" s="39">
        <f t="shared" ref="D7:D22" si="0">(C7/B7)</f>
        <v>0.33333333333333331</v>
      </c>
      <c r="E7" s="40">
        <v>4</v>
      </c>
      <c r="F7" s="41">
        <v>0</v>
      </c>
      <c r="G7" s="38">
        <v>2</v>
      </c>
      <c r="H7" s="38">
        <v>2</v>
      </c>
      <c r="I7" s="42">
        <v>4</v>
      </c>
      <c r="J7" s="41">
        <v>4</v>
      </c>
      <c r="K7" s="42">
        <v>3</v>
      </c>
      <c r="L7" s="43">
        <v>4</v>
      </c>
      <c r="M7" s="42">
        <v>5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35" customFormat="1" ht="20.149999999999999" customHeight="1" x14ac:dyDescent="0.25">
      <c r="A8" s="23" t="s">
        <v>37</v>
      </c>
      <c r="B8" s="45">
        <v>15</v>
      </c>
      <c r="C8" s="46">
        <v>1</v>
      </c>
      <c r="D8" s="47">
        <f t="shared" si="0"/>
        <v>6.6666666666666666E-2</v>
      </c>
      <c r="E8" s="48">
        <v>1</v>
      </c>
      <c r="F8" s="49">
        <v>1</v>
      </c>
      <c r="G8" s="46">
        <v>1</v>
      </c>
      <c r="H8" s="49">
        <v>1</v>
      </c>
      <c r="I8" s="50">
        <v>1</v>
      </c>
      <c r="J8" s="49">
        <v>1</v>
      </c>
      <c r="K8" s="50">
        <v>1</v>
      </c>
      <c r="L8" s="51">
        <v>1</v>
      </c>
      <c r="M8" s="50">
        <v>1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35" customFormat="1" ht="20.149999999999999" customHeight="1" x14ac:dyDescent="0.25">
      <c r="A9" s="23" t="s">
        <v>38</v>
      </c>
      <c r="B9" s="45">
        <v>0</v>
      </c>
      <c r="C9" s="46">
        <v>13</v>
      </c>
      <c r="D9" s="47">
        <f>IF(B9&gt;0,C9/B9,0)</f>
        <v>0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0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s="35" customFormat="1" ht="20.149999999999999" customHeight="1" x14ac:dyDescent="0.25">
      <c r="A10" s="23" t="s">
        <v>39</v>
      </c>
      <c r="B10" s="45">
        <v>0</v>
      </c>
      <c r="C10" s="46">
        <v>0</v>
      </c>
      <c r="D10" s="47">
        <f>IF(B10&gt;0,C10/B10,0)</f>
        <v>0</v>
      </c>
      <c r="E10" s="48">
        <v>0</v>
      </c>
      <c r="F10" s="49">
        <v>0</v>
      </c>
      <c r="G10" s="46">
        <v>0</v>
      </c>
      <c r="H10" s="49">
        <v>0</v>
      </c>
      <c r="I10" s="50">
        <v>0</v>
      </c>
      <c r="J10" s="49">
        <v>0</v>
      </c>
      <c r="K10" s="50">
        <v>0</v>
      </c>
      <c r="L10" s="51">
        <v>0</v>
      </c>
      <c r="M10" s="50">
        <v>0</v>
      </c>
      <c r="N10" s="52">
        <v>0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35" customFormat="1" ht="20.149999999999999" customHeight="1" x14ac:dyDescent="0.25">
      <c r="A11" s="23" t="s">
        <v>40</v>
      </c>
      <c r="B11" s="45">
        <v>0</v>
      </c>
      <c r="C11" s="46">
        <v>3</v>
      </c>
      <c r="D11" s="47">
        <f>IF(B11&gt;0,C11/B11,0)</f>
        <v>0</v>
      </c>
      <c r="E11" s="48">
        <v>3</v>
      </c>
      <c r="F11" s="49">
        <v>2</v>
      </c>
      <c r="G11" s="46">
        <v>3</v>
      </c>
      <c r="H11" s="49">
        <v>0</v>
      </c>
      <c r="I11" s="50">
        <v>2</v>
      </c>
      <c r="J11" s="49">
        <v>3</v>
      </c>
      <c r="K11" s="50">
        <v>3</v>
      </c>
      <c r="L11" s="51">
        <v>1</v>
      </c>
      <c r="M11" s="50">
        <v>3</v>
      </c>
      <c r="N11" s="52">
        <v>3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s="35" customFormat="1" ht="20.149999999999999" customHeight="1" x14ac:dyDescent="0.25">
      <c r="A12" s="23" t="s">
        <v>41</v>
      </c>
      <c r="B12" s="45">
        <v>10</v>
      </c>
      <c r="C12" s="46">
        <v>6</v>
      </c>
      <c r="D12" s="47">
        <f t="shared" si="0"/>
        <v>0.6</v>
      </c>
      <c r="E12" s="45">
        <v>6</v>
      </c>
      <c r="F12" s="49">
        <v>0</v>
      </c>
      <c r="G12" s="46">
        <v>6</v>
      </c>
      <c r="H12" s="49">
        <v>2</v>
      </c>
      <c r="I12" s="50">
        <v>3</v>
      </c>
      <c r="J12" s="46">
        <v>0</v>
      </c>
      <c r="K12" s="53">
        <v>4</v>
      </c>
      <c r="L12" s="51">
        <v>0</v>
      </c>
      <c r="M12" s="50">
        <v>6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20.149999999999999" customHeight="1" x14ac:dyDescent="0.25">
      <c r="A13" s="23" t="s">
        <v>42</v>
      </c>
      <c r="B13" s="45">
        <v>23</v>
      </c>
      <c r="C13" s="46">
        <v>24</v>
      </c>
      <c r="D13" s="47">
        <f t="shared" si="0"/>
        <v>1.0434782608695652</v>
      </c>
      <c r="E13" s="48">
        <v>24</v>
      </c>
      <c r="F13" s="49">
        <v>23</v>
      </c>
      <c r="G13" s="46">
        <v>24</v>
      </c>
      <c r="H13" s="49">
        <v>24</v>
      </c>
      <c r="I13" s="50">
        <v>24</v>
      </c>
      <c r="J13" s="49">
        <v>24</v>
      </c>
      <c r="K13" s="50">
        <v>24</v>
      </c>
      <c r="L13" s="51">
        <v>24</v>
      </c>
      <c r="M13" s="50">
        <v>24</v>
      </c>
      <c r="N13" s="52">
        <v>24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s="35" customFormat="1" ht="20.149999999999999" customHeight="1" x14ac:dyDescent="0.25">
      <c r="A14" s="23" t="s">
        <v>43</v>
      </c>
      <c r="B14" s="45">
        <v>0</v>
      </c>
      <c r="C14" s="46">
        <v>4</v>
      </c>
      <c r="D14" s="47">
        <f>IF(B14&gt;0,C14/B14,0)</f>
        <v>0</v>
      </c>
      <c r="E14" s="48">
        <v>4</v>
      </c>
      <c r="F14" s="49">
        <v>4</v>
      </c>
      <c r="G14" s="46">
        <v>3</v>
      </c>
      <c r="H14" s="49">
        <v>1</v>
      </c>
      <c r="I14" s="50">
        <v>1</v>
      </c>
      <c r="J14" s="49">
        <v>4</v>
      </c>
      <c r="K14" s="50">
        <v>1</v>
      </c>
      <c r="L14" s="51">
        <v>4</v>
      </c>
      <c r="M14" s="50">
        <v>2</v>
      </c>
      <c r="N14" s="52">
        <v>0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s="35" customFormat="1" ht="20.149999999999999" customHeight="1" x14ac:dyDescent="0.25">
      <c r="A15" s="23" t="s">
        <v>44</v>
      </c>
      <c r="B15" s="45">
        <v>137</v>
      </c>
      <c r="C15" s="46">
        <v>154</v>
      </c>
      <c r="D15" s="47">
        <f t="shared" si="0"/>
        <v>1.1240875912408759</v>
      </c>
      <c r="E15" s="48">
        <v>95</v>
      </c>
      <c r="F15" s="49">
        <v>3</v>
      </c>
      <c r="G15" s="46">
        <v>104</v>
      </c>
      <c r="H15" s="49">
        <v>59</v>
      </c>
      <c r="I15" s="50">
        <v>98</v>
      </c>
      <c r="J15" s="49">
        <v>76</v>
      </c>
      <c r="K15" s="50">
        <v>54</v>
      </c>
      <c r="L15" s="51">
        <v>104</v>
      </c>
      <c r="M15" s="50">
        <v>85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s="35" customFormat="1" ht="20.149999999999999" customHeight="1" x14ac:dyDescent="0.25">
      <c r="A16" s="23" t="s">
        <v>45</v>
      </c>
      <c r="B16" s="45">
        <v>0</v>
      </c>
      <c r="C16" s="46">
        <v>0</v>
      </c>
      <c r="D16" s="47">
        <f>IF(B16&gt;0,C16/B16,0)</f>
        <v>0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35" customFormat="1" ht="20.149999999999999" customHeight="1" x14ac:dyDescent="0.25">
      <c r="A17" s="23" t="s">
        <v>46</v>
      </c>
      <c r="B17" s="45">
        <v>48</v>
      </c>
      <c r="C17" s="46">
        <v>36</v>
      </c>
      <c r="D17" s="47">
        <f t="shared" si="0"/>
        <v>0.75</v>
      </c>
      <c r="E17" s="48">
        <v>33</v>
      </c>
      <c r="F17" s="49">
        <v>0</v>
      </c>
      <c r="G17" s="46">
        <v>12</v>
      </c>
      <c r="H17" s="49">
        <v>23</v>
      </c>
      <c r="I17" s="50">
        <v>33</v>
      </c>
      <c r="J17" s="49">
        <v>23</v>
      </c>
      <c r="K17" s="50">
        <v>33</v>
      </c>
      <c r="L17" s="51">
        <v>23</v>
      </c>
      <c r="M17" s="50">
        <v>23</v>
      </c>
      <c r="N17" s="52">
        <v>9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s="35" customFormat="1" ht="20.149999999999999" customHeight="1" x14ac:dyDescent="0.25">
      <c r="A18" s="23" t="s">
        <v>47</v>
      </c>
      <c r="B18" s="45">
        <v>10</v>
      </c>
      <c r="C18" s="46">
        <v>2</v>
      </c>
      <c r="D18" s="47">
        <f t="shared" si="0"/>
        <v>0.2</v>
      </c>
      <c r="E18" s="48">
        <v>2</v>
      </c>
      <c r="F18" s="49">
        <v>2</v>
      </c>
      <c r="G18" s="46">
        <v>1</v>
      </c>
      <c r="H18" s="49">
        <v>2</v>
      </c>
      <c r="I18" s="50">
        <v>2</v>
      </c>
      <c r="J18" s="49">
        <v>1</v>
      </c>
      <c r="K18" s="50">
        <v>0</v>
      </c>
      <c r="L18" s="51">
        <v>2</v>
      </c>
      <c r="M18" s="50">
        <v>2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35" customFormat="1" ht="20.149999999999999" customHeight="1" x14ac:dyDescent="0.25">
      <c r="A19" s="23" t="s">
        <v>48</v>
      </c>
      <c r="B19" s="45">
        <v>0</v>
      </c>
      <c r="C19" s="46">
        <v>3</v>
      </c>
      <c r="D19" s="47">
        <f>IF(B19&gt;0,C19/B19,0)</f>
        <v>0</v>
      </c>
      <c r="E19" s="48">
        <v>3</v>
      </c>
      <c r="F19" s="49">
        <v>3</v>
      </c>
      <c r="G19" s="46">
        <v>3</v>
      </c>
      <c r="H19" s="49">
        <v>3</v>
      </c>
      <c r="I19" s="50">
        <v>0</v>
      </c>
      <c r="J19" s="49">
        <v>3</v>
      </c>
      <c r="K19" s="50">
        <v>3</v>
      </c>
      <c r="L19" s="51">
        <v>3</v>
      </c>
      <c r="M19" s="50">
        <v>3</v>
      </c>
      <c r="N19" s="52">
        <v>3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20.149999999999999" customHeight="1" x14ac:dyDescent="0.25">
      <c r="A20" s="23" t="s">
        <v>49</v>
      </c>
      <c r="B20" s="45">
        <v>0</v>
      </c>
      <c r="C20" s="46">
        <v>0</v>
      </c>
      <c r="D20" s="47">
        <f>IF(B20&gt;0,(C20/B20),0)</f>
        <v>0</v>
      </c>
      <c r="E20" s="48">
        <v>0</v>
      </c>
      <c r="F20" s="49">
        <v>0</v>
      </c>
      <c r="G20" s="46">
        <v>0</v>
      </c>
      <c r="H20" s="49">
        <v>0</v>
      </c>
      <c r="I20" s="50">
        <v>0</v>
      </c>
      <c r="J20" s="49">
        <v>0</v>
      </c>
      <c r="K20" s="50">
        <v>0</v>
      </c>
      <c r="L20" s="51">
        <v>0</v>
      </c>
      <c r="M20" s="50">
        <v>0</v>
      </c>
      <c r="N20" s="52">
        <v>0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35" customFormat="1" ht="20.149999999999999" customHeight="1" thickBot="1" x14ac:dyDescent="0.3">
      <c r="A21" s="55" t="s">
        <v>50</v>
      </c>
      <c r="B21" s="56">
        <v>8</v>
      </c>
      <c r="C21" s="57">
        <v>2</v>
      </c>
      <c r="D21" s="58">
        <f>IF(B21&gt;0,C21/B21,0)</f>
        <v>0.25</v>
      </c>
      <c r="E21" s="59">
        <v>1</v>
      </c>
      <c r="F21" s="60">
        <v>2</v>
      </c>
      <c r="G21" s="57">
        <v>2</v>
      </c>
      <c r="H21" s="60">
        <v>0</v>
      </c>
      <c r="I21" s="61">
        <v>2</v>
      </c>
      <c r="J21" s="60">
        <v>0</v>
      </c>
      <c r="K21" s="61">
        <v>2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35" customFormat="1" ht="20.149999999999999" customHeight="1" thickBot="1" x14ac:dyDescent="0.3">
      <c r="A22" s="64" t="s">
        <v>51</v>
      </c>
      <c r="B22" s="65">
        <f>SUM(B6:B21)</f>
        <v>266</v>
      </c>
      <c r="C22" s="66">
        <f>SUM(C6:C21)</f>
        <v>253</v>
      </c>
      <c r="D22" s="67">
        <f t="shared" si="0"/>
        <v>0.95112781954887216</v>
      </c>
      <c r="E22" s="66">
        <f>SUM(E6:E21)</f>
        <v>176</v>
      </c>
      <c r="F22" s="66">
        <f t="shared" ref="F22:N22" si="1">SUM(F6:F21)</f>
        <v>40</v>
      </c>
      <c r="G22" s="66">
        <f t="shared" si="1"/>
        <v>161</v>
      </c>
      <c r="H22" s="66">
        <f t="shared" si="1"/>
        <v>117</v>
      </c>
      <c r="I22" s="66">
        <f t="shared" si="1"/>
        <v>170</v>
      </c>
      <c r="J22" s="66">
        <f t="shared" si="1"/>
        <v>139</v>
      </c>
      <c r="K22" s="66">
        <f t="shared" si="1"/>
        <v>128</v>
      </c>
      <c r="L22" s="66">
        <f t="shared" si="1"/>
        <v>166</v>
      </c>
      <c r="M22" s="66">
        <f t="shared" si="1"/>
        <v>154</v>
      </c>
      <c r="N22" s="68">
        <f t="shared" si="1"/>
        <v>39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</row>
    <row r="23" spans="1:27" ht="77.25" customHeight="1" thickBot="1" x14ac:dyDescent="0.4">
      <c r="A23" s="232" t="s">
        <v>52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  <c r="O23" s="1"/>
    </row>
    <row r="24" spans="1:27" ht="14.5" x14ac:dyDescent="0.3">
      <c r="A24" s="7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"/>
  <sheetViews>
    <sheetView zoomScaleNormal="100" workbookViewId="0">
      <selection activeCell="A24" sqref="A24"/>
    </sheetView>
  </sheetViews>
  <sheetFormatPr defaultColWidth="9.1796875" defaultRowHeight="13" x14ac:dyDescent="0.3"/>
  <cols>
    <col min="1" max="1" width="19.7265625" style="2" customWidth="1"/>
    <col min="2" max="3" width="7.54296875" style="2" customWidth="1"/>
    <col min="4" max="4" width="7.26953125" style="2" customWidth="1"/>
    <col min="5" max="6" width="9.7265625" style="2" customWidth="1"/>
    <col min="7" max="7" width="7.81640625" style="2" customWidth="1"/>
    <col min="8" max="8" width="8.54296875" style="2" customWidth="1"/>
    <col min="9" max="9" width="8.81640625" style="2" customWidth="1"/>
    <col min="10" max="10" width="8.7265625" style="2" customWidth="1"/>
    <col min="11" max="11" width="9.7265625" style="2" customWidth="1"/>
    <col min="12" max="12" width="8" style="2" customWidth="1"/>
    <col min="13" max="13" width="9.1796875" style="2"/>
    <col min="14" max="14" width="7.54296875" style="2" customWidth="1"/>
    <col min="15" max="16" width="9.1796875" style="2"/>
    <col min="17" max="17" width="8.81640625" style="2" customWidth="1"/>
    <col min="18" max="27" width="9.1796875" style="2"/>
    <col min="28" max="28" width="9.1796875" style="1"/>
    <col min="29" max="16384" width="9.1796875" style="2"/>
  </cols>
  <sheetData>
    <row r="1" spans="1:28" s="73" customFormat="1" ht="21" customHeight="1" x14ac:dyDescent="0.25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3" customFormat="1" ht="21" customHeight="1" x14ac:dyDescent="0.25">
      <c r="A2" s="244" t="str">
        <f>'1 In School Youth Part'!$A$2</f>
        <v>FY22 QUARTER ENDING JUNE 30, 2022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3" customFormat="1" ht="18.75" customHeight="1" thickBot="1" x14ac:dyDescent="0.3">
      <c r="A3" s="241" t="s">
        <v>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35">
      <c r="A4" s="247" t="s">
        <v>19</v>
      </c>
      <c r="B4" s="238" t="s">
        <v>20</v>
      </c>
      <c r="C4" s="239"/>
      <c r="D4" s="240"/>
      <c r="E4" s="238" t="s">
        <v>21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6.25" customHeight="1" thickBot="1" x14ac:dyDescent="0.35">
      <c r="A5" s="248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8" s="35" customFormat="1" ht="20.149999999999999" customHeight="1" x14ac:dyDescent="0.25">
      <c r="A6" s="23" t="s">
        <v>35</v>
      </c>
      <c r="B6" s="24">
        <v>44</v>
      </c>
      <c r="C6" s="25">
        <v>33</v>
      </c>
      <c r="D6" s="26">
        <f t="shared" ref="D6:D22" si="0">(C6/B6)</f>
        <v>0.75</v>
      </c>
      <c r="E6" s="27">
        <v>0</v>
      </c>
      <c r="F6" s="28">
        <v>29</v>
      </c>
      <c r="G6" s="25">
        <v>33</v>
      </c>
      <c r="H6" s="25">
        <v>1</v>
      </c>
      <c r="I6" s="29">
        <v>4</v>
      </c>
      <c r="J6" s="28">
        <v>2</v>
      </c>
      <c r="K6" s="30">
        <v>0</v>
      </c>
      <c r="L6" s="31">
        <v>0</v>
      </c>
      <c r="M6" s="29">
        <v>33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0.149999999999999" customHeight="1" x14ac:dyDescent="0.25">
      <c r="A7" s="36" t="s">
        <v>36</v>
      </c>
      <c r="B7" s="37">
        <v>95</v>
      </c>
      <c r="C7" s="38">
        <v>68</v>
      </c>
      <c r="D7" s="39">
        <f t="shared" si="0"/>
        <v>0.71578947368421053</v>
      </c>
      <c r="E7" s="40">
        <v>57</v>
      </c>
      <c r="F7" s="41">
        <v>17</v>
      </c>
      <c r="G7" s="38">
        <v>17</v>
      </c>
      <c r="H7" s="38">
        <v>10</v>
      </c>
      <c r="I7" s="42">
        <v>44</v>
      </c>
      <c r="J7" s="41">
        <v>30</v>
      </c>
      <c r="K7" s="42">
        <v>34</v>
      </c>
      <c r="L7" s="43">
        <v>49</v>
      </c>
      <c r="M7" s="42">
        <v>57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0.149999999999999" customHeight="1" x14ac:dyDescent="0.25">
      <c r="A8" s="23" t="s">
        <v>37</v>
      </c>
      <c r="B8" s="45">
        <v>155</v>
      </c>
      <c r="C8" s="46">
        <v>33</v>
      </c>
      <c r="D8" s="47">
        <f t="shared" si="0"/>
        <v>0.2129032258064516</v>
      </c>
      <c r="E8" s="48">
        <v>0</v>
      </c>
      <c r="F8" s="49">
        <v>25</v>
      </c>
      <c r="G8" s="46">
        <v>0</v>
      </c>
      <c r="H8" s="49">
        <v>0</v>
      </c>
      <c r="I8" s="50">
        <v>2</v>
      </c>
      <c r="J8" s="49">
        <v>9</v>
      </c>
      <c r="K8" s="50">
        <v>0</v>
      </c>
      <c r="L8" s="51">
        <v>0</v>
      </c>
      <c r="M8" s="50">
        <v>0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s="35" customFormat="1" ht="20.149999999999999" customHeight="1" x14ac:dyDescent="0.25">
      <c r="A9" s="23" t="s">
        <v>38</v>
      </c>
      <c r="B9" s="45">
        <v>78</v>
      </c>
      <c r="C9" s="46">
        <v>29</v>
      </c>
      <c r="D9" s="47">
        <f t="shared" si="0"/>
        <v>0.37179487179487181</v>
      </c>
      <c r="E9" s="48">
        <v>3</v>
      </c>
      <c r="F9" s="49">
        <v>0</v>
      </c>
      <c r="G9" s="46">
        <v>1</v>
      </c>
      <c r="H9" s="49">
        <v>6</v>
      </c>
      <c r="I9" s="50">
        <v>0</v>
      </c>
      <c r="J9" s="49">
        <v>16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s="35" customFormat="1" ht="20.149999999999999" customHeight="1" x14ac:dyDescent="0.25">
      <c r="A10" s="23" t="s">
        <v>39</v>
      </c>
      <c r="B10" s="45">
        <v>58</v>
      </c>
      <c r="C10" s="46">
        <v>49</v>
      </c>
      <c r="D10" s="47">
        <f t="shared" si="0"/>
        <v>0.84482758620689657</v>
      </c>
      <c r="E10" s="48">
        <v>39</v>
      </c>
      <c r="F10" s="49">
        <v>39</v>
      </c>
      <c r="G10" s="46">
        <v>39</v>
      </c>
      <c r="H10" s="49">
        <v>39</v>
      </c>
      <c r="I10" s="50">
        <v>39</v>
      </c>
      <c r="J10" s="49">
        <v>42</v>
      </c>
      <c r="K10" s="50">
        <v>39</v>
      </c>
      <c r="L10" s="51">
        <v>39</v>
      </c>
      <c r="M10" s="50">
        <v>22</v>
      </c>
      <c r="N10" s="52">
        <v>39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5" customFormat="1" ht="20.149999999999999" customHeight="1" x14ac:dyDescent="0.25">
      <c r="A11" s="23" t="s">
        <v>40</v>
      </c>
      <c r="B11" s="45">
        <v>131</v>
      </c>
      <c r="C11" s="46">
        <v>91</v>
      </c>
      <c r="D11" s="47">
        <f t="shared" si="0"/>
        <v>0.69465648854961837</v>
      </c>
      <c r="E11" s="48">
        <v>89</v>
      </c>
      <c r="F11" s="49">
        <v>59</v>
      </c>
      <c r="G11" s="46">
        <v>83</v>
      </c>
      <c r="H11" s="49">
        <v>0</v>
      </c>
      <c r="I11" s="50">
        <v>41</v>
      </c>
      <c r="J11" s="49">
        <v>47</v>
      </c>
      <c r="K11" s="50">
        <v>85</v>
      </c>
      <c r="L11" s="51">
        <v>0</v>
      </c>
      <c r="M11" s="50">
        <v>89</v>
      </c>
      <c r="N11" s="52">
        <v>68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5" customFormat="1" ht="20.149999999999999" customHeight="1" x14ac:dyDescent="0.25">
      <c r="A12" s="23" t="s">
        <v>41</v>
      </c>
      <c r="B12" s="45">
        <v>40</v>
      </c>
      <c r="C12" s="46">
        <v>27</v>
      </c>
      <c r="D12" s="47">
        <f t="shared" si="0"/>
        <v>0.67500000000000004</v>
      </c>
      <c r="E12" s="45">
        <v>27</v>
      </c>
      <c r="F12" s="49">
        <v>1</v>
      </c>
      <c r="G12" s="46">
        <v>27</v>
      </c>
      <c r="H12" s="49">
        <v>3</v>
      </c>
      <c r="I12" s="50">
        <v>13</v>
      </c>
      <c r="J12" s="46">
        <v>4</v>
      </c>
      <c r="K12" s="53">
        <v>17</v>
      </c>
      <c r="L12" s="51">
        <v>0</v>
      </c>
      <c r="M12" s="50">
        <v>27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5" customFormat="1" ht="20.149999999999999" customHeight="1" x14ac:dyDescent="0.25">
      <c r="A13" s="23" t="s">
        <v>42</v>
      </c>
      <c r="B13" s="45">
        <v>47</v>
      </c>
      <c r="C13" s="46">
        <v>47</v>
      </c>
      <c r="D13" s="47">
        <f t="shared" si="0"/>
        <v>1</v>
      </c>
      <c r="E13" s="48">
        <v>45</v>
      </c>
      <c r="F13" s="49">
        <v>45</v>
      </c>
      <c r="G13" s="46">
        <v>45</v>
      </c>
      <c r="H13" s="49">
        <v>31</v>
      </c>
      <c r="I13" s="50">
        <v>45</v>
      </c>
      <c r="J13" s="49">
        <v>45</v>
      </c>
      <c r="K13" s="50">
        <v>45</v>
      </c>
      <c r="L13" s="51">
        <v>27</v>
      </c>
      <c r="M13" s="50">
        <v>45</v>
      </c>
      <c r="N13" s="52">
        <v>45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5" customFormat="1" ht="20.149999999999999" customHeight="1" x14ac:dyDescent="0.25">
      <c r="A14" s="23" t="s">
        <v>43</v>
      </c>
      <c r="B14" s="45">
        <v>65</v>
      </c>
      <c r="C14" s="46">
        <v>62</v>
      </c>
      <c r="D14" s="47">
        <f t="shared" si="0"/>
        <v>0.9538461538461539</v>
      </c>
      <c r="E14" s="48">
        <v>50</v>
      </c>
      <c r="F14" s="49">
        <v>46</v>
      </c>
      <c r="G14" s="46">
        <v>36</v>
      </c>
      <c r="H14" s="49">
        <v>17</v>
      </c>
      <c r="I14" s="50">
        <v>24</v>
      </c>
      <c r="J14" s="49">
        <v>53</v>
      </c>
      <c r="K14" s="50">
        <v>24</v>
      </c>
      <c r="L14" s="51">
        <v>53</v>
      </c>
      <c r="M14" s="50">
        <v>41</v>
      </c>
      <c r="N14" s="52">
        <v>1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5" customFormat="1" ht="20.149999999999999" customHeight="1" x14ac:dyDescent="0.25">
      <c r="A15" s="23" t="s">
        <v>44</v>
      </c>
      <c r="B15" s="45">
        <v>214</v>
      </c>
      <c r="C15" s="46">
        <v>183</v>
      </c>
      <c r="D15" s="47">
        <f t="shared" si="0"/>
        <v>0.85514018691588789</v>
      </c>
      <c r="E15" s="48">
        <v>177</v>
      </c>
      <c r="F15" s="49">
        <v>172</v>
      </c>
      <c r="G15" s="46">
        <v>63</v>
      </c>
      <c r="H15" s="49">
        <v>79</v>
      </c>
      <c r="I15" s="50">
        <v>94</v>
      </c>
      <c r="J15" s="49">
        <v>47</v>
      </c>
      <c r="K15" s="50">
        <v>26</v>
      </c>
      <c r="L15" s="51">
        <v>146</v>
      </c>
      <c r="M15" s="50">
        <v>168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5" customFormat="1" ht="20.149999999999999" customHeight="1" x14ac:dyDescent="0.25">
      <c r="A16" s="23" t="s">
        <v>45</v>
      </c>
      <c r="B16" s="45">
        <v>75</v>
      </c>
      <c r="C16" s="46">
        <v>21</v>
      </c>
      <c r="D16" s="47">
        <f t="shared" si="0"/>
        <v>0.28000000000000003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21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s="35" customFormat="1" ht="20.149999999999999" customHeight="1" x14ac:dyDescent="0.25">
      <c r="A17" s="23" t="s">
        <v>46</v>
      </c>
      <c r="B17" s="45">
        <v>60</v>
      </c>
      <c r="C17" s="46">
        <v>19</v>
      </c>
      <c r="D17" s="47">
        <f t="shared" si="0"/>
        <v>0.31666666666666665</v>
      </c>
      <c r="E17" s="48">
        <v>0</v>
      </c>
      <c r="F17" s="49">
        <v>0</v>
      </c>
      <c r="G17" s="46">
        <v>6</v>
      </c>
      <c r="H17" s="49">
        <v>0</v>
      </c>
      <c r="I17" s="50">
        <v>5</v>
      </c>
      <c r="J17" s="49">
        <v>18</v>
      </c>
      <c r="K17" s="50">
        <v>0</v>
      </c>
      <c r="L17" s="51">
        <v>5</v>
      </c>
      <c r="M17" s="50">
        <v>0</v>
      </c>
      <c r="N17" s="52">
        <v>5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5" customFormat="1" ht="20.149999999999999" customHeight="1" x14ac:dyDescent="0.25">
      <c r="A18" s="23" t="s">
        <v>47</v>
      </c>
      <c r="B18" s="45">
        <v>105</v>
      </c>
      <c r="C18" s="46">
        <v>95</v>
      </c>
      <c r="D18" s="47">
        <f t="shared" si="0"/>
        <v>0.90476190476190477</v>
      </c>
      <c r="E18" s="48">
        <v>70</v>
      </c>
      <c r="F18" s="49">
        <v>52</v>
      </c>
      <c r="G18" s="46">
        <v>55</v>
      </c>
      <c r="H18" s="49">
        <v>34</v>
      </c>
      <c r="I18" s="50">
        <v>34</v>
      </c>
      <c r="J18" s="49">
        <v>27</v>
      </c>
      <c r="K18" s="50">
        <v>1</v>
      </c>
      <c r="L18" s="51">
        <v>87</v>
      </c>
      <c r="M18" s="50">
        <v>76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s="35" customFormat="1" ht="20.149999999999999" customHeight="1" x14ac:dyDescent="0.25">
      <c r="A19" s="23" t="s">
        <v>48</v>
      </c>
      <c r="B19" s="45">
        <v>48</v>
      </c>
      <c r="C19" s="46">
        <v>36</v>
      </c>
      <c r="D19" s="47">
        <f t="shared" si="0"/>
        <v>0.75</v>
      </c>
      <c r="E19" s="48">
        <v>35</v>
      </c>
      <c r="F19" s="49">
        <v>31</v>
      </c>
      <c r="G19" s="46">
        <v>36</v>
      </c>
      <c r="H19" s="49">
        <v>36</v>
      </c>
      <c r="I19" s="50">
        <v>0</v>
      </c>
      <c r="J19" s="49">
        <v>36</v>
      </c>
      <c r="K19" s="50">
        <v>36</v>
      </c>
      <c r="L19" s="51">
        <v>35</v>
      </c>
      <c r="M19" s="50">
        <v>36</v>
      </c>
      <c r="N19" s="52">
        <v>36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s="35" customFormat="1" ht="20.149999999999999" customHeight="1" x14ac:dyDescent="0.25">
      <c r="A20" s="23" t="s">
        <v>49</v>
      </c>
      <c r="B20" s="45">
        <v>75</v>
      </c>
      <c r="C20" s="46">
        <v>49</v>
      </c>
      <c r="D20" s="47">
        <f t="shared" si="0"/>
        <v>0.65333333333333332</v>
      </c>
      <c r="E20" s="48">
        <v>49</v>
      </c>
      <c r="F20" s="49">
        <v>49</v>
      </c>
      <c r="G20" s="46">
        <v>32</v>
      </c>
      <c r="H20" s="49">
        <v>41</v>
      </c>
      <c r="I20" s="50">
        <v>41</v>
      </c>
      <c r="J20" s="49">
        <v>19</v>
      </c>
      <c r="K20" s="50">
        <v>39</v>
      </c>
      <c r="L20" s="51">
        <v>15</v>
      </c>
      <c r="M20" s="50">
        <v>48</v>
      </c>
      <c r="N20" s="52">
        <v>26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35" customFormat="1" ht="20.149999999999999" customHeight="1" thickBot="1" x14ac:dyDescent="0.3">
      <c r="A21" s="55" t="s">
        <v>50</v>
      </c>
      <c r="B21" s="56">
        <v>60</v>
      </c>
      <c r="C21" s="57">
        <v>41</v>
      </c>
      <c r="D21" s="58">
        <f t="shared" si="0"/>
        <v>0.68333333333333335</v>
      </c>
      <c r="E21" s="59">
        <v>19</v>
      </c>
      <c r="F21" s="60">
        <v>34</v>
      </c>
      <c r="G21" s="57">
        <v>36</v>
      </c>
      <c r="H21" s="60">
        <v>0</v>
      </c>
      <c r="I21" s="61">
        <v>37</v>
      </c>
      <c r="J21" s="60">
        <v>5</v>
      </c>
      <c r="K21" s="61">
        <v>34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s="35" customFormat="1" ht="20.149999999999999" customHeight="1" thickBot="1" x14ac:dyDescent="0.3">
      <c r="A22" s="64" t="s">
        <v>51</v>
      </c>
      <c r="B22" s="65">
        <f>SUM(B6:B21)</f>
        <v>1350</v>
      </c>
      <c r="C22" s="66">
        <f>SUM(C6:C21)</f>
        <v>883</v>
      </c>
      <c r="D22" s="67">
        <f t="shared" si="0"/>
        <v>0.65407407407407403</v>
      </c>
      <c r="E22" s="66">
        <f>SUM(E6:E21)</f>
        <v>660</v>
      </c>
      <c r="F22" s="66">
        <f t="shared" ref="F22:N22" si="1">SUM(F6:F21)</f>
        <v>599</v>
      </c>
      <c r="G22" s="66">
        <f t="shared" si="1"/>
        <v>509</v>
      </c>
      <c r="H22" s="66">
        <f t="shared" si="1"/>
        <v>297</v>
      </c>
      <c r="I22" s="66">
        <f t="shared" si="1"/>
        <v>423</v>
      </c>
      <c r="J22" s="66">
        <f t="shared" si="1"/>
        <v>421</v>
      </c>
      <c r="K22" s="66">
        <f t="shared" si="1"/>
        <v>380</v>
      </c>
      <c r="L22" s="66">
        <f t="shared" si="1"/>
        <v>456</v>
      </c>
      <c r="M22" s="66">
        <f t="shared" si="1"/>
        <v>642</v>
      </c>
      <c r="N22" s="68">
        <f t="shared" si="1"/>
        <v>220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  <c r="AB22" s="34"/>
    </row>
    <row r="23" spans="1:28" ht="76.5" customHeight="1" thickBot="1" x14ac:dyDescent="0.4">
      <c r="A23" s="232" t="s">
        <v>52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C21" sqref="C21"/>
    </sheetView>
  </sheetViews>
  <sheetFormatPr defaultColWidth="9.1796875" defaultRowHeight="13" x14ac:dyDescent="0.3"/>
  <cols>
    <col min="1" max="1" width="20.26953125" style="2" customWidth="1"/>
    <col min="2" max="2" width="8.81640625" style="2" customWidth="1"/>
    <col min="3" max="3" width="8.54296875" style="2" customWidth="1"/>
    <col min="4" max="4" width="8.26953125" style="2" customWidth="1"/>
    <col min="5" max="6" width="9.7265625" style="2" customWidth="1"/>
    <col min="7" max="7" width="6.1796875" style="2" customWidth="1"/>
    <col min="8" max="8" width="8.7265625" style="2" customWidth="1"/>
    <col min="9" max="9" width="6.81640625" style="2" customWidth="1"/>
    <col min="10" max="10" width="7.453125" style="2" customWidth="1"/>
    <col min="11" max="11" width="10.54296875" style="2" customWidth="1"/>
    <col min="12" max="12" width="8.54296875" style="2" customWidth="1"/>
    <col min="13" max="13" width="8.453125" style="2" customWidth="1"/>
    <col min="14" max="14" width="7.26953125" style="2" customWidth="1"/>
    <col min="15" max="16" width="9.1796875" style="2"/>
    <col min="17" max="17" width="8.81640625" style="2" customWidth="1"/>
    <col min="18" max="27" width="9.1796875" style="2"/>
    <col min="28" max="28" width="9.1796875" style="1"/>
    <col min="29" max="16384" width="9.1796875" style="2"/>
  </cols>
  <sheetData>
    <row r="1" spans="1:43" ht="20.149999999999999" customHeight="1" x14ac:dyDescent="0.3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3" ht="20.149999999999999" customHeight="1" x14ac:dyDescent="0.3">
      <c r="A2" s="244" t="str">
        <f>'1 In School Youth Part'!$A$2</f>
        <v>FY22 QUARTER ENDING JUNE 30, 2022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3" ht="16.5" customHeight="1" thickBot="1" x14ac:dyDescent="0.35">
      <c r="A3" s="241" t="s">
        <v>54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3" ht="15" customHeight="1" x14ac:dyDescent="0.35">
      <c r="A4" s="247" t="s">
        <v>19</v>
      </c>
      <c r="B4" s="238" t="s">
        <v>20</v>
      </c>
      <c r="C4" s="239"/>
      <c r="D4" s="240"/>
      <c r="E4" s="238" t="s">
        <v>21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43" ht="54.75" customHeight="1" thickBot="1" x14ac:dyDescent="0.35">
      <c r="A5" s="248"/>
      <c r="B5" s="18" t="s">
        <v>22</v>
      </c>
      <c r="C5" s="19" t="s">
        <v>23</v>
      </c>
      <c r="D5" s="20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21" t="s">
        <v>29</v>
      </c>
      <c r="J5" s="19" t="s">
        <v>30</v>
      </c>
      <c r="K5" s="21" t="s">
        <v>31</v>
      </c>
      <c r="L5" s="19" t="s">
        <v>32</v>
      </c>
      <c r="M5" s="21" t="s">
        <v>33</v>
      </c>
      <c r="N5" s="20" t="s">
        <v>34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43" s="35" customFormat="1" ht="20.149999999999999" customHeight="1" x14ac:dyDescent="0.25">
      <c r="A6" s="23" t="s">
        <v>35</v>
      </c>
      <c r="B6" s="24">
        <f>+'1 In School Youth Part'!B6+'2 Out of School Youth Part'!B6</f>
        <v>44</v>
      </c>
      <c r="C6" s="25">
        <f>+'1 In School Youth Part'!C6+'2 Out of School Youth Part'!C6</f>
        <v>33</v>
      </c>
      <c r="D6" s="26">
        <f t="shared" ref="D6:D22" si="0">(C6/B6)</f>
        <v>0.75</v>
      </c>
      <c r="E6" s="74">
        <f>+'1 In School Youth Part'!E6+'2 Out of School Youth Part'!E6</f>
        <v>0</v>
      </c>
      <c r="F6" s="30">
        <f>+'1 In School Youth Part'!F6+'2 Out of School Youth Part'!F6</f>
        <v>29</v>
      </c>
      <c r="G6" s="53">
        <f>+'1 In School Youth Part'!G6+'2 Out of School Youth Part'!G6</f>
        <v>33</v>
      </c>
      <c r="H6" s="53">
        <f>+'1 In School Youth Part'!H6+'2 Out of School Youth Part'!H6</f>
        <v>1</v>
      </c>
      <c r="I6" s="53">
        <f>+'1 In School Youth Part'!I6+'2 Out of School Youth Part'!I6</f>
        <v>4</v>
      </c>
      <c r="J6" s="53">
        <f>+'1 In School Youth Part'!J6+'2 Out of School Youth Part'!J6</f>
        <v>2</v>
      </c>
      <c r="K6" s="53">
        <f>+'1 In School Youth Part'!K6+'2 Out of School Youth Part'!K6</f>
        <v>0</v>
      </c>
      <c r="L6" s="53">
        <f>+'1 In School Youth Part'!L6+'2 Out of School Youth Part'!L6</f>
        <v>0</v>
      </c>
      <c r="M6" s="53">
        <f>+'1 In School Youth Part'!M6+'2 Out of School Youth Part'!M6</f>
        <v>33</v>
      </c>
      <c r="N6" s="75">
        <f>+'1 In School Youth Part'!N6+'2 Out of School Youth Part'!N6</f>
        <v>0</v>
      </c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1:43" s="35" customFormat="1" ht="20.149999999999999" customHeight="1" x14ac:dyDescent="0.25">
      <c r="A7" s="36" t="s">
        <v>36</v>
      </c>
      <c r="B7" s="37">
        <f>+'1 In School Youth Part'!B7+'2 Out of School Youth Part'!B7</f>
        <v>110</v>
      </c>
      <c r="C7" s="38">
        <f>+'1 In School Youth Part'!C7+'2 Out of School Youth Part'!C7</f>
        <v>73</v>
      </c>
      <c r="D7" s="39">
        <f t="shared" si="0"/>
        <v>0.66363636363636369</v>
      </c>
      <c r="E7" s="77">
        <f>+'1 In School Youth Part'!E7+'2 Out of School Youth Part'!E7</f>
        <v>61</v>
      </c>
      <c r="F7" s="53">
        <f>+'1 In School Youth Part'!F7+'2 Out of School Youth Part'!F7</f>
        <v>17</v>
      </c>
      <c r="G7" s="53">
        <f>+'1 In School Youth Part'!G7+'2 Out of School Youth Part'!G7</f>
        <v>19</v>
      </c>
      <c r="H7" s="53">
        <f>+'1 In School Youth Part'!H7+'2 Out of School Youth Part'!H7</f>
        <v>12</v>
      </c>
      <c r="I7" s="53">
        <f>+'1 In School Youth Part'!I7+'2 Out of School Youth Part'!I7</f>
        <v>48</v>
      </c>
      <c r="J7" s="53">
        <f>+'1 In School Youth Part'!J7+'2 Out of School Youth Part'!J7</f>
        <v>34</v>
      </c>
      <c r="K7" s="53">
        <f>+'1 In School Youth Part'!K7+'2 Out of School Youth Part'!K7</f>
        <v>37</v>
      </c>
      <c r="L7" s="53">
        <f>+'1 In School Youth Part'!L7+'2 Out of School Youth Part'!L7</f>
        <v>53</v>
      </c>
      <c r="M7" s="53">
        <f>+'1 In School Youth Part'!M7+'2 Out of School Youth Part'!M7</f>
        <v>62</v>
      </c>
      <c r="N7" s="78">
        <f>+'1 In School Youth Part'!N7+'2 Out of School Youth Part'!N7</f>
        <v>0</v>
      </c>
      <c r="O7" s="34"/>
      <c r="P7" s="34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spans="1:43" s="35" customFormat="1" ht="20.149999999999999" customHeight="1" x14ac:dyDescent="0.25">
      <c r="A8" s="23" t="s">
        <v>37</v>
      </c>
      <c r="B8" s="37">
        <f>+'1 In School Youth Part'!B8+'2 Out of School Youth Part'!B8</f>
        <v>170</v>
      </c>
      <c r="C8" s="46">
        <f>+'1 In School Youth Part'!C8+'2 Out of School Youth Part'!C8</f>
        <v>34</v>
      </c>
      <c r="D8" s="47">
        <f t="shared" si="0"/>
        <v>0.2</v>
      </c>
      <c r="E8" s="77">
        <f>+'1 In School Youth Part'!E8+'2 Out of School Youth Part'!E8</f>
        <v>1</v>
      </c>
      <c r="F8" s="53">
        <f>+'1 In School Youth Part'!F8+'2 Out of School Youth Part'!F8</f>
        <v>26</v>
      </c>
      <c r="G8" s="53">
        <f>+'1 In School Youth Part'!G8+'2 Out of School Youth Part'!G8</f>
        <v>1</v>
      </c>
      <c r="H8" s="53">
        <f>+'1 In School Youth Part'!H8+'2 Out of School Youth Part'!H8</f>
        <v>1</v>
      </c>
      <c r="I8" s="53">
        <f>+'1 In School Youth Part'!I8+'2 Out of School Youth Part'!I8</f>
        <v>3</v>
      </c>
      <c r="J8" s="53">
        <f>+'1 In School Youth Part'!J8+'2 Out of School Youth Part'!J8</f>
        <v>10</v>
      </c>
      <c r="K8" s="53">
        <f>+'1 In School Youth Part'!K8+'2 Out of School Youth Part'!K8</f>
        <v>1</v>
      </c>
      <c r="L8" s="53">
        <f>+'1 In School Youth Part'!L8+'2 Out of School Youth Part'!L8</f>
        <v>1</v>
      </c>
      <c r="M8" s="53">
        <f>+'1 In School Youth Part'!M8+'2 Out of School Youth Part'!M8</f>
        <v>1</v>
      </c>
      <c r="N8" s="78">
        <f>+'1 In School Youth Part'!N8+'2 Out of School Youth Part'!N8</f>
        <v>0</v>
      </c>
      <c r="O8" s="34"/>
      <c r="P8" s="34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spans="1:43" s="35" customFormat="1" ht="20.149999999999999" customHeight="1" x14ac:dyDescent="0.25">
      <c r="A9" s="23" t="s">
        <v>38</v>
      </c>
      <c r="B9" s="37">
        <f>+'1 In School Youth Part'!B9+'2 Out of School Youth Part'!B9</f>
        <v>78</v>
      </c>
      <c r="C9" s="46">
        <f>+'1 In School Youth Part'!C9+'2 Out of School Youth Part'!C9</f>
        <v>42</v>
      </c>
      <c r="D9" s="47">
        <f t="shared" si="0"/>
        <v>0.53846153846153844</v>
      </c>
      <c r="E9" s="77">
        <f>+'1 In School Youth Part'!E9+'2 Out of School Youth Part'!E9</f>
        <v>3</v>
      </c>
      <c r="F9" s="53">
        <f>+'1 In School Youth Part'!F9+'2 Out of School Youth Part'!F9</f>
        <v>0</v>
      </c>
      <c r="G9" s="53">
        <f>+'1 In School Youth Part'!G9+'2 Out of School Youth Part'!G9</f>
        <v>1</v>
      </c>
      <c r="H9" s="53">
        <f>+'1 In School Youth Part'!H9+'2 Out of School Youth Part'!H9</f>
        <v>6</v>
      </c>
      <c r="I9" s="53">
        <f>+'1 In School Youth Part'!I9+'2 Out of School Youth Part'!I9</f>
        <v>0</v>
      </c>
      <c r="J9" s="53">
        <f>+'1 In School Youth Part'!J9+'2 Out of School Youth Part'!J9</f>
        <v>16</v>
      </c>
      <c r="K9" s="53">
        <f>+'1 In School Youth Part'!K9+'2 Out of School Youth Part'!K9</f>
        <v>0</v>
      </c>
      <c r="L9" s="53">
        <f>+'1 In School Youth Part'!L9+'2 Out of School Youth Part'!L9</f>
        <v>0</v>
      </c>
      <c r="M9" s="53">
        <f>+'1 In School Youth Part'!M9+'2 Out of School Youth Part'!M9</f>
        <v>0</v>
      </c>
      <c r="N9" s="78">
        <f>+'1 In School Youth Part'!N9+'2 Out of School Youth Part'!N9</f>
        <v>0</v>
      </c>
      <c r="O9" s="34"/>
      <c r="P9" s="34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s="35" customFormat="1" ht="20.149999999999999" customHeight="1" x14ac:dyDescent="0.25">
      <c r="A10" s="23" t="s">
        <v>39</v>
      </c>
      <c r="B10" s="37">
        <f>+'1 In School Youth Part'!B10+'2 Out of School Youth Part'!B10</f>
        <v>58</v>
      </c>
      <c r="C10" s="46">
        <f>+'1 In School Youth Part'!C10+'2 Out of School Youth Part'!C10</f>
        <v>49</v>
      </c>
      <c r="D10" s="47">
        <f t="shared" si="0"/>
        <v>0.84482758620689657</v>
      </c>
      <c r="E10" s="77">
        <f>+'1 In School Youth Part'!E10+'2 Out of School Youth Part'!E10</f>
        <v>39</v>
      </c>
      <c r="F10" s="53">
        <f>+'1 In School Youth Part'!F10+'2 Out of School Youth Part'!F10</f>
        <v>39</v>
      </c>
      <c r="G10" s="53">
        <f>+'1 In School Youth Part'!G10+'2 Out of School Youth Part'!G10</f>
        <v>39</v>
      </c>
      <c r="H10" s="53">
        <f>+'1 In School Youth Part'!H10+'2 Out of School Youth Part'!H10</f>
        <v>39</v>
      </c>
      <c r="I10" s="53">
        <f>+'1 In School Youth Part'!I10+'2 Out of School Youth Part'!I10</f>
        <v>39</v>
      </c>
      <c r="J10" s="53">
        <f>+'1 In School Youth Part'!J10+'2 Out of School Youth Part'!J10</f>
        <v>42</v>
      </c>
      <c r="K10" s="53">
        <f>+'1 In School Youth Part'!K10+'2 Out of School Youth Part'!K10</f>
        <v>39</v>
      </c>
      <c r="L10" s="53">
        <f>+'1 In School Youth Part'!L10+'2 Out of School Youth Part'!L10</f>
        <v>39</v>
      </c>
      <c r="M10" s="53">
        <f>+'1 In School Youth Part'!M10+'2 Out of School Youth Part'!M10</f>
        <v>22</v>
      </c>
      <c r="N10" s="78">
        <f>+'1 In School Youth Part'!N10+'2 Out of School Youth Part'!N10</f>
        <v>39</v>
      </c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spans="1:43" s="35" customFormat="1" ht="20.149999999999999" customHeight="1" x14ac:dyDescent="0.25">
      <c r="A11" s="23" t="s">
        <v>40</v>
      </c>
      <c r="B11" s="37">
        <f>+'1 In School Youth Part'!B11+'2 Out of School Youth Part'!B11</f>
        <v>131</v>
      </c>
      <c r="C11" s="46">
        <f>+'1 In School Youth Part'!C11+'2 Out of School Youth Part'!C11</f>
        <v>94</v>
      </c>
      <c r="D11" s="47">
        <f t="shared" si="0"/>
        <v>0.71755725190839692</v>
      </c>
      <c r="E11" s="77">
        <f>+'1 In School Youth Part'!E11+'2 Out of School Youth Part'!E11</f>
        <v>92</v>
      </c>
      <c r="F11" s="53">
        <f>+'1 In School Youth Part'!F11+'2 Out of School Youth Part'!F11</f>
        <v>61</v>
      </c>
      <c r="G11" s="53">
        <f>+'1 In School Youth Part'!G11+'2 Out of School Youth Part'!G11</f>
        <v>86</v>
      </c>
      <c r="H11" s="53">
        <f>+'1 In School Youth Part'!H11+'2 Out of School Youth Part'!H11</f>
        <v>0</v>
      </c>
      <c r="I11" s="53">
        <f>+'1 In School Youth Part'!I11+'2 Out of School Youth Part'!I11</f>
        <v>43</v>
      </c>
      <c r="J11" s="53">
        <f>+'1 In School Youth Part'!J11+'2 Out of School Youth Part'!J11</f>
        <v>50</v>
      </c>
      <c r="K11" s="53">
        <f>+'1 In School Youth Part'!K11+'2 Out of School Youth Part'!K11</f>
        <v>88</v>
      </c>
      <c r="L11" s="53">
        <f>+'1 In School Youth Part'!L11+'2 Out of School Youth Part'!L11</f>
        <v>1</v>
      </c>
      <c r="M11" s="53">
        <f>+'1 In School Youth Part'!M11+'2 Out of School Youth Part'!M11</f>
        <v>92</v>
      </c>
      <c r="N11" s="78">
        <f>+'1 In School Youth Part'!N11+'2 Out of School Youth Part'!N11</f>
        <v>71</v>
      </c>
      <c r="O11" s="34"/>
      <c r="P11" s="34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s="35" customFormat="1" ht="20.149999999999999" customHeight="1" x14ac:dyDescent="0.25">
      <c r="A12" s="23" t="s">
        <v>41</v>
      </c>
      <c r="B12" s="37">
        <f>+'1 In School Youth Part'!B12+'2 Out of School Youth Part'!B12</f>
        <v>50</v>
      </c>
      <c r="C12" s="46">
        <f>+'1 In School Youth Part'!C12+'2 Out of School Youth Part'!C12</f>
        <v>33</v>
      </c>
      <c r="D12" s="47">
        <f t="shared" si="0"/>
        <v>0.66</v>
      </c>
      <c r="E12" s="77">
        <f>+'1 In School Youth Part'!E12+'2 Out of School Youth Part'!E12</f>
        <v>33</v>
      </c>
      <c r="F12" s="53">
        <f>+'1 In School Youth Part'!F12+'2 Out of School Youth Part'!F12</f>
        <v>1</v>
      </c>
      <c r="G12" s="53">
        <f>+'1 In School Youth Part'!G12+'2 Out of School Youth Part'!G12</f>
        <v>33</v>
      </c>
      <c r="H12" s="53">
        <f>+'1 In School Youth Part'!H12+'2 Out of School Youth Part'!H12</f>
        <v>5</v>
      </c>
      <c r="I12" s="53">
        <f>+'1 In School Youth Part'!I12+'2 Out of School Youth Part'!I12</f>
        <v>16</v>
      </c>
      <c r="J12" s="53">
        <f>+'1 In School Youth Part'!J12+'2 Out of School Youth Part'!J12</f>
        <v>4</v>
      </c>
      <c r="K12" s="53">
        <f>+'1 In School Youth Part'!K12+'2 Out of School Youth Part'!K12</f>
        <v>21</v>
      </c>
      <c r="L12" s="53">
        <f>+'1 In School Youth Part'!L12+'2 Out of School Youth Part'!L12</f>
        <v>0</v>
      </c>
      <c r="M12" s="53">
        <f>+'1 In School Youth Part'!M12+'2 Out of School Youth Part'!M12</f>
        <v>33</v>
      </c>
      <c r="N12" s="78">
        <f>+'1 In School Youth Part'!N12+'2 Out of School Youth Part'!N12</f>
        <v>0</v>
      </c>
      <c r="O12" s="34"/>
      <c r="P12" s="34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spans="1:43" s="35" customFormat="1" ht="20.149999999999999" customHeight="1" x14ac:dyDescent="0.25">
      <c r="A13" s="23" t="s">
        <v>42</v>
      </c>
      <c r="B13" s="37">
        <f>+'1 In School Youth Part'!B13+'2 Out of School Youth Part'!B13</f>
        <v>70</v>
      </c>
      <c r="C13" s="46">
        <f>+'1 In School Youth Part'!C13+'2 Out of School Youth Part'!C13</f>
        <v>71</v>
      </c>
      <c r="D13" s="47">
        <f t="shared" si="0"/>
        <v>1.0142857142857142</v>
      </c>
      <c r="E13" s="77">
        <f>+'1 In School Youth Part'!E13+'2 Out of School Youth Part'!E13</f>
        <v>69</v>
      </c>
      <c r="F13" s="53">
        <f>+'1 In School Youth Part'!F13+'2 Out of School Youth Part'!F13</f>
        <v>68</v>
      </c>
      <c r="G13" s="53">
        <f>+'1 In School Youth Part'!G13+'2 Out of School Youth Part'!G13</f>
        <v>69</v>
      </c>
      <c r="H13" s="53">
        <f>+'1 In School Youth Part'!H13+'2 Out of School Youth Part'!H13</f>
        <v>55</v>
      </c>
      <c r="I13" s="53">
        <f>+'1 In School Youth Part'!I13+'2 Out of School Youth Part'!I13</f>
        <v>69</v>
      </c>
      <c r="J13" s="53">
        <f>+'1 In School Youth Part'!J13+'2 Out of School Youth Part'!J13</f>
        <v>69</v>
      </c>
      <c r="K13" s="53">
        <f>+'1 In School Youth Part'!K13+'2 Out of School Youth Part'!K13</f>
        <v>69</v>
      </c>
      <c r="L13" s="53">
        <f>+'1 In School Youth Part'!L13+'2 Out of School Youth Part'!L13</f>
        <v>51</v>
      </c>
      <c r="M13" s="53">
        <f>+'1 In School Youth Part'!M13+'2 Out of School Youth Part'!M13</f>
        <v>69</v>
      </c>
      <c r="N13" s="78">
        <f>+'1 In School Youth Part'!N13+'2 Out of School Youth Part'!N13</f>
        <v>69</v>
      </c>
      <c r="O13" s="34"/>
      <c r="P13" s="34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s="35" customFormat="1" ht="20.149999999999999" customHeight="1" x14ac:dyDescent="0.25">
      <c r="A14" s="23" t="s">
        <v>43</v>
      </c>
      <c r="B14" s="37">
        <f>+'1 In School Youth Part'!B14+'2 Out of School Youth Part'!B14</f>
        <v>65</v>
      </c>
      <c r="C14" s="46">
        <f>+'1 In School Youth Part'!C14+'2 Out of School Youth Part'!C14</f>
        <v>66</v>
      </c>
      <c r="D14" s="47">
        <f t="shared" si="0"/>
        <v>1.0153846153846153</v>
      </c>
      <c r="E14" s="77">
        <f>+'1 In School Youth Part'!E14+'2 Out of School Youth Part'!E14</f>
        <v>54</v>
      </c>
      <c r="F14" s="53">
        <f>+'1 In School Youth Part'!F14+'2 Out of School Youth Part'!F14</f>
        <v>50</v>
      </c>
      <c r="G14" s="53">
        <f>+'1 In School Youth Part'!G14+'2 Out of School Youth Part'!G14</f>
        <v>39</v>
      </c>
      <c r="H14" s="53">
        <f>+'1 In School Youth Part'!H14+'2 Out of School Youth Part'!H14</f>
        <v>18</v>
      </c>
      <c r="I14" s="53">
        <f>+'1 In School Youth Part'!I14+'2 Out of School Youth Part'!I14</f>
        <v>25</v>
      </c>
      <c r="J14" s="53">
        <f>+'1 In School Youth Part'!J14+'2 Out of School Youth Part'!J14</f>
        <v>57</v>
      </c>
      <c r="K14" s="53">
        <f>+'1 In School Youth Part'!K14+'2 Out of School Youth Part'!K14</f>
        <v>25</v>
      </c>
      <c r="L14" s="53">
        <f>+'1 In School Youth Part'!L14+'2 Out of School Youth Part'!L14</f>
        <v>57</v>
      </c>
      <c r="M14" s="53">
        <f>+'1 In School Youth Part'!M14+'2 Out of School Youth Part'!M14</f>
        <v>43</v>
      </c>
      <c r="N14" s="78">
        <f>+'1 In School Youth Part'!N14+'2 Out of School Youth Part'!N14</f>
        <v>1</v>
      </c>
      <c r="O14" s="34"/>
      <c r="P14" s="34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</row>
    <row r="15" spans="1:43" s="35" customFormat="1" ht="20.149999999999999" customHeight="1" x14ac:dyDescent="0.25">
      <c r="A15" s="23" t="s">
        <v>44</v>
      </c>
      <c r="B15" s="37">
        <f>+'1 In School Youth Part'!B15+'2 Out of School Youth Part'!B15</f>
        <v>351</v>
      </c>
      <c r="C15" s="46">
        <f>+'1 In School Youth Part'!C15+'2 Out of School Youth Part'!C15</f>
        <v>337</v>
      </c>
      <c r="D15" s="47">
        <f t="shared" si="0"/>
        <v>0.96011396011396011</v>
      </c>
      <c r="E15" s="77">
        <f>+'1 In School Youth Part'!E15+'2 Out of School Youth Part'!E15</f>
        <v>272</v>
      </c>
      <c r="F15" s="53">
        <f>+'1 In School Youth Part'!F15+'2 Out of School Youth Part'!F15</f>
        <v>175</v>
      </c>
      <c r="G15" s="53">
        <f>+'1 In School Youth Part'!G15+'2 Out of School Youth Part'!G15</f>
        <v>167</v>
      </c>
      <c r="H15" s="53">
        <f>+'1 In School Youth Part'!H15+'2 Out of School Youth Part'!H15</f>
        <v>138</v>
      </c>
      <c r="I15" s="53">
        <f>+'1 In School Youth Part'!I15+'2 Out of School Youth Part'!I15</f>
        <v>192</v>
      </c>
      <c r="J15" s="53">
        <f>+'1 In School Youth Part'!J15+'2 Out of School Youth Part'!J15</f>
        <v>123</v>
      </c>
      <c r="K15" s="53">
        <f>+'1 In School Youth Part'!K15+'2 Out of School Youth Part'!K15</f>
        <v>80</v>
      </c>
      <c r="L15" s="53">
        <f>+'1 In School Youth Part'!L15+'2 Out of School Youth Part'!L15</f>
        <v>250</v>
      </c>
      <c r="M15" s="53">
        <f>+'1 In School Youth Part'!M15+'2 Out of School Youth Part'!M15</f>
        <v>253</v>
      </c>
      <c r="N15" s="78">
        <f>+'1 In School Youth Part'!N15+'2 Out of School Youth Part'!N15</f>
        <v>0</v>
      </c>
      <c r="O15" s="34"/>
      <c r="P15" s="3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s="35" customFormat="1" ht="20.149999999999999" customHeight="1" x14ac:dyDescent="0.25">
      <c r="A16" s="23" t="s">
        <v>45</v>
      </c>
      <c r="B16" s="37">
        <f>+'1 In School Youth Part'!B16+'2 Out of School Youth Part'!B16</f>
        <v>75</v>
      </c>
      <c r="C16" s="46">
        <f>+'1 In School Youth Part'!C16+'2 Out of School Youth Part'!C16</f>
        <v>21</v>
      </c>
      <c r="D16" s="47">
        <f t="shared" si="0"/>
        <v>0.28000000000000003</v>
      </c>
      <c r="E16" s="77">
        <f>+'1 In School Youth Part'!E16+'2 Out of School Youth Part'!E16</f>
        <v>0</v>
      </c>
      <c r="F16" s="53">
        <f>+'1 In School Youth Part'!F16+'2 Out of School Youth Part'!F16</f>
        <v>0</v>
      </c>
      <c r="G16" s="53">
        <f>+'1 In School Youth Part'!G16+'2 Out of School Youth Part'!G16</f>
        <v>0</v>
      </c>
      <c r="H16" s="53">
        <f>+'1 In School Youth Part'!H16+'2 Out of School Youth Part'!H16</f>
        <v>0</v>
      </c>
      <c r="I16" s="53">
        <f>+'1 In School Youth Part'!I16+'2 Out of School Youth Part'!I16</f>
        <v>0</v>
      </c>
      <c r="J16" s="53">
        <f>+'1 In School Youth Part'!J16+'2 Out of School Youth Part'!J16</f>
        <v>21</v>
      </c>
      <c r="K16" s="53">
        <f>+'1 In School Youth Part'!K16+'2 Out of School Youth Part'!K16</f>
        <v>0</v>
      </c>
      <c r="L16" s="53">
        <f>+'1 In School Youth Part'!L16+'2 Out of School Youth Part'!L16</f>
        <v>0</v>
      </c>
      <c r="M16" s="53">
        <f>+'1 In School Youth Part'!M16+'2 Out of School Youth Part'!M16</f>
        <v>0</v>
      </c>
      <c r="N16" s="78">
        <f>+'1 In School Youth Part'!N16+'2 Out of School Youth Part'!N16</f>
        <v>0</v>
      </c>
      <c r="O16" s="34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</row>
    <row r="17" spans="1:43" s="35" customFormat="1" ht="20.149999999999999" customHeight="1" x14ac:dyDescent="0.25">
      <c r="A17" s="23" t="s">
        <v>46</v>
      </c>
      <c r="B17" s="37">
        <f>+'1 In School Youth Part'!B17+'2 Out of School Youth Part'!B17</f>
        <v>108</v>
      </c>
      <c r="C17" s="46">
        <f>+'1 In School Youth Part'!C17+'2 Out of School Youth Part'!C17</f>
        <v>55</v>
      </c>
      <c r="D17" s="47">
        <f t="shared" si="0"/>
        <v>0.5092592592592593</v>
      </c>
      <c r="E17" s="77">
        <f>+'1 In School Youth Part'!E17+'2 Out of School Youth Part'!E17</f>
        <v>33</v>
      </c>
      <c r="F17" s="53">
        <f>+'1 In School Youth Part'!F17+'2 Out of School Youth Part'!F17</f>
        <v>0</v>
      </c>
      <c r="G17" s="53">
        <f>+'1 In School Youth Part'!G17+'2 Out of School Youth Part'!G17</f>
        <v>18</v>
      </c>
      <c r="H17" s="53">
        <f>+'1 In School Youth Part'!H17+'2 Out of School Youth Part'!H17</f>
        <v>23</v>
      </c>
      <c r="I17" s="53">
        <f>+'1 In School Youth Part'!I17+'2 Out of School Youth Part'!I17</f>
        <v>38</v>
      </c>
      <c r="J17" s="53">
        <f>+'1 In School Youth Part'!J17+'2 Out of School Youth Part'!J17</f>
        <v>41</v>
      </c>
      <c r="K17" s="53">
        <f>+'1 In School Youth Part'!K17+'2 Out of School Youth Part'!K17</f>
        <v>33</v>
      </c>
      <c r="L17" s="53">
        <f>+'1 In School Youth Part'!L17+'2 Out of School Youth Part'!L17</f>
        <v>28</v>
      </c>
      <c r="M17" s="53">
        <f>+'1 In School Youth Part'!M17+'2 Out of School Youth Part'!M17</f>
        <v>23</v>
      </c>
      <c r="N17" s="78">
        <f>+'1 In School Youth Part'!N17+'2 Out of School Youth Part'!N17</f>
        <v>14</v>
      </c>
      <c r="O17" s="34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spans="1:43" s="35" customFormat="1" ht="20.149999999999999" customHeight="1" x14ac:dyDescent="0.25">
      <c r="A18" s="23" t="s">
        <v>47</v>
      </c>
      <c r="B18" s="37">
        <f>+'1 In School Youth Part'!B18+'2 Out of School Youth Part'!B18</f>
        <v>115</v>
      </c>
      <c r="C18" s="46">
        <f>+'1 In School Youth Part'!C18+'2 Out of School Youth Part'!C18</f>
        <v>97</v>
      </c>
      <c r="D18" s="47">
        <f t="shared" si="0"/>
        <v>0.84347826086956523</v>
      </c>
      <c r="E18" s="77">
        <f>+'1 In School Youth Part'!E18+'2 Out of School Youth Part'!E18</f>
        <v>72</v>
      </c>
      <c r="F18" s="53">
        <f>+'1 In School Youth Part'!F18+'2 Out of School Youth Part'!F18</f>
        <v>54</v>
      </c>
      <c r="G18" s="53">
        <f>+'1 In School Youth Part'!G18+'2 Out of School Youth Part'!G18</f>
        <v>56</v>
      </c>
      <c r="H18" s="53">
        <f>+'1 In School Youth Part'!H18+'2 Out of School Youth Part'!H18</f>
        <v>36</v>
      </c>
      <c r="I18" s="53">
        <f>+'1 In School Youth Part'!I18+'2 Out of School Youth Part'!I18</f>
        <v>36</v>
      </c>
      <c r="J18" s="53">
        <f>+'1 In School Youth Part'!J18+'2 Out of School Youth Part'!J18</f>
        <v>28</v>
      </c>
      <c r="K18" s="53">
        <f>+'1 In School Youth Part'!K18+'2 Out of School Youth Part'!K18</f>
        <v>1</v>
      </c>
      <c r="L18" s="53">
        <f>+'1 In School Youth Part'!L18+'2 Out of School Youth Part'!L18</f>
        <v>89</v>
      </c>
      <c r="M18" s="53">
        <f>+'1 In School Youth Part'!M18+'2 Out of School Youth Part'!M18</f>
        <v>78</v>
      </c>
      <c r="N18" s="78">
        <f>+'1 In School Youth Part'!N18+'2 Out of School Youth Part'!N18</f>
        <v>0</v>
      </c>
      <c r="O18" s="34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spans="1:43" s="35" customFormat="1" ht="20.149999999999999" customHeight="1" x14ac:dyDescent="0.25">
      <c r="A19" s="23" t="s">
        <v>48</v>
      </c>
      <c r="B19" s="37">
        <f>+'1 In School Youth Part'!B19+'2 Out of School Youth Part'!B19</f>
        <v>48</v>
      </c>
      <c r="C19" s="46">
        <f>+'1 In School Youth Part'!C19+'2 Out of School Youth Part'!C19</f>
        <v>39</v>
      </c>
      <c r="D19" s="47">
        <f t="shared" si="0"/>
        <v>0.8125</v>
      </c>
      <c r="E19" s="77">
        <f>+'1 In School Youth Part'!E19+'2 Out of School Youth Part'!E19</f>
        <v>38</v>
      </c>
      <c r="F19" s="53">
        <f>+'1 In School Youth Part'!F19+'2 Out of School Youth Part'!F19</f>
        <v>34</v>
      </c>
      <c r="G19" s="53">
        <f>+'1 In School Youth Part'!G19+'2 Out of School Youth Part'!G19</f>
        <v>39</v>
      </c>
      <c r="H19" s="53">
        <f>+'1 In School Youth Part'!H19+'2 Out of School Youth Part'!H19</f>
        <v>39</v>
      </c>
      <c r="I19" s="53">
        <f>+'1 In School Youth Part'!I19+'2 Out of School Youth Part'!I19</f>
        <v>0</v>
      </c>
      <c r="J19" s="53">
        <f>+'1 In School Youth Part'!J19+'2 Out of School Youth Part'!J19</f>
        <v>39</v>
      </c>
      <c r="K19" s="53">
        <f>+'1 In School Youth Part'!K19+'2 Out of School Youth Part'!K19</f>
        <v>39</v>
      </c>
      <c r="L19" s="53">
        <f>+'1 In School Youth Part'!L19+'2 Out of School Youth Part'!L19</f>
        <v>38</v>
      </c>
      <c r="M19" s="53">
        <f>+'1 In School Youth Part'!M19+'2 Out of School Youth Part'!M19</f>
        <v>39</v>
      </c>
      <c r="N19" s="78">
        <f>+'1 In School Youth Part'!N19+'2 Out of School Youth Part'!N19</f>
        <v>39</v>
      </c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</row>
    <row r="20" spans="1:43" s="35" customFormat="1" ht="20.149999999999999" customHeight="1" x14ac:dyDescent="0.25">
      <c r="A20" s="23" t="s">
        <v>49</v>
      </c>
      <c r="B20" s="37">
        <f>+'1 In School Youth Part'!B20+'2 Out of School Youth Part'!B20</f>
        <v>75</v>
      </c>
      <c r="C20" s="46">
        <f>+'1 In School Youth Part'!C20+'2 Out of School Youth Part'!C20</f>
        <v>49</v>
      </c>
      <c r="D20" s="47">
        <f t="shared" si="0"/>
        <v>0.65333333333333332</v>
      </c>
      <c r="E20" s="77">
        <f>+'1 In School Youth Part'!E20+'2 Out of School Youth Part'!E20</f>
        <v>49</v>
      </c>
      <c r="F20" s="53">
        <f>+'1 In School Youth Part'!F20+'2 Out of School Youth Part'!F20</f>
        <v>49</v>
      </c>
      <c r="G20" s="53">
        <f>+'1 In School Youth Part'!G20+'2 Out of School Youth Part'!G20</f>
        <v>32</v>
      </c>
      <c r="H20" s="53">
        <f>+'1 In School Youth Part'!H20+'2 Out of School Youth Part'!H20</f>
        <v>41</v>
      </c>
      <c r="I20" s="53">
        <f>+'1 In School Youth Part'!I20+'2 Out of School Youth Part'!I20</f>
        <v>41</v>
      </c>
      <c r="J20" s="53">
        <f>+'1 In School Youth Part'!J20+'2 Out of School Youth Part'!J20</f>
        <v>19</v>
      </c>
      <c r="K20" s="53">
        <f>+'1 In School Youth Part'!K20+'2 Out of School Youth Part'!K20</f>
        <v>39</v>
      </c>
      <c r="L20" s="53">
        <f>+'1 In School Youth Part'!L20+'2 Out of School Youth Part'!L20</f>
        <v>15</v>
      </c>
      <c r="M20" s="53">
        <f>+'1 In School Youth Part'!M20+'2 Out of School Youth Part'!M20</f>
        <v>48</v>
      </c>
      <c r="N20" s="78">
        <f>+'1 In School Youth Part'!N20+'2 Out of School Youth Part'!N20</f>
        <v>26</v>
      </c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s="35" customFormat="1" ht="20.149999999999999" customHeight="1" thickBot="1" x14ac:dyDescent="0.3">
      <c r="A21" s="55" t="s">
        <v>50</v>
      </c>
      <c r="B21" s="79">
        <f>+'1 In School Youth Part'!B21+'2 Out of School Youth Part'!B21</f>
        <v>68</v>
      </c>
      <c r="C21" s="57">
        <f>+'1 In School Youth Part'!C21+'2 Out of School Youth Part'!C21</f>
        <v>43</v>
      </c>
      <c r="D21" s="58">
        <f t="shared" si="0"/>
        <v>0.63235294117647056</v>
      </c>
      <c r="E21" s="77">
        <f>+'1 In School Youth Part'!E21+'2 Out of School Youth Part'!E21</f>
        <v>20</v>
      </c>
      <c r="F21" s="53">
        <f>+'1 In School Youth Part'!F21+'2 Out of School Youth Part'!F21</f>
        <v>36</v>
      </c>
      <c r="G21" s="53">
        <f>+'1 In School Youth Part'!G21+'2 Out of School Youth Part'!G21</f>
        <v>38</v>
      </c>
      <c r="H21" s="53">
        <f>+'1 In School Youth Part'!H21+'2 Out of School Youth Part'!H21</f>
        <v>0</v>
      </c>
      <c r="I21" s="53">
        <f>+'1 In School Youth Part'!I21+'2 Out of School Youth Part'!I21</f>
        <v>39</v>
      </c>
      <c r="J21" s="53">
        <f>+'1 In School Youth Part'!J21+'2 Out of School Youth Part'!J21</f>
        <v>5</v>
      </c>
      <c r="K21" s="53">
        <f>+'1 In School Youth Part'!K21+'2 Out of School Youth Part'!K21</f>
        <v>36</v>
      </c>
      <c r="L21" s="53">
        <f>+'1 In School Youth Part'!L21+'2 Out of School Youth Part'!L21</f>
        <v>0</v>
      </c>
      <c r="M21" s="53">
        <f>+'1 In School Youth Part'!M21+'2 Out of School Youth Part'!M21</f>
        <v>0</v>
      </c>
      <c r="N21" s="80">
        <f>+'1 In School Youth Part'!N21+'2 Out of School Youth Part'!N21</f>
        <v>0</v>
      </c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35" customFormat="1" ht="20.149999999999999" customHeight="1" thickBot="1" x14ac:dyDescent="0.3">
      <c r="A22" s="64" t="s">
        <v>51</v>
      </c>
      <c r="B22" s="65">
        <f>SUM(B6:B21)</f>
        <v>1616</v>
      </c>
      <c r="C22" s="66">
        <f>SUM(C6:C21)</f>
        <v>1136</v>
      </c>
      <c r="D22" s="67">
        <f t="shared" si="0"/>
        <v>0.70297029702970293</v>
      </c>
      <c r="E22" s="81">
        <f>SUM(E6:E21)</f>
        <v>836</v>
      </c>
      <c r="F22" s="82">
        <f t="shared" ref="F22:N22" si="1">SUM(F6:F21)</f>
        <v>639</v>
      </c>
      <c r="G22" s="66">
        <f t="shared" si="1"/>
        <v>670</v>
      </c>
      <c r="H22" s="66">
        <f t="shared" si="1"/>
        <v>414</v>
      </c>
      <c r="I22" s="66">
        <f t="shared" si="1"/>
        <v>593</v>
      </c>
      <c r="J22" s="66">
        <f t="shared" si="1"/>
        <v>560</v>
      </c>
      <c r="K22" s="66">
        <f t="shared" si="1"/>
        <v>508</v>
      </c>
      <c r="L22" s="66">
        <f t="shared" si="1"/>
        <v>622</v>
      </c>
      <c r="M22" s="66">
        <f t="shared" si="1"/>
        <v>796</v>
      </c>
      <c r="N22" s="68">
        <f t="shared" si="1"/>
        <v>259</v>
      </c>
      <c r="O22" s="33"/>
      <c r="P22" s="34"/>
      <c r="Q22" s="69"/>
      <c r="R22" s="70"/>
      <c r="S22" s="70"/>
      <c r="T22" s="70"/>
      <c r="U22" s="70"/>
      <c r="V22" s="70"/>
      <c r="W22" s="33"/>
      <c r="X22" s="33"/>
      <c r="Y22" s="33"/>
      <c r="Z22" s="33"/>
      <c r="AA22" s="33"/>
      <c r="AB22" s="33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76.5" customHeight="1" thickBot="1" x14ac:dyDescent="0.4">
      <c r="A23" s="232" t="s">
        <v>52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  <row r="24" spans="1:43" x14ac:dyDescent="0.3">
      <c r="A24" s="83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70" zoomScaleNormal="70" workbookViewId="0">
      <selection activeCell="M13" sqref="M13"/>
    </sheetView>
  </sheetViews>
  <sheetFormatPr defaultColWidth="9.1796875" defaultRowHeight="13" x14ac:dyDescent="0.3"/>
  <cols>
    <col min="1" max="1" width="19.1796875" style="2" customWidth="1"/>
    <col min="2" max="2" width="7.179687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2" customHeight="1" x14ac:dyDescent="0.3">
      <c r="A2" s="273" t="str">
        <f>'1 In School Youth Part'!$A$2</f>
        <v>FY22 QUARTER ENDING JUNE 30,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2" customHeight="1" thickBot="1" x14ac:dyDescent="0.35">
      <c r="A3" s="258" t="s">
        <v>55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3">
      <c r="A4" s="247" t="s">
        <v>19</v>
      </c>
      <c r="B4" s="272" t="s">
        <v>56</v>
      </c>
      <c r="C4" s="272"/>
      <c r="D4" s="257"/>
      <c r="E4" s="256" t="s">
        <v>57</v>
      </c>
      <c r="F4" s="270"/>
      <c r="G4" s="271"/>
      <c r="H4" s="256" t="s">
        <v>58</v>
      </c>
      <c r="I4" s="257"/>
      <c r="J4" s="84" t="s">
        <v>59</v>
      </c>
      <c r="K4" s="269" t="s">
        <v>60</v>
      </c>
      <c r="L4" s="257"/>
      <c r="M4" s="225" t="s">
        <v>61</v>
      </c>
      <c r="N4" s="256" t="s">
        <v>62</v>
      </c>
      <c r="O4" s="271"/>
    </row>
    <row r="5" spans="1:17" ht="30" customHeight="1" thickBot="1" x14ac:dyDescent="0.35">
      <c r="A5" s="248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87">
        <v>0</v>
      </c>
      <c r="C6" s="88">
        <v>0</v>
      </c>
      <c r="D6" s="47">
        <f>IF(B6&gt;0,C6/B6,0)</f>
        <v>0</v>
      </c>
      <c r="E6" s="37">
        <v>0</v>
      </c>
      <c r="F6" s="89">
        <v>0</v>
      </c>
      <c r="G6" s="47">
        <f>IF(E6&gt;0,F6/E6,0)</f>
        <v>0</v>
      </c>
      <c r="H6" s="40">
        <v>0</v>
      </c>
      <c r="I6" s="90">
        <v>0</v>
      </c>
      <c r="J6" s="91">
        <v>0</v>
      </c>
      <c r="K6" s="92">
        <f>IF(I6&gt;0,J6/I6,0)</f>
        <v>0</v>
      </c>
      <c r="L6" s="39">
        <f>IF(C6&gt;0,(F6+I6-J6)/C6,0)</f>
        <v>0</v>
      </c>
      <c r="M6" s="93">
        <v>0</v>
      </c>
      <c r="N6" s="37">
        <v>0</v>
      </c>
      <c r="O6" s="94">
        <v>0</v>
      </c>
      <c r="P6" s="34"/>
      <c r="Q6" s="95"/>
    </row>
    <row r="7" spans="1:17" s="35" customFormat="1" ht="22" customHeight="1" x14ac:dyDescent="0.25">
      <c r="A7" s="36" t="s">
        <v>36</v>
      </c>
      <c r="B7" s="87">
        <v>7</v>
      </c>
      <c r="C7" s="88">
        <v>4</v>
      </c>
      <c r="D7" s="47">
        <f t="shared" ref="D7:D21" si="0">IF(B7&gt;0,C7/B7,0)</f>
        <v>0.5714285714285714</v>
      </c>
      <c r="E7" s="37">
        <v>3</v>
      </c>
      <c r="F7" s="89">
        <v>2</v>
      </c>
      <c r="G7" s="39">
        <f t="shared" ref="G7:G12" si="1">F7/E7</f>
        <v>0.66666666666666663</v>
      </c>
      <c r="H7" s="40">
        <v>2</v>
      </c>
      <c r="I7" s="90">
        <v>0</v>
      </c>
      <c r="J7" s="97">
        <v>0</v>
      </c>
      <c r="K7" s="92">
        <f t="shared" ref="K7:K22" si="2">(E7+H7)/B7</f>
        <v>0.7142857142857143</v>
      </c>
      <c r="L7" s="39">
        <f t="shared" ref="L7:L22" si="3">IF(C7&gt;0,(F7+I7-J7)/C7,0)</f>
        <v>0.5</v>
      </c>
      <c r="M7" s="93">
        <v>14.875</v>
      </c>
      <c r="N7" s="37">
        <v>2</v>
      </c>
      <c r="O7" s="94">
        <v>1</v>
      </c>
      <c r="P7" s="34"/>
      <c r="Q7" s="95"/>
    </row>
    <row r="8" spans="1:17" s="35" customFormat="1" ht="22" customHeight="1" x14ac:dyDescent="0.25">
      <c r="A8" s="23" t="s">
        <v>37</v>
      </c>
      <c r="B8" s="98">
        <v>12</v>
      </c>
      <c r="C8" s="53">
        <v>1</v>
      </c>
      <c r="D8" s="47">
        <f t="shared" si="0"/>
        <v>8.3333333333333329E-2</v>
      </c>
      <c r="E8" s="45">
        <v>6</v>
      </c>
      <c r="F8" s="99">
        <v>0</v>
      </c>
      <c r="G8" s="96">
        <f t="shared" si="1"/>
        <v>0</v>
      </c>
      <c r="H8" s="100">
        <v>3</v>
      </c>
      <c r="I8" s="101">
        <v>0</v>
      </c>
      <c r="J8" s="102">
        <v>0</v>
      </c>
      <c r="K8" s="92">
        <f t="shared" si="2"/>
        <v>0.75</v>
      </c>
      <c r="L8" s="39">
        <f t="shared" si="3"/>
        <v>0</v>
      </c>
      <c r="M8" s="103">
        <v>0</v>
      </c>
      <c r="N8" s="45">
        <v>8</v>
      </c>
      <c r="O8" s="78">
        <v>1</v>
      </c>
      <c r="P8" s="34"/>
    </row>
    <row r="9" spans="1:17" s="35" customFormat="1" ht="22" customHeight="1" x14ac:dyDescent="0.25">
      <c r="A9" s="23" t="s">
        <v>38</v>
      </c>
      <c r="B9" s="98">
        <v>0</v>
      </c>
      <c r="C9" s="53">
        <v>13</v>
      </c>
      <c r="D9" s="47">
        <f t="shared" si="0"/>
        <v>0</v>
      </c>
      <c r="E9" s="45">
        <v>0</v>
      </c>
      <c r="F9" s="99">
        <v>0</v>
      </c>
      <c r="G9" s="47">
        <f>IF(E9&gt;0,F9/E9,0)</f>
        <v>0</v>
      </c>
      <c r="H9" s="48">
        <v>0</v>
      </c>
      <c r="I9" s="54">
        <v>0</v>
      </c>
      <c r="J9" s="102">
        <v>0</v>
      </c>
      <c r="K9" s="92">
        <f>IF(I9&gt;0,J9/I9,0)</f>
        <v>0</v>
      </c>
      <c r="L9" s="39">
        <f t="shared" si="3"/>
        <v>0</v>
      </c>
      <c r="M9" s="103">
        <v>0</v>
      </c>
      <c r="N9" s="45">
        <v>0</v>
      </c>
      <c r="O9" s="78">
        <v>0</v>
      </c>
      <c r="P9" s="34"/>
      <c r="Q9" s="95"/>
    </row>
    <row r="10" spans="1:17" s="35" customFormat="1" ht="22" customHeight="1" x14ac:dyDescent="0.25">
      <c r="A10" s="23" t="s">
        <v>39</v>
      </c>
      <c r="B10" s="98">
        <v>0</v>
      </c>
      <c r="C10" s="53">
        <v>0</v>
      </c>
      <c r="D10" s="47">
        <f t="shared" si="0"/>
        <v>0</v>
      </c>
      <c r="E10" s="45">
        <v>0</v>
      </c>
      <c r="F10" s="99">
        <v>0</v>
      </c>
      <c r="G10" s="47">
        <f>IF(E10&gt;0,F10/E10,0)</f>
        <v>0</v>
      </c>
      <c r="H10" s="48">
        <v>0</v>
      </c>
      <c r="I10" s="54">
        <v>0</v>
      </c>
      <c r="J10" s="102">
        <v>0</v>
      </c>
      <c r="K10" s="92">
        <f>IF(I10&gt;0,J10/I10,0)</f>
        <v>0</v>
      </c>
      <c r="L10" s="39">
        <f t="shared" si="3"/>
        <v>0</v>
      </c>
      <c r="M10" s="103">
        <v>0</v>
      </c>
      <c r="N10" s="45">
        <v>0</v>
      </c>
      <c r="O10" s="78">
        <v>0</v>
      </c>
      <c r="P10" s="34"/>
      <c r="Q10" s="95"/>
    </row>
    <row r="11" spans="1:17" s="35" customFormat="1" ht="22" customHeight="1" x14ac:dyDescent="0.25">
      <c r="A11" s="23" t="s">
        <v>40</v>
      </c>
      <c r="B11" s="98">
        <v>0</v>
      </c>
      <c r="C11" s="53">
        <v>1</v>
      </c>
      <c r="D11" s="47">
        <f t="shared" si="0"/>
        <v>0</v>
      </c>
      <c r="E11" s="45">
        <v>0</v>
      </c>
      <c r="F11" s="99">
        <v>1</v>
      </c>
      <c r="G11" s="47">
        <f>IF(E11&gt;0,F11/E11,0)</f>
        <v>0</v>
      </c>
      <c r="H11" s="104">
        <v>0</v>
      </c>
      <c r="I11" s="105">
        <v>0</v>
      </c>
      <c r="J11" s="102">
        <v>0</v>
      </c>
      <c r="K11" s="92">
        <f>IF(I11&gt;0,J11/I11,0)</f>
        <v>0</v>
      </c>
      <c r="L11" s="39">
        <f t="shared" si="3"/>
        <v>1</v>
      </c>
      <c r="M11" s="103">
        <v>19</v>
      </c>
      <c r="N11" s="45">
        <v>0</v>
      </c>
      <c r="O11" s="78">
        <v>1</v>
      </c>
      <c r="P11" s="34"/>
      <c r="Q11" s="95"/>
    </row>
    <row r="12" spans="1:17" s="35" customFormat="1" ht="22" customHeight="1" x14ac:dyDescent="0.25">
      <c r="A12" s="23" t="s">
        <v>41</v>
      </c>
      <c r="B12" s="98">
        <v>8</v>
      </c>
      <c r="C12" s="53">
        <v>4</v>
      </c>
      <c r="D12" s="47">
        <f t="shared" si="0"/>
        <v>0.5</v>
      </c>
      <c r="E12" s="45">
        <v>4</v>
      </c>
      <c r="F12" s="99">
        <v>2</v>
      </c>
      <c r="G12" s="47">
        <f t="shared" si="1"/>
        <v>0.5</v>
      </c>
      <c r="H12" s="48">
        <v>3</v>
      </c>
      <c r="I12" s="54">
        <v>0</v>
      </c>
      <c r="J12" s="102">
        <v>0</v>
      </c>
      <c r="K12" s="92">
        <f t="shared" si="2"/>
        <v>0.875</v>
      </c>
      <c r="L12" s="39">
        <f t="shared" si="3"/>
        <v>0.5</v>
      </c>
      <c r="M12" s="103">
        <v>13.875</v>
      </c>
      <c r="N12" s="45">
        <v>6</v>
      </c>
      <c r="O12" s="78">
        <v>0</v>
      </c>
      <c r="P12" s="34"/>
      <c r="Q12" s="95"/>
    </row>
    <row r="13" spans="1:17" s="35" customFormat="1" ht="22" customHeight="1" x14ac:dyDescent="0.25">
      <c r="A13" s="23" t="s">
        <v>42</v>
      </c>
      <c r="B13" s="98">
        <v>14</v>
      </c>
      <c r="C13" s="53">
        <v>14</v>
      </c>
      <c r="D13" s="47">
        <f t="shared" si="0"/>
        <v>1</v>
      </c>
      <c r="E13" s="45">
        <v>8</v>
      </c>
      <c r="F13" s="99">
        <v>7</v>
      </c>
      <c r="G13" s="96">
        <f t="shared" ref="G13:G22" si="4">F13/E13</f>
        <v>0.875</v>
      </c>
      <c r="H13" s="100">
        <v>4</v>
      </c>
      <c r="I13" s="101">
        <v>1</v>
      </c>
      <c r="J13" s="102">
        <v>0</v>
      </c>
      <c r="K13" s="92">
        <f t="shared" si="2"/>
        <v>0.8571428571428571</v>
      </c>
      <c r="L13" s="39">
        <f t="shared" si="3"/>
        <v>0.5714285714285714</v>
      </c>
      <c r="M13" s="103">
        <v>14.43</v>
      </c>
      <c r="N13" s="45">
        <v>12</v>
      </c>
      <c r="O13" s="78">
        <v>13</v>
      </c>
      <c r="P13" s="34"/>
      <c r="Q13" s="95"/>
    </row>
    <row r="14" spans="1:17" s="35" customFormat="1" ht="22" customHeight="1" x14ac:dyDescent="0.25">
      <c r="A14" s="23" t="s">
        <v>43</v>
      </c>
      <c r="B14" s="98">
        <v>0</v>
      </c>
      <c r="C14" s="53">
        <v>3</v>
      </c>
      <c r="D14" s="47">
        <f t="shared" si="0"/>
        <v>0</v>
      </c>
      <c r="E14" s="45">
        <v>0</v>
      </c>
      <c r="F14" s="99">
        <v>0</v>
      </c>
      <c r="G14" s="47">
        <f>IF(E14&gt;0,F14/E14,0)</f>
        <v>0</v>
      </c>
      <c r="H14" s="48">
        <v>0</v>
      </c>
      <c r="I14" s="54">
        <v>0</v>
      </c>
      <c r="J14" s="102">
        <v>0</v>
      </c>
      <c r="K14" s="92">
        <f>IF(B14&gt;0,(E14+H14)/B14,0)</f>
        <v>0</v>
      </c>
      <c r="L14" s="39">
        <f t="shared" si="3"/>
        <v>0</v>
      </c>
      <c r="M14" s="103">
        <v>0</v>
      </c>
      <c r="N14" s="45">
        <v>0</v>
      </c>
      <c r="O14" s="78">
        <v>0</v>
      </c>
      <c r="P14" s="34"/>
      <c r="Q14" s="95"/>
    </row>
    <row r="15" spans="1:17" s="35" customFormat="1" ht="22" customHeight="1" x14ac:dyDescent="0.25">
      <c r="A15" s="23" t="s">
        <v>44</v>
      </c>
      <c r="B15" s="98">
        <v>80</v>
      </c>
      <c r="C15" s="53">
        <v>32</v>
      </c>
      <c r="D15" s="47">
        <f t="shared" si="0"/>
        <v>0.4</v>
      </c>
      <c r="E15" s="45">
        <v>15</v>
      </c>
      <c r="F15" s="99">
        <v>6</v>
      </c>
      <c r="G15" s="47">
        <f t="shared" si="4"/>
        <v>0.4</v>
      </c>
      <c r="H15" s="48">
        <v>47</v>
      </c>
      <c r="I15" s="54">
        <v>14</v>
      </c>
      <c r="J15" s="102">
        <v>1</v>
      </c>
      <c r="K15" s="92">
        <f t="shared" si="2"/>
        <v>0.77500000000000002</v>
      </c>
      <c r="L15" s="39">
        <f t="shared" si="3"/>
        <v>0.59375</v>
      </c>
      <c r="M15" s="103">
        <v>12.958333333333332</v>
      </c>
      <c r="N15" s="45">
        <v>60</v>
      </c>
      <c r="O15" s="78">
        <v>27</v>
      </c>
      <c r="P15" s="34"/>
      <c r="Q15" s="95"/>
    </row>
    <row r="16" spans="1:17" s="35" customFormat="1" ht="22" customHeight="1" x14ac:dyDescent="0.25">
      <c r="A16" s="23" t="s">
        <v>45</v>
      </c>
      <c r="B16" s="98">
        <v>0</v>
      </c>
      <c r="C16" s="53">
        <v>0</v>
      </c>
      <c r="D16" s="47">
        <f t="shared" si="0"/>
        <v>0</v>
      </c>
      <c r="E16" s="45">
        <v>0</v>
      </c>
      <c r="F16" s="99">
        <v>0</v>
      </c>
      <c r="G16" s="47">
        <f>IF(E16&gt;0,F16/E16,0)</f>
        <v>0</v>
      </c>
      <c r="H16" s="48">
        <v>0</v>
      </c>
      <c r="I16" s="54">
        <v>0</v>
      </c>
      <c r="J16" s="102">
        <v>0</v>
      </c>
      <c r="K16" s="92">
        <f>IF(I16&gt;0,J16/I16,0)</f>
        <v>0</v>
      </c>
      <c r="L16" s="39">
        <f t="shared" si="3"/>
        <v>0</v>
      </c>
      <c r="M16" s="103">
        <v>0</v>
      </c>
      <c r="N16" s="45">
        <v>0</v>
      </c>
      <c r="O16" s="78">
        <v>0</v>
      </c>
      <c r="P16" s="34"/>
      <c r="Q16" s="95"/>
    </row>
    <row r="17" spans="1:17" s="35" customFormat="1" ht="22" customHeight="1" x14ac:dyDescent="0.25">
      <c r="A17" s="23" t="s">
        <v>46</v>
      </c>
      <c r="B17" s="98">
        <v>41</v>
      </c>
      <c r="C17" s="53">
        <v>30</v>
      </c>
      <c r="D17" s="47">
        <f t="shared" si="0"/>
        <v>0.73170731707317072</v>
      </c>
      <c r="E17" s="45">
        <v>15</v>
      </c>
      <c r="F17" s="99">
        <v>0</v>
      </c>
      <c r="G17" s="47">
        <f t="shared" si="4"/>
        <v>0</v>
      </c>
      <c r="H17" s="48">
        <v>21</v>
      </c>
      <c r="I17" s="54">
        <v>0</v>
      </c>
      <c r="J17" s="102">
        <v>0</v>
      </c>
      <c r="K17" s="92">
        <f t="shared" si="2"/>
        <v>0.87804878048780488</v>
      </c>
      <c r="L17" s="39">
        <f t="shared" si="3"/>
        <v>0</v>
      </c>
      <c r="M17" s="103">
        <v>0</v>
      </c>
      <c r="N17" s="45">
        <v>38</v>
      </c>
      <c r="O17" s="78">
        <v>8</v>
      </c>
      <c r="P17" s="34"/>
      <c r="Q17" s="95"/>
    </row>
    <row r="18" spans="1:17" s="35" customFormat="1" ht="22" customHeight="1" x14ac:dyDescent="0.25">
      <c r="A18" s="23" t="s">
        <v>47</v>
      </c>
      <c r="B18" s="98">
        <v>6</v>
      </c>
      <c r="C18" s="53">
        <v>2</v>
      </c>
      <c r="D18" s="47">
        <f t="shared" si="0"/>
        <v>0.33333333333333331</v>
      </c>
      <c r="E18" s="45">
        <v>4</v>
      </c>
      <c r="F18" s="99">
        <v>2</v>
      </c>
      <c r="G18" s="47">
        <f t="shared" si="4"/>
        <v>0.5</v>
      </c>
      <c r="H18" s="48">
        <v>1</v>
      </c>
      <c r="I18" s="54">
        <v>0</v>
      </c>
      <c r="J18" s="102">
        <v>0</v>
      </c>
      <c r="K18" s="92">
        <f t="shared" si="2"/>
        <v>0.83333333333333337</v>
      </c>
      <c r="L18" s="39">
        <f t="shared" si="3"/>
        <v>1</v>
      </c>
      <c r="M18" s="103">
        <v>14.25</v>
      </c>
      <c r="N18" s="45">
        <v>8</v>
      </c>
      <c r="O18" s="78">
        <v>1</v>
      </c>
      <c r="P18" s="34"/>
      <c r="Q18" s="95"/>
    </row>
    <row r="19" spans="1:17" s="35" customFormat="1" ht="22" customHeight="1" x14ac:dyDescent="0.25">
      <c r="A19" s="23" t="s">
        <v>48</v>
      </c>
      <c r="B19" s="98">
        <v>0</v>
      </c>
      <c r="C19" s="53">
        <v>1</v>
      </c>
      <c r="D19" s="47">
        <f t="shared" si="0"/>
        <v>0</v>
      </c>
      <c r="E19" s="45">
        <v>0</v>
      </c>
      <c r="F19" s="99">
        <v>1</v>
      </c>
      <c r="G19" s="47">
        <f>IF(E19&gt;0,F19/E19,0)</f>
        <v>0</v>
      </c>
      <c r="H19" s="40">
        <v>0</v>
      </c>
      <c r="I19" s="90">
        <v>0</v>
      </c>
      <c r="J19" s="91">
        <v>0</v>
      </c>
      <c r="K19" s="92">
        <f>IF(I19&gt;0,J19/I19,0)</f>
        <v>0</v>
      </c>
      <c r="L19" s="106">
        <f t="shared" si="3"/>
        <v>1</v>
      </c>
      <c r="M19" s="103">
        <v>15</v>
      </c>
      <c r="N19" s="45">
        <v>0</v>
      </c>
      <c r="O19" s="78">
        <v>1</v>
      </c>
      <c r="P19" s="34"/>
      <c r="Q19" s="95"/>
    </row>
    <row r="20" spans="1:17" s="35" customFormat="1" ht="22" customHeight="1" x14ac:dyDescent="0.25">
      <c r="A20" s="23" t="s">
        <v>49</v>
      </c>
      <c r="B20" s="221">
        <v>0</v>
      </c>
      <c r="C20" s="49">
        <v>0</v>
      </c>
      <c r="D20" s="47">
        <f t="shared" si="0"/>
        <v>0</v>
      </c>
      <c r="E20" s="45">
        <v>0</v>
      </c>
      <c r="F20" s="99">
        <v>0</v>
      </c>
      <c r="G20" s="47">
        <f>IF(E20&gt;0,F20/E20,0)</f>
        <v>0</v>
      </c>
      <c r="H20" s="40">
        <v>0</v>
      </c>
      <c r="I20" s="90">
        <v>0</v>
      </c>
      <c r="J20" s="91">
        <v>0</v>
      </c>
      <c r="K20" s="92">
        <f>IF(I20&gt;0,J20/I20,0)</f>
        <v>0</v>
      </c>
      <c r="L20" s="39">
        <f t="shared" si="3"/>
        <v>0</v>
      </c>
      <c r="M20" s="103">
        <v>0</v>
      </c>
      <c r="N20" s="45">
        <v>0</v>
      </c>
      <c r="O20" s="78">
        <v>0</v>
      </c>
      <c r="P20" s="34"/>
      <c r="Q20" s="95"/>
    </row>
    <row r="21" spans="1:17" s="35" customFormat="1" ht="22" customHeight="1" thickBot="1" x14ac:dyDescent="0.3">
      <c r="A21" s="55" t="s">
        <v>50</v>
      </c>
      <c r="B21" s="107">
        <v>8</v>
      </c>
      <c r="C21" s="108">
        <v>0</v>
      </c>
      <c r="D21" s="47">
        <f t="shared" si="0"/>
        <v>0</v>
      </c>
      <c r="E21" s="109">
        <v>7</v>
      </c>
      <c r="F21" s="110">
        <v>0</v>
      </c>
      <c r="G21" s="96">
        <f>IF(E21&gt;0,F21/E21,0)</f>
        <v>0</v>
      </c>
      <c r="H21" s="100">
        <v>0</v>
      </c>
      <c r="I21" s="101">
        <v>0</v>
      </c>
      <c r="J21" s="97">
        <v>0</v>
      </c>
      <c r="K21" s="92">
        <f>IF(B21&gt;0,(E21+H21)/B21,0)</f>
        <v>0.875</v>
      </c>
      <c r="L21" s="96">
        <f t="shared" si="3"/>
        <v>0</v>
      </c>
      <c r="M21" s="111">
        <v>0</v>
      </c>
      <c r="N21" s="109">
        <v>7</v>
      </c>
      <c r="O21" s="112">
        <v>0</v>
      </c>
      <c r="P21" s="34"/>
      <c r="Q21" s="95"/>
    </row>
    <row r="22" spans="1:17" s="35" customFormat="1" ht="22" customHeight="1" thickBot="1" x14ac:dyDescent="0.3">
      <c r="A22" s="64" t="s">
        <v>51</v>
      </c>
      <c r="B22" s="113">
        <f>SUM(B6:B21)</f>
        <v>176</v>
      </c>
      <c r="C22" s="82">
        <f>SUM(C6:C21)</f>
        <v>105</v>
      </c>
      <c r="D22" s="67">
        <f t="shared" ref="D22" si="5">C22/B22</f>
        <v>0.59659090909090906</v>
      </c>
      <c r="E22" s="65">
        <f>SUM(E6:E21)</f>
        <v>62</v>
      </c>
      <c r="F22" s="114">
        <f>SUM(F6:F21)</f>
        <v>21</v>
      </c>
      <c r="G22" s="67">
        <f t="shared" si="4"/>
        <v>0.33870967741935482</v>
      </c>
      <c r="H22" s="115">
        <f>SUM(H6:H21)</f>
        <v>81</v>
      </c>
      <c r="I22" s="116">
        <f>SUM(I6:I21)</f>
        <v>15</v>
      </c>
      <c r="J22" s="117">
        <f>SUM(J6:J21)</f>
        <v>1</v>
      </c>
      <c r="K22" s="118">
        <f t="shared" si="2"/>
        <v>0.8125</v>
      </c>
      <c r="L22" s="67">
        <f t="shared" si="3"/>
        <v>0.33333333333333331</v>
      </c>
      <c r="M22" s="119">
        <v>14.142857142857142</v>
      </c>
      <c r="N22" s="65">
        <f>SUM(N6:N21)</f>
        <v>141</v>
      </c>
      <c r="O22" s="68">
        <f>SUM(O6:O21)</f>
        <v>53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60" t="s">
        <v>64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34"/>
      <c r="Q24" s="120"/>
    </row>
    <row r="25" spans="1:17" s="35" customFormat="1" ht="12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4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A13" sqref="A13:XFD13"/>
    </sheetView>
  </sheetViews>
  <sheetFormatPr defaultColWidth="9.1796875" defaultRowHeight="13" x14ac:dyDescent="0.3"/>
  <cols>
    <col min="1" max="1" width="19.1796875" style="2" customWidth="1"/>
    <col min="2" max="2" width="7.179687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2" customHeight="1" x14ac:dyDescent="0.3">
      <c r="A2" s="273" t="str">
        <f>'1 In School Youth Part'!$A$2</f>
        <v>FY22 QUARTER ENDING JUNE 30,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2" customHeight="1" thickBot="1" x14ac:dyDescent="0.35">
      <c r="A3" s="258" t="s">
        <v>65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3">
      <c r="A4" s="247" t="s">
        <v>19</v>
      </c>
      <c r="B4" s="272" t="s">
        <v>56</v>
      </c>
      <c r="C4" s="272"/>
      <c r="D4" s="257"/>
      <c r="E4" s="256" t="s">
        <v>57</v>
      </c>
      <c r="F4" s="270"/>
      <c r="G4" s="271"/>
      <c r="H4" s="256" t="s">
        <v>58</v>
      </c>
      <c r="I4" s="257"/>
      <c r="J4" s="84" t="s">
        <v>59</v>
      </c>
      <c r="K4" s="269" t="s">
        <v>60</v>
      </c>
      <c r="L4" s="257"/>
      <c r="M4" s="225" t="s">
        <v>61</v>
      </c>
      <c r="N4" s="256" t="s">
        <v>62</v>
      </c>
      <c r="O4" s="271"/>
    </row>
    <row r="5" spans="1:17" ht="30" customHeight="1" thickBot="1" x14ac:dyDescent="0.35">
      <c r="A5" s="248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87">
        <v>26</v>
      </c>
      <c r="C6" s="88">
        <v>27</v>
      </c>
      <c r="D6" s="39">
        <f t="shared" ref="D6:D22" si="0">C6/B6</f>
        <v>1.0384615384615385</v>
      </c>
      <c r="E6" s="37">
        <v>11</v>
      </c>
      <c r="F6" s="89">
        <v>5</v>
      </c>
      <c r="G6" s="39">
        <f t="shared" ref="G6:G22" si="1">F6/E6</f>
        <v>0.45454545454545453</v>
      </c>
      <c r="H6" s="40">
        <v>6</v>
      </c>
      <c r="I6" s="90">
        <v>1</v>
      </c>
      <c r="J6" s="91">
        <v>0</v>
      </c>
      <c r="K6" s="129">
        <f>(E6+H6)/B6</f>
        <v>0.65384615384615385</v>
      </c>
      <c r="L6" s="39">
        <f>IF(C6&gt;0,(F6+I6-J6)/C6,0)</f>
        <v>0.22222222222222221</v>
      </c>
      <c r="M6" s="93">
        <v>13.8</v>
      </c>
      <c r="N6" s="37">
        <v>22</v>
      </c>
      <c r="O6" s="94">
        <v>15</v>
      </c>
      <c r="P6" s="34"/>
      <c r="Q6" s="95"/>
    </row>
    <row r="7" spans="1:17" s="35" customFormat="1" ht="22" customHeight="1" x14ac:dyDescent="0.25">
      <c r="A7" s="36" t="s">
        <v>36</v>
      </c>
      <c r="B7" s="87">
        <v>70</v>
      </c>
      <c r="C7" s="88">
        <v>45</v>
      </c>
      <c r="D7" s="96">
        <f t="shared" si="0"/>
        <v>0.6428571428571429</v>
      </c>
      <c r="E7" s="37">
        <v>30</v>
      </c>
      <c r="F7" s="89">
        <v>14</v>
      </c>
      <c r="G7" s="39">
        <f t="shared" si="1"/>
        <v>0.46666666666666667</v>
      </c>
      <c r="H7" s="40">
        <v>25</v>
      </c>
      <c r="I7" s="90">
        <v>4</v>
      </c>
      <c r="J7" s="97">
        <v>0</v>
      </c>
      <c r="K7" s="92">
        <f>(E7+H7)/B7</f>
        <v>0.7857142857142857</v>
      </c>
      <c r="L7" s="39">
        <f>IF(C7&gt;0,(F7+I7-J7)/C7,0)</f>
        <v>0.4</v>
      </c>
      <c r="M7" s="93">
        <v>16.340714285714288</v>
      </c>
      <c r="N7" s="37">
        <v>49</v>
      </c>
      <c r="O7" s="94">
        <v>17</v>
      </c>
      <c r="P7" s="34"/>
      <c r="Q7" s="95"/>
    </row>
    <row r="8" spans="1:17" s="35" customFormat="1" ht="22" customHeight="1" x14ac:dyDescent="0.25">
      <c r="A8" s="23" t="s">
        <v>37</v>
      </c>
      <c r="B8" s="98">
        <v>76</v>
      </c>
      <c r="C8" s="53">
        <v>14</v>
      </c>
      <c r="D8" s="47">
        <f t="shared" si="0"/>
        <v>0.18421052631578946</v>
      </c>
      <c r="E8" s="45">
        <v>47</v>
      </c>
      <c r="F8" s="99">
        <v>7</v>
      </c>
      <c r="G8" s="96">
        <f t="shared" si="1"/>
        <v>0.14893617021276595</v>
      </c>
      <c r="H8" s="100">
        <v>11</v>
      </c>
      <c r="I8" s="101">
        <v>0</v>
      </c>
      <c r="J8" s="102">
        <v>0</v>
      </c>
      <c r="K8" s="92">
        <f t="shared" ref="K8:K22" si="2">(E8+H8)/B8</f>
        <v>0.76315789473684215</v>
      </c>
      <c r="L8" s="39">
        <f t="shared" ref="L8:L22" si="3">IF(C8&gt;0,(F8+I8-J8)/C8,0)</f>
        <v>0.5</v>
      </c>
      <c r="M8" s="103">
        <v>23.642857142857142</v>
      </c>
      <c r="N8" s="45">
        <v>51</v>
      </c>
      <c r="O8" s="78">
        <v>13</v>
      </c>
      <c r="P8" s="34"/>
    </row>
    <row r="9" spans="1:17" s="35" customFormat="1" ht="22" customHeight="1" x14ac:dyDescent="0.25">
      <c r="A9" s="23" t="s">
        <v>38</v>
      </c>
      <c r="B9" s="98">
        <v>56</v>
      </c>
      <c r="C9" s="53">
        <v>15</v>
      </c>
      <c r="D9" s="47">
        <f t="shared" si="0"/>
        <v>0.26785714285714285</v>
      </c>
      <c r="E9" s="45">
        <v>51</v>
      </c>
      <c r="F9" s="99">
        <v>10</v>
      </c>
      <c r="G9" s="47">
        <f t="shared" si="1"/>
        <v>0.19607843137254902</v>
      </c>
      <c r="H9" s="48">
        <v>5</v>
      </c>
      <c r="I9" s="54">
        <v>0</v>
      </c>
      <c r="J9" s="102">
        <v>0</v>
      </c>
      <c r="K9" s="92">
        <f t="shared" si="2"/>
        <v>1</v>
      </c>
      <c r="L9" s="39">
        <f t="shared" si="3"/>
        <v>0.66666666666666663</v>
      </c>
      <c r="M9" s="103">
        <v>15.55</v>
      </c>
      <c r="N9" s="45">
        <v>45</v>
      </c>
      <c r="O9" s="78">
        <v>3</v>
      </c>
      <c r="P9" s="34"/>
      <c r="Q9" s="95"/>
    </row>
    <row r="10" spans="1:17" s="35" customFormat="1" ht="22" customHeight="1" x14ac:dyDescent="0.25">
      <c r="A10" s="23" t="s">
        <v>39</v>
      </c>
      <c r="B10" s="98">
        <v>30</v>
      </c>
      <c r="C10" s="53">
        <v>28</v>
      </c>
      <c r="D10" s="47">
        <f t="shared" si="0"/>
        <v>0.93333333333333335</v>
      </c>
      <c r="E10" s="45">
        <v>13</v>
      </c>
      <c r="F10" s="99">
        <v>15</v>
      </c>
      <c r="G10" s="47">
        <f t="shared" si="1"/>
        <v>1.1538461538461537</v>
      </c>
      <c r="H10" s="48">
        <v>10</v>
      </c>
      <c r="I10" s="54">
        <v>2</v>
      </c>
      <c r="J10" s="102">
        <v>2</v>
      </c>
      <c r="K10" s="92">
        <f t="shared" si="2"/>
        <v>0.76666666666666672</v>
      </c>
      <c r="L10" s="39">
        <f t="shared" si="3"/>
        <v>0.5357142857142857</v>
      </c>
      <c r="M10" s="103">
        <v>16.066666666666666</v>
      </c>
      <c r="N10" s="45">
        <v>22</v>
      </c>
      <c r="O10" s="78">
        <v>16</v>
      </c>
      <c r="P10" s="34"/>
      <c r="Q10" s="95"/>
    </row>
    <row r="11" spans="1:17" s="35" customFormat="1" ht="22" customHeight="1" x14ac:dyDescent="0.25">
      <c r="A11" s="23" t="s">
        <v>40</v>
      </c>
      <c r="B11" s="98">
        <v>98</v>
      </c>
      <c r="C11" s="53">
        <v>51</v>
      </c>
      <c r="D11" s="47">
        <f t="shared" si="0"/>
        <v>0.52040816326530615</v>
      </c>
      <c r="E11" s="45">
        <v>71</v>
      </c>
      <c r="F11" s="99">
        <v>33</v>
      </c>
      <c r="G11" s="130">
        <f t="shared" si="1"/>
        <v>0.46478873239436619</v>
      </c>
      <c r="H11" s="104">
        <v>18</v>
      </c>
      <c r="I11" s="105">
        <v>1</v>
      </c>
      <c r="J11" s="102">
        <v>0</v>
      </c>
      <c r="K11" s="92">
        <f t="shared" si="2"/>
        <v>0.90816326530612246</v>
      </c>
      <c r="L11" s="39">
        <f t="shared" si="3"/>
        <v>0.66666666666666663</v>
      </c>
      <c r="M11" s="103">
        <v>15.369545454545454</v>
      </c>
      <c r="N11" s="45">
        <v>70</v>
      </c>
      <c r="O11" s="78">
        <v>38</v>
      </c>
      <c r="P11" s="34"/>
      <c r="Q11" s="95"/>
    </row>
    <row r="12" spans="1:17" s="35" customFormat="1" ht="22" customHeight="1" x14ac:dyDescent="0.25">
      <c r="A12" s="23" t="s">
        <v>41</v>
      </c>
      <c r="B12" s="98">
        <v>25</v>
      </c>
      <c r="C12" s="53">
        <v>15</v>
      </c>
      <c r="D12" s="47">
        <f t="shared" si="0"/>
        <v>0.6</v>
      </c>
      <c r="E12" s="45">
        <v>15</v>
      </c>
      <c r="F12" s="99">
        <v>8</v>
      </c>
      <c r="G12" s="47">
        <f t="shared" si="1"/>
        <v>0.53333333333333333</v>
      </c>
      <c r="H12" s="48">
        <v>5</v>
      </c>
      <c r="I12" s="54">
        <v>2</v>
      </c>
      <c r="J12" s="102">
        <v>0</v>
      </c>
      <c r="K12" s="92">
        <f t="shared" si="2"/>
        <v>0.8</v>
      </c>
      <c r="L12" s="39">
        <f t="shared" si="3"/>
        <v>0.66666666666666663</v>
      </c>
      <c r="M12" s="103">
        <v>14.82</v>
      </c>
      <c r="N12" s="45">
        <v>12</v>
      </c>
      <c r="O12" s="78">
        <v>5</v>
      </c>
      <c r="P12" s="34"/>
      <c r="Q12" s="95"/>
    </row>
    <row r="13" spans="1:17" s="35" customFormat="1" ht="22" customHeight="1" x14ac:dyDescent="0.25">
      <c r="A13" s="23" t="s">
        <v>42</v>
      </c>
      <c r="B13" s="98">
        <v>26</v>
      </c>
      <c r="C13" s="53">
        <v>25</v>
      </c>
      <c r="D13" s="47">
        <f t="shared" si="0"/>
        <v>0.96153846153846156</v>
      </c>
      <c r="E13" s="45">
        <v>17</v>
      </c>
      <c r="F13" s="99">
        <v>16</v>
      </c>
      <c r="G13" s="96">
        <f t="shared" si="1"/>
        <v>0.94117647058823528</v>
      </c>
      <c r="H13" s="100">
        <v>4</v>
      </c>
      <c r="I13" s="101">
        <v>2</v>
      </c>
      <c r="J13" s="102">
        <v>0</v>
      </c>
      <c r="K13" s="92">
        <f t="shared" si="2"/>
        <v>0.80769230769230771</v>
      </c>
      <c r="L13" s="39">
        <f t="shared" si="3"/>
        <v>0.72</v>
      </c>
      <c r="M13" s="103">
        <v>16.734375</v>
      </c>
      <c r="N13" s="45">
        <v>20</v>
      </c>
      <c r="O13" s="78">
        <v>14</v>
      </c>
      <c r="P13" s="34"/>
      <c r="Q13" s="95"/>
    </row>
    <row r="14" spans="1:17" s="35" customFormat="1" ht="22" customHeight="1" x14ac:dyDescent="0.25">
      <c r="A14" s="23" t="s">
        <v>43</v>
      </c>
      <c r="B14" s="98">
        <v>58</v>
      </c>
      <c r="C14" s="53">
        <v>28</v>
      </c>
      <c r="D14" s="47">
        <f t="shared" si="0"/>
        <v>0.48275862068965519</v>
      </c>
      <c r="E14" s="45">
        <v>15</v>
      </c>
      <c r="F14" s="99">
        <v>5</v>
      </c>
      <c r="G14" s="47">
        <f t="shared" si="1"/>
        <v>0.33333333333333331</v>
      </c>
      <c r="H14" s="48">
        <v>32</v>
      </c>
      <c r="I14" s="54">
        <v>0</v>
      </c>
      <c r="J14" s="102">
        <v>0</v>
      </c>
      <c r="K14" s="92">
        <f t="shared" si="2"/>
        <v>0.81034482758620685</v>
      </c>
      <c r="L14" s="39">
        <f t="shared" si="3"/>
        <v>0.17857142857142858</v>
      </c>
      <c r="M14" s="103">
        <v>14.292</v>
      </c>
      <c r="N14" s="45">
        <v>41</v>
      </c>
      <c r="O14" s="78">
        <v>6</v>
      </c>
      <c r="P14" s="34"/>
      <c r="Q14" s="95"/>
    </row>
    <row r="15" spans="1:17" s="35" customFormat="1" ht="22" customHeight="1" x14ac:dyDescent="0.25">
      <c r="A15" s="23" t="s">
        <v>44</v>
      </c>
      <c r="B15" s="98">
        <v>111</v>
      </c>
      <c r="C15" s="53">
        <v>53</v>
      </c>
      <c r="D15" s="47">
        <f t="shared" si="0"/>
        <v>0.47747747747747749</v>
      </c>
      <c r="E15" s="45">
        <v>58</v>
      </c>
      <c r="F15" s="99">
        <v>16</v>
      </c>
      <c r="G15" s="47">
        <f t="shared" si="1"/>
        <v>0.27586206896551724</v>
      </c>
      <c r="H15" s="48">
        <v>27</v>
      </c>
      <c r="I15" s="54">
        <v>5</v>
      </c>
      <c r="J15" s="102">
        <v>2</v>
      </c>
      <c r="K15" s="92">
        <f t="shared" si="2"/>
        <v>0.76576576576576572</v>
      </c>
      <c r="L15" s="39">
        <f t="shared" si="3"/>
        <v>0.35849056603773582</v>
      </c>
      <c r="M15" s="103">
        <v>14.24375</v>
      </c>
      <c r="N15" s="45">
        <v>75</v>
      </c>
      <c r="O15" s="78">
        <v>8</v>
      </c>
      <c r="P15" s="34"/>
      <c r="Q15" s="95"/>
    </row>
    <row r="16" spans="1:17" s="35" customFormat="1" ht="22" customHeight="1" x14ac:dyDescent="0.25">
      <c r="A16" s="23" t="s">
        <v>45</v>
      </c>
      <c r="B16" s="98">
        <v>33</v>
      </c>
      <c r="C16" s="53">
        <v>12</v>
      </c>
      <c r="D16" s="47">
        <f t="shared" si="0"/>
        <v>0.36363636363636365</v>
      </c>
      <c r="E16" s="45">
        <v>21</v>
      </c>
      <c r="F16" s="99">
        <v>8</v>
      </c>
      <c r="G16" s="47">
        <f t="shared" si="1"/>
        <v>0.38095238095238093</v>
      </c>
      <c r="H16" s="48">
        <v>2</v>
      </c>
      <c r="I16" s="54">
        <v>0</v>
      </c>
      <c r="J16" s="102">
        <v>0</v>
      </c>
      <c r="K16" s="92">
        <f t="shared" si="2"/>
        <v>0.69696969696969702</v>
      </c>
      <c r="L16" s="39">
        <f t="shared" si="3"/>
        <v>0.66666666666666663</v>
      </c>
      <c r="M16" s="103">
        <v>17.483750000000001</v>
      </c>
      <c r="N16" s="45">
        <v>25</v>
      </c>
      <c r="O16" s="78">
        <v>9</v>
      </c>
      <c r="P16" s="34"/>
      <c r="Q16" s="95"/>
    </row>
    <row r="17" spans="1:17" s="35" customFormat="1" ht="22" customHeight="1" x14ac:dyDescent="0.25">
      <c r="A17" s="23" t="s">
        <v>46</v>
      </c>
      <c r="B17" s="98">
        <v>53</v>
      </c>
      <c r="C17" s="53">
        <v>19</v>
      </c>
      <c r="D17" s="47">
        <f t="shared" si="0"/>
        <v>0.35849056603773582</v>
      </c>
      <c r="E17" s="45">
        <v>35</v>
      </c>
      <c r="F17" s="99">
        <v>1</v>
      </c>
      <c r="G17" s="47">
        <f t="shared" si="1"/>
        <v>2.8571428571428571E-2</v>
      </c>
      <c r="H17" s="48">
        <v>8</v>
      </c>
      <c r="I17" s="54">
        <v>0</v>
      </c>
      <c r="J17" s="102">
        <v>0</v>
      </c>
      <c r="K17" s="92">
        <f t="shared" si="2"/>
        <v>0.81132075471698117</v>
      </c>
      <c r="L17" s="39">
        <f t="shared" si="3"/>
        <v>5.2631578947368418E-2</v>
      </c>
      <c r="M17" s="103">
        <v>14.5</v>
      </c>
      <c r="N17" s="45">
        <v>45</v>
      </c>
      <c r="O17" s="78">
        <v>2</v>
      </c>
      <c r="P17" s="34"/>
      <c r="Q17" s="95"/>
    </row>
    <row r="18" spans="1:17" s="35" customFormat="1" ht="22" customHeight="1" x14ac:dyDescent="0.25">
      <c r="A18" s="23" t="s">
        <v>47</v>
      </c>
      <c r="B18" s="98">
        <v>47</v>
      </c>
      <c r="C18" s="53">
        <v>47</v>
      </c>
      <c r="D18" s="47">
        <f t="shared" si="0"/>
        <v>1</v>
      </c>
      <c r="E18" s="45">
        <v>37</v>
      </c>
      <c r="F18" s="99">
        <v>35</v>
      </c>
      <c r="G18" s="47">
        <f t="shared" si="1"/>
        <v>0.94594594594594594</v>
      </c>
      <c r="H18" s="48">
        <v>5</v>
      </c>
      <c r="I18" s="54">
        <v>6</v>
      </c>
      <c r="J18" s="102">
        <v>2</v>
      </c>
      <c r="K18" s="92">
        <f t="shared" si="2"/>
        <v>0.8936170212765957</v>
      </c>
      <c r="L18" s="39">
        <f t="shared" si="3"/>
        <v>0.82978723404255317</v>
      </c>
      <c r="M18" s="103">
        <v>16.126571428571427</v>
      </c>
      <c r="N18" s="45">
        <v>45</v>
      </c>
      <c r="O18" s="78">
        <v>21</v>
      </c>
      <c r="P18" s="34"/>
      <c r="Q18" s="95"/>
    </row>
    <row r="19" spans="1:17" s="35" customFormat="1" ht="22" customHeight="1" x14ac:dyDescent="0.25">
      <c r="A19" s="23" t="s">
        <v>48</v>
      </c>
      <c r="B19" s="98">
        <v>35</v>
      </c>
      <c r="C19" s="53">
        <v>20</v>
      </c>
      <c r="D19" s="47">
        <f t="shared" si="0"/>
        <v>0.5714285714285714</v>
      </c>
      <c r="E19" s="45">
        <v>15</v>
      </c>
      <c r="F19" s="99">
        <v>12</v>
      </c>
      <c r="G19" s="39">
        <f t="shared" si="1"/>
        <v>0.8</v>
      </c>
      <c r="H19" s="40">
        <v>15</v>
      </c>
      <c r="I19" s="90">
        <v>1</v>
      </c>
      <c r="J19" s="91">
        <v>0</v>
      </c>
      <c r="K19" s="92">
        <f t="shared" si="2"/>
        <v>0.8571428571428571</v>
      </c>
      <c r="L19" s="39">
        <f t="shared" si="3"/>
        <v>0.65</v>
      </c>
      <c r="M19" s="103">
        <v>14.6875</v>
      </c>
      <c r="N19" s="45">
        <v>25</v>
      </c>
      <c r="O19" s="78">
        <v>11</v>
      </c>
      <c r="P19" s="34"/>
      <c r="Q19" s="95"/>
    </row>
    <row r="20" spans="1:17" s="35" customFormat="1" ht="22" customHeight="1" x14ac:dyDescent="0.25">
      <c r="A20" s="23" t="s">
        <v>49</v>
      </c>
      <c r="B20" s="98">
        <v>44</v>
      </c>
      <c r="C20" s="53">
        <v>19</v>
      </c>
      <c r="D20" s="47">
        <f t="shared" si="0"/>
        <v>0.43181818181818182</v>
      </c>
      <c r="E20" s="45">
        <v>25</v>
      </c>
      <c r="F20" s="99">
        <v>10</v>
      </c>
      <c r="G20" s="39">
        <f t="shared" si="1"/>
        <v>0.4</v>
      </c>
      <c r="H20" s="40">
        <v>14</v>
      </c>
      <c r="I20" s="90">
        <v>1</v>
      </c>
      <c r="J20" s="91">
        <v>2</v>
      </c>
      <c r="K20" s="92">
        <f t="shared" si="2"/>
        <v>0.88636363636363635</v>
      </c>
      <c r="L20" s="39">
        <f t="shared" si="3"/>
        <v>0.47368421052631576</v>
      </c>
      <c r="M20" s="103">
        <v>17.45</v>
      </c>
      <c r="N20" s="45">
        <v>28</v>
      </c>
      <c r="O20" s="78">
        <v>9</v>
      </c>
      <c r="P20" s="34"/>
      <c r="Q20" s="95"/>
    </row>
    <row r="21" spans="1:17" s="35" customFormat="1" ht="22" customHeight="1" thickBot="1" x14ac:dyDescent="0.3">
      <c r="A21" s="55" t="s">
        <v>50</v>
      </c>
      <c r="B21" s="107">
        <v>44</v>
      </c>
      <c r="C21" s="108">
        <v>26</v>
      </c>
      <c r="D21" s="58">
        <f t="shared" si="0"/>
        <v>0.59090909090909094</v>
      </c>
      <c r="E21" s="109">
        <v>32</v>
      </c>
      <c r="F21" s="110">
        <v>7</v>
      </c>
      <c r="G21" s="96">
        <f t="shared" si="1"/>
        <v>0.21875</v>
      </c>
      <c r="H21" s="100">
        <v>8</v>
      </c>
      <c r="I21" s="101">
        <v>1</v>
      </c>
      <c r="J21" s="97">
        <v>0</v>
      </c>
      <c r="K21" s="131">
        <f t="shared" si="2"/>
        <v>0.90909090909090906</v>
      </c>
      <c r="L21" s="96">
        <f t="shared" si="3"/>
        <v>0.30769230769230771</v>
      </c>
      <c r="M21" s="111">
        <v>14.821428571428571</v>
      </c>
      <c r="N21" s="109">
        <v>40</v>
      </c>
      <c r="O21" s="112">
        <v>16</v>
      </c>
      <c r="P21" s="34"/>
      <c r="Q21" s="95"/>
    </row>
    <row r="22" spans="1:17" s="35" customFormat="1" ht="22" customHeight="1" thickBot="1" x14ac:dyDescent="0.3">
      <c r="A22" s="64" t="s">
        <v>51</v>
      </c>
      <c r="B22" s="113">
        <f>SUM(B6:B21)</f>
        <v>832</v>
      </c>
      <c r="C22" s="82">
        <f>SUM(C6:C21)</f>
        <v>444</v>
      </c>
      <c r="D22" s="67">
        <f t="shared" si="0"/>
        <v>0.53365384615384615</v>
      </c>
      <c r="E22" s="65">
        <f>SUM(E6:E21)</f>
        <v>493</v>
      </c>
      <c r="F22" s="114">
        <f>SUM(F6:F21)</f>
        <v>202</v>
      </c>
      <c r="G22" s="67">
        <f t="shared" si="1"/>
        <v>0.40973630831643004</v>
      </c>
      <c r="H22" s="115">
        <f>SUM(H6:H21)</f>
        <v>195</v>
      </c>
      <c r="I22" s="116">
        <f>SUM(I6:I21)</f>
        <v>26</v>
      </c>
      <c r="J22" s="117">
        <f>SUM(J6:J21)</f>
        <v>8</v>
      </c>
      <c r="K22" s="118">
        <f t="shared" si="2"/>
        <v>0.82692307692307687</v>
      </c>
      <c r="L22" s="67">
        <f t="shared" si="3"/>
        <v>0.49549549549549549</v>
      </c>
      <c r="M22" s="119">
        <v>15.969975247524753</v>
      </c>
      <c r="N22" s="65">
        <f>SUM(N6:N21)</f>
        <v>615</v>
      </c>
      <c r="O22" s="68">
        <f>SUM(O6:O21)</f>
        <v>203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63" t="s">
        <v>64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5"/>
      <c r="P24" s="34"/>
      <c r="Q24" s="120"/>
    </row>
    <row r="25" spans="1:17" s="35" customFormat="1" ht="12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4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tabSelected="1" zoomScale="80" zoomScaleNormal="80" workbookViewId="0">
      <selection activeCell="A27" sqref="A27"/>
    </sheetView>
  </sheetViews>
  <sheetFormatPr defaultColWidth="9.1796875" defaultRowHeight="13" x14ac:dyDescent="0.3"/>
  <cols>
    <col min="1" max="1" width="19.1796875" style="2" customWidth="1"/>
    <col min="2" max="2" width="8.81640625" style="127" customWidth="1"/>
    <col min="3" max="3" width="7.1796875" style="2" customWidth="1"/>
    <col min="4" max="4" width="7.1796875" style="128" customWidth="1"/>
    <col min="5" max="7" width="8.1796875" style="2" customWidth="1"/>
    <col min="8" max="8" width="8.54296875" style="2" customWidth="1"/>
    <col min="9" max="10" width="9.26953125" style="2" customWidth="1"/>
    <col min="11" max="12" width="7.1796875" style="2" customWidth="1"/>
    <col min="13" max="13" width="7.54296875" style="128" customWidth="1"/>
    <col min="14" max="15" width="6.7265625" style="2" customWidth="1"/>
    <col min="16" max="16" width="9.7265625" style="1" customWidth="1"/>
    <col min="17" max="16384" width="9.1796875" style="2"/>
  </cols>
  <sheetData>
    <row r="1" spans="1:17" ht="22" customHeight="1" x14ac:dyDescent="0.3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2" customHeight="1" x14ac:dyDescent="0.3">
      <c r="A2" s="273" t="str">
        <f>'1 In School Youth Part'!$A$2</f>
        <v>FY22 QUARTER ENDING JUNE 30, 2022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2" customHeight="1" thickBot="1" x14ac:dyDescent="0.35">
      <c r="A3" s="258" t="s">
        <v>66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3">
      <c r="A4" s="277" t="str">
        <f>'1 In School Youth Part'!$A$4</f>
        <v>WORKFORCE AREA</v>
      </c>
      <c r="B4" s="272" t="s">
        <v>56</v>
      </c>
      <c r="C4" s="272"/>
      <c r="D4" s="257"/>
      <c r="E4" s="256" t="s">
        <v>57</v>
      </c>
      <c r="F4" s="270"/>
      <c r="G4" s="271"/>
      <c r="H4" s="256" t="s">
        <v>58</v>
      </c>
      <c r="I4" s="257"/>
      <c r="J4" s="84" t="s">
        <v>59</v>
      </c>
      <c r="K4" s="269" t="s">
        <v>60</v>
      </c>
      <c r="L4" s="257"/>
      <c r="M4" s="225" t="s">
        <v>61</v>
      </c>
      <c r="N4" s="256" t="s">
        <v>62</v>
      </c>
      <c r="O4" s="271"/>
    </row>
    <row r="5" spans="1:17" ht="30" customHeight="1" thickBot="1" x14ac:dyDescent="0.35">
      <c r="A5" s="278"/>
      <c r="B5" s="19" t="s">
        <v>22</v>
      </c>
      <c r="C5" s="19" t="s">
        <v>23</v>
      </c>
      <c r="D5" s="85" t="s">
        <v>63</v>
      </c>
      <c r="E5" s="19" t="s">
        <v>22</v>
      </c>
      <c r="F5" s="19" t="s">
        <v>23</v>
      </c>
      <c r="G5" s="85" t="s">
        <v>63</v>
      </c>
      <c r="H5" s="19" t="s">
        <v>22</v>
      </c>
      <c r="I5" s="20" t="s">
        <v>23</v>
      </c>
      <c r="J5" s="20" t="s">
        <v>23</v>
      </c>
      <c r="K5" s="19" t="s">
        <v>22</v>
      </c>
      <c r="L5" s="20" t="s">
        <v>23</v>
      </c>
      <c r="M5" s="20" t="s">
        <v>23</v>
      </c>
      <c r="N5" s="19" t="s">
        <v>22</v>
      </c>
      <c r="O5" s="86" t="s">
        <v>23</v>
      </c>
    </row>
    <row r="6" spans="1:17" s="35" customFormat="1" ht="22" customHeight="1" x14ac:dyDescent="0.25">
      <c r="A6" s="23" t="s">
        <v>35</v>
      </c>
      <c r="B6" s="132">
        <f>+'4 In School Youth Exits'!B6+'5 Out School Youth Exits'!B6</f>
        <v>26</v>
      </c>
      <c r="C6" s="133">
        <f>+'4 In School Youth Exits'!C6+'5 Out School Youth Exits'!C6</f>
        <v>27</v>
      </c>
      <c r="D6" s="39">
        <f t="shared" ref="D6:D22" si="0">C6/B6</f>
        <v>1.0384615384615385</v>
      </c>
      <c r="E6" s="134">
        <f>+'4 In School Youth Exits'!E6+'5 Out School Youth Exits'!E6</f>
        <v>11</v>
      </c>
      <c r="F6" s="134">
        <f>+'4 In School Youth Exits'!F6+'5 Out School Youth Exits'!F6</f>
        <v>5</v>
      </c>
      <c r="G6" s="39">
        <f t="shared" ref="G6:G22" si="1">F6/E6</f>
        <v>0.45454545454545453</v>
      </c>
      <c r="H6" s="134">
        <f>+'4 In School Youth Exits'!H6+'5 Out School Youth Exits'!H6</f>
        <v>6</v>
      </c>
      <c r="I6" s="135">
        <f>+'4 In School Youth Exits'!I6+'5 Out School Youth Exits'!I6</f>
        <v>1</v>
      </c>
      <c r="J6" s="136">
        <f>+'4 In School Youth Exits'!J6+'5 Out School Youth Exits'!J6</f>
        <v>0</v>
      </c>
      <c r="K6" s="137">
        <f>(E6+H6)/B6</f>
        <v>0.65384615384615385</v>
      </c>
      <c r="L6" s="39">
        <f>IF(C6&gt;0,(F6+I6-J6)/C6,0)</f>
        <v>0.22222222222222221</v>
      </c>
      <c r="M6" s="138">
        <v>13.8</v>
      </c>
      <c r="N6" s="134">
        <f>+'4 In School Youth Exits'!N6+'5 Out School Youth Exits'!N6</f>
        <v>22</v>
      </c>
      <c r="O6" s="135">
        <f>+'4 In School Youth Exits'!O6+'5 Out School Youth Exits'!O6</f>
        <v>15</v>
      </c>
      <c r="P6" s="34"/>
      <c r="Q6" s="95"/>
    </row>
    <row r="7" spans="1:17" s="35" customFormat="1" ht="22" customHeight="1" x14ac:dyDescent="0.25">
      <c r="A7" s="36" t="s">
        <v>36</v>
      </c>
      <c r="B7" s="87">
        <f>+'4 In School Youth Exits'!B7+'5 Out School Youth Exits'!B7</f>
        <v>77</v>
      </c>
      <c r="C7" s="134">
        <f>+'4 In School Youth Exits'!C7+'5 Out School Youth Exits'!C7</f>
        <v>49</v>
      </c>
      <c r="D7" s="96">
        <f t="shared" si="0"/>
        <v>0.63636363636363635</v>
      </c>
      <c r="E7" s="134">
        <f>+'4 In School Youth Exits'!E7+'5 Out School Youth Exits'!E7</f>
        <v>33</v>
      </c>
      <c r="F7" s="134">
        <f>+'4 In School Youth Exits'!F7+'5 Out School Youth Exits'!F7</f>
        <v>16</v>
      </c>
      <c r="G7" s="39">
        <f t="shared" si="1"/>
        <v>0.48484848484848486</v>
      </c>
      <c r="H7" s="134">
        <f>+'4 In School Youth Exits'!H7+'5 Out School Youth Exits'!H7</f>
        <v>27</v>
      </c>
      <c r="I7" s="139">
        <f>+'4 In School Youth Exits'!I7+'5 Out School Youth Exits'!I7</f>
        <v>4</v>
      </c>
      <c r="J7" s="140">
        <f>+'4 In School Youth Exits'!J7+'5 Out School Youth Exits'!J7</f>
        <v>0</v>
      </c>
      <c r="K7" s="92">
        <f t="shared" ref="K7:K22" si="2">(E7+H7)/B7</f>
        <v>0.77922077922077926</v>
      </c>
      <c r="L7" s="39">
        <f t="shared" ref="L7:L22" si="3">IF(C7&gt;0,(F7+I7-J7)/C7,0)</f>
        <v>0.40816326530612246</v>
      </c>
      <c r="M7" s="138">
        <v>16.157499999999999</v>
      </c>
      <c r="N7" s="134">
        <f>+'4 In School Youth Exits'!N7+'5 Out School Youth Exits'!N7</f>
        <v>51</v>
      </c>
      <c r="O7" s="139">
        <f>+'4 In School Youth Exits'!O7+'5 Out School Youth Exits'!O7</f>
        <v>18</v>
      </c>
      <c r="P7" s="34"/>
      <c r="Q7" s="95"/>
    </row>
    <row r="8" spans="1:17" s="35" customFormat="1" ht="22" customHeight="1" x14ac:dyDescent="0.25">
      <c r="A8" s="23" t="s">
        <v>37</v>
      </c>
      <c r="B8" s="87">
        <f>+'4 In School Youth Exits'!B8+'5 Out School Youth Exits'!B8</f>
        <v>88</v>
      </c>
      <c r="C8" s="134">
        <f>+'4 In School Youth Exits'!C8+'5 Out School Youth Exits'!C8</f>
        <v>15</v>
      </c>
      <c r="D8" s="47">
        <f t="shared" si="0"/>
        <v>0.17045454545454544</v>
      </c>
      <c r="E8" s="134">
        <f>+'4 In School Youth Exits'!E8+'5 Out School Youth Exits'!E8</f>
        <v>53</v>
      </c>
      <c r="F8" s="134">
        <f>+'4 In School Youth Exits'!F8+'5 Out School Youth Exits'!F8</f>
        <v>7</v>
      </c>
      <c r="G8" s="96">
        <f t="shared" si="1"/>
        <v>0.13207547169811321</v>
      </c>
      <c r="H8" s="134">
        <f>+'4 In School Youth Exits'!H8+'5 Out School Youth Exits'!H8</f>
        <v>14</v>
      </c>
      <c r="I8" s="139">
        <f>+'4 In School Youth Exits'!I8+'5 Out School Youth Exits'!I8</f>
        <v>0</v>
      </c>
      <c r="J8" s="140">
        <f>+'4 In School Youth Exits'!J8+'5 Out School Youth Exits'!J8</f>
        <v>0</v>
      </c>
      <c r="K8" s="92">
        <f t="shared" si="2"/>
        <v>0.76136363636363635</v>
      </c>
      <c r="L8" s="39">
        <f t="shared" si="3"/>
        <v>0.46666666666666667</v>
      </c>
      <c r="M8" s="138">
        <v>23.642857142857142</v>
      </c>
      <c r="N8" s="134">
        <f>+'4 In School Youth Exits'!N8+'5 Out School Youth Exits'!N8</f>
        <v>59</v>
      </c>
      <c r="O8" s="139">
        <f>+'4 In School Youth Exits'!O8+'5 Out School Youth Exits'!O8</f>
        <v>14</v>
      </c>
      <c r="P8" s="34"/>
    </row>
    <row r="9" spans="1:17" s="35" customFormat="1" ht="22" customHeight="1" x14ac:dyDescent="0.25">
      <c r="A9" s="23" t="s">
        <v>38</v>
      </c>
      <c r="B9" s="87">
        <f>+'4 In School Youth Exits'!B9+'5 Out School Youth Exits'!B9</f>
        <v>56</v>
      </c>
      <c r="C9" s="134">
        <f>+'4 In School Youth Exits'!C9+'5 Out School Youth Exits'!C9</f>
        <v>28</v>
      </c>
      <c r="D9" s="47">
        <f t="shared" si="0"/>
        <v>0.5</v>
      </c>
      <c r="E9" s="134">
        <f>+'4 In School Youth Exits'!E9+'5 Out School Youth Exits'!E9</f>
        <v>51</v>
      </c>
      <c r="F9" s="134">
        <f>+'4 In School Youth Exits'!F9+'5 Out School Youth Exits'!F9</f>
        <v>10</v>
      </c>
      <c r="G9" s="47">
        <f t="shared" si="1"/>
        <v>0.19607843137254902</v>
      </c>
      <c r="H9" s="134">
        <f>+'4 In School Youth Exits'!H9+'5 Out School Youth Exits'!H9</f>
        <v>5</v>
      </c>
      <c r="I9" s="139">
        <f>+'4 In School Youth Exits'!I9+'5 Out School Youth Exits'!I9</f>
        <v>0</v>
      </c>
      <c r="J9" s="140">
        <f>+'4 In School Youth Exits'!J9+'5 Out School Youth Exits'!J9</f>
        <v>0</v>
      </c>
      <c r="K9" s="92">
        <f t="shared" si="2"/>
        <v>1</v>
      </c>
      <c r="L9" s="39">
        <f t="shared" si="3"/>
        <v>0.35714285714285715</v>
      </c>
      <c r="M9" s="138">
        <v>15.55</v>
      </c>
      <c r="N9" s="134">
        <f>+'4 In School Youth Exits'!N9+'5 Out School Youth Exits'!N9</f>
        <v>45</v>
      </c>
      <c r="O9" s="139">
        <f>+'4 In School Youth Exits'!O9+'5 Out School Youth Exits'!O9</f>
        <v>3</v>
      </c>
      <c r="P9" s="34"/>
      <c r="Q9" s="95"/>
    </row>
    <row r="10" spans="1:17" s="35" customFormat="1" ht="22" customHeight="1" x14ac:dyDescent="0.25">
      <c r="A10" s="23" t="s">
        <v>39</v>
      </c>
      <c r="B10" s="87">
        <f>+'4 In School Youth Exits'!B10+'5 Out School Youth Exits'!B10</f>
        <v>30</v>
      </c>
      <c r="C10" s="134">
        <f>+'4 In School Youth Exits'!C10+'5 Out School Youth Exits'!C10</f>
        <v>28</v>
      </c>
      <c r="D10" s="47">
        <f t="shared" si="0"/>
        <v>0.93333333333333335</v>
      </c>
      <c r="E10" s="134">
        <f>+'4 In School Youth Exits'!E10+'5 Out School Youth Exits'!E10</f>
        <v>13</v>
      </c>
      <c r="F10" s="134">
        <f>+'4 In School Youth Exits'!F10+'5 Out School Youth Exits'!F10</f>
        <v>15</v>
      </c>
      <c r="G10" s="47">
        <f t="shared" si="1"/>
        <v>1.1538461538461537</v>
      </c>
      <c r="H10" s="134">
        <f>+'4 In School Youth Exits'!H10+'5 Out School Youth Exits'!H10</f>
        <v>10</v>
      </c>
      <c r="I10" s="139">
        <f>+'4 In School Youth Exits'!I10+'5 Out School Youth Exits'!I10</f>
        <v>2</v>
      </c>
      <c r="J10" s="140">
        <f>+'4 In School Youth Exits'!J10+'5 Out School Youth Exits'!J10</f>
        <v>2</v>
      </c>
      <c r="K10" s="92">
        <f t="shared" si="2"/>
        <v>0.76666666666666672</v>
      </c>
      <c r="L10" s="39">
        <f t="shared" si="3"/>
        <v>0.5357142857142857</v>
      </c>
      <c r="M10" s="138">
        <v>16.066666666666666</v>
      </c>
      <c r="N10" s="134">
        <f>+'4 In School Youth Exits'!N10+'5 Out School Youth Exits'!N10</f>
        <v>22</v>
      </c>
      <c r="O10" s="139">
        <f>+'4 In School Youth Exits'!O10+'5 Out School Youth Exits'!O10</f>
        <v>16</v>
      </c>
      <c r="P10" s="34"/>
      <c r="Q10" s="95"/>
    </row>
    <row r="11" spans="1:17" s="35" customFormat="1" ht="22" customHeight="1" x14ac:dyDescent="0.25">
      <c r="A11" s="23" t="s">
        <v>40</v>
      </c>
      <c r="B11" s="87">
        <f>+'4 In School Youth Exits'!B11+'5 Out School Youth Exits'!B11</f>
        <v>98</v>
      </c>
      <c r="C11" s="134">
        <f>+'4 In School Youth Exits'!C11+'5 Out School Youth Exits'!C11</f>
        <v>52</v>
      </c>
      <c r="D11" s="47">
        <f t="shared" si="0"/>
        <v>0.53061224489795922</v>
      </c>
      <c r="E11" s="134">
        <f>+'4 In School Youth Exits'!E11+'5 Out School Youth Exits'!E11</f>
        <v>71</v>
      </c>
      <c r="F11" s="134">
        <f>+'4 In School Youth Exits'!F11+'5 Out School Youth Exits'!F11</f>
        <v>34</v>
      </c>
      <c r="G11" s="130">
        <f t="shared" si="1"/>
        <v>0.47887323943661969</v>
      </c>
      <c r="H11" s="134">
        <f>+'4 In School Youth Exits'!H11+'5 Out School Youth Exits'!H11</f>
        <v>18</v>
      </c>
      <c r="I11" s="139">
        <f>+'4 In School Youth Exits'!I11+'5 Out School Youth Exits'!I11</f>
        <v>1</v>
      </c>
      <c r="J11" s="140">
        <f>+'4 In School Youth Exits'!J11+'5 Out School Youth Exits'!J11</f>
        <v>0</v>
      </c>
      <c r="K11" s="92">
        <f t="shared" si="2"/>
        <v>0.90816326530612246</v>
      </c>
      <c r="L11" s="39">
        <f t="shared" si="3"/>
        <v>0.67307692307692313</v>
      </c>
      <c r="M11" s="138">
        <v>15.476323529411765</v>
      </c>
      <c r="N11" s="134">
        <f>+'4 In School Youth Exits'!N11+'5 Out School Youth Exits'!N11</f>
        <v>70</v>
      </c>
      <c r="O11" s="139">
        <f>+'4 In School Youth Exits'!O11+'5 Out School Youth Exits'!O11</f>
        <v>39</v>
      </c>
      <c r="P11" s="34"/>
      <c r="Q11" s="95"/>
    </row>
    <row r="12" spans="1:17" s="35" customFormat="1" ht="22" customHeight="1" x14ac:dyDescent="0.25">
      <c r="A12" s="23" t="s">
        <v>41</v>
      </c>
      <c r="B12" s="87">
        <f>+'4 In School Youth Exits'!B12+'5 Out School Youth Exits'!B12</f>
        <v>33</v>
      </c>
      <c r="C12" s="134">
        <f>+'4 In School Youth Exits'!C12+'5 Out School Youth Exits'!C12</f>
        <v>19</v>
      </c>
      <c r="D12" s="47">
        <f t="shared" si="0"/>
        <v>0.5757575757575758</v>
      </c>
      <c r="E12" s="134">
        <f>+'4 In School Youth Exits'!E12+'5 Out School Youth Exits'!E12</f>
        <v>19</v>
      </c>
      <c r="F12" s="134">
        <f>+'4 In School Youth Exits'!F12+'5 Out School Youth Exits'!F12</f>
        <v>10</v>
      </c>
      <c r="G12" s="47">
        <f t="shared" si="1"/>
        <v>0.52631578947368418</v>
      </c>
      <c r="H12" s="134">
        <f>+'4 In School Youth Exits'!H12+'5 Out School Youth Exits'!H12</f>
        <v>8</v>
      </c>
      <c r="I12" s="139">
        <f>+'4 In School Youth Exits'!I12+'5 Out School Youth Exits'!I12</f>
        <v>2</v>
      </c>
      <c r="J12" s="140">
        <f>+'4 In School Youth Exits'!J12+'5 Out School Youth Exits'!J12</f>
        <v>0</v>
      </c>
      <c r="K12" s="92">
        <f t="shared" si="2"/>
        <v>0.81818181818181823</v>
      </c>
      <c r="L12" s="39">
        <f t="shared" si="3"/>
        <v>0.63157894736842102</v>
      </c>
      <c r="M12" s="138">
        <v>14.630999999999998</v>
      </c>
      <c r="N12" s="134">
        <f>+'4 In School Youth Exits'!N12+'5 Out School Youth Exits'!N12</f>
        <v>18</v>
      </c>
      <c r="O12" s="139">
        <f>+'4 In School Youth Exits'!O12+'5 Out School Youth Exits'!O12</f>
        <v>5</v>
      </c>
      <c r="P12" s="34"/>
      <c r="Q12" s="95"/>
    </row>
    <row r="13" spans="1:17" s="35" customFormat="1" ht="22" customHeight="1" x14ac:dyDescent="0.25">
      <c r="A13" s="23" t="s">
        <v>42</v>
      </c>
      <c r="B13" s="87">
        <f>+'4 In School Youth Exits'!B13+'5 Out School Youth Exits'!B13</f>
        <v>40</v>
      </c>
      <c r="C13" s="134">
        <f>+'4 In School Youth Exits'!C13+'5 Out School Youth Exits'!C13</f>
        <v>39</v>
      </c>
      <c r="D13" s="47">
        <f t="shared" si="0"/>
        <v>0.97499999999999998</v>
      </c>
      <c r="E13" s="134">
        <f>+'4 In School Youth Exits'!E13+'5 Out School Youth Exits'!E13</f>
        <v>25</v>
      </c>
      <c r="F13" s="134">
        <f>+'4 In School Youth Exits'!F13+'5 Out School Youth Exits'!F13</f>
        <v>23</v>
      </c>
      <c r="G13" s="96">
        <f t="shared" si="1"/>
        <v>0.92</v>
      </c>
      <c r="H13" s="134">
        <f>+'4 In School Youth Exits'!H13+'5 Out School Youth Exits'!H13</f>
        <v>8</v>
      </c>
      <c r="I13" s="139">
        <f>+'4 In School Youth Exits'!I13+'5 Out School Youth Exits'!I13</f>
        <v>3</v>
      </c>
      <c r="J13" s="140">
        <f>+'4 In School Youth Exits'!J13+'5 Out School Youth Exits'!J13</f>
        <v>0</v>
      </c>
      <c r="K13" s="92">
        <f t="shared" si="2"/>
        <v>0.82499999999999996</v>
      </c>
      <c r="L13" s="39">
        <f t="shared" si="3"/>
        <v>0.66666666666666663</v>
      </c>
      <c r="M13" s="138">
        <v>16.03</v>
      </c>
      <c r="N13" s="134">
        <f>+'4 In School Youth Exits'!N13+'5 Out School Youth Exits'!N13</f>
        <v>32</v>
      </c>
      <c r="O13" s="139">
        <f>+'4 In School Youth Exits'!O13+'5 Out School Youth Exits'!O13</f>
        <v>27</v>
      </c>
      <c r="P13" s="34"/>
      <c r="Q13" s="95"/>
    </row>
    <row r="14" spans="1:17" s="35" customFormat="1" ht="22" customHeight="1" x14ac:dyDescent="0.25">
      <c r="A14" s="23" t="s">
        <v>43</v>
      </c>
      <c r="B14" s="87">
        <f>+'4 In School Youth Exits'!B14+'5 Out School Youth Exits'!B14</f>
        <v>58</v>
      </c>
      <c r="C14" s="134">
        <f>+'4 In School Youth Exits'!C14+'5 Out School Youth Exits'!C14</f>
        <v>31</v>
      </c>
      <c r="D14" s="47">
        <f t="shared" si="0"/>
        <v>0.53448275862068961</v>
      </c>
      <c r="E14" s="134">
        <f>+'4 In School Youth Exits'!E14+'5 Out School Youth Exits'!E14</f>
        <v>15</v>
      </c>
      <c r="F14" s="134">
        <f>+'4 In School Youth Exits'!F14+'5 Out School Youth Exits'!F14</f>
        <v>5</v>
      </c>
      <c r="G14" s="47">
        <f t="shared" si="1"/>
        <v>0.33333333333333331</v>
      </c>
      <c r="H14" s="134">
        <f>+'4 In School Youth Exits'!H14+'5 Out School Youth Exits'!H14</f>
        <v>32</v>
      </c>
      <c r="I14" s="139">
        <f>+'4 In School Youth Exits'!I14+'5 Out School Youth Exits'!I14</f>
        <v>0</v>
      </c>
      <c r="J14" s="140">
        <f>+'4 In School Youth Exits'!J14+'5 Out School Youth Exits'!J14</f>
        <v>0</v>
      </c>
      <c r="K14" s="92">
        <f t="shared" si="2"/>
        <v>0.81034482758620685</v>
      </c>
      <c r="L14" s="39">
        <f t="shared" si="3"/>
        <v>0.16129032258064516</v>
      </c>
      <c r="M14" s="138">
        <v>14.292</v>
      </c>
      <c r="N14" s="134">
        <f>+'4 In School Youth Exits'!N14+'5 Out School Youth Exits'!N14</f>
        <v>41</v>
      </c>
      <c r="O14" s="139">
        <f>+'4 In School Youth Exits'!O14+'5 Out School Youth Exits'!O14</f>
        <v>6</v>
      </c>
      <c r="P14" s="34"/>
      <c r="Q14" s="95"/>
    </row>
    <row r="15" spans="1:17" s="35" customFormat="1" ht="22" customHeight="1" x14ac:dyDescent="0.25">
      <c r="A15" s="23" t="s">
        <v>44</v>
      </c>
      <c r="B15" s="87">
        <f>+'4 In School Youth Exits'!B15+'5 Out School Youth Exits'!B15</f>
        <v>191</v>
      </c>
      <c r="C15" s="134">
        <f>+'4 In School Youth Exits'!C15+'5 Out School Youth Exits'!C15</f>
        <v>85</v>
      </c>
      <c r="D15" s="47">
        <f t="shared" si="0"/>
        <v>0.44502617801047123</v>
      </c>
      <c r="E15" s="134">
        <f>+'4 In School Youth Exits'!E15+'5 Out School Youth Exits'!E15</f>
        <v>73</v>
      </c>
      <c r="F15" s="134">
        <f>+'4 In School Youth Exits'!F15+'5 Out School Youth Exits'!F15</f>
        <v>22</v>
      </c>
      <c r="G15" s="47">
        <f t="shared" si="1"/>
        <v>0.30136986301369861</v>
      </c>
      <c r="H15" s="134">
        <f>+'4 In School Youth Exits'!H15+'5 Out School Youth Exits'!H15</f>
        <v>74</v>
      </c>
      <c r="I15" s="139">
        <f>+'4 In School Youth Exits'!I15+'5 Out School Youth Exits'!I15</f>
        <v>19</v>
      </c>
      <c r="J15" s="140">
        <f>+'4 In School Youth Exits'!J15+'5 Out School Youth Exits'!J15</f>
        <v>3</v>
      </c>
      <c r="K15" s="92">
        <f t="shared" si="2"/>
        <v>0.76963350785340312</v>
      </c>
      <c r="L15" s="39">
        <f t="shared" si="3"/>
        <v>0.44705882352941179</v>
      </c>
      <c r="M15" s="138">
        <v>13.893181818181818</v>
      </c>
      <c r="N15" s="134">
        <f>+'4 In School Youth Exits'!N15+'5 Out School Youth Exits'!N15</f>
        <v>135</v>
      </c>
      <c r="O15" s="139">
        <f>+'4 In School Youth Exits'!O15+'5 Out School Youth Exits'!O15</f>
        <v>35</v>
      </c>
      <c r="P15" s="34"/>
      <c r="Q15" s="95"/>
    </row>
    <row r="16" spans="1:17" s="35" customFormat="1" ht="22" customHeight="1" x14ac:dyDescent="0.25">
      <c r="A16" s="23" t="s">
        <v>45</v>
      </c>
      <c r="B16" s="87">
        <f>+'4 In School Youth Exits'!B16+'5 Out School Youth Exits'!B16</f>
        <v>33</v>
      </c>
      <c r="C16" s="134">
        <f>+'4 In School Youth Exits'!C16+'5 Out School Youth Exits'!C16</f>
        <v>12</v>
      </c>
      <c r="D16" s="47">
        <f t="shared" si="0"/>
        <v>0.36363636363636365</v>
      </c>
      <c r="E16" s="134">
        <f>+'4 In School Youth Exits'!E16+'5 Out School Youth Exits'!E16</f>
        <v>21</v>
      </c>
      <c r="F16" s="134">
        <f>+'4 In School Youth Exits'!F16+'5 Out School Youth Exits'!F16</f>
        <v>8</v>
      </c>
      <c r="G16" s="47">
        <f t="shared" si="1"/>
        <v>0.38095238095238093</v>
      </c>
      <c r="H16" s="134">
        <f>+'4 In School Youth Exits'!H16+'5 Out School Youth Exits'!H16</f>
        <v>2</v>
      </c>
      <c r="I16" s="139">
        <f>+'4 In School Youth Exits'!I16+'5 Out School Youth Exits'!I16</f>
        <v>0</v>
      </c>
      <c r="J16" s="140">
        <f>+'4 In School Youth Exits'!J16+'5 Out School Youth Exits'!J16</f>
        <v>0</v>
      </c>
      <c r="K16" s="92">
        <f t="shared" si="2"/>
        <v>0.69696969696969702</v>
      </c>
      <c r="L16" s="39">
        <f t="shared" si="3"/>
        <v>0.66666666666666663</v>
      </c>
      <c r="M16" s="138">
        <v>17.483750000000001</v>
      </c>
      <c r="N16" s="134">
        <f>+'4 In School Youth Exits'!N16+'5 Out School Youth Exits'!N16</f>
        <v>25</v>
      </c>
      <c r="O16" s="139">
        <f>+'4 In School Youth Exits'!O16+'5 Out School Youth Exits'!O16</f>
        <v>9</v>
      </c>
      <c r="P16" s="34"/>
      <c r="Q16" s="95"/>
    </row>
    <row r="17" spans="1:17" s="35" customFormat="1" ht="22" customHeight="1" x14ac:dyDescent="0.25">
      <c r="A17" s="23" t="s">
        <v>46</v>
      </c>
      <c r="B17" s="87">
        <f>+'4 In School Youth Exits'!B17+'5 Out School Youth Exits'!B17</f>
        <v>94</v>
      </c>
      <c r="C17" s="134">
        <f>+'4 In School Youth Exits'!C17+'5 Out School Youth Exits'!C17</f>
        <v>49</v>
      </c>
      <c r="D17" s="47">
        <f t="shared" si="0"/>
        <v>0.52127659574468088</v>
      </c>
      <c r="E17" s="134">
        <f>+'4 In School Youth Exits'!E17+'5 Out School Youth Exits'!E17</f>
        <v>50</v>
      </c>
      <c r="F17" s="134">
        <f>+'4 In School Youth Exits'!F17+'5 Out School Youth Exits'!F17</f>
        <v>1</v>
      </c>
      <c r="G17" s="47">
        <f t="shared" si="1"/>
        <v>0.02</v>
      </c>
      <c r="H17" s="134">
        <f>+'4 In School Youth Exits'!H17+'5 Out School Youth Exits'!H17</f>
        <v>29</v>
      </c>
      <c r="I17" s="139">
        <f>+'4 In School Youth Exits'!I17+'5 Out School Youth Exits'!I17</f>
        <v>0</v>
      </c>
      <c r="J17" s="140">
        <f>+'4 In School Youth Exits'!J17+'5 Out School Youth Exits'!J17</f>
        <v>0</v>
      </c>
      <c r="K17" s="92">
        <f t="shared" si="2"/>
        <v>0.84042553191489366</v>
      </c>
      <c r="L17" s="39">
        <f t="shared" si="3"/>
        <v>2.0408163265306121E-2</v>
      </c>
      <c r="M17" s="138">
        <v>14.5</v>
      </c>
      <c r="N17" s="134">
        <f>+'4 In School Youth Exits'!N17+'5 Out School Youth Exits'!N17</f>
        <v>83</v>
      </c>
      <c r="O17" s="139">
        <f>+'4 In School Youth Exits'!O17+'5 Out School Youth Exits'!O17</f>
        <v>10</v>
      </c>
      <c r="P17" s="34"/>
      <c r="Q17" s="95"/>
    </row>
    <row r="18" spans="1:17" s="35" customFormat="1" ht="22" customHeight="1" x14ac:dyDescent="0.25">
      <c r="A18" s="23" t="s">
        <v>47</v>
      </c>
      <c r="B18" s="87">
        <f>+'4 In School Youth Exits'!B18+'5 Out School Youth Exits'!B18</f>
        <v>53</v>
      </c>
      <c r="C18" s="134">
        <f>+'4 In School Youth Exits'!C18+'5 Out School Youth Exits'!C18</f>
        <v>49</v>
      </c>
      <c r="D18" s="47">
        <f t="shared" si="0"/>
        <v>0.92452830188679247</v>
      </c>
      <c r="E18" s="134">
        <f>+'4 In School Youth Exits'!E18+'5 Out School Youth Exits'!E18</f>
        <v>41</v>
      </c>
      <c r="F18" s="134">
        <f>+'4 In School Youth Exits'!F18+'5 Out School Youth Exits'!F18</f>
        <v>37</v>
      </c>
      <c r="G18" s="47">
        <f t="shared" si="1"/>
        <v>0.90243902439024393</v>
      </c>
      <c r="H18" s="134">
        <f>+'4 In School Youth Exits'!H18+'5 Out School Youth Exits'!H18</f>
        <v>6</v>
      </c>
      <c r="I18" s="139">
        <f>+'4 In School Youth Exits'!I18+'5 Out School Youth Exits'!I18</f>
        <v>6</v>
      </c>
      <c r="J18" s="140">
        <f>+'4 In School Youth Exits'!J18+'5 Out School Youth Exits'!J18</f>
        <v>2</v>
      </c>
      <c r="K18" s="92">
        <f t="shared" si="2"/>
        <v>0.8867924528301887</v>
      </c>
      <c r="L18" s="39">
        <f t="shared" si="3"/>
        <v>0.83673469387755106</v>
      </c>
      <c r="M18" s="138">
        <v>16.025135135135134</v>
      </c>
      <c r="N18" s="134">
        <f>+'4 In School Youth Exits'!N18+'5 Out School Youth Exits'!N18</f>
        <v>53</v>
      </c>
      <c r="O18" s="139">
        <f>+'4 In School Youth Exits'!O18+'5 Out School Youth Exits'!O18</f>
        <v>22</v>
      </c>
      <c r="P18" s="34"/>
      <c r="Q18" s="95"/>
    </row>
    <row r="19" spans="1:17" s="35" customFormat="1" ht="22" customHeight="1" x14ac:dyDescent="0.25">
      <c r="A19" s="23" t="s">
        <v>48</v>
      </c>
      <c r="B19" s="87">
        <f>+'4 In School Youth Exits'!B19+'5 Out School Youth Exits'!B19</f>
        <v>35</v>
      </c>
      <c r="C19" s="134">
        <f>+'4 In School Youth Exits'!C19+'5 Out School Youth Exits'!C19</f>
        <v>21</v>
      </c>
      <c r="D19" s="47">
        <f t="shared" si="0"/>
        <v>0.6</v>
      </c>
      <c r="E19" s="134">
        <f>+'4 In School Youth Exits'!E19+'5 Out School Youth Exits'!E19</f>
        <v>15</v>
      </c>
      <c r="F19" s="134">
        <f>+'4 In School Youth Exits'!F19+'5 Out School Youth Exits'!F19</f>
        <v>13</v>
      </c>
      <c r="G19" s="39">
        <f t="shared" si="1"/>
        <v>0.8666666666666667</v>
      </c>
      <c r="H19" s="134">
        <f>+'4 In School Youth Exits'!H19+'5 Out School Youth Exits'!H19</f>
        <v>15</v>
      </c>
      <c r="I19" s="139">
        <f>+'4 In School Youth Exits'!I19+'5 Out School Youth Exits'!I19</f>
        <v>1</v>
      </c>
      <c r="J19" s="140">
        <f>+'4 In School Youth Exits'!J19+'5 Out School Youth Exits'!J19</f>
        <v>0</v>
      </c>
      <c r="K19" s="92">
        <f t="shared" si="2"/>
        <v>0.8571428571428571</v>
      </c>
      <c r="L19" s="39">
        <f t="shared" si="3"/>
        <v>0.66666666666666663</v>
      </c>
      <c r="M19" s="138">
        <v>14.711538461538462</v>
      </c>
      <c r="N19" s="134">
        <f>+'4 In School Youth Exits'!N19+'5 Out School Youth Exits'!N19</f>
        <v>25</v>
      </c>
      <c r="O19" s="139">
        <f>+'4 In School Youth Exits'!O19+'5 Out School Youth Exits'!O19</f>
        <v>12</v>
      </c>
      <c r="P19" s="34"/>
      <c r="Q19" s="95"/>
    </row>
    <row r="20" spans="1:17" s="35" customFormat="1" ht="22" customHeight="1" x14ac:dyDescent="0.25">
      <c r="A20" s="23" t="s">
        <v>49</v>
      </c>
      <c r="B20" s="87">
        <f>+'4 In School Youth Exits'!B20+'5 Out School Youth Exits'!B20</f>
        <v>44</v>
      </c>
      <c r="C20" s="134">
        <f>+'4 In School Youth Exits'!C20+'5 Out School Youth Exits'!C20</f>
        <v>19</v>
      </c>
      <c r="D20" s="47">
        <f t="shared" si="0"/>
        <v>0.43181818181818182</v>
      </c>
      <c r="E20" s="134">
        <f>+'4 In School Youth Exits'!E20+'5 Out School Youth Exits'!E20</f>
        <v>25</v>
      </c>
      <c r="F20" s="134">
        <f>+'4 In School Youth Exits'!F20+'5 Out School Youth Exits'!F20</f>
        <v>10</v>
      </c>
      <c r="G20" s="39">
        <f t="shared" si="1"/>
        <v>0.4</v>
      </c>
      <c r="H20" s="134">
        <f>+'4 In School Youth Exits'!H20+'5 Out School Youth Exits'!H20</f>
        <v>14</v>
      </c>
      <c r="I20" s="139">
        <f>+'4 In School Youth Exits'!I20+'5 Out School Youth Exits'!I20</f>
        <v>1</v>
      </c>
      <c r="J20" s="140">
        <f>+'4 In School Youth Exits'!J20+'5 Out School Youth Exits'!J20</f>
        <v>2</v>
      </c>
      <c r="K20" s="92">
        <f t="shared" si="2"/>
        <v>0.88636363636363635</v>
      </c>
      <c r="L20" s="39">
        <f t="shared" si="3"/>
        <v>0.47368421052631576</v>
      </c>
      <c r="M20" s="138">
        <v>17.45</v>
      </c>
      <c r="N20" s="134">
        <f>+'4 In School Youth Exits'!N20+'5 Out School Youth Exits'!N20</f>
        <v>28</v>
      </c>
      <c r="O20" s="139">
        <f>+'4 In School Youth Exits'!O20+'5 Out School Youth Exits'!O20</f>
        <v>9</v>
      </c>
      <c r="P20" s="34"/>
      <c r="Q20" s="95"/>
    </row>
    <row r="21" spans="1:17" s="35" customFormat="1" ht="22" customHeight="1" thickBot="1" x14ac:dyDescent="0.3">
      <c r="A21" s="55" t="s">
        <v>50</v>
      </c>
      <c r="B21" s="87">
        <f>+'4 In School Youth Exits'!B21+'5 Out School Youth Exits'!B21</f>
        <v>52</v>
      </c>
      <c r="C21" s="141">
        <f>+'4 In School Youth Exits'!C21+'5 Out School Youth Exits'!C21</f>
        <v>26</v>
      </c>
      <c r="D21" s="58">
        <f t="shared" si="0"/>
        <v>0.5</v>
      </c>
      <c r="E21" s="134">
        <f>+'4 In School Youth Exits'!E21+'5 Out School Youth Exits'!E21</f>
        <v>39</v>
      </c>
      <c r="F21" s="134">
        <f>+'4 In School Youth Exits'!F21+'5 Out School Youth Exits'!F21</f>
        <v>7</v>
      </c>
      <c r="G21" s="96">
        <f t="shared" si="1"/>
        <v>0.17948717948717949</v>
      </c>
      <c r="H21" s="134">
        <f>+'4 In School Youth Exits'!H21+'5 Out School Youth Exits'!H21</f>
        <v>8</v>
      </c>
      <c r="I21" s="139">
        <f>+'4 In School Youth Exits'!I21+'5 Out School Youth Exits'!I21</f>
        <v>1</v>
      </c>
      <c r="J21" s="142">
        <f>+'4 In School Youth Exits'!J21+'5 Out School Youth Exits'!J21</f>
        <v>0</v>
      </c>
      <c r="K21" s="131">
        <f t="shared" si="2"/>
        <v>0.90384615384615385</v>
      </c>
      <c r="L21" s="96">
        <f t="shared" si="3"/>
        <v>0.30769230769230771</v>
      </c>
      <c r="M21" s="143">
        <v>14.821428571428571</v>
      </c>
      <c r="N21" s="134">
        <f>+'4 In School Youth Exits'!N21+'5 Out School Youth Exits'!N21</f>
        <v>47</v>
      </c>
      <c r="O21" s="144">
        <f>+'4 In School Youth Exits'!O21+'5 Out School Youth Exits'!O21</f>
        <v>16</v>
      </c>
      <c r="P21" s="34"/>
      <c r="Q21" s="95"/>
    </row>
    <row r="22" spans="1:17" s="35" customFormat="1" ht="22" customHeight="1" thickBot="1" x14ac:dyDescent="0.3">
      <c r="A22" s="64" t="s">
        <v>51</v>
      </c>
      <c r="B22" s="222">
        <f>SUM(B6:B21)</f>
        <v>1008</v>
      </c>
      <c r="C22" s="82">
        <f>SUM(C6:C21)</f>
        <v>549</v>
      </c>
      <c r="D22" s="67">
        <f t="shared" si="0"/>
        <v>0.5446428571428571</v>
      </c>
      <c r="E22" s="65">
        <f>SUM(E6:E21)</f>
        <v>555</v>
      </c>
      <c r="F22" s="114">
        <f>SUM(F6:F21)</f>
        <v>223</v>
      </c>
      <c r="G22" s="67">
        <f t="shared" si="1"/>
        <v>0.40180180180180181</v>
      </c>
      <c r="H22" s="115">
        <f>SUM(H6:H21)</f>
        <v>276</v>
      </c>
      <c r="I22" s="116">
        <f>SUM(I6:I21)</f>
        <v>41</v>
      </c>
      <c r="J22" s="117">
        <f>SUM(J6:J21)</f>
        <v>9</v>
      </c>
      <c r="K22" s="118">
        <f t="shared" si="2"/>
        <v>0.82440476190476186</v>
      </c>
      <c r="L22" s="67">
        <f t="shared" si="3"/>
        <v>0.46448087431693991</v>
      </c>
      <c r="M22" s="145">
        <v>15.797914798206277</v>
      </c>
      <c r="N22" s="65">
        <f>SUM(N6:N21)</f>
        <v>756</v>
      </c>
      <c r="O22" s="146">
        <f>+'4 In School Youth Exits'!O22+'5 Out School Youth Exits'!O22</f>
        <v>256</v>
      </c>
      <c r="P22" s="34"/>
      <c r="Q22" s="120"/>
    </row>
    <row r="23" spans="1:17" s="35" customFormat="1" ht="12.75" customHeight="1" x14ac:dyDescent="0.25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35">
      <c r="A24" s="274" t="s">
        <v>64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6"/>
      <c r="P24" s="34"/>
      <c r="Q24" s="120"/>
    </row>
    <row r="25" spans="1:17" s="35" customFormat="1" ht="12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4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3"/>
  <sheetViews>
    <sheetView zoomScale="90" zoomScaleNormal="90" zoomScaleSheetLayoutView="120" workbookViewId="0">
      <selection activeCell="A23" sqref="A23"/>
    </sheetView>
  </sheetViews>
  <sheetFormatPr defaultColWidth="9.1796875" defaultRowHeight="13" x14ac:dyDescent="0.3"/>
  <cols>
    <col min="1" max="1" width="16.453125" style="2" customWidth="1"/>
    <col min="2" max="2" width="5.1796875" style="2" customWidth="1"/>
    <col min="3" max="5" width="5.54296875" style="2" customWidth="1"/>
    <col min="6" max="6" width="5.81640625" style="2" customWidth="1"/>
    <col min="7" max="7" width="6.1796875" style="2" customWidth="1"/>
    <col min="8" max="8" width="6.26953125" style="2" customWidth="1"/>
    <col min="9" max="9" width="6.453125" style="2" customWidth="1"/>
    <col min="10" max="10" width="5.7265625" style="2" customWidth="1"/>
    <col min="11" max="11" width="6.453125" style="128" customWidth="1"/>
    <col min="12" max="12" width="6.81640625" style="2" customWidth="1"/>
    <col min="13" max="13" width="5.7265625" style="2" customWidth="1"/>
    <col min="14" max="14" width="7" style="2" customWidth="1"/>
    <col min="15" max="15" width="5.81640625" style="2" customWidth="1"/>
    <col min="16" max="16" width="5" style="2" customWidth="1"/>
    <col min="17" max="17" width="5.7265625" style="2" customWidth="1"/>
    <col min="18" max="18" width="6.81640625" style="2" customWidth="1"/>
    <col min="19" max="19" width="7.26953125" style="2" customWidth="1"/>
    <col min="20" max="20" width="6" style="2" customWidth="1"/>
    <col min="21" max="16384" width="9.1796875" style="2"/>
  </cols>
  <sheetData>
    <row r="1" spans="1:33" ht="20.149999999999999" customHeight="1" x14ac:dyDescent="0.3">
      <c r="A1" s="266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5" t="str">
        <f>'1 In School Youth Part'!A2:N2</f>
        <v>FY22 QUARTER ENDING JUNE 30, 2022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8" t="s">
        <v>67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7" t="str">
        <f>'1 In School Youth Part'!$A$4</f>
        <v>WORKFORCE AREA</v>
      </c>
      <c r="B4" s="279" t="s">
        <v>68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1"/>
      <c r="S4" s="281"/>
      <c r="T4" s="282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8"/>
      <c r="B5" s="147" t="s">
        <v>69</v>
      </c>
      <c r="C5" s="147" t="s">
        <v>70</v>
      </c>
      <c r="D5" s="148" t="s">
        <v>71</v>
      </c>
      <c r="E5" s="149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153" t="s">
        <v>35</v>
      </c>
      <c r="B6" s="170">
        <f>'1 In School Youth Part'!C6</f>
        <v>0</v>
      </c>
      <c r="C6" s="154"/>
      <c r="D6" s="155"/>
      <c r="E6" s="156"/>
      <c r="F6" s="157"/>
      <c r="G6" s="156"/>
      <c r="H6" s="158"/>
      <c r="I6" s="158"/>
      <c r="J6" s="156"/>
      <c r="K6" s="156"/>
      <c r="L6" s="158"/>
      <c r="M6" s="159"/>
      <c r="N6" s="156"/>
      <c r="O6" s="158"/>
      <c r="P6" s="158"/>
      <c r="Q6" s="156"/>
      <c r="R6" s="156"/>
      <c r="S6" s="156"/>
      <c r="T6" s="160"/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161" t="s">
        <v>36</v>
      </c>
      <c r="B7" s="162">
        <f>'1 In School Youth Part'!C7</f>
        <v>5</v>
      </c>
      <c r="C7" s="163">
        <v>40</v>
      </c>
      <c r="D7" s="164">
        <v>40</v>
      </c>
      <c r="E7" s="165">
        <v>20</v>
      </c>
      <c r="F7" s="166">
        <v>80</v>
      </c>
      <c r="G7" s="165">
        <v>60</v>
      </c>
      <c r="H7" s="165">
        <v>20</v>
      </c>
      <c r="I7" s="165">
        <v>20</v>
      </c>
      <c r="J7" s="165">
        <v>20</v>
      </c>
      <c r="K7" s="165">
        <v>20</v>
      </c>
      <c r="L7" s="167">
        <v>0</v>
      </c>
      <c r="M7" s="168">
        <v>0</v>
      </c>
      <c r="N7" s="165">
        <v>60</v>
      </c>
      <c r="O7" s="165">
        <v>0</v>
      </c>
      <c r="P7" s="165">
        <v>0</v>
      </c>
      <c r="Q7" s="165">
        <v>0</v>
      </c>
      <c r="R7" s="165">
        <v>20</v>
      </c>
      <c r="S7" s="165">
        <v>0</v>
      </c>
      <c r="T7" s="169">
        <v>0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153" t="s">
        <v>37</v>
      </c>
      <c r="B8" s="162">
        <f>'1 In School Youth Part'!C8</f>
        <v>1</v>
      </c>
      <c r="C8" s="163">
        <v>100</v>
      </c>
      <c r="D8" s="164">
        <v>0</v>
      </c>
      <c r="E8" s="165">
        <v>0</v>
      </c>
      <c r="F8" s="166">
        <v>0</v>
      </c>
      <c r="G8" s="165">
        <v>0</v>
      </c>
      <c r="H8" s="165">
        <v>100</v>
      </c>
      <c r="I8" s="165">
        <v>0</v>
      </c>
      <c r="J8" s="165">
        <v>100</v>
      </c>
      <c r="K8" s="165">
        <v>100</v>
      </c>
      <c r="L8" s="167">
        <v>0</v>
      </c>
      <c r="M8" s="168">
        <v>0</v>
      </c>
      <c r="N8" s="165">
        <v>0</v>
      </c>
      <c r="O8" s="165">
        <v>0</v>
      </c>
      <c r="P8" s="165">
        <v>0</v>
      </c>
      <c r="Q8" s="165">
        <v>0</v>
      </c>
      <c r="R8" s="167">
        <v>0</v>
      </c>
      <c r="S8" s="165">
        <v>0</v>
      </c>
      <c r="T8" s="169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153" t="s">
        <v>38</v>
      </c>
      <c r="B9" s="170">
        <f>'1 In School Youth Part'!C9</f>
        <v>13</v>
      </c>
      <c r="C9" s="163">
        <v>69.230769230769226</v>
      </c>
      <c r="D9" s="164">
        <v>30.76923076923077</v>
      </c>
      <c r="E9" s="165">
        <v>0</v>
      </c>
      <c r="F9" s="166">
        <v>53.846153846153847</v>
      </c>
      <c r="G9" s="165">
        <v>0</v>
      </c>
      <c r="H9" s="165">
        <v>100</v>
      </c>
      <c r="I9" s="165">
        <v>0</v>
      </c>
      <c r="J9" s="165">
        <v>92.307692307692307</v>
      </c>
      <c r="K9" s="165">
        <v>84.615384615384613</v>
      </c>
      <c r="L9" s="167">
        <v>0</v>
      </c>
      <c r="M9" s="166">
        <v>0</v>
      </c>
      <c r="N9" s="165">
        <v>0</v>
      </c>
      <c r="O9" s="165">
        <v>0</v>
      </c>
      <c r="P9" s="165">
        <v>7.6923076923076925</v>
      </c>
      <c r="Q9" s="165">
        <v>0</v>
      </c>
      <c r="R9" s="165">
        <v>7.6923076923076925</v>
      </c>
      <c r="S9" s="165">
        <v>0</v>
      </c>
      <c r="T9" s="169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153" t="s">
        <v>39</v>
      </c>
      <c r="B10" s="170">
        <f>'1 In School Youth Part'!C10</f>
        <v>0</v>
      </c>
      <c r="C10" s="163"/>
      <c r="D10" s="171"/>
      <c r="E10" s="167"/>
      <c r="F10" s="166"/>
      <c r="G10" s="165"/>
      <c r="H10" s="165"/>
      <c r="I10" s="167"/>
      <c r="J10" s="165"/>
      <c r="K10" s="165"/>
      <c r="L10" s="167"/>
      <c r="M10" s="168"/>
      <c r="N10" s="167"/>
      <c r="O10" s="165"/>
      <c r="P10" s="167"/>
      <c r="Q10" s="165"/>
      <c r="R10" s="165"/>
      <c r="S10" s="165"/>
      <c r="T10" s="169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153" t="s">
        <v>40</v>
      </c>
      <c r="B11" s="170">
        <f>'1 In School Youth Part'!C11</f>
        <v>3</v>
      </c>
      <c r="C11" s="163">
        <v>0</v>
      </c>
      <c r="D11" s="164">
        <v>100</v>
      </c>
      <c r="E11" s="165">
        <v>0</v>
      </c>
      <c r="F11" s="166">
        <v>66.666666666666671</v>
      </c>
      <c r="G11" s="165">
        <v>0</v>
      </c>
      <c r="H11" s="165">
        <v>33.333333333333336</v>
      </c>
      <c r="I11" s="165">
        <v>0</v>
      </c>
      <c r="J11" s="165">
        <v>0</v>
      </c>
      <c r="K11" s="165">
        <v>33.333333333333336</v>
      </c>
      <c r="L11" s="167">
        <v>0</v>
      </c>
      <c r="M11" s="168">
        <v>0</v>
      </c>
      <c r="N11" s="165">
        <v>100</v>
      </c>
      <c r="O11" s="165">
        <v>0</v>
      </c>
      <c r="P11" s="165">
        <v>0</v>
      </c>
      <c r="Q11" s="167">
        <v>0</v>
      </c>
      <c r="R11" s="165">
        <v>33.333333333333336</v>
      </c>
      <c r="S11" s="167">
        <v>33.333333333333336</v>
      </c>
      <c r="T11" s="169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153" t="s">
        <v>41</v>
      </c>
      <c r="B12" s="162">
        <f>'1 In School Youth Part'!C12</f>
        <v>6</v>
      </c>
      <c r="C12" s="163">
        <v>66.666666666666671</v>
      </c>
      <c r="D12" s="164">
        <v>33.333333333333336</v>
      </c>
      <c r="E12" s="165">
        <v>0</v>
      </c>
      <c r="F12" s="166">
        <v>50</v>
      </c>
      <c r="G12" s="165">
        <v>33.333333333333336</v>
      </c>
      <c r="H12" s="165">
        <v>33.333333333333336</v>
      </c>
      <c r="I12" s="167">
        <v>16.666666666666668</v>
      </c>
      <c r="J12" s="165">
        <v>66.666666666666671</v>
      </c>
      <c r="K12" s="165">
        <v>50</v>
      </c>
      <c r="L12" s="167">
        <v>0</v>
      </c>
      <c r="M12" s="168">
        <v>0</v>
      </c>
      <c r="N12" s="165">
        <v>33.333333333333336</v>
      </c>
      <c r="O12" s="165">
        <v>0</v>
      </c>
      <c r="P12" s="165">
        <v>33.333333333333336</v>
      </c>
      <c r="Q12" s="165">
        <v>0</v>
      </c>
      <c r="R12" s="167">
        <v>0</v>
      </c>
      <c r="S12" s="165">
        <v>0</v>
      </c>
      <c r="T12" s="169">
        <v>50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153" t="s">
        <v>42</v>
      </c>
      <c r="B13" s="162">
        <f>'1 In School Youth Part'!C13</f>
        <v>24</v>
      </c>
      <c r="C13" s="163">
        <v>100</v>
      </c>
      <c r="D13" s="164">
        <v>0</v>
      </c>
      <c r="E13" s="165">
        <v>0</v>
      </c>
      <c r="F13" s="166">
        <v>54.166666666666671</v>
      </c>
      <c r="G13" s="165">
        <v>62.5</v>
      </c>
      <c r="H13" s="165">
        <v>8.3333333333333339</v>
      </c>
      <c r="I13" s="165">
        <v>4.166666666666667</v>
      </c>
      <c r="J13" s="165">
        <v>95.833333333333343</v>
      </c>
      <c r="K13" s="165">
        <v>100</v>
      </c>
      <c r="L13" s="167">
        <v>0</v>
      </c>
      <c r="M13" s="166">
        <v>0</v>
      </c>
      <c r="N13" s="165">
        <v>0</v>
      </c>
      <c r="O13" s="167">
        <v>0</v>
      </c>
      <c r="P13" s="165">
        <v>20.833333333333336</v>
      </c>
      <c r="Q13" s="167">
        <v>0</v>
      </c>
      <c r="R13" s="167">
        <v>0</v>
      </c>
      <c r="S13" s="165">
        <v>0</v>
      </c>
      <c r="T13" s="169">
        <v>4.166666666666667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153" t="s">
        <v>43</v>
      </c>
      <c r="B14" s="170">
        <f>'1 In School Youth Part'!C14</f>
        <v>4</v>
      </c>
      <c r="C14" s="163">
        <v>50</v>
      </c>
      <c r="D14" s="164">
        <v>25</v>
      </c>
      <c r="E14" s="165">
        <v>0</v>
      </c>
      <c r="F14" s="166">
        <v>0</v>
      </c>
      <c r="G14" s="165">
        <v>25</v>
      </c>
      <c r="H14" s="165">
        <v>50</v>
      </c>
      <c r="I14" s="167">
        <v>0</v>
      </c>
      <c r="J14" s="165">
        <v>50</v>
      </c>
      <c r="K14" s="165">
        <v>75</v>
      </c>
      <c r="L14" s="167">
        <v>25</v>
      </c>
      <c r="M14" s="168">
        <v>0</v>
      </c>
      <c r="N14" s="165">
        <v>25</v>
      </c>
      <c r="O14" s="165">
        <v>25</v>
      </c>
      <c r="P14" s="165">
        <v>25</v>
      </c>
      <c r="Q14" s="165">
        <v>0</v>
      </c>
      <c r="R14" s="167">
        <v>0</v>
      </c>
      <c r="S14" s="165">
        <v>0</v>
      </c>
      <c r="T14" s="169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153" t="s">
        <v>44</v>
      </c>
      <c r="B15" s="162">
        <f>'1 In School Youth Part'!C15</f>
        <v>154</v>
      </c>
      <c r="C15" s="163">
        <v>96.753246753246742</v>
      </c>
      <c r="D15" s="164">
        <v>3.2467532467532472</v>
      </c>
      <c r="E15" s="165">
        <v>0</v>
      </c>
      <c r="F15" s="166">
        <v>53.896103896103895</v>
      </c>
      <c r="G15" s="165">
        <v>61.038961038961041</v>
      </c>
      <c r="H15" s="165">
        <v>12.987012987012989</v>
      </c>
      <c r="I15" s="165">
        <v>0.64935064935064934</v>
      </c>
      <c r="J15" s="165">
        <v>33.766233766233768</v>
      </c>
      <c r="K15" s="165">
        <v>96.103896103896091</v>
      </c>
      <c r="L15" s="167">
        <v>0</v>
      </c>
      <c r="M15" s="166">
        <v>0</v>
      </c>
      <c r="N15" s="165">
        <v>87.012987012987011</v>
      </c>
      <c r="O15" s="165">
        <v>0.64935064935064934</v>
      </c>
      <c r="P15" s="165">
        <v>15.584415584415586</v>
      </c>
      <c r="Q15" s="165">
        <v>0</v>
      </c>
      <c r="R15" s="165">
        <v>9.7402597402597397</v>
      </c>
      <c r="S15" s="165">
        <v>0</v>
      </c>
      <c r="T15" s="169">
        <v>0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153" t="s">
        <v>45</v>
      </c>
      <c r="B16" s="170">
        <f>'1 In School Youth Part'!C16</f>
        <v>0</v>
      </c>
      <c r="C16" s="163"/>
      <c r="D16" s="164"/>
      <c r="E16" s="165"/>
      <c r="F16" s="166"/>
      <c r="G16" s="165"/>
      <c r="H16" s="165"/>
      <c r="I16" s="167"/>
      <c r="J16" s="165"/>
      <c r="K16" s="165"/>
      <c r="L16" s="167"/>
      <c r="M16" s="168"/>
      <c r="N16" s="165"/>
      <c r="O16" s="167"/>
      <c r="P16" s="165"/>
      <c r="Q16" s="167"/>
      <c r="R16" s="167"/>
      <c r="S16" s="165"/>
      <c r="T16" s="169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153" t="s">
        <v>46</v>
      </c>
      <c r="B17" s="162">
        <f>'1 In School Youth Part'!C17</f>
        <v>36</v>
      </c>
      <c r="C17" s="163">
        <v>80.555555555555557</v>
      </c>
      <c r="D17" s="171">
        <v>19.444444444444443</v>
      </c>
      <c r="E17" s="167">
        <v>0</v>
      </c>
      <c r="F17" s="166">
        <v>63.888888888888886</v>
      </c>
      <c r="G17" s="165">
        <v>36.111111111111114</v>
      </c>
      <c r="H17" s="165">
        <v>38.888888888888886</v>
      </c>
      <c r="I17" s="165">
        <v>16.666666666666668</v>
      </c>
      <c r="J17" s="165">
        <v>47.222222222222229</v>
      </c>
      <c r="K17" s="165">
        <v>94.444444444444457</v>
      </c>
      <c r="L17" s="167">
        <v>0</v>
      </c>
      <c r="M17" s="166">
        <v>22.222222222222221</v>
      </c>
      <c r="N17" s="165">
        <v>30.555555555555557</v>
      </c>
      <c r="O17" s="167">
        <v>0</v>
      </c>
      <c r="P17" s="165">
        <v>8.3333333333333339</v>
      </c>
      <c r="Q17" s="167">
        <v>2.7777777777777777</v>
      </c>
      <c r="R17" s="167">
        <v>2.7777777777777777</v>
      </c>
      <c r="S17" s="167">
        <v>2.7777777777777777</v>
      </c>
      <c r="T17" s="169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153" t="s">
        <v>47</v>
      </c>
      <c r="B18" s="162">
        <f>'1 In School Youth Part'!C18</f>
        <v>2</v>
      </c>
      <c r="C18" s="163">
        <v>50</v>
      </c>
      <c r="D18" s="164">
        <v>50</v>
      </c>
      <c r="E18" s="165">
        <v>0</v>
      </c>
      <c r="F18" s="166">
        <v>100</v>
      </c>
      <c r="G18" s="165">
        <v>50</v>
      </c>
      <c r="H18" s="165">
        <v>0</v>
      </c>
      <c r="I18" s="165">
        <v>0</v>
      </c>
      <c r="J18" s="165">
        <v>100</v>
      </c>
      <c r="K18" s="165">
        <v>50</v>
      </c>
      <c r="L18" s="167">
        <v>0</v>
      </c>
      <c r="M18" s="166">
        <v>0</v>
      </c>
      <c r="N18" s="165">
        <v>0</v>
      </c>
      <c r="O18" s="167">
        <v>0</v>
      </c>
      <c r="P18" s="165">
        <v>0</v>
      </c>
      <c r="Q18" s="165">
        <v>0</v>
      </c>
      <c r="R18" s="165">
        <v>0</v>
      </c>
      <c r="S18" s="165">
        <v>0</v>
      </c>
      <c r="T18" s="169">
        <v>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153" t="s">
        <v>48</v>
      </c>
      <c r="B19" s="162">
        <f>'1 In School Youth Part'!C19</f>
        <v>3</v>
      </c>
      <c r="C19" s="163">
        <v>0</v>
      </c>
      <c r="D19" s="171">
        <v>0</v>
      </c>
      <c r="E19" s="167">
        <v>100</v>
      </c>
      <c r="F19" s="166">
        <v>100</v>
      </c>
      <c r="G19" s="165">
        <v>100</v>
      </c>
      <c r="H19" s="165">
        <v>33.333333333333336</v>
      </c>
      <c r="I19" s="167">
        <v>0</v>
      </c>
      <c r="J19" s="165">
        <v>0</v>
      </c>
      <c r="K19" s="165">
        <v>66.666666666666671</v>
      </c>
      <c r="L19" s="167">
        <v>0</v>
      </c>
      <c r="M19" s="168">
        <v>0</v>
      </c>
      <c r="N19" s="165">
        <v>100</v>
      </c>
      <c r="O19" s="167">
        <v>0</v>
      </c>
      <c r="P19" s="165">
        <v>100</v>
      </c>
      <c r="Q19" s="167">
        <v>0</v>
      </c>
      <c r="R19" s="167">
        <v>66.666666666666671</v>
      </c>
      <c r="S19" s="167">
        <v>33.333333333333336</v>
      </c>
      <c r="T19" s="169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153" t="s">
        <v>49</v>
      </c>
      <c r="B20" s="170">
        <f>'1 In School Youth Part'!C20</f>
        <v>0</v>
      </c>
      <c r="C20" s="163"/>
      <c r="D20" s="164"/>
      <c r="E20" s="165"/>
      <c r="F20" s="166"/>
      <c r="G20" s="165"/>
      <c r="H20" s="165"/>
      <c r="I20" s="165"/>
      <c r="J20" s="165"/>
      <c r="K20" s="165"/>
      <c r="L20" s="167"/>
      <c r="M20" s="166"/>
      <c r="N20" s="165"/>
      <c r="O20" s="167"/>
      <c r="P20" s="165"/>
      <c r="Q20" s="167"/>
      <c r="R20" s="167"/>
      <c r="S20" s="167"/>
      <c r="T20" s="169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172" t="s">
        <v>50</v>
      </c>
      <c r="B21" s="170">
        <f>'1 In School Youth Part'!C21</f>
        <v>2</v>
      </c>
      <c r="C21" s="173">
        <v>100</v>
      </c>
      <c r="D21" s="174">
        <v>0</v>
      </c>
      <c r="E21" s="175">
        <v>0</v>
      </c>
      <c r="F21" s="176">
        <v>50</v>
      </c>
      <c r="G21" s="174">
        <v>50</v>
      </c>
      <c r="H21" s="175">
        <v>0</v>
      </c>
      <c r="I21" s="175">
        <v>0</v>
      </c>
      <c r="J21" s="174">
        <v>100</v>
      </c>
      <c r="K21" s="174">
        <v>100</v>
      </c>
      <c r="L21" s="175">
        <v>0</v>
      </c>
      <c r="M21" s="177">
        <v>0</v>
      </c>
      <c r="N21" s="175">
        <v>0</v>
      </c>
      <c r="O21" s="174">
        <v>50</v>
      </c>
      <c r="P21" s="174">
        <v>0</v>
      </c>
      <c r="Q21" s="175">
        <v>50</v>
      </c>
      <c r="R21" s="175">
        <v>0</v>
      </c>
      <c r="S21" s="175">
        <v>0</v>
      </c>
      <c r="T21" s="178">
        <v>0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179" t="s">
        <v>51</v>
      </c>
      <c r="B22" s="180">
        <f>SUM(B6:B21)</f>
        <v>253</v>
      </c>
      <c r="C22" s="181">
        <v>88.142292490118578</v>
      </c>
      <c r="D22" s="182">
        <v>9.8814229249011856</v>
      </c>
      <c r="E22" s="183">
        <v>1.5810276679841897</v>
      </c>
      <c r="F22" s="184">
        <v>55.731225296442688</v>
      </c>
      <c r="G22" s="183">
        <v>52.569169960474312</v>
      </c>
      <c r="H22" s="183">
        <v>22.529644268774703</v>
      </c>
      <c r="I22" s="183">
        <v>3.9525691699604746</v>
      </c>
      <c r="J22" s="183">
        <v>45.8498023715415</v>
      </c>
      <c r="K22" s="183">
        <v>91.304347826086953</v>
      </c>
      <c r="L22" s="185">
        <v>0.39525691699604742</v>
      </c>
      <c r="M22" s="184">
        <v>3.1620553359683794</v>
      </c>
      <c r="N22" s="183">
        <v>62.055335968379453</v>
      </c>
      <c r="O22" s="183">
        <v>1.1857707509881423</v>
      </c>
      <c r="P22" s="183">
        <v>15.41501976284585</v>
      </c>
      <c r="Q22" s="183">
        <v>0.79051383399209485</v>
      </c>
      <c r="R22" s="183">
        <v>8.3003952569169961</v>
      </c>
      <c r="S22" s="183">
        <v>1.1857707509881423</v>
      </c>
      <c r="T22" s="186">
        <v>1.5810276679841897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8.81640625" style="2" customWidth="1"/>
    <col min="2" max="2" width="5.81640625" style="2" customWidth="1"/>
    <col min="3" max="4" width="5.54296875" style="2" customWidth="1"/>
    <col min="5" max="5" width="4.7265625" style="2" customWidth="1"/>
    <col min="6" max="6" width="5.7265625" style="2" customWidth="1"/>
    <col min="7" max="7" width="6.81640625" style="2" customWidth="1"/>
    <col min="8" max="8" width="7.26953125" style="2" customWidth="1"/>
    <col min="9" max="9" width="6.453125" style="2" customWidth="1"/>
    <col min="10" max="10" width="5.7265625" style="2" customWidth="1"/>
    <col min="11" max="11" width="5.81640625" style="128" customWidth="1"/>
    <col min="12" max="12" width="6.54296875" style="2" customWidth="1"/>
    <col min="13" max="13" width="5.81640625" style="2" customWidth="1"/>
    <col min="14" max="14" width="7" style="2" customWidth="1"/>
    <col min="15" max="15" width="6" style="2" customWidth="1"/>
    <col min="16" max="16" width="5" style="2" customWidth="1"/>
    <col min="17" max="17" width="5.81640625" style="2" customWidth="1"/>
    <col min="18" max="18" width="6.81640625" style="2" customWidth="1"/>
    <col min="19" max="19" width="7.26953125" style="2" customWidth="1"/>
    <col min="20" max="20" width="6.7265625" style="2" customWidth="1"/>
    <col min="21" max="16384" width="9.1796875" style="2"/>
  </cols>
  <sheetData>
    <row r="1" spans="1:33" ht="20.149999999999999" customHeight="1" x14ac:dyDescent="0.3">
      <c r="A1" s="266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/>
      <c r="U1" s="1"/>
      <c r="V1" s="1"/>
      <c r="W1" s="1"/>
      <c r="X1" s="1"/>
      <c r="Y1" s="1"/>
      <c r="Z1" s="1"/>
      <c r="AA1" s="1"/>
      <c r="AB1" s="1"/>
      <c r="AC1" s="1"/>
    </row>
    <row r="2" spans="1:33" ht="20.149999999999999" customHeight="1" x14ac:dyDescent="0.3">
      <c r="A2" s="285" t="str">
        <f>'1 In School Youth Part'!A2:N2</f>
        <v>FY22 QUARTER ENDING JUNE 30, 2022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  <c r="U2" s="1"/>
      <c r="V2" s="1"/>
      <c r="W2" s="1"/>
      <c r="X2" s="1"/>
      <c r="Y2" s="1"/>
      <c r="Z2" s="1"/>
      <c r="AA2" s="1"/>
      <c r="AB2" s="1"/>
      <c r="AC2" s="1"/>
    </row>
    <row r="3" spans="1:33" ht="20.149999999999999" customHeight="1" thickBot="1" x14ac:dyDescent="0.4">
      <c r="A3" s="288" t="s">
        <v>88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90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3">
      <c r="A4" s="277" t="str">
        <f>'1 In School Youth Part'!$A$4</f>
        <v>WORKFORCE AREA</v>
      </c>
      <c r="B4" s="256" t="s">
        <v>68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91"/>
      <c r="S4" s="291"/>
      <c r="T4" s="292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35">
      <c r="A5" s="278"/>
      <c r="B5" s="147" t="s">
        <v>69</v>
      </c>
      <c r="C5" s="147" t="s">
        <v>89</v>
      </c>
      <c r="D5" s="149" t="s">
        <v>71</v>
      </c>
      <c r="E5" s="149" t="s">
        <v>72</v>
      </c>
      <c r="F5" s="150" t="s">
        <v>73</v>
      </c>
      <c r="G5" s="150" t="s">
        <v>74</v>
      </c>
      <c r="H5" s="149" t="s">
        <v>75</v>
      </c>
      <c r="I5" s="149" t="s">
        <v>76</v>
      </c>
      <c r="J5" s="149" t="s">
        <v>77</v>
      </c>
      <c r="K5" s="149" t="s">
        <v>78</v>
      </c>
      <c r="L5" s="149" t="s">
        <v>79</v>
      </c>
      <c r="M5" s="150" t="s">
        <v>80</v>
      </c>
      <c r="N5" s="150" t="s">
        <v>81</v>
      </c>
      <c r="O5" s="151" t="s">
        <v>82</v>
      </c>
      <c r="P5" s="149" t="s">
        <v>83</v>
      </c>
      <c r="Q5" s="149" t="s">
        <v>84</v>
      </c>
      <c r="R5" s="150" t="s">
        <v>85</v>
      </c>
      <c r="S5" s="150" t="s">
        <v>86</v>
      </c>
      <c r="T5" s="152" t="s">
        <v>87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2" customHeight="1" x14ac:dyDescent="0.25">
      <c r="A6" s="23" t="s">
        <v>35</v>
      </c>
      <c r="B6" s="188">
        <f>'2 Out of School Youth Part'!C6</f>
        <v>33</v>
      </c>
      <c r="C6" s="189">
        <v>57.575757575757578</v>
      </c>
      <c r="D6" s="190">
        <v>27.272727272727273</v>
      </c>
      <c r="E6" s="190">
        <v>15.151515151515152</v>
      </c>
      <c r="F6" s="191">
        <v>60.606060606060609</v>
      </c>
      <c r="G6" s="190">
        <v>15.151515151515152</v>
      </c>
      <c r="H6" s="190">
        <v>12.121212121212119</v>
      </c>
      <c r="I6" s="192">
        <v>3.0303030303030298</v>
      </c>
      <c r="J6" s="192">
        <v>21.212121212121211</v>
      </c>
      <c r="K6" s="192">
        <v>0</v>
      </c>
      <c r="L6" s="190">
        <v>84.848484848484844</v>
      </c>
      <c r="M6" s="193">
        <v>0</v>
      </c>
      <c r="N6" s="190">
        <v>33.333333333333336</v>
      </c>
      <c r="O6" s="190">
        <v>0</v>
      </c>
      <c r="P6" s="190">
        <v>12.121212121212119</v>
      </c>
      <c r="Q6" s="190">
        <v>0</v>
      </c>
      <c r="R6" s="190">
        <v>3.0303030303030298</v>
      </c>
      <c r="S6" s="190">
        <v>9.0909090909090917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2" customHeight="1" x14ac:dyDescent="0.25">
      <c r="A7" s="36" t="s">
        <v>36</v>
      </c>
      <c r="B7" s="195">
        <f>'2 Out of School Youth Part'!C7</f>
        <v>68</v>
      </c>
      <c r="C7" s="196">
        <v>25</v>
      </c>
      <c r="D7" s="197">
        <v>41.176470588235297</v>
      </c>
      <c r="E7" s="197">
        <v>33.82352941176471</v>
      </c>
      <c r="F7" s="198">
        <v>57.352941176470587</v>
      </c>
      <c r="G7" s="197">
        <v>36.764705882352942</v>
      </c>
      <c r="H7" s="197">
        <v>60.294117647058819</v>
      </c>
      <c r="I7" s="197">
        <v>4.4117647058823533</v>
      </c>
      <c r="J7" s="197">
        <v>4.4117647058823533</v>
      </c>
      <c r="K7" s="199">
        <v>0</v>
      </c>
      <c r="L7" s="197">
        <v>42.647058823529413</v>
      </c>
      <c r="M7" s="198">
        <v>0</v>
      </c>
      <c r="N7" s="197">
        <v>75</v>
      </c>
      <c r="O7" s="197">
        <v>7.3529411764705879</v>
      </c>
      <c r="P7" s="197">
        <v>8.8235294117647065</v>
      </c>
      <c r="Q7" s="197">
        <v>2.9411764705882355</v>
      </c>
      <c r="R7" s="197">
        <v>22.058823529411764</v>
      </c>
      <c r="S7" s="197">
        <v>10.294117647058824</v>
      </c>
      <c r="T7" s="200">
        <v>35.294117647058826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2" customHeight="1" x14ac:dyDescent="0.25">
      <c r="A8" s="23" t="s">
        <v>37</v>
      </c>
      <c r="B8" s="195">
        <f>'2 Out of School Youth Part'!C8</f>
        <v>33</v>
      </c>
      <c r="C8" s="196">
        <v>81.818181818181813</v>
      </c>
      <c r="D8" s="197">
        <v>9.0909090909090917</v>
      </c>
      <c r="E8" s="197">
        <v>9.0909090909090917</v>
      </c>
      <c r="F8" s="198">
        <v>36.363636363636367</v>
      </c>
      <c r="G8" s="197">
        <v>15.151515151515152</v>
      </c>
      <c r="H8" s="197">
        <v>9.0909090909090917</v>
      </c>
      <c r="I8" s="197">
        <v>0</v>
      </c>
      <c r="J8" s="197">
        <v>42.424242424242422</v>
      </c>
      <c r="K8" s="199">
        <v>0</v>
      </c>
      <c r="L8" s="197">
        <v>84.848484848484844</v>
      </c>
      <c r="M8" s="201">
        <v>0</v>
      </c>
      <c r="N8" s="197">
        <v>42.424242424242422</v>
      </c>
      <c r="O8" s="197">
        <v>6.0606060606060597</v>
      </c>
      <c r="P8" s="197">
        <v>6.0606060606060597</v>
      </c>
      <c r="Q8" s="197">
        <v>0</v>
      </c>
      <c r="R8" s="197">
        <v>0</v>
      </c>
      <c r="S8" s="197">
        <v>9.0909090909090917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2" customHeight="1" x14ac:dyDescent="0.25">
      <c r="A9" s="23" t="s">
        <v>38</v>
      </c>
      <c r="B9" s="195">
        <f>'2 Out of School Youth Part'!C9</f>
        <v>29</v>
      </c>
      <c r="C9" s="196">
        <v>17.241379310344829</v>
      </c>
      <c r="D9" s="197">
        <v>44.827586206896548</v>
      </c>
      <c r="E9" s="197">
        <v>37.931034482758619</v>
      </c>
      <c r="F9" s="198">
        <v>62.068965517241374</v>
      </c>
      <c r="G9" s="197">
        <v>20.689655172413794</v>
      </c>
      <c r="H9" s="197">
        <v>65.517241379310349</v>
      </c>
      <c r="I9" s="199">
        <v>6.8965517241379315</v>
      </c>
      <c r="J9" s="199">
        <v>13.793103448275863</v>
      </c>
      <c r="K9" s="199">
        <v>0</v>
      </c>
      <c r="L9" s="197">
        <v>17.241379310344829</v>
      </c>
      <c r="M9" s="201">
        <v>3.4482758620689657</v>
      </c>
      <c r="N9" s="197">
        <v>0</v>
      </c>
      <c r="O9" s="199">
        <v>0</v>
      </c>
      <c r="P9" s="197">
        <v>6.8965517241379315</v>
      </c>
      <c r="Q9" s="199">
        <v>0</v>
      </c>
      <c r="R9" s="197">
        <v>31.034482758620687</v>
      </c>
      <c r="S9" s="197">
        <v>34.482758620689658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2" customHeight="1" x14ac:dyDescent="0.25">
      <c r="A10" s="23" t="s">
        <v>39</v>
      </c>
      <c r="B10" s="195">
        <f>'2 Out of School Youth Part'!C10</f>
        <v>49</v>
      </c>
      <c r="C10" s="196">
        <v>61.224489795918373</v>
      </c>
      <c r="D10" s="197">
        <v>26.530612244897963</v>
      </c>
      <c r="E10" s="197">
        <v>12.244897959183673</v>
      </c>
      <c r="F10" s="198">
        <v>61.224489795918373</v>
      </c>
      <c r="G10" s="199">
        <v>20.408163265306122</v>
      </c>
      <c r="H10" s="199">
        <v>16.326530612244898</v>
      </c>
      <c r="I10" s="199">
        <v>6.1224489795918364</v>
      </c>
      <c r="J10" s="197">
        <v>14.285714285714286</v>
      </c>
      <c r="K10" s="199">
        <v>0</v>
      </c>
      <c r="L10" s="197">
        <v>91.836734693877546</v>
      </c>
      <c r="M10" s="201">
        <v>4.0816326530612246</v>
      </c>
      <c r="N10" s="197">
        <v>0</v>
      </c>
      <c r="O10" s="199">
        <v>0</v>
      </c>
      <c r="P10" s="197">
        <v>6.1224489795918364</v>
      </c>
      <c r="Q10" s="199">
        <v>0</v>
      </c>
      <c r="R10" s="199">
        <v>2.0408163265306123</v>
      </c>
      <c r="S10" s="197">
        <v>10.204081632653061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2" customHeight="1" x14ac:dyDescent="0.25">
      <c r="A11" s="23" t="s">
        <v>40</v>
      </c>
      <c r="B11" s="195">
        <f>'2 Out of School Youth Part'!C11</f>
        <v>91</v>
      </c>
      <c r="C11" s="196">
        <v>45.054945054945058</v>
      </c>
      <c r="D11" s="197">
        <v>37.362637362637358</v>
      </c>
      <c r="E11" s="197">
        <v>17.58241758241758</v>
      </c>
      <c r="F11" s="198">
        <v>64.835164835164832</v>
      </c>
      <c r="G11" s="197">
        <v>25.274725274725274</v>
      </c>
      <c r="H11" s="197">
        <v>20.87912087912088</v>
      </c>
      <c r="I11" s="197">
        <v>3.296703296703297</v>
      </c>
      <c r="J11" s="197">
        <v>12.087912087912089</v>
      </c>
      <c r="K11" s="199">
        <v>0</v>
      </c>
      <c r="L11" s="197">
        <v>52.747252747252752</v>
      </c>
      <c r="M11" s="198">
        <v>0</v>
      </c>
      <c r="N11" s="197">
        <v>67.032967032967036</v>
      </c>
      <c r="O11" s="197">
        <v>1.0989010989010988</v>
      </c>
      <c r="P11" s="197">
        <v>9.8901098901098905</v>
      </c>
      <c r="Q11" s="197">
        <v>0</v>
      </c>
      <c r="R11" s="197">
        <v>8.7912087912087902</v>
      </c>
      <c r="S11" s="197">
        <v>17.58241758241758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2" customHeight="1" x14ac:dyDescent="0.25">
      <c r="A12" s="23" t="s">
        <v>41</v>
      </c>
      <c r="B12" s="195">
        <f>'2 Out of School Youth Part'!C12</f>
        <v>27</v>
      </c>
      <c r="C12" s="196">
        <v>11.111111111111111</v>
      </c>
      <c r="D12" s="197">
        <v>44.444444444444443</v>
      </c>
      <c r="E12" s="197">
        <v>44.444444444444443</v>
      </c>
      <c r="F12" s="198">
        <v>62.962962962962962</v>
      </c>
      <c r="G12" s="197">
        <v>29.62962962962963</v>
      </c>
      <c r="H12" s="197">
        <v>25.925925925925927</v>
      </c>
      <c r="I12" s="197">
        <v>7.4074074074074074</v>
      </c>
      <c r="J12" s="197">
        <v>59.25925925925926</v>
      </c>
      <c r="K12" s="199">
        <v>0</v>
      </c>
      <c r="L12" s="197">
        <v>29.62962962962963</v>
      </c>
      <c r="M12" s="201">
        <v>3.7037037037037037</v>
      </c>
      <c r="N12" s="197">
        <v>55.555555555555557</v>
      </c>
      <c r="O12" s="197">
        <v>3.7037037037037037</v>
      </c>
      <c r="P12" s="197">
        <v>40.74074074074074</v>
      </c>
      <c r="Q12" s="197">
        <v>3.7037037037037037</v>
      </c>
      <c r="R12" s="197">
        <v>11.111111111111111</v>
      </c>
      <c r="S12" s="197">
        <v>22.222222222222221</v>
      </c>
      <c r="T12" s="200">
        <v>18.518518518518519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2" customHeight="1" x14ac:dyDescent="0.25">
      <c r="A13" s="23" t="s">
        <v>42</v>
      </c>
      <c r="B13" s="195">
        <f>'2 Out of School Youth Part'!C13</f>
        <v>47</v>
      </c>
      <c r="C13" s="196">
        <v>40.425531914893618</v>
      </c>
      <c r="D13" s="197">
        <v>36.170212765957451</v>
      </c>
      <c r="E13" s="197">
        <v>23.404255319148938</v>
      </c>
      <c r="F13" s="198">
        <v>55.319148936170215</v>
      </c>
      <c r="G13" s="197">
        <v>51.063829787234042</v>
      </c>
      <c r="H13" s="199">
        <v>27.659574468085108</v>
      </c>
      <c r="I13" s="197">
        <v>17.021276595744681</v>
      </c>
      <c r="J13" s="197">
        <v>6.3829787234042552</v>
      </c>
      <c r="K13" s="199">
        <v>0</v>
      </c>
      <c r="L13" s="197">
        <v>78.723404255319153</v>
      </c>
      <c r="M13" s="201">
        <v>14.893617021276595</v>
      </c>
      <c r="N13" s="197">
        <v>0</v>
      </c>
      <c r="O13" s="199">
        <v>4.2553191489361701</v>
      </c>
      <c r="P13" s="197">
        <v>19.148936170212767</v>
      </c>
      <c r="Q13" s="197">
        <v>0</v>
      </c>
      <c r="R13" s="197">
        <v>2.1276595744680851</v>
      </c>
      <c r="S13" s="197">
        <v>23.404255319148938</v>
      </c>
      <c r="T13" s="200">
        <v>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2" customHeight="1" x14ac:dyDescent="0.25">
      <c r="A14" s="23" t="s">
        <v>43</v>
      </c>
      <c r="B14" s="195">
        <f>'2 Out of School Youth Part'!C14</f>
        <v>62</v>
      </c>
      <c r="C14" s="196">
        <v>32.258064516129032</v>
      </c>
      <c r="D14" s="197">
        <v>37.096774193548384</v>
      </c>
      <c r="E14" s="197">
        <v>30.64516129032258</v>
      </c>
      <c r="F14" s="198">
        <v>27.41935483870968</v>
      </c>
      <c r="G14" s="197">
        <v>29.032258064516128</v>
      </c>
      <c r="H14" s="197">
        <v>45.161290322580641</v>
      </c>
      <c r="I14" s="197">
        <v>1.6129032258064515</v>
      </c>
      <c r="J14" s="197">
        <v>14.516129032258064</v>
      </c>
      <c r="K14" s="199">
        <v>0</v>
      </c>
      <c r="L14" s="197">
        <v>80.645161290322591</v>
      </c>
      <c r="M14" s="201">
        <v>0</v>
      </c>
      <c r="N14" s="197">
        <v>20.967741935483872</v>
      </c>
      <c r="O14" s="197">
        <v>8.064516129032258</v>
      </c>
      <c r="P14" s="197">
        <v>17.741935483870968</v>
      </c>
      <c r="Q14" s="197">
        <v>1.6129032258064515</v>
      </c>
      <c r="R14" s="197">
        <v>4.838709677419355</v>
      </c>
      <c r="S14" s="197">
        <v>3.225806451612903</v>
      </c>
      <c r="T14" s="200">
        <v>1.6129032258064515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2" customHeight="1" x14ac:dyDescent="0.25">
      <c r="A15" s="23" t="s">
        <v>44</v>
      </c>
      <c r="B15" s="195">
        <f>'2 Out of School Youth Part'!C15</f>
        <v>183</v>
      </c>
      <c r="C15" s="196">
        <v>61.202185792349731</v>
      </c>
      <c r="D15" s="197">
        <v>24.043715846994537</v>
      </c>
      <c r="E15" s="197">
        <v>14.754098360655737</v>
      </c>
      <c r="F15" s="198">
        <v>60.10928961748634</v>
      </c>
      <c r="G15" s="197">
        <v>65.027322404371589</v>
      </c>
      <c r="H15" s="197">
        <v>16.939890710382514</v>
      </c>
      <c r="I15" s="197">
        <v>0.54644808743169404</v>
      </c>
      <c r="J15" s="197">
        <v>11.475409836065573</v>
      </c>
      <c r="K15" s="199">
        <v>0</v>
      </c>
      <c r="L15" s="197">
        <v>92.896174863387984</v>
      </c>
      <c r="M15" s="201">
        <v>0</v>
      </c>
      <c r="N15" s="197">
        <v>82.513661202185801</v>
      </c>
      <c r="O15" s="197">
        <v>4.918032786885246</v>
      </c>
      <c r="P15" s="197">
        <v>23.497267759562842</v>
      </c>
      <c r="Q15" s="197">
        <v>1.639344262295082</v>
      </c>
      <c r="R15" s="197">
        <v>27.3224043715847</v>
      </c>
      <c r="S15" s="197">
        <v>7.6502732240437163</v>
      </c>
      <c r="T15" s="200">
        <v>0.54644808743169404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2" customHeight="1" x14ac:dyDescent="0.25">
      <c r="A16" s="23" t="s">
        <v>45</v>
      </c>
      <c r="B16" s="195">
        <f>'2 Out of School Youth Part'!C16</f>
        <v>21</v>
      </c>
      <c r="C16" s="196">
        <v>0</v>
      </c>
      <c r="D16" s="197">
        <v>33.333333333333336</v>
      </c>
      <c r="E16" s="197">
        <v>66.666666666666671</v>
      </c>
      <c r="F16" s="198">
        <v>80.952380952380949</v>
      </c>
      <c r="G16" s="197">
        <v>80.952380952380949</v>
      </c>
      <c r="H16" s="197">
        <v>28.571428571428573</v>
      </c>
      <c r="I16" s="197">
        <v>4.7619047619047619</v>
      </c>
      <c r="J16" s="197">
        <v>4.7619047619047619</v>
      </c>
      <c r="K16" s="199">
        <v>0</v>
      </c>
      <c r="L16" s="197">
        <v>0</v>
      </c>
      <c r="M16" s="198">
        <v>0</v>
      </c>
      <c r="N16" s="197">
        <v>9.5238095238095237</v>
      </c>
      <c r="O16" s="197">
        <v>0</v>
      </c>
      <c r="P16" s="197">
        <v>14.285714285714286</v>
      </c>
      <c r="Q16" s="199">
        <v>0</v>
      </c>
      <c r="R16" s="197">
        <v>4.7619047619047619</v>
      </c>
      <c r="S16" s="197">
        <v>42.857142857142854</v>
      </c>
      <c r="T16" s="200">
        <v>90.476190476190482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2" customHeight="1" x14ac:dyDescent="0.25">
      <c r="A17" s="23" t="s">
        <v>46</v>
      </c>
      <c r="B17" s="223">
        <f>'2 Out of School Youth Part'!C17</f>
        <v>19</v>
      </c>
      <c r="C17" s="196">
        <v>42.105263157894733</v>
      </c>
      <c r="D17" s="197">
        <v>31.578947368421055</v>
      </c>
      <c r="E17" s="197">
        <v>26.315789473684212</v>
      </c>
      <c r="F17" s="198">
        <v>15.789473684210527</v>
      </c>
      <c r="G17" s="197">
        <v>36.842105263157897</v>
      </c>
      <c r="H17" s="197">
        <v>26.315789473684212</v>
      </c>
      <c r="I17" s="197">
        <v>5.2631578947368416</v>
      </c>
      <c r="J17" s="197">
        <v>31.578947368421055</v>
      </c>
      <c r="K17" s="199">
        <v>0</v>
      </c>
      <c r="L17" s="197">
        <v>84.210526315789465</v>
      </c>
      <c r="M17" s="201">
        <v>0</v>
      </c>
      <c r="N17" s="197">
        <v>73.684210526315795</v>
      </c>
      <c r="O17" s="197">
        <v>0</v>
      </c>
      <c r="P17" s="197">
        <v>5.2631578947368416</v>
      </c>
      <c r="Q17" s="199">
        <v>0</v>
      </c>
      <c r="R17" s="197">
        <v>31.578947368421055</v>
      </c>
      <c r="S17" s="197">
        <v>5.2631578947368416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2" customHeight="1" x14ac:dyDescent="0.25">
      <c r="A18" s="23" t="s">
        <v>47</v>
      </c>
      <c r="B18" s="195">
        <f>'2 Out of School Youth Part'!C18</f>
        <v>95</v>
      </c>
      <c r="C18" s="196">
        <v>31.578947368421055</v>
      </c>
      <c r="D18" s="197">
        <v>36.842105263157897</v>
      </c>
      <c r="E18" s="197">
        <v>31.578947368421055</v>
      </c>
      <c r="F18" s="198">
        <v>62.105263157894733</v>
      </c>
      <c r="G18" s="197">
        <v>35.789473684210527</v>
      </c>
      <c r="H18" s="197">
        <v>16.842105263157894</v>
      </c>
      <c r="I18" s="199">
        <v>1.0526315789473684</v>
      </c>
      <c r="J18" s="197">
        <v>35.789473684210527</v>
      </c>
      <c r="K18" s="199">
        <v>0</v>
      </c>
      <c r="L18" s="197">
        <v>34.736842105263158</v>
      </c>
      <c r="M18" s="198">
        <v>0</v>
      </c>
      <c r="N18" s="197">
        <v>25.263157894736842</v>
      </c>
      <c r="O18" s="199">
        <v>1.0526315789473684</v>
      </c>
      <c r="P18" s="197">
        <v>20</v>
      </c>
      <c r="Q18" s="197">
        <v>2.1052631578947367</v>
      </c>
      <c r="R18" s="197">
        <v>6.3157894736842106</v>
      </c>
      <c r="S18" s="197">
        <v>37.89473684210526</v>
      </c>
      <c r="T18" s="200">
        <v>6.3157894736842106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2" customHeight="1" x14ac:dyDescent="0.25">
      <c r="A19" s="23" t="s">
        <v>48</v>
      </c>
      <c r="B19" s="195">
        <f>'2 Out of School Youth Part'!C19</f>
        <v>36</v>
      </c>
      <c r="C19" s="196">
        <v>22.222222222222221</v>
      </c>
      <c r="D19" s="197">
        <v>27.777777777777779</v>
      </c>
      <c r="E19" s="197">
        <v>50</v>
      </c>
      <c r="F19" s="198">
        <v>83.333333333333343</v>
      </c>
      <c r="G19" s="197">
        <v>50</v>
      </c>
      <c r="H19" s="197">
        <v>5.5555555555555554</v>
      </c>
      <c r="I19" s="199">
        <v>0</v>
      </c>
      <c r="J19" s="197">
        <v>16.666666666666668</v>
      </c>
      <c r="K19" s="199">
        <v>0</v>
      </c>
      <c r="L19" s="197">
        <v>50</v>
      </c>
      <c r="M19" s="201">
        <v>5.5555555555555554</v>
      </c>
      <c r="N19" s="197">
        <v>88.888888888888886</v>
      </c>
      <c r="O19" s="197">
        <v>2.7777777777777777</v>
      </c>
      <c r="P19" s="197">
        <v>38.888888888888886</v>
      </c>
      <c r="Q19" s="197">
        <v>0</v>
      </c>
      <c r="R19" s="199">
        <v>30.555555555555557</v>
      </c>
      <c r="S19" s="197">
        <v>47.222222222222229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2" customHeight="1" x14ac:dyDescent="0.25">
      <c r="A20" s="23" t="s">
        <v>49</v>
      </c>
      <c r="B20" s="195">
        <f>'2 Out of School Youth Part'!C20</f>
        <v>49</v>
      </c>
      <c r="C20" s="196">
        <v>48.979591836734691</v>
      </c>
      <c r="D20" s="197">
        <v>30.612244897959187</v>
      </c>
      <c r="E20" s="197">
        <v>20.408163265306122</v>
      </c>
      <c r="F20" s="198">
        <v>51.020408163265309</v>
      </c>
      <c r="G20" s="197">
        <v>36.734693877551024</v>
      </c>
      <c r="H20" s="197">
        <v>34.693877551020407</v>
      </c>
      <c r="I20" s="197">
        <v>0</v>
      </c>
      <c r="J20" s="197">
        <v>18.367346938775512</v>
      </c>
      <c r="K20" s="199">
        <v>0</v>
      </c>
      <c r="L20" s="197">
        <v>95.91836734693878</v>
      </c>
      <c r="M20" s="198">
        <v>0</v>
      </c>
      <c r="N20" s="197">
        <v>73.469387755102048</v>
      </c>
      <c r="O20" s="197">
        <v>0</v>
      </c>
      <c r="P20" s="197">
        <v>12.244897959183673</v>
      </c>
      <c r="Q20" s="197">
        <v>2.0408163265306123</v>
      </c>
      <c r="R20" s="197">
        <v>2.0408163265306123</v>
      </c>
      <c r="S20" s="197">
        <v>0</v>
      </c>
      <c r="T20" s="200">
        <v>14.285714285714286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2" customHeight="1" thickBot="1" x14ac:dyDescent="0.3">
      <c r="A21" s="55" t="s">
        <v>50</v>
      </c>
      <c r="B21" s="202">
        <f>'2 Out of School Youth Part'!C21</f>
        <v>41</v>
      </c>
      <c r="C21" s="203">
        <v>53.658536585365852</v>
      </c>
      <c r="D21" s="204">
        <v>39.024390243902438</v>
      </c>
      <c r="E21" s="204">
        <v>7.3170731707317076</v>
      </c>
      <c r="F21" s="205">
        <v>41.463414634146339</v>
      </c>
      <c r="G21" s="204">
        <v>14.634146341463415</v>
      </c>
      <c r="H21" s="204">
        <v>2.4390243902439024</v>
      </c>
      <c r="I21" s="206">
        <v>2.4390243902439024</v>
      </c>
      <c r="J21" s="204">
        <v>34.146341463414636</v>
      </c>
      <c r="K21" s="206">
        <v>0</v>
      </c>
      <c r="L21" s="204">
        <v>63.414634146341456</v>
      </c>
      <c r="M21" s="207">
        <v>0</v>
      </c>
      <c r="N21" s="204">
        <v>24.390243902439025</v>
      </c>
      <c r="O21" s="204">
        <v>4.8780487804878048</v>
      </c>
      <c r="P21" s="204">
        <v>9.7560975609756095</v>
      </c>
      <c r="Q21" s="204">
        <v>7.3170731707317076</v>
      </c>
      <c r="R21" s="204">
        <v>2.4390243902439024</v>
      </c>
      <c r="S21" s="206">
        <v>7.3170731707317076</v>
      </c>
      <c r="T21" s="208">
        <v>4.8780487804878048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2" customHeight="1" thickBot="1" x14ac:dyDescent="0.3">
      <c r="A22" s="209" t="s">
        <v>51</v>
      </c>
      <c r="B22" s="210">
        <f>SUM(B6:B21)</f>
        <v>883</v>
      </c>
      <c r="C22" s="211">
        <v>43.601359003397512</v>
      </c>
      <c r="D22" s="212">
        <v>32.276330690826725</v>
      </c>
      <c r="E22" s="212">
        <v>24.122310305775763</v>
      </c>
      <c r="F22" s="213">
        <v>56.511891279728196</v>
      </c>
      <c r="G22" s="212">
        <v>38.844847112117783</v>
      </c>
      <c r="H22" s="212">
        <v>24.915062287655719</v>
      </c>
      <c r="I22" s="212">
        <v>3.1710079275198186</v>
      </c>
      <c r="J22" s="212">
        <v>18.68629671574179</v>
      </c>
      <c r="K22" s="214">
        <v>0</v>
      </c>
      <c r="L22" s="212">
        <v>66.59116647791619</v>
      </c>
      <c r="M22" s="213">
        <v>1.4722536806342015</v>
      </c>
      <c r="N22" s="212">
        <v>49.150622876557193</v>
      </c>
      <c r="O22" s="212">
        <v>3.2842582106455267</v>
      </c>
      <c r="P22" s="212">
        <v>16.647791619479047</v>
      </c>
      <c r="Q22" s="212">
        <v>1.4722536806342015</v>
      </c>
      <c r="R22" s="212">
        <v>13.250283125707815</v>
      </c>
      <c r="S22" s="212">
        <v>16.194790486976217</v>
      </c>
      <c r="T22" s="215">
        <v>7.3612684031710076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3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203045-E3CE-42B9-AE82-D221B2913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02C84-1848-4139-91B0-3EEF05142726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4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2022-11-01T19:10:10Z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