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howObjects="placeholders" defaultThemeVersion="124226"/>
  <mc:AlternateContent xmlns:mc="http://schemas.openxmlformats.org/markup-compatibility/2006">
    <mc:Choice Requires="x15">
      <x15ac:absPath xmlns:x15ac="http://schemas.microsoft.com/office/spreadsheetml/2010/11/ac" url="https://massgov.sharepoint.com/sites/EOL-DET-HURLEY-05/Shared/ESShare/DCS Analysis and Reporting/FY22 Reports/FY22 Q4 06302022/"/>
    </mc:Choice>
  </mc:AlternateContent>
  <xr:revisionPtr revIDLastSave="58" documentId="11_17C97E6F6D4899EFEC761D080B85F5C30DE5330C" xr6:coauthVersionLast="47" xr6:coauthVersionMax="47" xr10:uidLastSave="{C8151FC9-C06E-482C-97D2-E3D03AF50FF1}"/>
  <bookViews>
    <workbookView xWindow="-110" yWindow="-110" windowWidth="19420" windowHeight="11020" tabRatio="899" xr2:uid="{00000000-000D-0000-FFFF-FFFF00000000}"/>
  </bookViews>
  <sheets>
    <sheet name="Cover" sheetId="33" r:id="rId1"/>
    <sheet name="1- Populations in Cohort" sheetId="14" r:id="rId2"/>
    <sheet name="2 - Job Seeker" sheetId="18" r:id="rId3"/>
    <sheet name="3 - UI Claimant" sheetId="37" r:id="rId4"/>
    <sheet name="4 - Veteran" sheetId="29" r:id="rId5"/>
    <sheet name="5 - Disabled Veteran" sheetId="39" r:id="rId6"/>
    <sheet name="6 - DVOP Disabled Veteran" sheetId="40" r:id="rId7"/>
    <sheet name="7 - DVOP Veteran" sheetId="41" r:id="rId8"/>
    <sheet name="8 - RESEA" sheetId="42" r:id="rId9"/>
  </sheets>
  <definedNames>
    <definedName name="_xlnm.Print_Area" localSheetId="1">'1- Populations in Cohort'!#REF!</definedName>
    <definedName name="_xlnm.Print_Area" localSheetId="2">'2 - Job Seeker'!$A$1:$K$26</definedName>
    <definedName name="_xlnm.Print_Area" localSheetId="3">'3 - UI Claimant'!$A$1:$K$24</definedName>
    <definedName name="_xlnm.Print_Area" localSheetId="4">'4 - Veteran'!$A$1:$L$24</definedName>
    <definedName name="_xlnm.Print_Area" localSheetId="5">'5 - Disabled Veteran'!$A$1:$L$24</definedName>
    <definedName name="_xlnm.Print_Area" localSheetId="6">'6 - DVOP Disabled Veteran'!$A$1:$L$24</definedName>
    <definedName name="_xlnm.Print_Area" localSheetId="7">'7 - DVOP Veteran'!$A$1:$L$24</definedName>
    <definedName name="_xlnm.Print_Area" localSheetId="8">'8 - RESEA'!$A$1:$L$24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8" i="41" l="1"/>
  <c r="K9" i="41"/>
  <c r="K10" i="41"/>
  <c r="K11" i="41"/>
  <c r="K12" i="41"/>
  <c r="K13" i="41"/>
  <c r="K14" i="41"/>
  <c r="K15" i="41"/>
  <c r="K16" i="41"/>
  <c r="K17" i="41"/>
  <c r="K18" i="41"/>
  <c r="K19" i="41"/>
  <c r="K20" i="41"/>
  <c r="K21" i="41"/>
  <c r="K22" i="41"/>
  <c r="K7" i="41"/>
  <c r="K6" i="41"/>
  <c r="K8" i="29"/>
  <c r="K9" i="29"/>
  <c r="K10" i="29"/>
  <c r="K11" i="29"/>
  <c r="K12" i="29"/>
  <c r="K13" i="29"/>
  <c r="K14" i="29"/>
  <c r="K15" i="29"/>
  <c r="K16" i="29"/>
  <c r="K17" i="29"/>
  <c r="K18" i="29"/>
  <c r="K19" i="29"/>
  <c r="K20" i="29"/>
  <c r="K21" i="29"/>
  <c r="K22" i="29"/>
  <c r="K7" i="29"/>
  <c r="K6" i="29"/>
  <c r="K8" i="42"/>
  <c r="K9" i="42"/>
  <c r="K10" i="42"/>
  <c r="K11" i="42"/>
  <c r="K12" i="42"/>
  <c r="K13" i="42"/>
  <c r="K14" i="42"/>
  <c r="K15" i="42"/>
  <c r="K16" i="42"/>
  <c r="K17" i="42"/>
  <c r="K18" i="42"/>
  <c r="K19" i="42"/>
  <c r="K20" i="42"/>
  <c r="K21" i="42"/>
  <c r="K22" i="42"/>
  <c r="K7" i="42"/>
  <c r="K6" i="42"/>
  <c r="K8" i="40"/>
  <c r="K9" i="40"/>
  <c r="K10" i="40"/>
  <c r="K11" i="40"/>
  <c r="K12" i="40"/>
  <c r="K13" i="40"/>
  <c r="K14" i="40"/>
  <c r="K15" i="40"/>
  <c r="K16" i="40"/>
  <c r="K17" i="40"/>
  <c r="K18" i="40"/>
  <c r="K19" i="40"/>
  <c r="K20" i="40"/>
  <c r="K21" i="40"/>
  <c r="K22" i="40"/>
  <c r="K7" i="40"/>
  <c r="K6" i="40"/>
  <c r="K8" i="39"/>
  <c r="K9" i="39"/>
  <c r="K10" i="39"/>
  <c r="K11" i="39"/>
  <c r="K12" i="39"/>
  <c r="K13" i="39"/>
  <c r="K14" i="39"/>
  <c r="K15" i="39"/>
  <c r="K16" i="39"/>
  <c r="K17" i="39"/>
  <c r="K18" i="39"/>
  <c r="K19" i="39"/>
  <c r="K20" i="39"/>
  <c r="K21" i="39"/>
  <c r="K22" i="39"/>
  <c r="K7" i="39"/>
  <c r="K6" i="39"/>
  <c r="K8" i="37"/>
  <c r="K9" i="37"/>
  <c r="K10" i="37"/>
  <c r="K11" i="37"/>
  <c r="K12" i="37"/>
  <c r="K13" i="37"/>
  <c r="K14" i="37"/>
  <c r="K15" i="37"/>
  <c r="K16" i="37"/>
  <c r="K17" i="37"/>
  <c r="K18" i="37"/>
  <c r="K19" i="37"/>
  <c r="K20" i="37"/>
  <c r="K21" i="37"/>
  <c r="K22" i="37"/>
  <c r="K7" i="37"/>
  <c r="K6" i="37"/>
  <c r="K9" i="18"/>
  <c r="K10" i="18"/>
  <c r="K11" i="18"/>
  <c r="K12" i="18"/>
  <c r="K13" i="18"/>
  <c r="K14" i="18"/>
  <c r="K15" i="18"/>
  <c r="K16" i="18"/>
  <c r="K17" i="18"/>
  <c r="K18" i="18"/>
  <c r="K19" i="18"/>
  <c r="K20" i="18"/>
  <c r="K21" i="18"/>
  <c r="K22" i="18"/>
  <c r="K23" i="18"/>
  <c r="K24" i="18"/>
  <c r="K8" i="18"/>
  <c r="L9" i="14"/>
  <c r="H14" i="41" l="1"/>
  <c r="I14" i="41" s="1"/>
  <c r="H14" i="40"/>
  <c r="I14" i="40" s="1"/>
  <c r="D14" i="41" l="1"/>
  <c r="E14" i="41" s="1"/>
  <c r="D14" i="40"/>
  <c r="A24" i="42" l="1"/>
  <c r="A23" i="42"/>
  <c r="H22" i="42"/>
  <c r="I22" i="42" s="1"/>
  <c r="D22" i="42"/>
  <c r="E22" i="42" s="1"/>
  <c r="H21" i="42"/>
  <c r="I21" i="42" s="1"/>
  <c r="D21" i="42"/>
  <c r="E21" i="42" s="1"/>
  <c r="H20" i="42"/>
  <c r="I20" i="42" s="1"/>
  <c r="D20" i="42"/>
  <c r="E20" i="42" s="1"/>
  <c r="H19" i="42"/>
  <c r="I19" i="42" s="1"/>
  <c r="D19" i="42"/>
  <c r="E19" i="42" s="1"/>
  <c r="H18" i="42"/>
  <c r="I18" i="42" s="1"/>
  <c r="D18" i="42"/>
  <c r="E18" i="42" s="1"/>
  <c r="H17" i="42"/>
  <c r="I17" i="42" s="1"/>
  <c r="D17" i="42"/>
  <c r="E17" i="42" s="1"/>
  <c r="H16" i="42"/>
  <c r="I16" i="42" s="1"/>
  <c r="D16" i="42"/>
  <c r="E16" i="42" s="1"/>
  <c r="H15" i="42"/>
  <c r="I15" i="42" s="1"/>
  <c r="D15" i="42"/>
  <c r="E15" i="42" s="1"/>
  <c r="H14" i="42"/>
  <c r="I14" i="42" s="1"/>
  <c r="D14" i="42"/>
  <c r="E14" i="42" s="1"/>
  <c r="H13" i="42"/>
  <c r="I13" i="42" s="1"/>
  <c r="D13" i="42"/>
  <c r="E13" i="42" s="1"/>
  <c r="H12" i="42"/>
  <c r="I12" i="42" s="1"/>
  <c r="D12" i="42"/>
  <c r="E12" i="42" s="1"/>
  <c r="H11" i="42"/>
  <c r="I11" i="42" s="1"/>
  <c r="D11" i="42"/>
  <c r="E11" i="42" s="1"/>
  <c r="H10" i="42"/>
  <c r="I10" i="42" s="1"/>
  <c r="D10" i="42"/>
  <c r="E10" i="42" s="1"/>
  <c r="H9" i="42"/>
  <c r="I9" i="42" s="1"/>
  <c r="D9" i="42"/>
  <c r="E9" i="42" s="1"/>
  <c r="H8" i="42"/>
  <c r="I8" i="42" s="1"/>
  <c r="D8" i="42"/>
  <c r="E8" i="42" s="1"/>
  <c r="H7" i="42"/>
  <c r="I7" i="42" s="1"/>
  <c r="D7" i="42"/>
  <c r="E7" i="42" s="1"/>
  <c r="H6" i="42"/>
  <c r="I6" i="42" s="1"/>
  <c r="D6" i="42"/>
  <c r="E6" i="42" s="1"/>
  <c r="A2" i="42"/>
  <c r="A1" i="42"/>
  <c r="D6" i="37" l="1"/>
  <c r="E6" i="37" s="1"/>
  <c r="D7" i="37"/>
  <c r="E7" i="37" s="1"/>
  <c r="D8" i="37"/>
  <c r="E8" i="37" s="1"/>
  <c r="D9" i="37"/>
  <c r="E9" i="37" s="1"/>
  <c r="D10" i="37"/>
  <c r="E10" i="37" s="1"/>
  <c r="D11" i="37"/>
  <c r="E11" i="37" s="1"/>
  <c r="D12" i="37"/>
  <c r="E12" i="37" s="1"/>
  <c r="D13" i="37"/>
  <c r="E13" i="37" s="1"/>
  <c r="D14" i="37"/>
  <c r="E14" i="37" s="1"/>
  <c r="D15" i="37"/>
  <c r="E15" i="37" s="1"/>
  <c r="D16" i="37"/>
  <c r="E16" i="37" s="1"/>
  <c r="D17" i="37"/>
  <c r="E17" i="37" s="1"/>
  <c r="D18" i="37"/>
  <c r="E18" i="37" s="1"/>
  <c r="D19" i="37"/>
  <c r="E19" i="37" s="1"/>
  <c r="D20" i="37"/>
  <c r="E20" i="37" s="1"/>
  <c r="D21" i="37"/>
  <c r="E21" i="37" s="1"/>
  <c r="D22" i="37"/>
  <c r="E22" i="37" s="1"/>
  <c r="N17" i="14"/>
  <c r="H8" i="37"/>
  <c r="I8" i="37" s="1"/>
  <c r="H9" i="37"/>
  <c r="I9" i="37" s="1"/>
  <c r="H10" i="37"/>
  <c r="I10" i="37" s="1"/>
  <c r="H11" i="37"/>
  <c r="I11" i="37" s="1"/>
  <c r="H12" i="37"/>
  <c r="I12" i="37" s="1"/>
  <c r="H13" i="37"/>
  <c r="I13" i="37" s="1"/>
  <c r="H14" i="37"/>
  <c r="I14" i="37" s="1"/>
  <c r="H15" i="37"/>
  <c r="I15" i="37" s="1"/>
  <c r="H16" i="37"/>
  <c r="I16" i="37" s="1"/>
  <c r="H17" i="37"/>
  <c r="I17" i="37" s="1"/>
  <c r="H18" i="37"/>
  <c r="I18" i="37" s="1"/>
  <c r="H19" i="37"/>
  <c r="I19" i="37" s="1"/>
  <c r="H20" i="37"/>
  <c r="I20" i="37" s="1"/>
  <c r="H21" i="37"/>
  <c r="I21" i="37" s="1"/>
  <c r="H9" i="18"/>
  <c r="I9" i="18" s="1"/>
  <c r="H10" i="18"/>
  <c r="I10" i="18" s="1"/>
  <c r="H11" i="18"/>
  <c r="I11" i="18" s="1"/>
  <c r="H12" i="18"/>
  <c r="I12" i="18" s="1"/>
  <c r="H13" i="18"/>
  <c r="I13" i="18" s="1"/>
  <c r="H14" i="18"/>
  <c r="I14" i="18" s="1"/>
  <c r="H15" i="18"/>
  <c r="I15" i="18" s="1"/>
  <c r="H16" i="18"/>
  <c r="I16" i="18" s="1"/>
  <c r="H17" i="18"/>
  <c r="I17" i="18" s="1"/>
  <c r="H18" i="18"/>
  <c r="I18" i="18" s="1"/>
  <c r="H19" i="18"/>
  <c r="I19" i="18" s="1"/>
  <c r="H20" i="18"/>
  <c r="I20" i="18" s="1"/>
  <c r="H21" i="18"/>
  <c r="I21" i="18" s="1"/>
  <c r="H22" i="18"/>
  <c r="I22" i="18" s="1"/>
  <c r="H23" i="18"/>
  <c r="I23" i="18" s="1"/>
  <c r="H24" i="18"/>
  <c r="I24" i="18" s="1"/>
  <c r="D8" i="18"/>
  <c r="E8" i="18" s="1"/>
  <c r="D9" i="18"/>
  <c r="E9" i="18" s="1"/>
  <c r="D10" i="18"/>
  <c r="E10" i="18" s="1"/>
  <c r="D11" i="18"/>
  <c r="E11" i="18" s="1"/>
  <c r="D12" i="18"/>
  <c r="E12" i="18" s="1"/>
  <c r="D13" i="18"/>
  <c r="E13" i="18" s="1"/>
  <c r="D14" i="18"/>
  <c r="E14" i="18" s="1"/>
  <c r="D15" i="18"/>
  <c r="E15" i="18" s="1"/>
  <c r="D16" i="18"/>
  <c r="E16" i="18" s="1"/>
  <c r="D17" i="18"/>
  <c r="E17" i="18" s="1"/>
  <c r="D18" i="18"/>
  <c r="E18" i="18" s="1"/>
  <c r="D19" i="18"/>
  <c r="E19" i="18" s="1"/>
  <c r="D20" i="18"/>
  <c r="E20" i="18" s="1"/>
  <c r="D21" i="18"/>
  <c r="E21" i="18" s="1"/>
  <c r="D22" i="18"/>
  <c r="E22" i="18" s="1"/>
  <c r="D23" i="18"/>
  <c r="E23" i="18" s="1"/>
  <c r="D24" i="18"/>
  <c r="E24" i="18" s="1"/>
  <c r="D9" i="14"/>
  <c r="F9" i="14"/>
  <c r="H9" i="14"/>
  <c r="D10" i="14"/>
  <c r="F10" i="14"/>
  <c r="H10" i="14"/>
  <c r="D11" i="14"/>
  <c r="F11" i="14"/>
  <c r="H11" i="14"/>
  <c r="D12" i="14"/>
  <c r="F12" i="14"/>
  <c r="H12" i="14"/>
  <c r="D13" i="14"/>
  <c r="F13" i="14"/>
  <c r="H13" i="14"/>
  <c r="D14" i="14"/>
  <c r="F14" i="14"/>
  <c r="H14" i="14"/>
  <c r="D15" i="14"/>
  <c r="F15" i="14"/>
  <c r="H15" i="14"/>
  <c r="D16" i="14"/>
  <c r="F16" i="14"/>
  <c r="H16" i="14"/>
  <c r="D17" i="14"/>
  <c r="F17" i="14"/>
  <c r="H17" i="14"/>
  <c r="D18" i="14"/>
  <c r="F18" i="14"/>
  <c r="H18" i="14"/>
  <c r="D19" i="14"/>
  <c r="F19" i="14"/>
  <c r="H19" i="14"/>
  <c r="D20" i="14"/>
  <c r="F20" i="14"/>
  <c r="H20" i="14"/>
  <c r="D21" i="14"/>
  <c r="F21" i="14"/>
  <c r="H21" i="14"/>
  <c r="D22" i="14"/>
  <c r="F22" i="14"/>
  <c r="H22" i="14"/>
  <c r="D23" i="14"/>
  <c r="F23" i="14"/>
  <c r="H23" i="14"/>
  <c r="D24" i="14"/>
  <c r="F24" i="14"/>
  <c r="H24" i="14"/>
  <c r="D25" i="14"/>
  <c r="F25" i="14"/>
  <c r="H25" i="14"/>
  <c r="H7" i="37"/>
  <c r="I7" i="37" s="1"/>
  <c r="H22" i="37"/>
  <c r="I22" i="37" s="1"/>
  <c r="A23" i="40"/>
  <c r="H6" i="37"/>
  <c r="I6" i="37" s="1"/>
  <c r="A23" i="37"/>
  <c r="N13" i="14"/>
  <c r="L25" i="14"/>
  <c r="L24" i="14"/>
  <c r="L23" i="14"/>
  <c r="L22" i="14"/>
  <c r="L21" i="14"/>
  <c r="L20" i="14"/>
  <c r="L19" i="14"/>
  <c r="L18" i="14"/>
  <c r="L17" i="14"/>
  <c r="L16" i="14"/>
  <c r="L15" i="14"/>
  <c r="L14" i="14"/>
  <c r="L13" i="14"/>
  <c r="L12" i="14"/>
  <c r="L11" i="14"/>
  <c r="L10" i="14"/>
  <c r="J11" i="14"/>
  <c r="J12" i="14"/>
  <c r="J13" i="14"/>
  <c r="J14" i="14"/>
  <c r="J15" i="14"/>
  <c r="J16" i="14"/>
  <c r="J17" i="14"/>
  <c r="J18" i="14"/>
  <c r="J19" i="14"/>
  <c r="J20" i="14"/>
  <c r="J21" i="14"/>
  <c r="J22" i="14"/>
  <c r="J23" i="14"/>
  <c r="J24" i="14"/>
  <c r="J25" i="14"/>
  <c r="J10" i="14"/>
  <c r="J9" i="14"/>
  <c r="H16" i="40"/>
  <c r="I16" i="40" s="1"/>
  <c r="H17" i="40"/>
  <c r="I17" i="40" s="1"/>
  <c r="D17" i="40"/>
  <c r="E17" i="40" s="1"/>
  <c r="H18" i="41"/>
  <c r="I18" i="41" s="1"/>
  <c r="H10" i="41"/>
  <c r="I10" i="41" s="1"/>
  <c r="H18" i="40"/>
  <c r="I18" i="40" s="1"/>
  <c r="H12" i="40"/>
  <c r="I12" i="40" s="1"/>
  <c r="H10" i="40"/>
  <c r="I10" i="40" s="1"/>
  <c r="A24" i="41"/>
  <c r="H22" i="41"/>
  <c r="I22" i="41" s="1"/>
  <c r="D22" i="41"/>
  <c r="E22" i="41" s="1"/>
  <c r="H21" i="41"/>
  <c r="I21" i="41" s="1"/>
  <c r="D21" i="41"/>
  <c r="E21" i="41" s="1"/>
  <c r="H20" i="41"/>
  <c r="I20" i="41" s="1"/>
  <c r="D20" i="41"/>
  <c r="E20" i="41" s="1"/>
  <c r="H19" i="41"/>
  <c r="I19" i="41" s="1"/>
  <c r="D19" i="41"/>
  <c r="E19" i="41" s="1"/>
  <c r="D18" i="41"/>
  <c r="E18" i="41" s="1"/>
  <c r="H17" i="41"/>
  <c r="I17" i="41" s="1"/>
  <c r="D17" i="41"/>
  <c r="E17" i="41" s="1"/>
  <c r="H16" i="41"/>
  <c r="I16" i="41" s="1"/>
  <c r="D16" i="41"/>
  <c r="E16" i="41" s="1"/>
  <c r="H15" i="41"/>
  <c r="I15" i="41" s="1"/>
  <c r="D15" i="41"/>
  <c r="E15" i="41" s="1"/>
  <c r="H13" i="41"/>
  <c r="I13" i="41" s="1"/>
  <c r="D13" i="41"/>
  <c r="E13" i="41" s="1"/>
  <c r="H12" i="41"/>
  <c r="I12" i="41" s="1"/>
  <c r="D12" i="41"/>
  <c r="E12" i="41" s="1"/>
  <c r="H11" i="41"/>
  <c r="I11" i="41" s="1"/>
  <c r="D11" i="41"/>
  <c r="E11" i="41" s="1"/>
  <c r="D10" i="41"/>
  <c r="E10" i="41" s="1"/>
  <c r="H9" i="41"/>
  <c r="I9" i="41" s="1"/>
  <c r="D9" i="41"/>
  <c r="E9" i="41" s="1"/>
  <c r="H8" i="41"/>
  <c r="I8" i="41" s="1"/>
  <c r="D8" i="41"/>
  <c r="E8" i="41" s="1"/>
  <c r="H7" i="41"/>
  <c r="I7" i="41" s="1"/>
  <c r="D7" i="41"/>
  <c r="E7" i="41" s="1"/>
  <c r="H6" i="41"/>
  <c r="I6" i="41" s="1"/>
  <c r="D6" i="41"/>
  <c r="E6" i="41" s="1"/>
  <c r="A2" i="41"/>
  <c r="A1" i="41"/>
  <c r="A24" i="40"/>
  <c r="H22" i="40"/>
  <c r="I22" i="40" s="1"/>
  <c r="D22" i="40"/>
  <c r="E22" i="40" s="1"/>
  <c r="H21" i="40"/>
  <c r="I21" i="40" s="1"/>
  <c r="D21" i="40"/>
  <c r="E21" i="40" s="1"/>
  <c r="H20" i="40"/>
  <c r="I20" i="40" s="1"/>
  <c r="D20" i="40"/>
  <c r="E20" i="40" s="1"/>
  <c r="H19" i="40"/>
  <c r="I19" i="40" s="1"/>
  <c r="D19" i="40"/>
  <c r="E19" i="40" s="1"/>
  <c r="D18" i="40"/>
  <c r="E18" i="40" s="1"/>
  <c r="D16" i="40"/>
  <c r="E16" i="40" s="1"/>
  <c r="H15" i="40"/>
  <c r="I15" i="40" s="1"/>
  <c r="D15" i="40"/>
  <c r="E15" i="40" s="1"/>
  <c r="E14" i="40"/>
  <c r="H13" i="40"/>
  <c r="I13" i="40" s="1"/>
  <c r="D13" i="40"/>
  <c r="E13" i="40" s="1"/>
  <c r="D12" i="40"/>
  <c r="E12" i="40" s="1"/>
  <c r="H11" i="40"/>
  <c r="I11" i="40" s="1"/>
  <c r="D11" i="40"/>
  <c r="E11" i="40" s="1"/>
  <c r="D10" i="40"/>
  <c r="E10" i="40" s="1"/>
  <c r="H9" i="40"/>
  <c r="I9" i="40" s="1"/>
  <c r="D9" i="40"/>
  <c r="E9" i="40" s="1"/>
  <c r="H8" i="40"/>
  <c r="I8" i="40" s="1"/>
  <c r="D8" i="40"/>
  <c r="E8" i="40" s="1"/>
  <c r="H7" i="40"/>
  <c r="I7" i="40" s="1"/>
  <c r="D7" i="40"/>
  <c r="E7" i="40" s="1"/>
  <c r="H6" i="40"/>
  <c r="I6" i="40" s="1"/>
  <c r="D6" i="40"/>
  <c r="E6" i="40" s="1"/>
  <c r="A24" i="39"/>
  <c r="A23" i="39"/>
  <c r="H22" i="39"/>
  <c r="I22" i="39" s="1"/>
  <c r="D22" i="39"/>
  <c r="E22" i="39" s="1"/>
  <c r="H21" i="39"/>
  <c r="I21" i="39" s="1"/>
  <c r="D21" i="39"/>
  <c r="E21" i="39" s="1"/>
  <c r="H20" i="39"/>
  <c r="I20" i="39" s="1"/>
  <c r="D20" i="39"/>
  <c r="E20" i="39" s="1"/>
  <c r="H19" i="39"/>
  <c r="I19" i="39" s="1"/>
  <c r="D19" i="39"/>
  <c r="E19" i="39" s="1"/>
  <c r="H18" i="39"/>
  <c r="I18" i="39" s="1"/>
  <c r="D18" i="39"/>
  <c r="E18" i="39" s="1"/>
  <c r="H17" i="39"/>
  <c r="I17" i="39" s="1"/>
  <c r="D17" i="39"/>
  <c r="E17" i="39" s="1"/>
  <c r="H16" i="39"/>
  <c r="I16" i="39" s="1"/>
  <c r="D16" i="39"/>
  <c r="E16" i="39" s="1"/>
  <c r="H15" i="39"/>
  <c r="I15" i="39" s="1"/>
  <c r="D15" i="39"/>
  <c r="E15" i="39" s="1"/>
  <c r="H14" i="39"/>
  <c r="I14" i="39" s="1"/>
  <c r="D14" i="39"/>
  <c r="E14" i="39" s="1"/>
  <c r="H13" i="39"/>
  <c r="I13" i="39" s="1"/>
  <c r="D13" i="39"/>
  <c r="E13" i="39" s="1"/>
  <c r="H12" i="39"/>
  <c r="I12" i="39" s="1"/>
  <c r="D12" i="39"/>
  <c r="E12" i="39" s="1"/>
  <c r="H11" i="39"/>
  <c r="I11" i="39" s="1"/>
  <c r="D11" i="39"/>
  <c r="E11" i="39" s="1"/>
  <c r="H10" i="39"/>
  <c r="I10" i="39" s="1"/>
  <c r="D10" i="39"/>
  <c r="E10" i="39" s="1"/>
  <c r="H9" i="39"/>
  <c r="I9" i="39" s="1"/>
  <c r="D9" i="39"/>
  <c r="E9" i="39" s="1"/>
  <c r="H8" i="39"/>
  <c r="I8" i="39" s="1"/>
  <c r="D8" i="39"/>
  <c r="E8" i="39" s="1"/>
  <c r="H7" i="39"/>
  <c r="I7" i="39" s="1"/>
  <c r="D7" i="39"/>
  <c r="E7" i="39" s="1"/>
  <c r="H6" i="39"/>
  <c r="I6" i="39" s="1"/>
  <c r="D6" i="39"/>
  <c r="E6" i="39" s="1"/>
  <c r="D18" i="29"/>
  <c r="E18" i="29" s="1"/>
  <c r="D10" i="29"/>
  <c r="E10" i="29" s="1"/>
  <c r="H22" i="29"/>
  <c r="I22" i="29" s="1"/>
  <c r="D22" i="29"/>
  <c r="E22" i="29" s="1"/>
  <c r="H21" i="29"/>
  <c r="I21" i="29" s="1"/>
  <c r="D21" i="29"/>
  <c r="E21" i="29" s="1"/>
  <c r="H20" i="29"/>
  <c r="I20" i="29" s="1"/>
  <c r="D20" i="29"/>
  <c r="E20" i="29" s="1"/>
  <c r="H19" i="29"/>
  <c r="I19" i="29" s="1"/>
  <c r="D19" i="29"/>
  <c r="E19" i="29" s="1"/>
  <c r="H18" i="29"/>
  <c r="I18" i="29" s="1"/>
  <c r="H17" i="29"/>
  <c r="I17" i="29" s="1"/>
  <c r="D17" i="29"/>
  <c r="E17" i="29" s="1"/>
  <c r="H16" i="29"/>
  <c r="I16" i="29" s="1"/>
  <c r="D16" i="29"/>
  <c r="E16" i="29" s="1"/>
  <c r="H15" i="29"/>
  <c r="I15" i="29" s="1"/>
  <c r="D15" i="29"/>
  <c r="E15" i="29" s="1"/>
  <c r="H14" i="29"/>
  <c r="I14" i="29" s="1"/>
  <c r="D14" i="29"/>
  <c r="E14" i="29" s="1"/>
  <c r="H13" i="29"/>
  <c r="I13" i="29" s="1"/>
  <c r="D13" i="29"/>
  <c r="E13" i="29" s="1"/>
  <c r="H12" i="29"/>
  <c r="I12" i="29" s="1"/>
  <c r="D12" i="29"/>
  <c r="E12" i="29" s="1"/>
  <c r="H11" i="29"/>
  <c r="I11" i="29" s="1"/>
  <c r="D11" i="29"/>
  <c r="E11" i="29" s="1"/>
  <c r="H10" i="29"/>
  <c r="I10" i="29" s="1"/>
  <c r="H9" i="29"/>
  <c r="I9" i="29" s="1"/>
  <c r="D9" i="29"/>
  <c r="E9" i="29" s="1"/>
  <c r="H8" i="29"/>
  <c r="I8" i="29" s="1"/>
  <c r="D8" i="29"/>
  <c r="E8" i="29" s="1"/>
  <c r="H7" i="29"/>
  <c r="I7" i="29" s="1"/>
  <c r="D7" i="29"/>
  <c r="E7" i="29" s="1"/>
  <c r="H6" i="29"/>
  <c r="I6" i="29" s="1"/>
  <c r="D6" i="29"/>
  <c r="E6" i="29" s="1"/>
  <c r="A24" i="37"/>
  <c r="A2" i="40"/>
  <c r="A1" i="40"/>
  <c r="A2" i="39"/>
  <c r="A1" i="39"/>
  <c r="A2" i="29"/>
  <c r="A1" i="29"/>
  <c r="A2" i="37"/>
  <c r="A1" i="37"/>
  <c r="A2" i="18"/>
  <c r="A1" i="18"/>
  <c r="N25" i="14"/>
  <c r="N24" i="14"/>
  <c r="N23" i="14"/>
  <c r="N22" i="14"/>
  <c r="N21" i="14"/>
  <c r="N20" i="14"/>
  <c r="N19" i="14"/>
  <c r="N18" i="14"/>
  <c r="N16" i="14"/>
  <c r="N15" i="14"/>
  <c r="N14" i="14"/>
  <c r="N12" i="14"/>
  <c r="N11" i="14"/>
  <c r="N10" i="14"/>
  <c r="N9" i="14"/>
  <c r="H8" i="18"/>
  <c r="I8" i="18" s="1"/>
  <c r="A24" i="29"/>
</calcChain>
</file>

<file path=xl/sharedStrings.xml><?xml version="1.0" encoding="utf-8"?>
<sst xmlns="http://schemas.openxmlformats.org/spreadsheetml/2006/main" count="370" uniqueCount="92">
  <si>
    <t xml:space="preserve">TAB 10 - LABOR EXCHANGE PERFORMANCE SUMMARY </t>
  </si>
  <si>
    <t>COHORT SUMMARY</t>
  </si>
  <si>
    <t>Chart 1 - Populations in the Performance Cohort</t>
  </si>
  <si>
    <t xml:space="preserve">PERFORMANCE SUMMARY </t>
  </si>
  <si>
    <t>Chart 2 - Job Seeker Outcome Summary</t>
  </si>
  <si>
    <t>Chart 3 - UI Claimant Outcome Summary</t>
  </si>
  <si>
    <t>Chart 4 - Veteran Outcome Summary</t>
  </si>
  <si>
    <t>Chart 5 - Disabled Veteran Outcome Summary</t>
  </si>
  <si>
    <t>Chart 6 - DVOP Disabled Veteran Outcome Summary</t>
  </si>
  <si>
    <t>Chart 7 - DVOP Veteran Outcome Summary</t>
  </si>
  <si>
    <t>Chart 8 - RESEA Outcome Summary</t>
  </si>
  <si>
    <t>Data Source:  Labor Exchange Quarterly Report Data (ETA 9172 PIRL)</t>
  </si>
  <si>
    <t>Compiled by MassHire Department of Career Services</t>
  </si>
  <si>
    <t>CHART  1 - POPULATIONS IN THE PERFORMANCE COHORT</t>
  </si>
  <si>
    <t>A</t>
  </si>
  <si>
    <t>B</t>
  </si>
  <si>
    <t>C</t>
  </si>
  <si>
    <t>D=C/B</t>
  </si>
  <si>
    <t>E</t>
  </si>
  <si>
    <t>F=E/B</t>
  </si>
  <si>
    <t>G</t>
  </si>
  <si>
    <t>H=G/E</t>
  </si>
  <si>
    <t>I</t>
  </si>
  <si>
    <t>J=I/E</t>
  </si>
  <si>
    <t>K</t>
  </si>
  <si>
    <t>L=K/G</t>
  </si>
  <si>
    <t>M</t>
  </si>
  <si>
    <t>N=M/I</t>
  </si>
  <si>
    <t>WORKFORCE
AREA</t>
  </si>
  <si>
    <t>Disabled</t>
  </si>
  <si>
    <t>DVOP</t>
  </si>
  <si>
    <t>Total</t>
  </si>
  <si>
    <t>As a % of</t>
  </si>
  <si>
    <t>Veterans</t>
  </si>
  <si>
    <t>Job</t>
  </si>
  <si>
    <t>UI</t>
  </si>
  <si>
    <t>Total Job</t>
  </si>
  <si>
    <t>Served by</t>
  </si>
  <si>
    <t>Intensive</t>
  </si>
  <si>
    <t>Seekers</t>
  </si>
  <si>
    <t>Claimants</t>
  </si>
  <si>
    <t>Services</t>
  </si>
  <si>
    <t>Berkshire</t>
  </si>
  <si>
    <t>Boston</t>
  </si>
  <si>
    <t>Bristol</t>
  </si>
  <si>
    <t>Brockton</t>
  </si>
  <si>
    <t xml:space="preserve">Cape Cod </t>
  </si>
  <si>
    <t>Central Mass</t>
  </si>
  <si>
    <t>Frankl/Hampsh</t>
  </si>
  <si>
    <t>Gtr Lowell</t>
  </si>
  <si>
    <t>Gtr NBedford</t>
  </si>
  <si>
    <t>Hampden</t>
  </si>
  <si>
    <t xml:space="preserve">Merrimack </t>
  </si>
  <si>
    <t>Metro North</t>
  </si>
  <si>
    <t>Metro SW</t>
  </si>
  <si>
    <t xml:space="preserve">North Central </t>
  </si>
  <si>
    <t>North Shore</t>
  </si>
  <si>
    <t>South Shore</t>
  </si>
  <si>
    <t>TOTAL</t>
  </si>
  <si>
    <t>CHART  2 -  JOB SEEKER OUTCOME SUMMARY</t>
  </si>
  <si>
    <t>F</t>
  </si>
  <si>
    <t>H=G/F</t>
  </si>
  <si>
    <t>J</t>
  </si>
  <si>
    <t>WORKFORCE 
AREA</t>
  </si>
  <si>
    <t>Q2 Entered
Employment
Denominator</t>
  </si>
  <si>
    <t>Q2 Entered
Employment
Numerator</t>
  </si>
  <si>
    <t>Q2 Entered
Employment
Rate</t>
  </si>
  <si>
    <t>% of State Goal*</t>
  </si>
  <si>
    <t>Q4 Entered
Employment
Denominator</t>
  </si>
  <si>
    <t>Q4 Entered
Employment
Numerator</t>
  </si>
  <si>
    <t>Q4 Entered
Employment
Rate</t>
  </si>
  <si>
    <t>Q2 Median
Earnings</t>
  </si>
  <si>
    <t>Cape Cod &amp; Islands</t>
  </si>
  <si>
    <t>Franklin/Hampshire</t>
  </si>
  <si>
    <t>Greater Lowell</t>
  </si>
  <si>
    <t>Greater New Bedford</t>
  </si>
  <si>
    <t>Merrimack Valley</t>
  </si>
  <si>
    <t>Metro South/West</t>
  </si>
  <si>
    <t>North Central Mass</t>
  </si>
  <si>
    <t>STATE TOTALS</t>
  </si>
  <si>
    <t>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t>
  </si>
  <si>
    <t>CHART  3 -  UI CLAIMANT OUTCOME SUMMARY</t>
  </si>
  <si>
    <t>CHART 4 - VETERAN OUTCOME SUMMARY</t>
  </si>
  <si>
    <t>% of State
Goal*</t>
  </si>
  <si>
    <t>CHART 5 - DISABLED VETERAN OUTCOME SUMMARY</t>
  </si>
  <si>
    <t>CHART 6 - DVOP DISABLED VETERAN OUTCOME SUMMARY</t>
  </si>
  <si>
    <t>CHART 7 - DVOP VETERAN OUTCOME SUMMARY</t>
  </si>
  <si>
    <t>CHART 8 - RESEA OUTCOME SUMMARY</t>
  </si>
  <si>
    <t>*State Labor Exchange Goals:   Q2 EE Rate = 65%    Q4 EE Rate = 66%    Median Earnings = $6800</t>
  </si>
  <si>
    <t>*State Veteran Goals:   Q2 EE Rate = 60%    Q4 EE Rate = 60%    Median Earnings = $8600</t>
  </si>
  <si>
    <t>*State DVOP Goals:   Q2 EE Rate = 56%    Q4 EE Rate = 56%    Median Earnings = $8000</t>
  </si>
  <si>
    <t>FY22 QUARTER ENDING JUNE 30,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</si>
</sst>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23" x14ac:knownFonts="1">
    <font>
      <sz val="10"/>
      <name val="Arial"/>
    </font>
    <font>
      <sz val="10"/>
      <name val="Arial"/>
    </font>
    <font>
      <sz val="8"/>
      <name val="Arial"/>
      <family val="2"/>
    </font>
    <font>
      <sz val="10"/>
      <name val="Arial"/>
      <family val="2"/>
    </font>
    <font>
      <b/>
      <sz val="10"/>
      <name val="Arial"/>
      <family val="2"/>
    </font>
    <font>
      <sz val="10"/>
      <name val="Times New Roman"/>
      <family val="1"/>
    </font>
    <font>
      <b/>
      <sz val="14"/>
      <name val="Times New Roman"/>
      <family val="1"/>
    </font>
    <font>
      <b/>
      <sz val="16"/>
      <name val="Times New Roman"/>
      <family val="1"/>
    </font>
    <font>
      <b/>
      <sz val="12"/>
      <name val="Times New Roman"/>
      <family val="1"/>
    </font>
    <font>
      <b/>
      <sz val="12"/>
      <color indexed="12"/>
      <name val="Times New Roman"/>
      <family val="1"/>
    </font>
    <font>
      <b/>
      <sz val="10"/>
      <name val="Times New Roman"/>
      <family val="1"/>
    </font>
    <font>
      <sz val="10"/>
      <color indexed="12"/>
      <name val="Times New Roman"/>
      <family val="1"/>
    </font>
    <font>
      <sz val="8"/>
      <name val="Times New Roman"/>
      <family val="1"/>
    </font>
    <font>
      <b/>
      <sz val="8"/>
      <name val="Times New Roman"/>
      <family val="1"/>
    </font>
    <font>
      <sz val="10"/>
      <color indexed="8"/>
      <name val="Arial"/>
      <family val="2"/>
    </font>
    <font>
      <sz val="10"/>
      <color indexed="8"/>
      <name val="Arial"/>
      <family val="2"/>
    </font>
    <font>
      <sz val="10"/>
      <color indexed="8"/>
      <name val="Arial"/>
      <family val="2"/>
    </font>
    <font>
      <sz val="10"/>
      <color indexed="8"/>
      <name val="Arial"/>
      <family val="2"/>
    </font>
    <font>
      <b/>
      <sz val="11"/>
      <name val="Times New Roman"/>
      <family val="1"/>
    </font>
    <font>
      <sz val="11"/>
      <name val="Arial"/>
      <family val="2"/>
    </font>
    <font>
      <b/>
      <i/>
      <sz val="12"/>
      <name val="Times New Roman"/>
      <family val="1"/>
    </font>
    <font>
      <sz val="10"/>
      <color indexed="8"/>
      <name val="ARIAL"/>
      <charset val="1"/>
    </font>
    <font>
      <sz val="10"/>
      <color rgb="FF000000"/>
      <name val="ARIAL"/>
      <charset val="1"/>
    </font>
  </fonts>
  <fills count="2">
    <fill>
      <patternFill patternType="none"/>
    </fill>
    <fill>
      <patternFill patternType="gray125"/>
    </fill>
  </fills>
  <borders count="72">
    <border>
      <left/>
      <right/>
      <top/>
      <bottom/>
      <diagonal/>
    </border>
    <border>
      <left style="thick">
        <color indexed="12"/>
      </left>
      <right/>
      <top/>
      <bottom/>
      <diagonal/>
    </border>
    <border>
      <left style="thick">
        <color indexed="12"/>
      </left>
      <right/>
      <top style="thick">
        <color indexed="12"/>
      </top>
      <bottom/>
      <diagonal/>
    </border>
    <border>
      <left/>
      <right style="thick">
        <color indexed="12"/>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thick">
        <color indexed="12"/>
      </top>
      <bottom/>
      <diagonal/>
    </border>
    <border>
      <left/>
      <right style="thick">
        <color indexed="12"/>
      </right>
      <top style="thick">
        <color indexed="12"/>
      </top>
      <bottom/>
      <diagonal/>
    </border>
    <border>
      <left style="thick">
        <color indexed="12"/>
      </left>
      <right/>
      <top/>
      <bottom style="thick">
        <color indexed="12"/>
      </bottom>
      <diagonal/>
    </border>
    <border>
      <left/>
      <right/>
      <top/>
      <bottom style="thick">
        <color indexed="12"/>
      </bottom>
      <diagonal/>
    </border>
    <border>
      <left/>
      <right style="thick">
        <color indexed="12"/>
      </right>
      <top/>
      <bottom style="thick">
        <color indexed="12"/>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double">
        <color indexed="64"/>
      </right>
      <top/>
      <bottom/>
      <diagonal/>
    </border>
    <border>
      <left style="double">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top/>
      <bottom style="medium">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double">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ck">
        <color rgb="FF0000FF"/>
      </left>
      <right/>
      <top/>
      <bottom/>
      <diagonal/>
    </border>
  </borders>
  <cellStyleXfs count="9">
    <xf numFmtId="0" fontId="0" fillId="0" borderId="0"/>
    <xf numFmtId="44" fontId="1" fillId="0" borderId="0" applyFont="0" applyFill="0" applyBorder="0" applyAlignment="0" applyProtection="0"/>
    <xf numFmtId="0" fontId="14" fillId="0" borderId="0">
      <alignment vertical="top"/>
    </xf>
    <xf numFmtId="0" fontId="15" fillId="0" borderId="0">
      <alignment vertical="top"/>
    </xf>
    <xf numFmtId="0" fontId="16" fillId="0" borderId="0">
      <alignment vertical="top"/>
    </xf>
    <xf numFmtId="0" fontId="17" fillId="0" borderId="0">
      <alignment vertical="top"/>
    </xf>
    <xf numFmtId="0" fontId="21" fillId="0" borderId="0">
      <alignment vertical="top"/>
    </xf>
    <xf numFmtId="0" fontId="22" fillId="0" borderId="0"/>
    <xf numFmtId="9" fontId="1" fillId="0" borderId="0" applyFont="0" applyFill="0" applyBorder="0" applyAlignment="0" applyProtection="0"/>
  </cellStyleXfs>
  <cellXfs count="221">
    <xf numFmtId="0" fontId="0" fillId="0" borderId="0" xfId="0"/>
    <xf numFmtId="0" fontId="3" fillId="0" borderId="0" xfId="0" applyFont="1" applyAlignment="1">
      <alignment horizontal="center" vertical="center"/>
    </xf>
    <xf numFmtId="0" fontId="3" fillId="0" borderId="0" xfId="0" applyFont="1"/>
    <xf numFmtId="0" fontId="3" fillId="0" borderId="0" xfId="0" applyFont="1" applyAlignment="1">
      <alignment vertical="center"/>
    </xf>
    <xf numFmtId="3" fontId="3" fillId="0" borderId="0" xfId="0" applyNumberFormat="1" applyFont="1"/>
    <xf numFmtId="0" fontId="3" fillId="0" borderId="0" xfId="0" applyFont="1" applyBorder="1" applyAlignment="1">
      <alignment horizontal="left" wrapText="1"/>
    </xf>
    <xf numFmtId="0" fontId="3" fillId="0" borderId="0" xfId="0" applyFont="1" applyAlignment="1">
      <alignment horizontal="left" wrapText="1"/>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6" fillId="0" borderId="0" xfId="0" applyFont="1" applyAlignment="1">
      <alignment horizontal="center"/>
    </xf>
    <xf numFmtId="0" fontId="8" fillId="0" borderId="0" xfId="0" applyFont="1" applyAlignment="1"/>
    <xf numFmtId="0" fontId="8" fillId="0" borderId="0" xfId="0" applyFont="1" applyBorder="1" applyAlignment="1"/>
    <xf numFmtId="0" fontId="6" fillId="0" borderId="1" xfId="0" applyFont="1" applyBorder="1"/>
    <xf numFmtId="0" fontId="8" fillId="0" borderId="1" xfId="0" applyFont="1" applyBorder="1" applyAlignment="1">
      <alignment horizontal="left" indent="15"/>
    </xf>
    <xf numFmtId="0" fontId="5" fillId="0" borderId="1" xfId="0" applyFont="1" applyBorder="1" applyAlignment="1">
      <alignment horizontal="left" indent="1"/>
    </xf>
    <xf numFmtId="0" fontId="6" fillId="0" borderId="2" xfId="0" applyFont="1" applyBorder="1" applyAlignment="1">
      <alignment horizontal="center"/>
    </xf>
    <xf numFmtId="0" fontId="9" fillId="0" borderId="3" xfId="0" applyFont="1" applyBorder="1" applyAlignment="1"/>
    <xf numFmtId="0" fontId="5" fillId="0" borderId="4" xfId="0" applyFont="1" applyBorder="1" applyAlignment="1">
      <alignment vertical="center"/>
    </xf>
    <xf numFmtId="3" fontId="5" fillId="0" borderId="5" xfId="0" applyNumberFormat="1" applyFont="1" applyFill="1" applyBorder="1" applyAlignment="1">
      <alignment horizontal="center" vertical="center"/>
    </xf>
    <xf numFmtId="9" fontId="5" fillId="0" borderId="6" xfId="8" applyFont="1" applyFill="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3" fontId="5" fillId="0" borderId="9" xfId="0" applyNumberFormat="1" applyFont="1" applyFill="1" applyBorder="1" applyAlignment="1">
      <alignment horizontal="center" vertical="center"/>
    </xf>
    <xf numFmtId="9" fontId="5" fillId="0" borderId="10" xfId="8" applyFont="1" applyFill="1" applyBorder="1" applyAlignment="1">
      <alignment horizontal="center" vertical="center"/>
    </xf>
    <xf numFmtId="0" fontId="10" fillId="0" borderId="11" xfId="0" applyFont="1" applyBorder="1" applyAlignment="1">
      <alignment vertical="center"/>
    </xf>
    <xf numFmtId="3" fontId="10" fillId="0" borderId="12" xfId="0" applyNumberFormat="1" applyFont="1" applyFill="1" applyBorder="1" applyAlignment="1">
      <alignment horizontal="center" vertical="center"/>
    </xf>
    <xf numFmtId="9" fontId="10" fillId="0" borderId="13" xfId="8" applyFont="1" applyFill="1" applyBorder="1" applyAlignment="1">
      <alignment horizontal="center" vertical="center"/>
    </xf>
    <xf numFmtId="0" fontId="5" fillId="0" borderId="0" xfId="0" applyFont="1"/>
    <xf numFmtId="0" fontId="5" fillId="0" borderId="14" xfId="0" applyFont="1" applyBorder="1"/>
    <xf numFmtId="0" fontId="5" fillId="0" borderId="15" xfId="0" applyFont="1" applyBorder="1"/>
    <xf numFmtId="0" fontId="11" fillId="0" borderId="3" xfId="0" applyFont="1" applyBorder="1"/>
    <xf numFmtId="0" fontId="5" fillId="0" borderId="1" xfId="0" applyFont="1" applyBorder="1"/>
    <xf numFmtId="0" fontId="5" fillId="0" borderId="0" xfId="0" applyFont="1" applyBorder="1"/>
    <xf numFmtId="0" fontId="5" fillId="0" borderId="16" xfId="0" applyFont="1" applyBorder="1"/>
    <xf numFmtId="0" fontId="5" fillId="0" borderId="17" xfId="0" applyFont="1" applyBorder="1"/>
    <xf numFmtId="0" fontId="11" fillId="0" borderId="18" xfId="0" applyFont="1" applyBorder="1"/>
    <xf numFmtId="3" fontId="5" fillId="0" borderId="19" xfId="0" applyNumberFormat="1" applyFont="1" applyFill="1" applyBorder="1" applyAlignment="1">
      <alignment horizontal="center" vertical="center"/>
    </xf>
    <xf numFmtId="9" fontId="5" fillId="0" borderId="20" xfId="8" applyNumberFormat="1" applyFont="1" applyFill="1" applyBorder="1" applyAlignment="1">
      <alignment horizontal="center" vertical="center"/>
    </xf>
    <xf numFmtId="9" fontId="5" fillId="0" borderId="20" xfId="8" applyFont="1" applyFill="1" applyBorder="1" applyAlignment="1">
      <alignment horizontal="center" vertical="center"/>
    </xf>
    <xf numFmtId="3" fontId="5" fillId="0" borderId="21" xfId="0" applyNumberFormat="1" applyFont="1" applyFill="1" applyBorder="1" applyAlignment="1">
      <alignment horizontal="center" vertical="center"/>
    </xf>
    <xf numFmtId="3" fontId="10" fillId="0" borderId="22" xfId="0" applyNumberFormat="1" applyFont="1" applyFill="1" applyBorder="1" applyAlignment="1">
      <alignment horizontal="center" vertical="center"/>
    </xf>
    <xf numFmtId="9" fontId="10" fillId="0" borderId="23" xfId="8" applyFont="1" applyFill="1" applyBorder="1" applyAlignment="1">
      <alignment horizontal="center" vertical="center"/>
    </xf>
    <xf numFmtId="0" fontId="5" fillId="0" borderId="26" xfId="0" applyFont="1" applyBorder="1" applyAlignment="1">
      <alignment horizontal="center" vertical="center" wrapText="1"/>
    </xf>
    <xf numFmtId="0" fontId="5" fillId="0" borderId="28" xfId="0" applyFont="1" applyBorder="1" applyAlignment="1">
      <alignment vertical="center"/>
    </xf>
    <xf numFmtId="0" fontId="8" fillId="0" borderId="0" xfId="0" applyFont="1" applyBorder="1" applyAlignment="1">
      <alignment horizontal="left"/>
    </xf>
    <xf numFmtId="0" fontId="8" fillId="0" borderId="0" xfId="0" applyFont="1" applyBorder="1" applyAlignment="1">
      <alignment horizontal="left" indent="15"/>
    </xf>
    <xf numFmtId="3" fontId="5" fillId="0" borderId="29" xfId="0" applyNumberFormat="1" applyFont="1" applyFill="1" applyBorder="1" applyAlignment="1">
      <alignment horizontal="center" vertical="center"/>
    </xf>
    <xf numFmtId="3" fontId="10" fillId="0" borderId="30" xfId="0" applyNumberFormat="1" applyFont="1" applyFill="1" applyBorder="1" applyAlignment="1">
      <alignment horizontal="center" vertical="center"/>
    </xf>
    <xf numFmtId="3" fontId="5" fillId="0" borderId="31" xfId="0" applyNumberFormat="1" applyFont="1" applyFill="1" applyBorder="1" applyAlignment="1">
      <alignment horizontal="center" vertical="center"/>
    </xf>
    <xf numFmtId="3" fontId="5" fillId="0" borderId="32" xfId="0" applyNumberFormat="1" applyFont="1" applyFill="1" applyBorder="1" applyAlignment="1">
      <alignment horizontal="center" vertical="center"/>
    </xf>
    <xf numFmtId="0" fontId="5" fillId="0" borderId="2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7" xfId="0" applyFont="1" applyBorder="1" applyAlignment="1">
      <alignment horizontal="center"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6" fillId="0" borderId="0" xfId="0" applyFont="1" applyBorder="1" applyAlignment="1">
      <alignment horizontal="left"/>
    </xf>
    <xf numFmtId="9" fontId="5" fillId="0" borderId="38" xfId="8" applyNumberFormat="1" applyFont="1" applyFill="1" applyBorder="1" applyAlignment="1">
      <alignment horizontal="center" vertical="center"/>
    </xf>
    <xf numFmtId="9" fontId="5" fillId="0" borderId="0" xfId="8" applyNumberFormat="1" applyFont="1" applyFill="1" applyBorder="1" applyAlignment="1">
      <alignment horizontal="center" vertical="center"/>
    </xf>
    <xf numFmtId="9" fontId="5" fillId="0" borderId="39" xfId="8" applyFont="1" applyFill="1" applyBorder="1" applyAlignment="1">
      <alignment horizontal="center" vertical="center"/>
    </xf>
    <xf numFmtId="9" fontId="5" fillId="0" borderId="40" xfId="8" applyFont="1" applyFill="1" applyBorder="1" applyAlignment="1">
      <alignment horizontal="center" vertical="center"/>
    </xf>
    <xf numFmtId="0" fontId="3" fillId="0" borderId="24" xfId="0" applyFont="1" applyBorder="1" applyAlignment="1">
      <alignment vertical="center"/>
    </xf>
    <xf numFmtId="0" fontId="4" fillId="0" borderId="24" xfId="0" applyFont="1" applyBorder="1" applyAlignment="1">
      <alignment vertical="center"/>
    </xf>
    <xf numFmtId="0" fontId="5" fillId="0" borderId="35" xfId="0" applyFont="1" applyBorder="1" applyAlignment="1">
      <alignment horizontal="center" vertical="center" wrapText="1"/>
    </xf>
    <xf numFmtId="0" fontId="5" fillId="0" borderId="43" xfId="0" applyFont="1" applyBorder="1" applyAlignment="1">
      <alignment horizontal="center" vertical="center" wrapText="1"/>
    </xf>
    <xf numFmtId="164" fontId="5" fillId="0" borderId="39" xfId="1" applyNumberFormat="1" applyFont="1" applyFill="1" applyBorder="1" applyAlignment="1">
      <alignment horizontal="center" vertical="center"/>
    </xf>
    <xf numFmtId="164" fontId="5" fillId="0" borderId="44" xfId="1" applyNumberFormat="1" applyFont="1" applyFill="1" applyBorder="1" applyAlignment="1">
      <alignment horizontal="center" vertical="center"/>
    </xf>
    <xf numFmtId="3" fontId="5" fillId="0" borderId="4" xfId="0" applyNumberFormat="1" applyFont="1" applyFill="1" applyBorder="1" applyAlignment="1">
      <alignment horizontal="center" vertical="center"/>
    </xf>
    <xf numFmtId="3" fontId="5" fillId="0" borderId="7" xfId="0" applyNumberFormat="1" applyFont="1" applyFill="1" applyBorder="1" applyAlignment="1">
      <alignment horizontal="center" vertical="center"/>
    </xf>
    <xf numFmtId="3" fontId="5" fillId="0" borderId="45" xfId="0" applyNumberFormat="1" applyFont="1" applyFill="1" applyBorder="1" applyAlignment="1">
      <alignment horizontal="center" vertical="center"/>
    </xf>
    <xf numFmtId="3" fontId="5" fillId="0" borderId="8" xfId="0" applyNumberFormat="1" applyFont="1" applyFill="1" applyBorder="1" applyAlignment="1">
      <alignment horizontal="center" vertical="center"/>
    </xf>
    <xf numFmtId="3" fontId="10" fillId="0" borderId="11" xfId="0" applyNumberFormat="1" applyFont="1" applyFill="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3" fontId="5" fillId="0" borderId="48" xfId="0" applyNumberFormat="1" applyFont="1" applyFill="1" applyBorder="1" applyAlignment="1">
      <alignment horizontal="center" vertical="center"/>
    </xf>
    <xf numFmtId="3" fontId="5" fillId="0" borderId="49" xfId="0" applyNumberFormat="1" applyFont="1" applyFill="1" applyBorder="1" applyAlignment="1">
      <alignment horizontal="center" vertical="center"/>
    </xf>
    <xf numFmtId="9" fontId="5" fillId="0" borderId="31" xfId="8" applyFont="1" applyFill="1" applyBorder="1" applyAlignment="1">
      <alignment horizontal="center" vertical="center"/>
    </xf>
    <xf numFmtId="9" fontId="5" fillId="0" borderId="32" xfId="8" applyFont="1" applyFill="1" applyBorder="1" applyAlignment="1">
      <alignment horizontal="center" vertical="center"/>
    </xf>
    <xf numFmtId="9" fontId="5" fillId="0" borderId="49" xfId="8" applyFont="1" applyFill="1" applyBorder="1" applyAlignment="1">
      <alignment horizontal="center" vertical="center"/>
    </xf>
    <xf numFmtId="9" fontId="10" fillId="0" borderId="30" xfId="8" applyFont="1" applyFill="1" applyBorder="1" applyAlignment="1">
      <alignment horizontal="center" vertical="center"/>
    </xf>
    <xf numFmtId="0" fontId="12" fillId="0" borderId="50"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5" fillId="0" borderId="31" xfId="0" applyFont="1" applyBorder="1" applyAlignment="1">
      <alignment horizontal="center" vertical="center"/>
    </xf>
    <xf numFmtId="0" fontId="5" fillId="0" borderId="56" xfId="0" applyFont="1" applyBorder="1" applyAlignment="1">
      <alignment horizontal="center" vertical="center"/>
    </xf>
    <xf numFmtId="0" fontId="12" fillId="0" borderId="26" xfId="0" applyFont="1" applyBorder="1" applyAlignment="1">
      <alignment horizontal="center" vertical="center" wrapText="1"/>
    </xf>
    <xf numFmtId="0" fontId="12" fillId="0" borderId="57" xfId="0" applyFont="1" applyBorder="1" applyAlignment="1">
      <alignment horizontal="center" vertical="center" wrapText="1"/>
    </xf>
    <xf numFmtId="3" fontId="12" fillId="0" borderId="40" xfId="0" applyNumberFormat="1" applyFont="1" applyBorder="1" applyAlignment="1">
      <alignment horizontal="center" vertical="center" wrapText="1"/>
    </xf>
    <xf numFmtId="3" fontId="12" fillId="0" borderId="58"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3" fillId="0" borderId="11" xfId="0" applyFont="1" applyBorder="1" applyAlignment="1">
      <alignment vertical="center"/>
    </xf>
    <xf numFmtId="164" fontId="5" fillId="0" borderId="58" xfId="1"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5" fillId="0" borderId="0" xfId="0" applyFont="1" applyAlignment="1">
      <alignment vertical="center"/>
    </xf>
    <xf numFmtId="0" fontId="10" fillId="0" borderId="0" xfId="0" applyFont="1" applyBorder="1" applyAlignment="1">
      <alignment vertical="center"/>
    </xf>
    <xf numFmtId="0" fontId="10" fillId="0" borderId="0" xfId="0" applyFont="1" applyAlignment="1">
      <alignment vertical="center"/>
    </xf>
    <xf numFmtId="0" fontId="5" fillId="0" borderId="0" xfId="0" applyFont="1" applyAlignment="1">
      <alignment horizontal="left" wrapText="1"/>
    </xf>
    <xf numFmtId="9" fontId="10" fillId="0" borderId="30" xfId="8" applyNumberFormat="1" applyFont="1" applyFill="1" applyBorder="1" applyAlignment="1">
      <alignment horizontal="center" vertical="center"/>
    </xf>
    <xf numFmtId="0" fontId="8" fillId="0" borderId="17" xfId="0" applyFont="1" applyBorder="1"/>
    <xf numFmtId="0" fontId="8" fillId="0" borderId="0" xfId="0" applyFont="1" applyBorder="1"/>
    <xf numFmtId="0" fontId="5" fillId="0" borderId="60" xfId="0" applyFont="1" applyBorder="1" applyAlignment="1">
      <alignment vertical="center"/>
    </xf>
    <xf numFmtId="3" fontId="10" fillId="0" borderId="61" xfId="0" applyNumberFormat="1" applyFont="1" applyFill="1" applyBorder="1" applyAlignment="1">
      <alignment horizontal="center" vertical="center"/>
    </xf>
    <xf numFmtId="164" fontId="10" fillId="0" borderId="61" xfId="1" applyNumberFormat="1" applyFont="1" applyFill="1" applyBorder="1" applyAlignment="1">
      <alignment horizontal="center" vertical="center"/>
    </xf>
    <xf numFmtId="9" fontId="5" fillId="0" borderId="62" xfId="8" applyFont="1" applyFill="1" applyBorder="1" applyAlignment="1">
      <alignment horizontal="center" vertical="center"/>
    </xf>
    <xf numFmtId="0" fontId="5" fillId="0" borderId="0" xfId="0" applyFont="1" applyBorder="1" applyAlignment="1">
      <alignment horizontal="right"/>
    </xf>
    <xf numFmtId="9" fontId="5" fillId="0" borderId="63" xfId="8" applyNumberFormat="1" applyFont="1" applyFill="1" applyBorder="1" applyAlignment="1">
      <alignment horizontal="center" vertical="center"/>
    </xf>
    <xf numFmtId="9" fontId="10" fillId="0" borderId="23" xfId="8" applyNumberFormat="1" applyFont="1" applyFill="1" applyBorder="1" applyAlignment="1">
      <alignment horizontal="center" vertical="center"/>
    </xf>
    <xf numFmtId="3" fontId="5" fillId="0" borderId="65" xfId="0" applyNumberFormat="1" applyFont="1" applyFill="1" applyBorder="1" applyAlignment="1">
      <alignment horizontal="center" vertical="center"/>
    </xf>
    <xf numFmtId="3" fontId="5" fillId="0" borderId="46" xfId="0" applyNumberFormat="1" applyFont="1" applyFill="1" applyBorder="1" applyAlignment="1">
      <alignment horizontal="center" vertical="center"/>
    </xf>
    <xf numFmtId="9" fontId="5" fillId="0" borderId="47" xfId="8" applyFont="1" applyFill="1" applyBorder="1" applyAlignment="1">
      <alignment horizontal="center" vertical="center"/>
    </xf>
    <xf numFmtId="9" fontId="5" fillId="0" borderId="56" xfId="8" applyFont="1" applyFill="1" applyBorder="1" applyAlignment="1">
      <alignment horizontal="center" vertical="center"/>
    </xf>
    <xf numFmtId="9" fontId="5" fillId="0" borderId="33" xfId="8" applyNumberFormat="1" applyFont="1" applyFill="1" applyBorder="1" applyAlignment="1">
      <alignment horizontal="center" vertical="center"/>
    </xf>
    <xf numFmtId="164" fontId="5" fillId="0" borderId="47" xfId="1" applyNumberFormat="1" applyFont="1" applyFill="1" applyBorder="1" applyAlignment="1">
      <alignment horizontal="center" vertical="center"/>
    </xf>
    <xf numFmtId="9" fontId="5" fillId="0" borderId="62" xfId="8" applyNumberFormat="1" applyFont="1" applyFill="1" applyBorder="1" applyAlignment="1">
      <alignment horizontal="center" vertical="center"/>
    </xf>
    <xf numFmtId="0" fontId="8" fillId="0" borderId="1" xfId="0" applyFont="1" applyBorder="1" applyAlignment="1"/>
    <xf numFmtId="0" fontId="20" fillId="0" borderId="0" xfId="0" applyFont="1" applyBorder="1"/>
    <xf numFmtId="0" fontId="5" fillId="0" borderId="71" xfId="0" applyFont="1" applyBorder="1" applyAlignment="1">
      <alignment horizontal="left" indent="1"/>
    </xf>
    <xf numFmtId="9" fontId="5" fillId="0" borderId="48" xfId="8" applyFont="1" applyFill="1" applyBorder="1" applyAlignment="1">
      <alignment horizontal="center" vertical="center"/>
    </xf>
    <xf numFmtId="9" fontId="5" fillId="0" borderId="66" xfId="8" applyFont="1" applyFill="1" applyBorder="1" applyAlignment="1">
      <alignment horizontal="center" vertical="center"/>
    </xf>
    <xf numFmtId="0" fontId="5" fillId="0" borderId="26" xfId="0" applyFont="1" applyFill="1" applyBorder="1" applyAlignment="1">
      <alignment horizontal="center" vertical="center" wrapText="1"/>
    </xf>
    <xf numFmtId="0" fontId="10" fillId="0" borderId="0" xfId="0" applyFont="1" applyBorder="1"/>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4" xfId="0" applyFont="1" applyBorder="1" applyAlignment="1">
      <alignment horizontal="center" vertical="center" wrapText="1"/>
    </xf>
    <xf numFmtId="0" fontId="10" fillId="0" borderId="59" xfId="0" applyFont="1" applyBorder="1" applyAlignment="1">
      <alignment horizontal="center" vertical="center"/>
    </xf>
    <xf numFmtId="0" fontId="10" fillId="0" borderId="0" xfId="0" applyFont="1" applyBorder="1" applyAlignment="1">
      <alignment horizontal="center" vertical="center"/>
    </xf>
    <xf numFmtId="0" fontId="7" fillId="0" borderId="1" xfId="0" applyFont="1" applyBorder="1" applyAlignment="1">
      <alignment horizontal="center"/>
    </xf>
    <xf numFmtId="0" fontId="7" fillId="0" borderId="0" xfId="0" applyFont="1" applyBorder="1" applyAlignment="1">
      <alignment horizontal="center"/>
    </xf>
    <xf numFmtId="0" fontId="7" fillId="0" borderId="3" xfId="0" applyFont="1" applyBorder="1" applyAlignment="1">
      <alignment horizontal="center"/>
    </xf>
    <xf numFmtId="0" fontId="6" fillId="0" borderId="1" xfId="0" applyFont="1" applyBorder="1" applyAlignment="1">
      <alignment horizontal="center"/>
    </xf>
    <xf numFmtId="0" fontId="6" fillId="0" borderId="0" xfId="0" applyFont="1" applyBorder="1" applyAlignment="1">
      <alignment horizontal="center"/>
    </xf>
    <xf numFmtId="0" fontId="6" fillId="0" borderId="3" xfId="0" applyFont="1" applyBorder="1" applyAlignment="1">
      <alignment horizontal="center"/>
    </xf>
    <xf numFmtId="0" fontId="8" fillId="0" borderId="67" xfId="0" applyFont="1" applyBorder="1" applyAlignment="1">
      <alignment horizontal="center" vertical="center"/>
    </xf>
    <xf numFmtId="0" fontId="8" fillId="0" borderId="50" xfId="0" applyFont="1" applyBorder="1" applyAlignment="1">
      <alignment horizontal="center" vertical="center"/>
    </xf>
    <xf numFmtId="0" fontId="8" fillId="0" borderId="55" xfId="0" applyFont="1" applyBorder="1" applyAlignment="1">
      <alignment horizontal="center" vertical="center"/>
    </xf>
    <xf numFmtId="0" fontId="8" fillId="0" borderId="24" xfId="0" applyFont="1" applyBorder="1" applyAlignment="1">
      <alignment horizontal="center" vertical="center"/>
    </xf>
    <xf numFmtId="0" fontId="8" fillId="0" borderId="0" xfId="0" applyFont="1" applyBorder="1" applyAlignment="1">
      <alignment horizontal="center" vertical="center"/>
    </xf>
    <xf numFmtId="0" fontId="8" fillId="0" borderId="51" xfId="0" applyFont="1" applyBorder="1" applyAlignment="1">
      <alignment horizontal="center" vertical="center"/>
    </xf>
    <xf numFmtId="0" fontId="8" fillId="0" borderId="68" xfId="0" applyFont="1" applyBorder="1" applyAlignment="1">
      <alignment horizontal="center"/>
    </xf>
    <xf numFmtId="0" fontId="8" fillId="0" borderId="59" xfId="0" applyFont="1" applyBorder="1" applyAlignment="1">
      <alignment horizontal="center"/>
    </xf>
    <xf numFmtId="0" fontId="8" fillId="0" borderId="69" xfId="0" applyFont="1" applyBorder="1" applyAlignment="1">
      <alignment horizontal="center"/>
    </xf>
    <xf numFmtId="0" fontId="13" fillId="0" borderId="8"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5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3" xfId="0" applyFont="1" applyBorder="1" applyAlignment="1">
      <alignment horizontal="center" vertical="center" wrapText="1"/>
    </xf>
    <xf numFmtId="0" fontId="8" fillId="0" borderId="68" xfId="0" applyFont="1" applyBorder="1" applyAlignment="1">
      <alignment horizontal="center" vertical="center"/>
    </xf>
    <xf numFmtId="0" fontId="0" fillId="0" borderId="59" xfId="0" applyBorder="1" applyAlignment="1">
      <alignment horizontal="center" vertical="center"/>
    </xf>
    <xf numFmtId="0" fontId="0" fillId="0" borderId="69"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18" fillId="0" borderId="24" xfId="0" applyFont="1" applyBorder="1" applyAlignment="1">
      <alignment horizontal="center" vertical="center"/>
    </xf>
    <xf numFmtId="0" fontId="19" fillId="0" borderId="0" xfId="0" applyFont="1" applyBorder="1" applyAlignment="1">
      <alignment horizontal="center" vertical="center"/>
    </xf>
    <xf numFmtId="0" fontId="19" fillId="0" borderId="51" xfId="0" applyFont="1" applyBorder="1" applyAlignment="1">
      <alignment horizontal="center" vertical="center"/>
    </xf>
    <xf numFmtId="0" fontId="5" fillId="0" borderId="67" xfId="0" applyFont="1" applyBorder="1" applyAlignment="1">
      <alignment horizontal="left" vertical="center" wrapText="1"/>
    </xf>
    <xf numFmtId="0" fontId="5" fillId="0" borderId="50" xfId="0" applyFont="1" applyBorder="1" applyAlignment="1">
      <alignment horizontal="left" vertical="center" wrapText="1"/>
    </xf>
    <xf numFmtId="0" fontId="5" fillId="0" borderId="55" xfId="0" applyFont="1" applyBorder="1" applyAlignment="1">
      <alignment horizontal="left" vertical="center" wrapText="1"/>
    </xf>
    <xf numFmtId="0" fontId="10" fillId="0" borderId="68" xfId="0" applyFont="1" applyBorder="1" applyAlignment="1">
      <alignment horizontal="left" vertical="center"/>
    </xf>
    <xf numFmtId="0" fontId="4" fillId="0" borderId="59" xfId="0" applyFont="1" applyBorder="1" applyAlignment="1">
      <alignment horizontal="left" vertical="center"/>
    </xf>
    <xf numFmtId="0" fontId="4" fillId="0" borderId="0" xfId="0" applyFont="1" applyBorder="1" applyAlignment="1">
      <alignment horizontal="left" vertical="center"/>
    </xf>
    <xf numFmtId="0" fontId="4" fillId="0" borderId="51" xfId="0" applyFont="1" applyBorder="1" applyAlignment="1">
      <alignment vertical="center"/>
    </xf>
    <xf numFmtId="0" fontId="10" fillId="0" borderId="8"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52"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26" xfId="0" applyFont="1" applyBorder="1" applyAlignment="1">
      <alignment horizontal="center" vertical="center"/>
    </xf>
    <xf numFmtId="0" fontId="5" fillId="0" borderId="57" xfId="0" applyFont="1" applyBorder="1" applyAlignment="1">
      <alignment horizontal="center" vertical="center"/>
    </xf>
    <xf numFmtId="0" fontId="8" fillId="0" borderId="68" xfId="0" applyFont="1" applyFill="1" applyBorder="1" applyAlignment="1">
      <alignment horizontal="center" vertical="center"/>
    </xf>
    <xf numFmtId="0" fontId="0" fillId="0" borderId="59" xfId="0" applyFill="1" applyBorder="1" applyAlignment="1">
      <alignment horizontal="center" vertical="center"/>
    </xf>
    <xf numFmtId="0" fontId="0" fillId="0" borderId="69" xfId="0" applyFill="1" applyBorder="1" applyAlignment="1">
      <alignment horizontal="center" vertical="center"/>
    </xf>
    <xf numFmtId="0" fontId="8" fillId="0" borderId="24" xfId="0" applyFont="1" applyFill="1" applyBorder="1" applyAlignment="1">
      <alignment horizontal="center" vertical="center"/>
    </xf>
    <xf numFmtId="0" fontId="0" fillId="0" borderId="0" xfId="0" applyFill="1" applyBorder="1" applyAlignment="1">
      <alignment horizontal="center" vertical="center"/>
    </xf>
    <xf numFmtId="0" fontId="0" fillId="0" borderId="51" xfId="0" applyFill="1" applyBorder="1" applyAlignment="1">
      <alignment horizontal="center" vertical="center"/>
    </xf>
    <xf numFmtId="0" fontId="4" fillId="0" borderId="69" xfId="0" applyFont="1" applyBorder="1" applyAlignment="1">
      <alignment vertical="center"/>
    </xf>
    <xf numFmtId="0" fontId="10" fillId="0" borderId="68" xfId="0" applyFont="1" applyFill="1" applyBorder="1" applyAlignment="1">
      <alignment horizontal="center" vertical="center"/>
    </xf>
    <xf numFmtId="0" fontId="10" fillId="0" borderId="59"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51"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50" xfId="0" applyFont="1" applyFill="1" applyBorder="1" applyAlignment="1">
      <alignment horizontal="center" vertical="center"/>
    </xf>
    <xf numFmtId="0" fontId="10" fillId="0" borderId="55" xfId="0" applyFont="1" applyFill="1" applyBorder="1" applyAlignment="1">
      <alignment horizontal="center" vertical="center"/>
    </xf>
    <xf numFmtId="0" fontId="10" fillId="0" borderId="59" xfId="0" applyFont="1" applyBorder="1" applyAlignment="1">
      <alignment horizontal="left" vertical="center"/>
    </xf>
    <xf numFmtId="0" fontId="10" fillId="0" borderId="69" xfId="0" applyFont="1" applyBorder="1" applyAlignment="1">
      <alignment horizontal="left" vertical="center"/>
    </xf>
    <xf numFmtId="0" fontId="10" fillId="0" borderId="68" xfId="0" applyFont="1" applyBorder="1" applyAlignment="1">
      <alignment horizontal="center" vertical="center"/>
    </xf>
    <xf numFmtId="0" fontId="10" fillId="0" borderId="59" xfId="0" applyFont="1" applyBorder="1" applyAlignment="1">
      <alignment horizontal="center" vertical="center"/>
    </xf>
    <xf numFmtId="0" fontId="10" fillId="0" borderId="69" xfId="0" applyFont="1" applyBorder="1" applyAlignment="1">
      <alignment horizontal="center" vertical="center"/>
    </xf>
    <xf numFmtId="0" fontId="10" fillId="0" borderId="24" xfId="0" applyFont="1" applyBorder="1" applyAlignment="1">
      <alignment horizontal="center" vertical="center"/>
    </xf>
    <xf numFmtId="0" fontId="10" fillId="0" borderId="0" xfId="0" applyFont="1" applyBorder="1" applyAlignment="1">
      <alignment horizontal="center" vertical="center"/>
    </xf>
    <xf numFmtId="0" fontId="10" fillId="0" borderId="51" xfId="0" applyFont="1" applyBorder="1" applyAlignment="1">
      <alignment horizontal="center" vertical="center"/>
    </xf>
    <xf numFmtId="0" fontId="10" fillId="0" borderId="67" xfId="0" applyFont="1" applyBorder="1" applyAlignment="1">
      <alignment horizontal="center" vertical="center"/>
    </xf>
    <xf numFmtId="0" fontId="10" fillId="0" borderId="50" xfId="0" applyFont="1" applyBorder="1" applyAlignment="1">
      <alignment horizontal="center" vertical="center"/>
    </xf>
    <xf numFmtId="0" fontId="10" fillId="0" borderId="55" xfId="0" applyFont="1" applyBorder="1" applyAlignment="1">
      <alignment horizontal="center" vertical="center"/>
    </xf>
  </cellXfs>
  <cellStyles count="9">
    <cellStyle name="Currency" xfId="1" builtinId="4"/>
    <cellStyle name="Normal" xfId="0" builtinId="0"/>
    <cellStyle name="Normal 2" xfId="2" xr:uid="{00000000-0005-0000-0000-000002000000}"/>
    <cellStyle name="Normal 3" xfId="3" xr:uid="{00000000-0005-0000-0000-000003000000}"/>
    <cellStyle name="Normal 4" xfId="4" xr:uid="{00000000-0005-0000-0000-000004000000}"/>
    <cellStyle name="Normal 5" xfId="5" xr:uid="{00000000-0005-0000-0000-000005000000}"/>
    <cellStyle name="Normal 6" xfId="6" xr:uid="{00000000-0005-0000-0000-000006000000}"/>
    <cellStyle name="Normal 7" xfId="7" xr:uid="{00000000-0005-0000-0000-000007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tabSelected="1" workbookViewId="0">
      <selection activeCell="A33" sqref="A33"/>
    </sheetView>
  </sheetViews>
  <sheetFormatPr defaultRowHeight="12.5" x14ac:dyDescent="0.25"/>
  <cols>
    <col min="9" max="9" width="9.26953125" customWidth="1"/>
  </cols>
  <sheetData>
    <row r="1" spans="1:14" ht="18" thickBot="1" x14ac:dyDescent="0.4">
      <c r="A1" s="11"/>
      <c r="B1" s="29"/>
      <c r="C1" s="29"/>
      <c r="D1" s="29"/>
      <c r="E1" s="29"/>
      <c r="F1" s="29"/>
      <c r="G1" s="29"/>
      <c r="H1" s="29"/>
      <c r="I1" s="29"/>
      <c r="J1" s="29"/>
      <c r="K1" s="29"/>
      <c r="L1" s="29"/>
      <c r="M1" s="29"/>
    </row>
    <row r="2" spans="1:14" ht="18" thickTop="1" x14ac:dyDescent="0.35">
      <c r="A2" s="17"/>
      <c r="B2" s="30"/>
      <c r="C2" s="30"/>
      <c r="D2" s="30"/>
      <c r="E2" s="30"/>
      <c r="F2" s="30"/>
      <c r="G2" s="30"/>
      <c r="H2" s="30"/>
      <c r="I2" s="30"/>
      <c r="J2" s="30"/>
      <c r="K2" s="30"/>
      <c r="L2" s="30"/>
      <c r="M2" s="31"/>
    </row>
    <row r="3" spans="1:14" ht="20.25" customHeight="1" x14ac:dyDescent="0.4">
      <c r="A3" s="146"/>
      <c r="B3" s="147"/>
      <c r="C3" s="147"/>
      <c r="D3" s="147"/>
      <c r="E3" s="147"/>
      <c r="F3" s="147"/>
      <c r="G3" s="147"/>
      <c r="H3" s="147"/>
      <c r="I3" s="147"/>
      <c r="J3" s="147"/>
      <c r="K3" s="147"/>
      <c r="L3" s="147"/>
      <c r="M3" s="148"/>
    </row>
    <row r="4" spans="1:14" ht="17.5" x14ac:dyDescent="0.35">
      <c r="A4" s="149" t="s">
        <v>0</v>
      </c>
      <c r="B4" s="150"/>
      <c r="C4" s="150"/>
      <c r="D4" s="150"/>
      <c r="E4" s="150"/>
      <c r="F4" s="150"/>
      <c r="G4" s="150"/>
      <c r="H4" s="150"/>
      <c r="I4" s="150"/>
      <c r="J4" s="150"/>
      <c r="K4" s="150"/>
      <c r="L4" s="150"/>
      <c r="M4" s="151"/>
    </row>
    <row r="5" spans="1:14" ht="17.5" x14ac:dyDescent="0.35">
      <c r="A5" s="149" t="s">
        <v>91</v>
      </c>
      <c r="B5" s="150"/>
      <c r="C5" s="150"/>
      <c r="D5" s="150"/>
      <c r="E5" s="150"/>
      <c r="F5" s="150"/>
      <c r="G5" s="150"/>
      <c r="H5" s="150"/>
      <c r="I5" s="150"/>
      <c r="J5" s="150"/>
      <c r="K5" s="150"/>
      <c r="L5" s="150"/>
      <c r="M5" s="151"/>
    </row>
    <row r="6" spans="1:14" ht="17.5" x14ac:dyDescent="0.35">
      <c r="A6" s="14"/>
      <c r="B6" s="34"/>
      <c r="C6" s="34"/>
      <c r="D6" s="34"/>
      <c r="E6" s="34"/>
      <c r="F6" s="34"/>
      <c r="G6" s="34"/>
      <c r="H6" s="34"/>
      <c r="I6" s="34"/>
      <c r="J6" s="34"/>
      <c r="K6" s="34"/>
      <c r="L6" s="34"/>
      <c r="M6" s="32"/>
    </row>
    <row r="7" spans="1:14" ht="13" x14ac:dyDescent="0.3">
      <c r="A7" s="33"/>
      <c r="B7" s="34"/>
      <c r="C7" s="34"/>
      <c r="F7" s="34"/>
      <c r="G7" s="34"/>
      <c r="H7" s="34"/>
      <c r="I7" s="34"/>
      <c r="J7" s="34"/>
      <c r="K7" s="34"/>
      <c r="L7" s="34"/>
      <c r="M7" s="32"/>
    </row>
    <row r="8" spans="1:14" ht="17.5" x14ac:dyDescent="0.35">
      <c r="A8" s="15"/>
      <c r="B8" s="34"/>
      <c r="C8" s="34"/>
      <c r="D8" s="62" t="s">
        <v>1</v>
      </c>
      <c r="E8" s="34"/>
      <c r="F8" s="34"/>
      <c r="G8" s="34"/>
      <c r="H8" s="34"/>
      <c r="I8" s="34"/>
      <c r="J8" s="34"/>
      <c r="K8" s="34"/>
      <c r="L8" s="34"/>
      <c r="M8" s="32"/>
    </row>
    <row r="9" spans="1:14" ht="15" x14ac:dyDescent="0.3">
      <c r="A9" s="33"/>
      <c r="B9" s="34"/>
      <c r="C9" s="34"/>
      <c r="D9" s="34"/>
      <c r="E9" s="34"/>
      <c r="F9" s="13"/>
      <c r="G9" s="13"/>
      <c r="H9" s="13"/>
      <c r="I9" s="13"/>
      <c r="J9" s="13"/>
      <c r="K9" s="13"/>
      <c r="L9" s="13"/>
      <c r="M9" s="18"/>
    </row>
    <row r="10" spans="1:14" ht="15" x14ac:dyDescent="0.3">
      <c r="A10" s="15"/>
      <c r="B10" s="34"/>
      <c r="C10" s="34"/>
      <c r="D10" s="34"/>
      <c r="E10" s="13" t="s">
        <v>2</v>
      </c>
      <c r="F10" s="34"/>
      <c r="G10" s="34"/>
      <c r="H10" s="34"/>
      <c r="I10" s="34"/>
      <c r="J10" s="34"/>
      <c r="K10" s="34"/>
      <c r="L10" s="34"/>
      <c r="M10" s="32"/>
      <c r="N10" s="12"/>
    </row>
    <row r="11" spans="1:14" ht="13" x14ac:dyDescent="0.3">
      <c r="A11" s="33"/>
      <c r="B11" s="34"/>
      <c r="C11" s="34"/>
      <c r="D11" s="34"/>
      <c r="E11" s="34"/>
      <c r="F11" s="34"/>
      <c r="G11" s="34"/>
      <c r="H11" s="34"/>
      <c r="I11" s="34"/>
      <c r="J11" s="34"/>
      <c r="K11" s="34"/>
      <c r="L11" s="34"/>
      <c r="M11" s="32"/>
    </row>
    <row r="12" spans="1:14" ht="17.5" x14ac:dyDescent="0.35">
      <c r="A12" s="15"/>
      <c r="B12" s="34"/>
      <c r="C12" s="34"/>
      <c r="D12" s="62" t="s">
        <v>3</v>
      </c>
      <c r="E12" s="34"/>
      <c r="F12" s="34"/>
      <c r="G12" s="34"/>
      <c r="H12" s="34"/>
      <c r="I12" s="34"/>
      <c r="J12" s="34"/>
      <c r="K12" s="34"/>
      <c r="L12" s="34"/>
      <c r="M12" s="32"/>
    </row>
    <row r="13" spans="1:14" ht="15.75" customHeight="1" x14ac:dyDescent="0.35">
      <c r="A13" s="33"/>
      <c r="B13" s="46"/>
      <c r="C13" s="46"/>
      <c r="D13" s="131"/>
      <c r="E13" s="34"/>
      <c r="F13" s="46"/>
      <c r="G13" s="34"/>
      <c r="H13" s="34"/>
      <c r="I13" s="34"/>
      <c r="J13" s="34"/>
      <c r="K13" s="34"/>
      <c r="L13" s="34"/>
      <c r="M13" s="32"/>
    </row>
    <row r="14" spans="1:14" ht="12.75" customHeight="1" x14ac:dyDescent="0.35">
      <c r="A14" s="33"/>
      <c r="B14" s="46"/>
      <c r="C14" s="46"/>
      <c r="D14" s="131"/>
      <c r="E14" s="34"/>
      <c r="F14" s="46"/>
      <c r="G14" s="34"/>
      <c r="H14" s="34"/>
      <c r="I14" s="34"/>
      <c r="J14" s="34"/>
      <c r="K14" s="34"/>
      <c r="L14" s="34"/>
      <c r="M14" s="32"/>
    </row>
    <row r="15" spans="1:14" ht="15" x14ac:dyDescent="0.3">
      <c r="A15" s="33"/>
      <c r="B15" s="47"/>
      <c r="C15" s="34"/>
      <c r="D15" s="46"/>
      <c r="E15" s="46" t="s">
        <v>4</v>
      </c>
      <c r="F15" s="34"/>
      <c r="G15" s="34"/>
      <c r="H15" s="34"/>
      <c r="I15" s="34"/>
      <c r="J15" s="34"/>
      <c r="K15" s="34"/>
      <c r="L15" s="34"/>
      <c r="M15" s="32"/>
    </row>
    <row r="16" spans="1:14" ht="12.75" customHeight="1" x14ac:dyDescent="0.3">
      <c r="A16" s="33"/>
      <c r="B16" s="13"/>
      <c r="C16" s="13"/>
      <c r="D16" s="34"/>
      <c r="E16" s="34"/>
      <c r="F16" s="34"/>
      <c r="G16" s="34"/>
      <c r="H16" s="34"/>
      <c r="I16" s="34"/>
      <c r="J16" s="34"/>
      <c r="K16" s="34"/>
      <c r="L16" s="34"/>
      <c r="M16" s="32"/>
    </row>
    <row r="17" spans="1:13" ht="15" x14ac:dyDescent="0.3">
      <c r="A17" s="33"/>
      <c r="B17" s="47"/>
      <c r="C17" s="34"/>
      <c r="D17" s="13"/>
      <c r="E17" s="13" t="s">
        <v>5</v>
      </c>
      <c r="F17" s="34"/>
      <c r="G17" s="34"/>
      <c r="H17" s="34"/>
      <c r="I17" s="34"/>
      <c r="J17" s="34"/>
      <c r="K17" s="34"/>
      <c r="L17" s="34"/>
      <c r="M17" s="32"/>
    </row>
    <row r="18" spans="1:13" ht="12.75" customHeight="1" x14ac:dyDescent="0.3">
      <c r="A18" s="33"/>
      <c r="B18" s="13"/>
      <c r="C18" s="13"/>
      <c r="D18" s="34"/>
      <c r="E18" s="34"/>
      <c r="F18" s="34"/>
      <c r="G18" s="34"/>
      <c r="H18" s="34"/>
      <c r="I18" s="34"/>
      <c r="J18" s="34"/>
      <c r="K18" s="34"/>
      <c r="L18" s="34"/>
      <c r="M18" s="32"/>
    </row>
    <row r="19" spans="1:13" ht="15" x14ac:dyDescent="0.3">
      <c r="A19" s="33"/>
      <c r="B19" s="47"/>
      <c r="C19" s="34"/>
      <c r="D19" s="13"/>
      <c r="E19" s="13" t="s">
        <v>6</v>
      </c>
      <c r="F19" s="34"/>
      <c r="G19" s="34"/>
      <c r="H19" s="34"/>
      <c r="I19" s="34"/>
      <c r="J19" s="34"/>
      <c r="K19" s="34"/>
      <c r="L19" s="34"/>
      <c r="M19" s="32"/>
    </row>
    <row r="20" spans="1:13" ht="12.75" customHeight="1" x14ac:dyDescent="0.3">
      <c r="A20" s="33"/>
      <c r="B20" s="13"/>
      <c r="C20" s="13"/>
      <c r="D20" s="34"/>
      <c r="E20" s="34"/>
      <c r="F20" s="34"/>
      <c r="G20" s="34"/>
      <c r="H20" s="34"/>
      <c r="I20" s="34"/>
      <c r="J20" s="34"/>
      <c r="K20" s="34"/>
      <c r="L20" s="34"/>
      <c r="M20" s="32"/>
    </row>
    <row r="21" spans="1:13" ht="15" x14ac:dyDescent="0.3">
      <c r="A21" s="33"/>
      <c r="B21" s="47"/>
      <c r="C21" s="34"/>
      <c r="D21" s="13"/>
      <c r="E21" s="13" t="s">
        <v>7</v>
      </c>
      <c r="F21" s="34"/>
      <c r="G21" s="34"/>
      <c r="H21" s="34"/>
      <c r="I21" s="34"/>
      <c r="J21" s="34"/>
      <c r="K21" s="34"/>
      <c r="L21" s="34"/>
      <c r="M21" s="32"/>
    </row>
    <row r="22" spans="1:13" ht="12.75" customHeight="1" x14ac:dyDescent="0.3">
      <c r="A22" s="33"/>
      <c r="B22" s="13"/>
      <c r="C22" s="13"/>
      <c r="D22" s="34"/>
      <c r="E22" s="34"/>
      <c r="F22" s="34"/>
      <c r="G22" s="34"/>
      <c r="H22" s="34"/>
      <c r="I22" s="34"/>
      <c r="J22" s="34"/>
      <c r="K22" s="34"/>
      <c r="L22" s="34"/>
      <c r="M22" s="32"/>
    </row>
    <row r="23" spans="1:13" ht="15" x14ac:dyDescent="0.3">
      <c r="A23" s="33"/>
      <c r="B23" s="47"/>
      <c r="C23" s="34"/>
      <c r="D23" s="13"/>
      <c r="E23" s="13" t="s">
        <v>8</v>
      </c>
      <c r="F23" s="34"/>
      <c r="G23" s="34"/>
      <c r="H23" s="34"/>
      <c r="I23" s="34"/>
      <c r="J23" s="34"/>
      <c r="K23" s="34"/>
      <c r="L23" s="34"/>
      <c r="M23" s="32"/>
    </row>
    <row r="24" spans="1:13" ht="12.75" customHeight="1" x14ac:dyDescent="0.3">
      <c r="A24" s="33"/>
      <c r="B24" s="13"/>
      <c r="C24" s="13"/>
      <c r="D24" s="34"/>
      <c r="E24" s="34"/>
      <c r="F24" s="34"/>
      <c r="G24" s="34"/>
      <c r="H24" s="34"/>
      <c r="I24" s="34"/>
      <c r="J24" s="34"/>
      <c r="K24" s="34"/>
      <c r="L24" s="34"/>
      <c r="M24" s="32"/>
    </row>
    <row r="25" spans="1:13" ht="15" x14ac:dyDescent="0.3">
      <c r="A25" s="33"/>
      <c r="B25" s="47"/>
      <c r="C25" s="34"/>
      <c r="D25" s="13"/>
      <c r="E25" s="13" t="s">
        <v>9</v>
      </c>
      <c r="F25" s="34"/>
      <c r="G25" s="34"/>
      <c r="H25" s="34"/>
      <c r="I25" s="34"/>
      <c r="J25" s="34"/>
      <c r="K25" s="34"/>
      <c r="L25" s="34"/>
      <c r="M25" s="32"/>
    </row>
    <row r="26" spans="1:13" ht="15" x14ac:dyDescent="0.3">
      <c r="A26" s="15"/>
      <c r="B26" s="34"/>
      <c r="C26" s="34"/>
      <c r="D26" s="34"/>
      <c r="E26" s="34"/>
      <c r="F26" s="34"/>
      <c r="G26" s="34"/>
      <c r="H26" s="34"/>
      <c r="I26" s="34"/>
      <c r="J26" s="34"/>
      <c r="K26" s="34"/>
      <c r="L26" s="34"/>
      <c r="M26" s="32"/>
    </row>
    <row r="27" spans="1:13" ht="15" x14ac:dyDescent="0.3">
      <c r="A27" s="130"/>
      <c r="B27" s="34"/>
      <c r="C27" s="34"/>
      <c r="D27" s="34"/>
      <c r="E27" s="115" t="s">
        <v>10</v>
      </c>
      <c r="F27" s="136"/>
      <c r="G27" s="34"/>
      <c r="H27" s="34"/>
      <c r="I27" s="34"/>
      <c r="J27" s="34"/>
      <c r="K27" s="34"/>
      <c r="L27" s="34"/>
      <c r="M27" s="32"/>
    </row>
    <row r="28" spans="1:13" ht="13" x14ac:dyDescent="0.3">
      <c r="A28" s="16"/>
      <c r="B28" s="34"/>
      <c r="C28" s="34"/>
      <c r="D28" s="34"/>
      <c r="L28" s="34"/>
      <c r="M28" s="32"/>
    </row>
    <row r="29" spans="1:13" ht="13" x14ac:dyDescent="0.3">
      <c r="A29" s="16"/>
      <c r="B29" s="34"/>
      <c r="C29" s="34"/>
      <c r="D29" s="34"/>
      <c r="E29" s="34"/>
      <c r="F29" s="34"/>
      <c r="G29" s="34"/>
      <c r="H29" s="34"/>
      <c r="I29" s="34"/>
      <c r="J29" s="34"/>
      <c r="L29" s="34"/>
      <c r="M29" s="32"/>
    </row>
    <row r="30" spans="1:13" ht="13" x14ac:dyDescent="0.3">
      <c r="A30" s="132" t="s">
        <v>11</v>
      </c>
      <c r="B30" s="34"/>
      <c r="C30" s="34"/>
      <c r="D30" s="34"/>
      <c r="F30" s="34"/>
      <c r="G30" s="34"/>
      <c r="H30" s="34"/>
      <c r="I30" s="34"/>
      <c r="J30" s="34"/>
      <c r="L30" s="34"/>
      <c r="M30" s="32"/>
    </row>
    <row r="31" spans="1:13" ht="15" x14ac:dyDescent="0.3">
      <c r="A31" s="132" t="s">
        <v>12</v>
      </c>
      <c r="B31" s="34"/>
      <c r="C31" s="34"/>
      <c r="D31" s="34"/>
      <c r="E31" s="115"/>
      <c r="F31" s="34"/>
      <c r="G31" s="34"/>
      <c r="H31" s="34"/>
      <c r="I31" s="34"/>
      <c r="J31" s="34"/>
      <c r="L31" s="34"/>
      <c r="M31" s="32"/>
    </row>
    <row r="32" spans="1:13" ht="15.5" thickBot="1" x14ac:dyDescent="0.35">
      <c r="A32" s="35"/>
      <c r="B32" s="36"/>
      <c r="C32" s="36"/>
      <c r="D32" s="36"/>
      <c r="E32" s="114"/>
      <c r="F32" s="36"/>
      <c r="G32" s="36"/>
      <c r="H32" s="36"/>
      <c r="I32" s="36"/>
      <c r="J32" s="36"/>
      <c r="K32" s="36"/>
      <c r="L32" s="36"/>
      <c r="M32" s="37"/>
    </row>
    <row r="33" spans="13:13" ht="13" thickTop="1" x14ac:dyDescent="0.25"/>
    <row r="35" spans="13:13" ht="13" x14ac:dyDescent="0.3">
      <c r="M35" s="120"/>
    </row>
  </sheetData>
  <mergeCells count="3">
    <mergeCell ref="A3:M3"/>
    <mergeCell ref="A4:M4"/>
    <mergeCell ref="A5:M5"/>
  </mergeCells>
  <phoneticPr fontId="2" type="noConversion"/>
  <printOptions horizontalCentered="1" verticalCentered="1"/>
  <pageMargins left="0.5" right="0.5" top="0.44" bottom="0.47"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
  <sheetViews>
    <sheetView topLeftCell="A3" zoomScale="80" zoomScaleNormal="80" workbookViewId="0">
      <selection activeCell="A26" sqref="A26"/>
    </sheetView>
  </sheetViews>
  <sheetFormatPr defaultColWidth="9.1796875" defaultRowHeight="12.5" x14ac:dyDescent="0.25"/>
  <cols>
    <col min="1" max="1" width="14" style="2" customWidth="1"/>
    <col min="2" max="2" width="9.1796875" style="2"/>
    <col min="3" max="3" width="8.1796875" style="2" customWidth="1"/>
    <col min="4" max="6" width="7.7265625" style="2" customWidth="1"/>
    <col min="7" max="7" width="7.7265625" style="4" customWidth="1"/>
    <col min="8" max="14" width="7.7265625" style="2" customWidth="1"/>
    <col min="15" max="15" width="0" style="2" hidden="1" customWidth="1"/>
    <col min="16" max="16384" width="9.1796875" style="2"/>
  </cols>
  <sheetData>
    <row r="1" spans="1:14" ht="15" x14ac:dyDescent="0.3">
      <c r="A1" s="158" t="s">
        <v>0</v>
      </c>
      <c r="B1" s="159"/>
      <c r="C1" s="159"/>
      <c r="D1" s="159"/>
      <c r="E1" s="159"/>
      <c r="F1" s="159"/>
      <c r="G1" s="159"/>
      <c r="H1" s="159"/>
      <c r="I1" s="159"/>
      <c r="J1" s="159"/>
      <c r="K1" s="159"/>
      <c r="L1" s="159"/>
      <c r="M1" s="159"/>
      <c r="N1" s="160"/>
    </row>
    <row r="2" spans="1:14" ht="15" x14ac:dyDescent="0.25">
      <c r="A2" s="155" t="s">
        <v>91</v>
      </c>
      <c r="B2" s="156"/>
      <c r="C2" s="156"/>
      <c r="D2" s="156"/>
      <c r="E2" s="156"/>
      <c r="F2" s="156"/>
      <c r="G2" s="156"/>
      <c r="H2" s="156"/>
      <c r="I2" s="156"/>
      <c r="J2" s="156"/>
      <c r="K2" s="156"/>
      <c r="L2" s="156"/>
      <c r="M2" s="156"/>
      <c r="N2" s="157"/>
    </row>
    <row r="3" spans="1:14" ht="15.5" thickBot="1" x14ac:dyDescent="0.3">
      <c r="A3" s="152" t="s">
        <v>13</v>
      </c>
      <c r="B3" s="153"/>
      <c r="C3" s="153"/>
      <c r="D3" s="153"/>
      <c r="E3" s="153"/>
      <c r="F3" s="153"/>
      <c r="G3" s="153"/>
      <c r="H3" s="153"/>
      <c r="I3" s="153"/>
      <c r="J3" s="153"/>
      <c r="K3" s="153"/>
      <c r="L3" s="153"/>
      <c r="M3" s="153"/>
      <c r="N3" s="154"/>
    </row>
    <row r="4" spans="1:14" ht="13" x14ac:dyDescent="0.25">
      <c r="A4" s="52" t="s">
        <v>14</v>
      </c>
      <c r="B4" s="55" t="s">
        <v>15</v>
      </c>
      <c r="C4" s="56" t="s">
        <v>16</v>
      </c>
      <c r="D4" s="57" t="s">
        <v>17</v>
      </c>
      <c r="E4" s="59" t="s">
        <v>18</v>
      </c>
      <c r="F4" s="78" t="s">
        <v>19</v>
      </c>
      <c r="G4" s="98" t="s">
        <v>20</v>
      </c>
      <c r="H4" s="99" t="s">
        <v>21</v>
      </c>
      <c r="I4" s="58" t="s">
        <v>22</v>
      </c>
      <c r="J4" s="78" t="s">
        <v>23</v>
      </c>
      <c r="K4" s="79" t="s">
        <v>24</v>
      </c>
      <c r="L4" s="57" t="s">
        <v>25</v>
      </c>
      <c r="M4" s="58" t="s">
        <v>26</v>
      </c>
      <c r="N4" s="55" t="s">
        <v>27</v>
      </c>
    </row>
    <row r="5" spans="1:14" x14ac:dyDescent="0.25">
      <c r="A5" s="161" t="s">
        <v>28</v>
      </c>
      <c r="B5" s="87"/>
      <c r="C5" s="88"/>
      <c r="D5" s="89"/>
      <c r="E5" s="100"/>
      <c r="F5" s="90"/>
      <c r="G5" s="103"/>
      <c r="H5" s="104"/>
      <c r="I5" s="88"/>
      <c r="J5" s="90"/>
      <c r="K5" s="91" t="s">
        <v>29</v>
      </c>
      <c r="L5" s="89"/>
      <c r="M5" s="88" t="s">
        <v>30</v>
      </c>
      <c r="N5" s="92"/>
    </row>
    <row r="6" spans="1:14" x14ac:dyDescent="0.25">
      <c r="A6" s="162"/>
      <c r="B6" s="87" t="s">
        <v>31</v>
      </c>
      <c r="C6" s="88"/>
      <c r="D6" s="89" t="s">
        <v>32</v>
      </c>
      <c r="E6" s="100"/>
      <c r="F6" s="90" t="s">
        <v>32</v>
      </c>
      <c r="G6" s="102"/>
      <c r="H6" s="89" t="s">
        <v>32</v>
      </c>
      <c r="I6" s="88" t="s">
        <v>33</v>
      </c>
      <c r="J6" s="90" t="s">
        <v>32</v>
      </c>
      <c r="K6" s="91" t="s">
        <v>33</v>
      </c>
      <c r="L6" s="89" t="s">
        <v>32</v>
      </c>
      <c r="M6" s="88" t="s">
        <v>33</v>
      </c>
      <c r="N6" s="92" t="s">
        <v>32</v>
      </c>
    </row>
    <row r="7" spans="1:14" x14ac:dyDescent="0.25">
      <c r="A7" s="162"/>
      <c r="B7" s="87" t="s">
        <v>34</v>
      </c>
      <c r="C7" s="88" t="s">
        <v>35</v>
      </c>
      <c r="D7" s="89" t="s">
        <v>36</v>
      </c>
      <c r="E7" s="100"/>
      <c r="F7" s="90" t="s">
        <v>36</v>
      </c>
      <c r="G7" s="102" t="s">
        <v>29</v>
      </c>
      <c r="H7" s="89" t="s">
        <v>31</v>
      </c>
      <c r="I7" s="88" t="s">
        <v>37</v>
      </c>
      <c r="J7" s="90" t="s">
        <v>31</v>
      </c>
      <c r="K7" s="91" t="s">
        <v>37</v>
      </c>
      <c r="L7" s="89" t="s">
        <v>29</v>
      </c>
      <c r="M7" s="88" t="s">
        <v>38</v>
      </c>
      <c r="N7" s="92" t="s">
        <v>30</v>
      </c>
    </row>
    <row r="8" spans="1:14" ht="13" thickBot="1" x14ac:dyDescent="0.3">
      <c r="A8" s="163"/>
      <c r="B8" s="93" t="s">
        <v>39</v>
      </c>
      <c r="C8" s="86" t="s">
        <v>40</v>
      </c>
      <c r="D8" s="94" t="s">
        <v>39</v>
      </c>
      <c r="E8" s="101" t="s">
        <v>33</v>
      </c>
      <c r="F8" s="95" t="s">
        <v>39</v>
      </c>
      <c r="G8" s="96" t="s">
        <v>33</v>
      </c>
      <c r="H8" s="94" t="s">
        <v>33</v>
      </c>
      <c r="I8" s="86" t="s">
        <v>30</v>
      </c>
      <c r="J8" s="95" t="s">
        <v>33</v>
      </c>
      <c r="K8" s="96" t="s">
        <v>30</v>
      </c>
      <c r="L8" s="94" t="s">
        <v>33</v>
      </c>
      <c r="M8" s="86" t="s">
        <v>41</v>
      </c>
      <c r="N8" s="97" t="s">
        <v>33</v>
      </c>
    </row>
    <row r="9" spans="1:14" ht="17.25" customHeight="1" x14ac:dyDescent="0.25">
      <c r="A9" s="19" t="s">
        <v>42</v>
      </c>
      <c r="B9" s="73">
        <v>2057</v>
      </c>
      <c r="C9" s="38">
        <v>1140</v>
      </c>
      <c r="D9" s="21">
        <f>+C9/B9</f>
        <v>0.55420515313563445</v>
      </c>
      <c r="E9" s="51">
        <v>151</v>
      </c>
      <c r="F9" s="83">
        <f t="shared" ref="F9:F25" si="0">+E9/B9</f>
        <v>7.3407875546912985E-2</v>
      </c>
      <c r="G9" s="51">
        <v>21</v>
      </c>
      <c r="H9" s="21">
        <f>+G9/E9</f>
        <v>0.13907284768211919</v>
      </c>
      <c r="I9" s="51">
        <v>74</v>
      </c>
      <c r="J9" s="82">
        <f>I9/E9</f>
        <v>0.49006622516556292</v>
      </c>
      <c r="K9" s="51">
        <v>14</v>
      </c>
      <c r="L9" s="21">
        <f>+K9/G9</f>
        <v>0.66666666666666663</v>
      </c>
      <c r="M9" s="51">
        <v>71</v>
      </c>
      <c r="N9" s="119">
        <f>M9/I9</f>
        <v>0.95945945945945943</v>
      </c>
    </row>
    <row r="10" spans="1:14" ht="17.25" customHeight="1" x14ac:dyDescent="0.25">
      <c r="A10" s="22" t="s">
        <v>43</v>
      </c>
      <c r="B10" s="74">
        <v>6965</v>
      </c>
      <c r="C10" s="38">
        <v>3497</v>
      </c>
      <c r="D10" s="21">
        <f t="shared" ref="D10:D23" si="1">+C10/B10</f>
        <v>0.50208183776022974</v>
      </c>
      <c r="E10" s="51">
        <v>353</v>
      </c>
      <c r="F10" s="83">
        <f t="shared" si="0"/>
        <v>5.0681981335247664E-2</v>
      </c>
      <c r="G10" s="51">
        <v>186</v>
      </c>
      <c r="H10" s="21">
        <f t="shared" ref="H10:H25" si="2">+G10/E10</f>
        <v>0.52691218130311612</v>
      </c>
      <c r="I10" s="51">
        <v>188</v>
      </c>
      <c r="J10" s="83">
        <f>I10/E10</f>
        <v>0.53257790368271951</v>
      </c>
      <c r="K10" s="51">
        <v>161</v>
      </c>
      <c r="L10" s="21">
        <f t="shared" ref="L10:L25" si="3">+K10/G10</f>
        <v>0.86559139784946237</v>
      </c>
      <c r="M10" s="51">
        <v>161</v>
      </c>
      <c r="N10" s="40">
        <f>M10/I10</f>
        <v>0.8563829787234043</v>
      </c>
    </row>
    <row r="11" spans="1:14" ht="17.25" customHeight="1" x14ac:dyDescent="0.25">
      <c r="A11" s="22" t="s">
        <v>44</v>
      </c>
      <c r="B11" s="74">
        <v>3840</v>
      </c>
      <c r="C11" s="38">
        <v>2471</v>
      </c>
      <c r="D11" s="21">
        <f t="shared" si="1"/>
        <v>0.64348958333333328</v>
      </c>
      <c r="E11" s="51">
        <v>189</v>
      </c>
      <c r="F11" s="83">
        <f t="shared" si="0"/>
        <v>4.9218749999999999E-2</v>
      </c>
      <c r="G11" s="51">
        <v>39</v>
      </c>
      <c r="H11" s="21">
        <f t="shared" si="2"/>
        <v>0.20634920634920634</v>
      </c>
      <c r="I11" s="51">
        <v>37</v>
      </c>
      <c r="J11" s="133">
        <f t="shared" ref="J11:J25" si="4">I11/E11</f>
        <v>0.19576719576719576</v>
      </c>
      <c r="K11" s="51">
        <v>14</v>
      </c>
      <c r="L11" s="21">
        <f t="shared" si="3"/>
        <v>0.35897435897435898</v>
      </c>
      <c r="M11" s="51">
        <v>27</v>
      </c>
      <c r="N11" s="40">
        <f t="shared" ref="N11:N23" si="5">M11/I11</f>
        <v>0.72972972972972971</v>
      </c>
    </row>
    <row r="12" spans="1:14" ht="17.25" customHeight="1" x14ac:dyDescent="0.25">
      <c r="A12" s="22" t="s">
        <v>45</v>
      </c>
      <c r="B12" s="74">
        <v>3966</v>
      </c>
      <c r="C12" s="38">
        <v>2512</v>
      </c>
      <c r="D12" s="21">
        <f t="shared" si="1"/>
        <v>0.63338376197680279</v>
      </c>
      <c r="E12" s="51">
        <v>144</v>
      </c>
      <c r="F12" s="83">
        <f t="shared" si="0"/>
        <v>3.6308623298033284E-2</v>
      </c>
      <c r="G12" s="51">
        <v>14</v>
      </c>
      <c r="H12" s="21">
        <f t="shared" si="2"/>
        <v>9.7222222222222224E-2</v>
      </c>
      <c r="I12" s="51">
        <v>11</v>
      </c>
      <c r="J12" s="133">
        <f t="shared" si="4"/>
        <v>7.6388888888888895E-2</v>
      </c>
      <c r="K12" s="51">
        <v>5</v>
      </c>
      <c r="L12" s="21">
        <f t="shared" si="3"/>
        <v>0.35714285714285715</v>
      </c>
      <c r="M12" s="51">
        <v>11</v>
      </c>
      <c r="N12" s="40">
        <f t="shared" si="5"/>
        <v>1</v>
      </c>
    </row>
    <row r="13" spans="1:14" ht="17.25" customHeight="1" x14ac:dyDescent="0.25">
      <c r="A13" s="22" t="s">
        <v>46</v>
      </c>
      <c r="B13" s="74">
        <v>2160</v>
      </c>
      <c r="C13" s="38">
        <v>1390</v>
      </c>
      <c r="D13" s="21">
        <f t="shared" si="1"/>
        <v>0.64351851851851849</v>
      </c>
      <c r="E13" s="51">
        <v>149</v>
      </c>
      <c r="F13" s="83">
        <f t="shared" si="0"/>
        <v>6.8981481481481477E-2</v>
      </c>
      <c r="G13" s="51">
        <v>30</v>
      </c>
      <c r="H13" s="21">
        <f t="shared" si="2"/>
        <v>0.20134228187919462</v>
      </c>
      <c r="I13" s="51">
        <v>57</v>
      </c>
      <c r="J13" s="133">
        <f t="shared" si="4"/>
        <v>0.3825503355704698</v>
      </c>
      <c r="K13" s="51">
        <v>21</v>
      </c>
      <c r="L13" s="21">
        <f t="shared" si="3"/>
        <v>0.7</v>
      </c>
      <c r="M13" s="51">
        <v>51</v>
      </c>
      <c r="N13" s="40">
        <f t="shared" si="5"/>
        <v>0.89473684210526316</v>
      </c>
    </row>
    <row r="14" spans="1:14" ht="17.25" customHeight="1" x14ac:dyDescent="0.25">
      <c r="A14" s="22" t="s">
        <v>47</v>
      </c>
      <c r="B14" s="74">
        <v>4533</v>
      </c>
      <c r="C14" s="75">
        <v>3203</v>
      </c>
      <c r="D14" s="21">
        <f t="shared" si="1"/>
        <v>0.70659607324067941</v>
      </c>
      <c r="E14" s="80">
        <v>239</v>
      </c>
      <c r="F14" s="83">
        <f t="shared" si="0"/>
        <v>5.2724465034193688E-2</v>
      </c>
      <c r="G14" s="80">
        <v>39</v>
      </c>
      <c r="H14" s="21">
        <f t="shared" si="2"/>
        <v>0.16317991631799164</v>
      </c>
      <c r="I14" s="80">
        <v>78</v>
      </c>
      <c r="J14" s="133">
        <f t="shared" si="4"/>
        <v>0.32635983263598328</v>
      </c>
      <c r="K14" s="80">
        <v>25</v>
      </c>
      <c r="L14" s="21">
        <f t="shared" si="3"/>
        <v>0.64102564102564108</v>
      </c>
      <c r="M14" s="80">
        <v>60</v>
      </c>
      <c r="N14" s="40">
        <f t="shared" si="5"/>
        <v>0.76923076923076927</v>
      </c>
    </row>
    <row r="15" spans="1:14" ht="17.25" customHeight="1" x14ac:dyDescent="0.25">
      <c r="A15" s="19" t="s">
        <v>48</v>
      </c>
      <c r="B15" s="73">
        <v>2007</v>
      </c>
      <c r="C15" s="38">
        <v>1205</v>
      </c>
      <c r="D15" s="21">
        <f t="shared" si="1"/>
        <v>0.60039860488290986</v>
      </c>
      <c r="E15" s="51">
        <v>113</v>
      </c>
      <c r="F15" s="83">
        <f t="shared" si="0"/>
        <v>5.6302939711011461E-2</v>
      </c>
      <c r="G15" s="51">
        <v>28</v>
      </c>
      <c r="H15" s="21">
        <f t="shared" si="2"/>
        <v>0.24778761061946902</v>
      </c>
      <c r="I15" s="51">
        <v>37</v>
      </c>
      <c r="J15" s="133">
        <f t="shared" si="4"/>
        <v>0.32743362831858408</v>
      </c>
      <c r="K15" s="51">
        <v>18</v>
      </c>
      <c r="L15" s="21">
        <f t="shared" si="3"/>
        <v>0.6428571428571429</v>
      </c>
      <c r="M15" s="51">
        <v>29</v>
      </c>
      <c r="N15" s="40">
        <f t="shared" si="5"/>
        <v>0.78378378378378377</v>
      </c>
    </row>
    <row r="16" spans="1:14" ht="17.25" customHeight="1" x14ac:dyDescent="0.25">
      <c r="A16" s="22" t="s">
        <v>49</v>
      </c>
      <c r="B16" s="74">
        <v>4293</v>
      </c>
      <c r="C16" s="38">
        <v>2360</v>
      </c>
      <c r="D16" s="21">
        <f t="shared" si="1"/>
        <v>0.54973212205916611</v>
      </c>
      <c r="E16" s="51">
        <v>131</v>
      </c>
      <c r="F16" s="83">
        <f t="shared" si="0"/>
        <v>3.0514791521080831E-2</v>
      </c>
      <c r="G16" s="51">
        <v>37</v>
      </c>
      <c r="H16" s="21">
        <f t="shared" si="2"/>
        <v>0.28244274809160308</v>
      </c>
      <c r="I16" s="51">
        <v>5</v>
      </c>
      <c r="J16" s="133">
        <f t="shared" si="4"/>
        <v>3.8167938931297711E-2</v>
      </c>
      <c r="K16" s="51">
        <v>4</v>
      </c>
      <c r="L16" s="21">
        <f t="shared" si="3"/>
        <v>0.10810810810810811</v>
      </c>
      <c r="M16" s="51">
        <v>5</v>
      </c>
      <c r="N16" s="40">
        <f t="shared" si="5"/>
        <v>1</v>
      </c>
    </row>
    <row r="17" spans="1:14" ht="17.25" customHeight="1" x14ac:dyDescent="0.25">
      <c r="A17" s="22" t="s">
        <v>50</v>
      </c>
      <c r="B17" s="74">
        <v>2406</v>
      </c>
      <c r="C17" s="38">
        <v>1241</v>
      </c>
      <c r="D17" s="21">
        <f t="shared" si="1"/>
        <v>0.51579384871155443</v>
      </c>
      <c r="E17" s="51">
        <v>141</v>
      </c>
      <c r="F17" s="83">
        <f t="shared" si="0"/>
        <v>5.8603491271820449E-2</v>
      </c>
      <c r="G17" s="51">
        <v>36</v>
      </c>
      <c r="H17" s="21">
        <f t="shared" si="2"/>
        <v>0.25531914893617019</v>
      </c>
      <c r="I17" s="51">
        <v>77</v>
      </c>
      <c r="J17" s="133">
        <f t="shared" si="4"/>
        <v>0.54609929078014185</v>
      </c>
      <c r="K17" s="51">
        <v>32</v>
      </c>
      <c r="L17" s="21">
        <f t="shared" si="3"/>
        <v>0.88888888888888884</v>
      </c>
      <c r="M17" s="51">
        <v>69</v>
      </c>
      <c r="N17" s="40">
        <f>IF(M17&gt;0,M17/I17,0)</f>
        <v>0.89610389610389607</v>
      </c>
    </row>
    <row r="18" spans="1:14" ht="17.25" customHeight="1" x14ac:dyDescent="0.25">
      <c r="A18" s="22" t="s">
        <v>51</v>
      </c>
      <c r="B18" s="74">
        <v>11133</v>
      </c>
      <c r="C18" s="38">
        <v>4292</v>
      </c>
      <c r="D18" s="21">
        <f t="shared" si="1"/>
        <v>0.38552052456660379</v>
      </c>
      <c r="E18" s="51">
        <v>353</v>
      </c>
      <c r="F18" s="83">
        <f t="shared" si="0"/>
        <v>3.1707536153777062E-2</v>
      </c>
      <c r="G18" s="51">
        <v>34</v>
      </c>
      <c r="H18" s="21">
        <f t="shared" si="2"/>
        <v>9.6317280453257784E-2</v>
      </c>
      <c r="I18" s="51">
        <v>30</v>
      </c>
      <c r="J18" s="133">
        <f t="shared" si="4"/>
        <v>8.4985835694050993E-2</v>
      </c>
      <c r="K18" s="51">
        <v>13</v>
      </c>
      <c r="L18" s="21">
        <f t="shared" si="3"/>
        <v>0.38235294117647056</v>
      </c>
      <c r="M18" s="51">
        <v>21</v>
      </c>
      <c r="N18" s="40">
        <f t="shared" si="5"/>
        <v>0.7</v>
      </c>
    </row>
    <row r="19" spans="1:14" ht="17.25" customHeight="1" x14ac:dyDescent="0.25">
      <c r="A19" s="22" t="s">
        <v>52</v>
      </c>
      <c r="B19" s="74">
        <v>4217</v>
      </c>
      <c r="C19" s="38">
        <v>2565</v>
      </c>
      <c r="D19" s="21">
        <f t="shared" si="1"/>
        <v>0.60825231207019204</v>
      </c>
      <c r="E19" s="51">
        <v>112</v>
      </c>
      <c r="F19" s="83">
        <f t="shared" si="0"/>
        <v>2.6559165283376807E-2</v>
      </c>
      <c r="G19" s="51">
        <v>17</v>
      </c>
      <c r="H19" s="21">
        <f t="shared" si="2"/>
        <v>0.15178571428571427</v>
      </c>
      <c r="I19" s="51">
        <v>16</v>
      </c>
      <c r="J19" s="133">
        <f t="shared" si="4"/>
        <v>0.14285714285714285</v>
      </c>
      <c r="K19" s="51">
        <v>11</v>
      </c>
      <c r="L19" s="21">
        <f t="shared" si="3"/>
        <v>0.6470588235294118</v>
      </c>
      <c r="M19" s="51">
        <v>16</v>
      </c>
      <c r="N19" s="40">
        <f t="shared" si="5"/>
        <v>1</v>
      </c>
    </row>
    <row r="20" spans="1:14" ht="17.25" customHeight="1" x14ac:dyDescent="0.25">
      <c r="A20" s="22" t="s">
        <v>53</v>
      </c>
      <c r="B20" s="74">
        <v>5796</v>
      </c>
      <c r="C20" s="38">
        <v>4417</v>
      </c>
      <c r="D20" s="21">
        <f t="shared" si="1"/>
        <v>0.76207729468599039</v>
      </c>
      <c r="E20" s="51">
        <v>271</v>
      </c>
      <c r="F20" s="83">
        <f t="shared" si="0"/>
        <v>4.6756383712905455E-2</v>
      </c>
      <c r="G20" s="51">
        <v>59</v>
      </c>
      <c r="H20" s="21">
        <f t="shared" si="2"/>
        <v>0.21771217712177121</v>
      </c>
      <c r="I20" s="51">
        <v>101</v>
      </c>
      <c r="J20" s="133">
        <f t="shared" si="4"/>
        <v>0.37269372693726938</v>
      </c>
      <c r="K20" s="51">
        <v>40</v>
      </c>
      <c r="L20" s="21">
        <f t="shared" si="3"/>
        <v>0.67796610169491522</v>
      </c>
      <c r="M20" s="51">
        <v>31</v>
      </c>
      <c r="N20" s="40">
        <f t="shared" si="5"/>
        <v>0.30693069306930693</v>
      </c>
    </row>
    <row r="21" spans="1:14" ht="17.25" customHeight="1" x14ac:dyDescent="0.25">
      <c r="A21" s="22" t="s">
        <v>54</v>
      </c>
      <c r="B21" s="74">
        <v>6066</v>
      </c>
      <c r="C21" s="38">
        <v>4749</v>
      </c>
      <c r="D21" s="21">
        <f t="shared" si="1"/>
        <v>0.78288822947576653</v>
      </c>
      <c r="E21" s="51">
        <v>233</v>
      </c>
      <c r="F21" s="83">
        <f t="shared" si="0"/>
        <v>3.8410814375206069E-2</v>
      </c>
      <c r="G21" s="51">
        <v>43</v>
      </c>
      <c r="H21" s="21">
        <f t="shared" si="2"/>
        <v>0.18454935622317598</v>
      </c>
      <c r="I21" s="51">
        <v>47</v>
      </c>
      <c r="J21" s="133">
        <f t="shared" si="4"/>
        <v>0.20171673819742489</v>
      </c>
      <c r="K21" s="51">
        <v>27</v>
      </c>
      <c r="L21" s="21">
        <f t="shared" si="3"/>
        <v>0.62790697674418605</v>
      </c>
      <c r="M21" s="51">
        <v>41</v>
      </c>
      <c r="N21" s="40">
        <f t="shared" si="5"/>
        <v>0.87234042553191493</v>
      </c>
    </row>
    <row r="22" spans="1:14" ht="17.25" customHeight="1" x14ac:dyDescent="0.25">
      <c r="A22" s="22" t="s">
        <v>55</v>
      </c>
      <c r="B22" s="74">
        <v>2569</v>
      </c>
      <c r="C22" s="38">
        <v>1838</v>
      </c>
      <c r="D22" s="21">
        <f t="shared" si="1"/>
        <v>0.71545348384585439</v>
      </c>
      <c r="E22" s="51">
        <v>150</v>
      </c>
      <c r="F22" s="83">
        <f t="shared" si="0"/>
        <v>5.8388478007006618E-2</v>
      </c>
      <c r="G22" s="51">
        <v>30</v>
      </c>
      <c r="H22" s="21">
        <f t="shared" si="2"/>
        <v>0.2</v>
      </c>
      <c r="I22" s="51">
        <v>53</v>
      </c>
      <c r="J22" s="133">
        <f t="shared" si="4"/>
        <v>0.35333333333333333</v>
      </c>
      <c r="K22" s="51">
        <v>22</v>
      </c>
      <c r="L22" s="21">
        <f t="shared" si="3"/>
        <v>0.73333333333333328</v>
      </c>
      <c r="M22" s="51">
        <v>50</v>
      </c>
      <c r="N22" s="40">
        <f t="shared" si="5"/>
        <v>0.94339622641509435</v>
      </c>
    </row>
    <row r="23" spans="1:14" ht="17.25" customHeight="1" x14ac:dyDescent="0.25">
      <c r="A23" s="22" t="s">
        <v>56</v>
      </c>
      <c r="B23" s="74">
        <v>2871</v>
      </c>
      <c r="C23" s="38">
        <v>1875</v>
      </c>
      <c r="D23" s="21">
        <f t="shared" si="1"/>
        <v>0.65308254963427381</v>
      </c>
      <c r="E23" s="51">
        <v>185</v>
      </c>
      <c r="F23" s="83">
        <f t="shared" si="0"/>
        <v>6.4437478230581685E-2</v>
      </c>
      <c r="G23" s="51">
        <v>30</v>
      </c>
      <c r="H23" s="21">
        <f t="shared" si="2"/>
        <v>0.16216216216216217</v>
      </c>
      <c r="I23" s="51">
        <v>63</v>
      </c>
      <c r="J23" s="133">
        <f t="shared" si="4"/>
        <v>0.34054054054054056</v>
      </c>
      <c r="K23" s="51">
        <v>17</v>
      </c>
      <c r="L23" s="21">
        <f t="shared" si="3"/>
        <v>0.56666666666666665</v>
      </c>
      <c r="M23" s="51">
        <v>57</v>
      </c>
      <c r="N23" s="40">
        <f t="shared" si="5"/>
        <v>0.90476190476190477</v>
      </c>
    </row>
    <row r="24" spans="1:14" ht="17.25" customHeight="1" thickBot="1" x14ac:dyDescent="0.3">
      <c r="A24" s="22" t="s">
        <v>57</v>
      </c>
      <c r="B24" s="76">
        <v>3779</v>
      </c>
      <c r="C24" s="41">
        <v>2901</v>
      </c>
      <c r="D24" s="25">
        <f>+C24/B24</f>
        <v>0.76766340301667113</v>
      </c>
      <c r="E24" s="81">
        <v>194</v>
      </c>
      <c r="F24" s="84">
        <f t="shared" si="0"/>
        <v>5.1336332363059012E-2</v>
      </c>
      <c r="G24" s="81">
        <v>51</v>
      </c>
      <c r="H24" s="25">
        <f t="shared" si="2"/>
        <v>0.26288659793814434</v>
      </c>
      <c r="I24" s="81">
        <v>50</v>
      </c>
      <c r="J24" s="134">
        <f t="shared" si="4"/>
        <v>0.25773195876288657</v>
      </c>
      <c r="K24" s="81">
        <v>36</v>
      </c>
      <c r="L24" s="25">
        <f t="shared" si="3"/>
        <v>0.70588235294117652</v>
      </c>
      <c r="M24" s="81">
        <v>48</v>
      </c>
      <c r="N24" s="40">
        <f>M24/I24</f>
        <v>0.96</v>
      </c>
    </row>
    <row r="25" spans="1:14" ht="17.25" customHeight="1" thickBot="1" x14ac:dyDescent="0.3">
      <c r="A25" s="105" t="s">
        <v>58</v>
      </c>
      <c r="B25" s="77">
        <v>68672</v>
      </c>
      <c r="C25" s="42">
        <v>41662</v>
      </c>
      <c r="D25" s="28">
        <f>+C25/B25</f>
        <v>0.60668103448275867</v>
      </c>
      <c r="E25" s="49">
        <v>3108</v>
      </c>
      <c r="F25" s="85">
        <f t="shared" si="0"/>
        <v>4.5258620689655173E-2</v>
      </c>
      <c r="G25" s="49">
        <v>694</v>
      </c>
      <c r="H25" s="28">
        <f t="shared" si="2"/>
        <v>0.2232947232947233</v>
      </c>
      <c r="I25" s="49">
        <v>924</v>
      </c>
      <c r="J25" s="85">
        <f t="shared" si="4"/>
        <v>0.29729729729729731</v>
      </c>
      <c r="K25" s="49">
        <v>460</v>
      </c>
      <c r="L25" s="28">
        <f t="shared" si="3"/>
        <v>0.66282420749279536</v>
      </c>
      <c r="M25" s="49">
        <v>748</v>
      </c>
      <c r="N25" s="43">
        <f>+M25/I25</f>
        <v>0.80952380952380953</v>
      </c>
    </row>
  </sheetData>
  <mergeCells count="4">
    <mergeCell ref="A3:N3"/>
    <mergeCell ref="A2:N2"/>
    <mergeCell ref="A1:N1"/>
    <mergeCell ref="A5:A8"/>
  </mergeCells>
  <phoneticPr fontId="2" type="noConversion"/>
  <printOptions horizontalCentered="1" verticalCentered="1"/>
  <pageMargins left="0.51" right="0.5" top="0.75" bottom="0.75" header="0.12"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zoomScaleNormal="75" workbookViewId="0">
      <pane ySplit="7" topLeftCell="A14" activePane="bottomLeft" state="frozen"/>
      <selection activeCell="C1" sqref="C1"/>
      <selection pane="bottomLeft" activeCell="A27" sqref="A27"/>
    </sheetView>
  </sheetViews>
  <sheetFormatPr defaultColWidth="9.1796875" defaultRowHeight="12.5" x14ac:dyDescent="0.25"/>
  <cols>
    <col min="1" max="1" width="21.1796875" style="2" customWidth="1"/>
    <col min="2" max="2" width="12.1796875" style="2" customWidth="1"/>
    <col min="3" max="4" width="11.26953125" style="2" bestFit="1" customWidth="1"/>
    <col min="5" max="5" width="9.453125" style="2" bestFit="1" customWidth="1"/>
    <col min="6" max="8" width="11.26953125" style="2" bestFit="1" customWidth="1"/>
    <col min="9" max="9" width="9.453125" style="2" bestFit="1" customWidth="1"/>
    <col min="10" max="10" width="10.453125" style="2" bestFit="1" customWidth="1"/>
    <col min="11" max="11" width="9.453125" style="2" bestFit="1" customWidth="1"/>
    <col min="12" max="12" width="11" style="2" customWidth="1"/>
    <col min="13" max="13" width="0" style="2" hidden="1" customWidth="1"/>
    <col min="14" max="16384" width="9.1796875" style="2"/>
  </cols>
  <sheetData>
    <row r="1" spans="1:14" s="1" customFormat="1" ht="18.75" customHeight="1" x14ac:dyDescent="0.25">
      <c r="A1" s="167" t="str">
        <f>'1- Populations in Cohort'!A1:N1</f>
        <v xml:space="preserve">TAB 10 - LABOR EXCHANGE PERFORMANCE SUMMARY </v>
      </c>
      <c r="B1" s="168"/>
      <c r="C1" s="168"/>
      <c r="D1" s="168"/>
      <c r="E1" s="168"/>
      <c r="F1" s="168"/>
      <c r="G1" s="168"/>
      <c r="H1" s="168"/>
      <c r="I1" s="168"/>
      <c r="J1" s="168"/>
      <c r="K1" s="169"/>
      <c r="L1" s="8"/>
      <c r="M1" s="8"/>
      <c r="N1" s="8"/>
    </row>
    <row r="2" spans="1:14" s="1" customFormat="1" ht="18.75" customHeight="1" x14ac:dyDescent="0.25">
      <c r="A2" s="155" t="str">
        <f>'1- Populations in Cohort'!A2:N2</f>
        <v>FY22 QUARTER ENDING JUNE 30, 2022</v>
      </c>
      <c r="B2" s="170"/>
      <c r="C2" s="170"/>
      <c r="D2" s="170"/>
      <c r="E2" s="170"/>
      <c r="F2" s="170"/>
      <c r="G2" s="170"/>
      <c r="H2" s="170"/>
      <c r="I2" s="170"/>
      <c r="J2" s="170"/>
      <c r="K2" s="171"/>
      <c r="L2" s="8"/>
      <c r="M2" s="8"/>
      <c r="N2" s="8"/>
    </row>
    <row r="3" spans="1:14" s="1" customFormat="1" ht="18.75" customHeight="1" thickBot="1" x14ac:dyDescent="0.3">
      <c r="A3" s="172" t="s">
        <v>59</v>
      </c>
      <c r="B3" s="173"/>
      <c r="C3" s="173"/>
      <c r="D3" s="173"/>
      <c r="E3" s="173"/>
      <c r="F3" s="173"/>
      <c r="G3" s="173"/>
      <c r="H3" s="173"/>
      <c r="I3" s="173"/>
      <c r="J3" s="173"/>
      <c r="K3" s="174"/>
      <c r="L3" s="8"/>
      <c r="M3" s="8"/>
      <c r="N3" s="8"/>
    </row>
    <row r="4" spans="1:14" s="1" customFormat="1" ht="13" x14ac:dyDescent="0.25">
      <c r="A4" s="52" t="s">
        <v>14</v>
      </c>
      <c r="B4" s="60" t="s">
        <v>15</v>
      </c>
      <c r="C4" s="53" t="s">
        <v>16</v>
      </c>
      <c r="D4" s="53" t="s">
        <v>17</v>
      </c>
      <c r="E4" s="54" t="s">
        <v>18</v>
      </c>
      <c r="F4" s="61" t="s">
        <v>60</v>
      </c>
      <c r="G4" s="53" t="s">
        <v>20</v>
      </c>
      <c r="H4" s="53" t="s">
        <v>61</v>
      </c>
      <c r="I4" s="54" t="s">
        <v>22</v>
      </c>
      <c r="J4" s="59" t="s">
        <v>62</v>
      </c>
      <c r="K4" s="69" t="s">
        <v>24</v>
      </c>
      <c r="L4" s="7"/>
      <c r="M4" s="7"/>
    </row>
    <row r="5" spans="1:14" s="3" customFormat="1" x14ac:dyDescent="0.25">
      <c r="A5" s="182" t="s">
        <v>63</v>
      </c>
      <c r="B5" s="185" t="s">
        <v>64</v>
      </c>
      <c r="C5" s="188" t="s">
        <v>65</v>
      </c>
      <c r="D5" s="188" t="s">
        <v>66</v>
      </c>
      <c r="E5" s="164" t="s">
        <v>67</v>
      </c>
      <c r="F5" s="185" t="s">
        <v>68</v>
      </c>
      <c r="G5" s="188" t="s">
        <v>69</v>
      </c>
      <c r="H5" s="188" t="s">
        <v>70</v>
      </c>
      <c r="I5" s="164" t="s">
        <v>67</v>
      </c>
      <c r="J5" s="191" t="s">
        <v>71</v>
      </c>
      <c r="K5" s="164" t="s">
        <v>67</v>
      </c>
    </row>
    <row r="6" spans="1:14" s="3" customFormat="1" x14ac:dyDescent="0.25">
      <c r="A6" s="183"/>
      <c r="B6" s="186"/>
      <c r="C6" s="189"/>
      <c r="D6" s="189"/>
      <c r="E6" s="165"/>
      <c r="F6" s="186"/>
      <c r="G6" s="189"/>
      <c r="H6" s="189"/>
      <c r="I6" s="165"/>
      <c r="J6" s="192"/>
      <c r="K6" s="165"/>
    </row>
    <row r="7" spans="1:14" s="3" customFormat="1" ht="13" thickBot="1" x14ac:dyDescent="0.3">
      <c r="A7" s="184"/>
      <c r="B7" s="187"/>
      <c r="C7" s="190"/>
      <c r="D7" s="190"/>
      <c r="E7" s="166"/>
      <c r="F7" s="187"/>
      <c r="G7" s="190"/>
      <c r="H7" s="190"/>
      <c r="I7" s="166"/>
      <c r="J7" s="193"/>
      <c r="K7" s="166"/>
    </row>
    <row r="8" spans="1:14" s="3" customFormat="1" ht="17.25" customHeight="1" x14ac:dyDescent="0.25">
      <c r="A8" s="19" t="s">
        <v>42</v>
      </c>
      <c r="B8" s="20">
        <v>1890</v>
      </c>
      <c r="C8" s="38">
        <v>1128</v>
      </c>
      <c r="D8" s="65">
        <f>+C8/B8</f>
        <v>0.59682539682539681</v>
      </c>
      <c r="E8" s="21">
        <f>D8/0.65</f>
        <v>0.91819291819291815</v>
      </c>
      <c r="F8" s="38">
        <v>2418</v>
      </c>
      <c r="G8" s="50">
        <v>1357</v>
      </c>
      <c r="H8" s="63">
        <f>+G8/F8</f>
        <v>0.56120760959470639</v>
      </c>
      <c r="I8" s="21">
        <f>H8/0.66</f>
        <v>0.85031455999197936</v>
      </c>
      <c r="J8" s="71">
        <v>7634.7</v>
      </c>
      <c r="K8" s="39">
        <f>(J8/6800)</f>
        <v>1.1227499999999999</v>
      </c>
    </row>
    <row r="9" spans="1:14" s="3" customFormat="1" ht="17.25" customHeight="1" x14ac:dyDescent="0.25">
      <c r="A9" s="22" t="s">
        <v>43</v>
      </c>
      <c r="B9" s="20">
        <v>6207</v>
      </c>
      <c r="C9" s="38">
        <v>3799</v>
      </c>
      <c r="D9" s="65">
        <f t="shared" ref="D9:D24" si="0">+C9/B9</f>
        <v>0.61205091026260672</v>
      </c>
      <c r="E9" s="21">
        <f t="shared" ref="E9:E24" si="1">D9/0.65</f>
        <v>0.94161678501939494</v>
      </c>
      <c r="F9" s="38">
        <v>7143</v>
      </c>
      <c r="G9" s="51">
        <v>4204</v>
      </c>
      <c r="H9" s="63">
        <f t="shared" ref="H9:H24" si="2">+G9/F9</f>
        <v>0.58854822903541926</v>
      </c>
      <c r="I9" s="21">
        <f t="shared" ref="I9:I24" si="3">H9/0.66</f>
        <v>0.89173974096275643</v>
      </c>
      <c r="J9" s="72">
        <v>9377.23</v>
      </c>
      <c r="K9" s="39">
        <f t="shared" ref="K9:K24" si="4">(J9/6800)</f>
        <v>1.3790044117647058</v>
      </c>
    </row>
    <row r="10" spans="1:14" s="3" customFormat="1" ht="17.25" customHeight="1" x14ac:dyDescent="0.25">
      <c r="A10" s="22" t="s">
        <v>44</v>
      </c>
      <c r="B10" s="20">
        <v>3098</v>
      </c>
      <c r="C10" s="38">
        <v>1862</v>
      </c>
      <c r="D10" s="65">
        <f t="shared" si="0"/>
        <v>0.60103292446739831</v>
      </c>
      <c r="E10" s="21">
        <f t="shared" si="1"/>
        <v>0.92466603764215116</v>
      </c>
      <c r="F10" s="38">
        <v>4768</v>
      </c>
      <c r="G10" s="51">
        <v>2874</v>
      </c>
      <c r="H10" s="63">
        <f t="shared" si="2"/>
        <v>0.60276845637583898</v>
      </c>
      <c r="I10" s="21">
        <f t="shared" si="3"/>
        <v>0.91328553996339235</v>
      </c>
      <c r="J10" s="72">
        <v>8444.6299999999992</v>
      </c>
      <c r="K10" s="39">
        <f t="shared" si="4"/>
        <v>1.2418573529411763</v>
      </c>
    </row>
    <row r="11" spans="1:14" s="3" customFormat="1" ht="17.25" customHeight="1" x14ac:dyDescent="0.25">
      <c r="A11" s="22" t="s">
        <v>45</v>
      </c>
      <c r="B11" s="20">
        <v>2504</v>
      </c>
      <c r="C11" s="38">
        <v>1423</v>
      </c>
      <c r="D11" s="65">
        <f t="shared" si="0"/>
        <v>0.56829073482428116</v>
      </c>
      <c r="E11" s="21">
        <f t="shared" si="1"/>
        <v>0.87429343819120175</v>
      </c>
      <c r="F11" s="38">
        <v>2845</v>
      </c>
      <c r="G11" s="51">
        <v>1662</v>
      </c>
      <c r="H11" s="63">
        <f t="shared" si="2"/>
        <v>0.58418277680140596</v>
      </c>
      <c r="I11" s="21">
        <f t="shared" si="3"/>
        <v>0.88512541939606959</v>
      </c>
      <c r="J11" s="72">
        <v>9189.39</v>
      </c>
      <c r="K11" s="39">
        <f t="shared" si="4"/>
        <v>1.3513808823529412</v>
      </c>
    </row>
    <row r="12" spans="1:14" s="3" customFormat="1" ht="17.25" customHeight="1" x14ac:dyDescent="0.25">
      <c r="A12" s="22" t="s">
        <v>72</v>
      </c>
      <c r="B12" s="20">
        <v>1803</v>
      </c>
      <c r="C12" s="38">
        <v>1091</v>
      </c>
      <c r="D12" s="65">
        <f t="shared" si="0"/>
        <v>0.60510260676650029</v>
      </c>
      <c r="E12" s="21">
        <f t="shared" si="1"/>
        <v>0.93092708733307739</v>
      </c>
      <c r="F12" s="38">
        <v>1866</v>
      </c>
      <c r="G12" s="51">
        <v>1057</v>
      </c>
      <c r="H12" s="63">
        <f t="shared" si="2"/>
        <v>0.56645230439442662</v>
      </c>
      <c r="I12" s="21">
        <f t="shared" si="3"/>
        <v>0.85826106726428275</v>
      </c>
      <c r="J12" s="72">
        <v>8969.52</v>
      </c>
      <c r="K12" s="39">
        <f t="shared" si="4"/>
        <v>1.3190470588235295</v>
      </c>
    </row>
    <row r="13" spans="1:14" s="3" customFormat="1" ht="17.25" customHeight="1" x14ac:dyDescent="0.25">
      <c r="A13" s="22" t="s">
        <v>47</v>
      </c>
      <c r="B13" s="20">
        <v>5160</v>
      </c>
      <c r="C13" s="38">
        <v>3139</v>
      </c>
      <c r="D13" s="65">
        <f t="shared" si="0"/>
        <v>0.60833333333333328</v>
      </c>
      <c r="E13" s="21">
        <f t="shared" si="1"/>
        <v>0.93589743589743579</v>
      </c>
      <c r="F13" s="38">
        <v>5451</v>
      </c>
      <c r="G13" s="51">
        <v>3270</v>
      </c>
      <c r="H13" s="63">
        <f t="shared" si="2"/>
        <v>0.59988992845349476</v>
      </c>
      <c r="I13" s="21">
        <f t="shared" si="3"/>
        <v>0.90892413402044658</v>
      </c>
      <c r="J13" s="72">
        <v>9705.48</v>
      </c>
      <c r="K13" s="39">
        <f t="shared" si="4"/>
        <v>1.4272764705882353</v>
      </c>
    </row>
    <row r="14" spans="1:14" s="3" customFormat="1" ht="17.25" customHeight="1" x14ac:dyDescent="0.25">
      <c r="A14" s="19" t="s">
        <v>73</v>
      </c>
      <c r="B14" s="20">
        <v>2729</v>
      </c>
      <c r="C14" s="38">
        <v>1762</v>
      </c>
      <c r="D14" s="65">
        <f t="shared" si="0"/>
        <v>0.64565775009160864</v>
      </c>
      <c r="E14" s="21">
        <f t="shared" si="1"/>
        <v>0.9933196155255517</v>
      </c>
      <c r="F14" s="38">
        <v>3020</v>
      </c>
      <c r="G14" s="51">
        <v>2041</v>
      </c>
      <c r="H14" s="63">
        <f t="shared" si="2"/>
        <v>0.67582781456953644</v>
      </c>
      <c r="I14" s="21">
        <f t="shared" si="3"/>
        <v>1.0239815372265704</v>
      </c>
      <c r="J14" s="72">
        <v>8807.0349999999999</v>
      </c>
      <c r="K14" s="39">
        <f t="shared" si="4"/>
        <v>1.295152205882353</v>
      </c>
    </row>
    <row r="15" spans="1:14" s="3" customFormat="1" ht="17.25" customHeight="1" x14ac:dyDescent="0.25">
      <c r="A15" s="22" t="s">
        <v>74</v>
      </c>
      <c r="B15" s="20">
        <v>3144</v>
      </c>
      <c r="C15" s="38">
        <v>1905</v>
      </c>
      <c r="D15" s="65">
        <f t="shared" si="0"/>
        <v>0.60591603053435117</v>
      </c>
      <c r="E15" s="21">
        <f t="shared" si="1"/>
        <v>0.93217850851438633</v>
      </c>
      <c r="F15" s="38">
        <v>2977</v>
      </c>
      <c r="G15" s="51">
        <v>1844</v>
      </c>
      <c r="H15" s="63">
        <f t="shared" si="2"/>
        <v>0.61941551897883773</v>
      </c>
      <c r="I15" s="21">
        <f t="shared" si="3"/>
        <v>0.93850836208914801</v>
      </c>
      <c r="J15" s="72">
        <v>9804.94</v>
      </c>
      <c r="K15" s="39">
        <f t="shared" si="4"/>
        <v>1.4419029411764706</v>
      </c>
    </row>
    <row r="16" spans="1:14" s="3" customFormat="1" ht="17.25" customHeight="1" x14ac:dyDescent="0.25">
      <c r="A16" s="22" t="s">
        <v>75</v>
      </c>
      <c r="B16" s="20">
        <v>1760</v>
      </c>
      <c r="C16" s="38">
        <v>996</v>
      </c>
      <c r="D16" s="65">
        <f t="shared" si="0"/>
        <v>0.56590909090909092</v>
      </c>
      <c r="E16" s="21">
        <f t="shared" si="1"/>
        <v>0.87062937062937062</v>
      </c>
      <c r="F16" s="38">
        <v>2300</v>
      </c>
      <c r="G16" s="51">
        <v>1374</v>
      </c>
      <c r="H16" s="63">
        <f t="shared" si="2"/>
        <v>0.59739130434782606</v>
      </c>
      <c r="I16" s="21">
        <f t="shared" si="3"/>
        <v>0.9051383399209485</v>
      </c>
      <c r="J16" s="72">
        <v>6062.72</v>
      </c>
      <c r="K16" s="39">
        <f t="shared" si="4"/>
        <v>0.8915764705882353</v>
      </c>
    </row>
    <row r="17" spans="1:12" s="3" customFormat="1" ht="17.25" customHeight="1" x14ac:dyDescent="0.25">
      <c r="A17" s="22" t="s">
        <v>51</v>
      </c>
      <c r="B17" s="20">
        <v>7962</v>
      </c>
      <c r="C17" s="38">
        <v>4576</v>
      </c>
      <c r="D17" s="65">
        <f t="shared" si="0"/>
        <v>0.57472996734488824</v>
      </c>
      <c r="E17" s="21">
        <f t="shared" si="1"/>
        <v>0.88419994976136651</v>
      </c>
      <c r="F17" s="38">
        <v>10174</v>
      </c>
      <c r="G17" s="51">
        <v>5783</v>
      </c>
      <c r="H17" s="63">
        <f t="shared" si="2"/>
        <v>0.56840967171220758</v>
      </c>
      <c r="I17" s="21">
        <f t="shared" si="3"/>
        <v>0.86122677532152658</v>
      </c>
      <c r="J17" s="72">
        <v>7398.625</v>
      </c>
      <c r="K17" s="39">
        <f t="shared" si="4"/>
        <v>1.0880330882352942</v>
      </c>
    </row>
    <row r="18" spans="1:12" s="3" customFormat="1" ht="17.25" customHeight="1" x14ac:dyDescent="0.25">
      <c r="A18" s="22" t="s">
        <v>76</v>
      </c>
      <c r="B18" s="20">
        <v>4941</v>
      </c>
      <c r="C18" s="38">
        <v>3145</v>
      </c>
      <c r="D18" s="65">
        <f t="shared" si="0"/>
        <v>0.63651082776765833</v>
      </c>
      <c r="E18" s="21">
        <f t="shared" si="1"/>
        <v>0.97924742733485892</v>
      </c>
      <c r="F18" s="38">
        <v>4779</v>
      </c>
      <c r="G18" s="51">
        <v>3052</v>
      </c>
      <c r="H18" s="63">
        <f t="shared" si="2"/>
        <v>0.63862732789286458</v>
      </c>
      <c r="I18" s="21">
        <f t="shared" si="3"/>
        <v>0.96761716347403715</v>
      </c>
      <c r="J18" s="72">
        <v>8912.2099999999991</v>
      </c>
      <c r="K18" s="39">
        <f t="shared" si="4"/>
        <v>1.3106191176470587</v>
      </c>
    </row>
    <row r="19" spans="1:12" s="3" customFormat="1" ht="17.25" customHeight="1" x14ac:dyDescent="0.25">
      <c r="A19" s="22" t="s">
        <v>53</v>
      </c>
      <c r="B19" s="20">
        <v>5165</v>
      </c>
      <c r="C19" s="38">
        <v>3165</v>
      </c>
      <c r="D19" s="65">
        <f t="shared" si="0"/>
        <v>0.61277831558567275</v>
      </c>
      <c r="E19" s="21">
        <f t="shared" si="1"/>
        <v>0.94273587013180415</v>
      </c>
      <c r="F19" s="38">
        <v>6135</v>
      </c>
      <c r="G19" s="51">
        <v>3858</v>
      </c>
      <c r="H19" s="63">
        <f t="shared" si="2"/>
        <v>0.6288508557457213</v>
      </c>
      <c r="I19" s="21">
        <f t="shared" si="3"/>
        <v>0.95280432688745653</v>
      </c>
      <c r="J19" s="72">
        <v>12002.5</v>
      </c>
      <c r="K19" s="39">
        <f t="shared" si="4"/>
        <v>1.7650735294117648</v>
      </c>
    </row>
    <row r="20" spans="1:12" s="3" customFormat="1" ht="17.25" customHeight="1" x14ac:dyDescent="0.25">
      <c r="A20" s="22" t="s">
        <v>77</v>
      </c>
      <c r="B20" s="20">
        <v>4465</v>
      </c>
      <c r="C20" s="38">
        <v>2786</v>
      </c>
      <c r="D20" s="65">
        <f t="shared" si="0"/>
        <v>0.62396416573348268</v>
      </c>
      <c r="E20" s="21">
        <f t="shared" si="1"/>
        <v>0.95994487035920406</v>
      </c>
      <c r="F20" s="38">
        <v>4321</v>
      </c>
      <c r="G20" s="51">
        <v>2727</v>
      </c>
      <c r="H20" s="63">
        <f t="shared" si="2"/>
        <v>0.63110391113168252</v>
      </c>
      <c r="I20" s="21">
        <f t="shared" si="3"/>
        <v>0.95621804716921588</v>
      </c>
      <c r="J20" s="72">
        <v>13153.16</v>
      </c>
      <c r="K20" s="39">
        <f t="shared" si="4"/>
        <v>1.9342882352941175</v>
      </c>
    </row>
    <row r="21" spans="1:12" s="3" customFormat="1" ht="17.25" customHeight="1" x14ac:dyDescent="0.25">
      <c r="A21" s="22" t="s">
        <v>78</v>
      </c>
      <c r="B21" s="20">
        <v>1889</v>
      </c>
      <c r="C21" s="38">
        <v>1199</v>
      </c>
      <c r="D21" s="65">
        <f t="shared" si="0"/>
        <v>0.6347273689782954</v>
      </c>
      <c r="E21" s="21">
        <f t="shared" si="1"/>
        <v>0.9765036445819929</v>
      </c>
      <c r="F21" s="38">
        <v>2376</v>
      </c>
      <c r="G21" s="51">
        <v>1457</v>
      </c>
      <c r="H21" s="63">
        <f t="shared" si="2"/>
        <v>0.61321548821548821</v>
      </c>
      <c r="I21" s="21">
        <f t="shared" si="3"/>
        <v>0.92911437608407299</v>
      </c>
      <c r="J21" s="72">
        <v>10787.5</v>
      </c>
      <c r="K21" s="39">
        <f t="shared" si="4"/>
        <v>1.5863970588235294</v>
      </c>
    </row>
    <row r="22" spans="1:12" s="3" customFormat="1" ht="17.25" customHeight="1" x14ac:dyDescent="0.25">
      <c r="A22" s="22" t="s">
        <v>56</v>
      </c>
      <c r="B22" s="20">
        <v>3170</v>
      </c>
      <c r="C22" s="38">
        <v>1849</v>
      </c>
      <c r="D22" s="65">
        <f t="shared" si="0"/>
        <v>0.58328075709779181</v>
      </c>
      <c r="E22" s="21">
        <f t="shared" si="1"/>
        <v>0.89735501091967973</v>
      </c>
      <c r="F22" s="38">
        <v>3545</v>
      </c>
      <c r="G22" s="51">
        <v>2106</v>
      </c>
      <c r="H22" s="63">
        <f t="shared" si="2"/>
        <v>0.59407616361071935</v>
      </c>
      <c r="I22" s="21">
        <f t="shared" si="3"/>
        <v>0.90011539941018082</v>
      </c>
      <c r="J22" s="72">
        <v>10093.129999999999</v>
      </c>
      <c r="K22" s="39">
        <f t="shared" si="4"/>
        <v>1.4842838235294116</v>
      </c>
    </row>
    <row r="23" spans="1:12" s="3" customFormat="1" ht="17.25" customHeight="1" thickBot="1" x14ac:dyDescent="0.3">
      <c r="A23" s="23" t="s">
        <v>57</v>
      </c>
      <c r="B23" s="24">
        <v>3702</v>
      </c>
      <c r="C23" s="41">
        <v>2232</v>
      </c>
      <c r="D23" s="66">
        <f t="shared" si="0"/>
        <v>0.60291734197730962</v>
      </c>
      <c r="E23" s="25">
        <f t="shared" si="1"/>
        <v>0.92756514150355318</v>
      </c>
      <c r="F23" s="41">
        <v>3008</v>
      </c>
      <c r="G23" s="81">
        <v>1765</v>
      </c>
      <c r="H23" s="64">
        <f t="shared" si="2"/>
        <v>0.58676861702127658</v>
      </c>
      <c r="I23" s="25">
        <f t="shared" si="3"/>
        <v>0.88904335912314625</v>
      </c>
      <c r="J23" s="106">
        <v>10448.540000000001</v>
      </c>
      <c r="K23" s="121">
        <f t="shared" si="4"/>
        <v>1.5365500000000001</v>
      </c>
      <c r="L23" s="67"/>
    </row>
    <row r="24" spans="1:12" s="10" customFormat="1" ht="17.25" customHeight="1" thickBot="1" x14ac:dyDescent="0.3">
      <c r="A24" s="26" t="s">
        <v>79</v>
      </c>
      <c r="B24" s="27">
        <v>59589</v>
      </c>
      <c r="C24" s="49">
        <v>36057</v>
      </c>
      <c r="D24" s="85">
        <f t="shared" si="0"/>
        <v>0.6050949000654483</v>
      </c>
      <c r="E24" s="28">
        <f t="shared" si="1"/>
        <v>0.93091523086992045</v>
      </c>
      <c r="F24" s="42">
        <v>67126</v>
      </c>
      <c r="G24" s="49">
        <v>40431</v>
      </c>
      <c r="H24" s="113">
        <f t="shared" si="2"/>
        <v>0.60231504931025237</v>
      </c>
      <c r="I24" s="28">
        <f t="shared" si="3"/>
        <v>0.91259855956098834</v>
      </c>
      <c r="J24" s="118">
        <v>9341.26</v>
      </c>
      <c r="K24" s="122">
        <f t="shared" si="4"/>
        <v>1.3737147058823529</v>
      </c>
      <c r="L24" s="68"/>
    </row>
    <row r="25" spans="1:12" s="10" customFormat="1" ht="17.25" customHeight="1" x14ac:dyDescent="0.25">
      <c r="A25" s="178" t="s">
        <v>88</v>
      </c>
      <c r="B25" s="179"/>
      <c r="C25" s="179"/>
      <c r="D25" s="179"/>
      <c r="E25" s="179"/>
      <c r="F25" s="179"/>
      <c r="G25" s="179"/>
      <c r="H25" s="179"/>
      <c r="I25" s="180"/>
      <c r="J25" s="179"/>
      <c r="K25" s="181"/>
      <c r="L25" s="9"/>
    </row>
    <row r="26" spans="1:12" s="6" customFormat="1" ht="122.25" customHeight="1" thickBot="1" x14ac:dyDescent="0.3">
      <c r="A26" s="175" t="s">
        <v>80</v>
      </c>
      <c r="B26" s="176"/>
      <c r="C26" s="176"/>
      <c r="D26" s="176"/>
      <c r="E26" s="176"/>
      <c r="F26" s="176"/>
      <c r="G26" s="176"/>
      <c r="H26" s="176"/>
      <c r="I26" s="176"/>
      <c r="J26" s="176"/>
      <c r="K26" s="177"/>
      <c r="L26" s="5"/>
    </row>
  </sheetData>
  <mergeCells count="16">
    <mergeCell ref="K5:K7"/>
    <mergeCell ref="A1:K1"/>
    <mergeCell ref="A2:K2"/>
    <mergeCell ref="A3:K3"/>
    <mergeCell ref="A26:K26"/>
    <mergeCell ref="A25:K25"/>
    <mergeCell ref="A5:A7"/>
    <mergeCell ref="B5:B7"/>
    <mergeCell ref="C5:C7"/>
    <mergeCell ref="D5:D7"/>
    <mergeCell ref="F5:F7"/>
    <mergeCell ref="G5:G7"/>
    <mergeCell ref="H5:H7"/>
    <mergeCell ref="E5:E7"/>
    <mergeCell ref="J5:J7"/>
    <mergeCell ref="I5:I7"/>
  </mergeCells>
  <phoneticPr fontId="0" type="noConversion"/>
  <printOptions horizontalCentered="1" verticalCentered="1"/>
  <pageMargins left="0.3" right="0.3" top="0.3" bottom="0.3" header="0.12" footer="0.13"/>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4"/>
  <sheetViews>
    <sheetView zoomScaleNormal="75" workbookViewId="0">
      <selection activeCell="A25" sqref="A25"/>
    </sheetView>
  </sheetViews>
  <sheetFormatPr defaultColWidth="9.1796875" defaultRowHeight="12.5" x14ac:dyDescent="0.25"/>
  <cols>
    <col min="1" max="1" width="21.1796875" style="2" customWidth="1"/>
    <col min="2" max="2" width="12.1796875" style="2" customWidth="1"/>
    <col min="3" max="4" width="11.26953125" style="2" bestFit="1" customWidth="1"/>
    <col min="5" max="5" width="9.453125" style="2" bestFit="1" customWidth="1"/>
    <col min="6" max="8" width="11.26953125" style="2" bestFit="1" customWidth="1"/>
    <col min="9" max="9" width="9.453125" style="2" bestFit="1" customWidth="1"/>
    <col min="10" max="10" width="10.453125" style="2" bestFit="1" customWidth="1"/>
    <col min="11" max="11" width="9.453125" style="2" bestFit="1" customWidth="1"/>
    <col min="12" max="12" width="11" style="2" customWidth="1"/>
    <col min="13" max="13" width="0" style="2" hidden="1" customWidth="1"/>
    <col min="14" max="16384" width="9.1796875" style="2"/>
  </cols>
  <sheetData>
    <row r="1" spans="1:14" s="1" customFormat="1" ht="18.75" customHeight="1" x14ac:dyDescent="0.25">
      <c r="A1" s="194" t="str">
        <f>'1- Populations in Cohort'!A1:N1</f>
        <v xml:space="preserve">TAB 10 - LABOR EXCHANGE PERFORMANCE SUMMARY </v>
      </c>
      <c r="B1" s="195"/>
      <c r="C1" s="195"/>
      <c r="D1" s="195"/>
      <c r="E1" s="195"/>
      <c r="F1" s="195"/>
      <c r="G1" s="195"/>
      <c r="H1" s="195"/>
      <c r="I1" s="195"/>
      <c r="J1" s="195"/>
      <c r="K1" s="196"/>
      <c r="L1" s="8"/>
      <c r="M1" s="8"/>
      <c r="N1" s="8"/>
    </row>
    <row r="2" spans="1:14" s="1" customFormat="1" ht="18.75" customHeight="1" x14ac:dyDescent="0.25">
      <c r="A2" s="197" t="str">
        <f>'1- Populations in Cohort'!A2:N2</f>
        <v>FY22 QUARTER ENDING JUNE 30, 2022</v>
      </c>
      <c r="B2" s="198"/>
      <c r="C2" s="198"/>
      <c r="D2" s="198"/>
      <c r="E2" s="198"/>
      <c r="F2" s="198"/>
      <c r="G2" s="198"/>
      <c r="H2" s="198"/>
      <c r="I2" s="198"/>
      <c r="J2" s="198"/>
      <c r="K2" s="199"/>
      <c r="L2" s="8"/>
      <c r="M2" s="8"/>
      <c r="N2" s="8"/>
    </row>
    <row r="3" spans="1:14" s="1" customFormat="1" ht="18.75" customHeight="1" thickBot="1" x14ac:dyDescent="0.3">
      <c r="A3" s="197" t="s">
        <v>81</v>
      </c>
      <c r="B3" s="198"/>
      <c r="C3" s="198"/>
      <c r="D3" s="198"/>
      <c r="E3" s="198"/>
      <c r="F3" s="198"/>
      <c r="G3" s="198"/>
      <c r="H3" s="198"/>
      <c r="I3" s="198"/>
      <c r="J3" s="198"/>
      <c r="K3" s="199"/>
      <c r="L3" s="8"/>
      <c r="M3" s="8"/>
      <c r="N3" s="8"/>
    </row>
    <row r="4" spans="1:14" s="1" customFormat="1" ht="13" x14ac:dyDescent="0.25">
      <c r="A4" s="52" t="s">
        <v>14</v>
      </c>
      <c r="B4" s="60" t="s">
        <v>15</v>
      </c>
      <c r="C4" s="53" t="s">
        <v>16</v>
      </c>
      <c r="D4" s="53" t="s">
        <v>17</v>
      </c>
      <c r="E4" s="54" t="s">
        <v>18</v>
      </c>
      <c r="F4" s="61" t="s">
        <v>60</v>
      </c>
      <c r="G4" s="53" t="s">
        <v>20</v>
      </c>
      <c r="H4" s="53" t="s">
        <v>61</v>
      </c>
      <c r="I4" s="54" t="s">
        <v>22</v>
      </c>
      <c r="J4" s="59" t="s">
        <v>62</v>
      </c>
      <c r="K4" s="69" t="s">
        <v>24</v>
      </c>
      <c r="L4" s="7"/>
      <c r="M4" s="7"/>
    </row>
    <row r="5" spans="1:14" s="3" customFormat="1" ht="39.5" thickBot="1" x14ac:dyDescent="0.3">
      <c r="A5" s="139" t="s">
        <v>63</v>
      </c>
      <c r="B5" s="140" t="s">
        <v>64</v>
      </c>
      <c r="C5" s="142" t="s">
        <v>65</v>
      </c>
      <c r="D5" s="141" t="s">
        <v>66</v>
      </c>
      <c r="E5" s="137" t="s">
        <v>67</v>
      </c>
      <c r="F5" s="44" t="s">
        <v>68</v>
      </c>
      <c r="G5" s="142" t="s">
        <v>69</v>
      </c>
      <c r="H5" s="141" t="s">
        <v>70</v>
      </c>
      <c r="I5" s="137" t="s">
        <v>67</v>
      </c>
      <c r="J5" s="143" t="s">
        <v>71</v>
      </c>
      <c r="K5" s="70" t="s">
        <v>67</v>
      </c>
    </row>
    <row r="6" spans="1:14" s="3" customFormat="1" ht="17.25" customHeight="1" x14ac:dyDescent="0.25">
      <c r="A6" s="45" t="s">
        <v>42</v>
      </c>
      <c r="B6" s="123">
        <v>1395</v>
      </c>
      <c r="C6" s="124">
        <v>876</v>
      </c>
      <c r="D6" s="125">
        <f>+C6/B6</f>
        <v>0.6279569892473118</v>
      </c>
      <c r="E6" s="126">
        <f>D6/0.65</f>
        <v>0.96608767576509502</v>
      </c>
      <c r="F6" s="124">
        <v>1671</v>
      </c>
      <c r="G6" s="50">
        <v>1015</v>
      </c>
      <c r="H6" s="127">
        <f>+G6/F6</f>
        <v>0.6074207061639737</v>
      </c>
      <c r="I6" s="126">
        <f>H6/0.66</f>
        <v>0.92033440327874794</v>
      </c>
      <c r="J6" s="128">
        <v>7999.9849999999997</v>
      </c>
      <c r="K6" s="129">
        <f>(J6/6800)</f>
        <v>1.1764683823529412</v>
      </c>
    </row>
    <row r="7" spans="1:14" s="3" customFormat="1" ht="17.25" customHeight="1" x14ac:dyDescent="0.25">
      <c r="A7" s="22" t="s">
        <v>43</v>
      </c>
      <c r="B7" s="20">
        <v>3561</v>
      </c>
      <c r="C7" s="38">
        <v>2306</v>
      </c>
      <c r="D7" s="65">
        <f t="shared" ref="D7:D22" si="0">+C7/B7</f>
        <v>0.64757090704858189</v>
      </c>
      <c r="E7" s="21">
        <f>D7/0.65</f>
        <v>0.99626293392089516</v>
      </c>
      <c r="F7" s="38">
        <v>3935</v>
      </c>
      <c r="G7" s="51">
        <v>2499</v>
      </c>
      <c r="H7" s="63">
        <f t="shared" ref="H7:H22" si="1">+G7/F7</f>
        <v>0.63506988564167721</v>
      </c>
      <c r="I7" s="21">
        <f>H7/0.66</f>
        <v>0.96222709945708662</v>
      </c>
      <c r="J7" s="72">
        <v>9906.23</v>
      </c>
      <c r="K7" s="39">
        <f>(J7/6800)</f>
        <v>1.4567985294117647</v>
      </c>
    </row>
    <row r="8" spans="1:14" s="3" customFormat="1" ht="17.25" customHeight="1" x14ac:dyDescent="0.25">
      <c r="A8" s="22" t="s">
        <v>44</v>
      </c>
      <c r="B8" s="20">
        <v>2310</v>
      </c>
      <c r="C8" s="38">
        <v>1442</v>
      </c>
      <c r="D8" s="65">
        <f t="shared" si="0"/>
        <v>0.62424242424242427</v>
      </c>
      <c r="E8" s="21">
        <f t="shared" ref="E8:E22" si="2">D8/0.65</f>
        <v>0.96037296037296038</v>
      </c>
      <c r="F8" s="38">
        <v>3145</v>
      </c>
      <c r="G8" s="51">
        <v>1931</v>
      </c>
      <c r="H8" s="63">
        <f t="shared" si="1"/>
        <v>0.61399046104928456</v>
      </c>
      <c r="I8" s="21">
        <f t="shared" ref="I8:I22" si="3">H8/0.66</f>
        <v>0.93028857734740078</v>
      </c>
      <c r="J8" s="72">
        <v>9532.9449999999997</v>
      </c>
      <c r="K8" s="39">
        <f t="shared" ref="K8:K22" si="4">(J8/6800)</f>
        <v>1.4019036764705881</v>
      </c>
    </row>
    <row r="9" spans="1:14" s="3" customFormat="1" ht="17.25" customHeight="1" x14ac:dyDescent="0.25">
      <c r="A9" s="22" t="s">
        <v>45</v>
      </c>
      <c r="B9" s="20">
        <v>1993</v>
      </c>
      <c r="C9" s="38">
        <v>1160</v>
      </c>
      <c r="D9" s="65">
        <f t="shared" si="0"/>
        <v>0.58203712995484191</v>
      </c>
      <c r="E9" s="21">
        <f t="shared" si="2"/>
        <v>0.89544173839206442</v>
      </c>
      <c r="F9" s="38">
        <v>2069</v>
      </c>
      <c r="G9" s="51">
        <v>1237</v>
      </c>
      <c r="H9" s="63">
        <f t="shared" si="1"/>
        <v>0.597873368777187</v>
      </c>
      <c r="I9" s="21">
        <f t="shared" si="3"/>
        <v>0.90586874057149536</v>
      </c>
      <c r="J9" s="72">
        <v>9589.7000000000007</v>
      </c>
      <c r="K9" s="39">
        <f t="shared" si="4"/>
        <v>1.41025</v>
      </c>
    </row>
    <row r="10" spans="1:14" s="3" customFormat="1" ht="17.25" customHeight="1" x14ac:dyDescent="0.25">
      <c r="A10" s="22" t="s">
        <v>72</v>
      </c>
      <c r="B10" s="20">
        <v>1151</v>
      </c>
      <c r="C10" s="38">
        <v>745</v>
      </c>
      <c r="D10" s="65">
        <f t="shared" si="0"/>
        <v>0.64726324934839274</v>
      </c>
      <c r="E10" s="21">
        <f t="shared" si="2"/>
        <v>0.99578961438214264</v>
      </c>
      <c r="F10" s="38">
        <v>1218</v>
      </c>
      <c r="G10" s="51">
        <v>721</v>
      </c>
      <c r="H10" s="63">
        <f t="shared" si="1"/>
        <v>0.59195402298850575</v>
      </c>
      <c r="I10" s="21">
        <f t="shared" si="3"/>
        <v>0.89690003483106928</v>
      </c>
      <c r="J10" s="72">
        <v>9600</v>
      </c>
      <c r="K10" s="39">
        <f t="shared" si="4"/>
        <v>1.411764705882353</v>
      </c>
    </row>
    <row r="11" spans="1:14" s="3" customFormat="1" ht="17.25" customHeight="1" x14ac:dyDescent="0.25">
      <c r="A11" s="22" t="s">
        <v>47</v>
      </c>
      <c r="B11" s="20">
        <v>4243</v>
      </c>
      <c r="C11" s="38">
        <v>2623</v>
      </c>
      <c r="D11" s="65">
        <f t="shared" si="0"/>
        <v>0.61819467358001412</v>
      </c>
      <c r="E11" s="21">
        <f t="shared" si="2"/>
        <v>0.95106872858463709</v>
      </c>
      <c r="F11" s="38">
        <v>4383</v>
      </c>
      <c r="G11" s="51">
        <v>2722</v>
      </c>
      <c r="H11" s="63">
        <f t="shared" si="1"/>
        <v>0.62103582021446502</v>
      </c>
      <c r="I11" s="21">
        <f t="shared" si="3"/>
        <v>0.94096336396131064</v>
      </c>
      <c r="J11" s="72">
        <v>10129.56</v>
      </c>
      <c r="K11" s="39">
        <f t="shared" si="4"/>
        <v>1.4896411764705881</v>
      </c>
    </row>
    <row r="12" spans="1:14" s="3" customFormat="1" ht="17.25" customHeight="1" x14ac:dyDescent="0.25">
      <c r="A12" s="19" t="s">
        <v>73</v>
      </c>
      <c r="B12" s="20">
        <v>2049</v>
      </c>
      <c r="C12" s="38">
        <v>1428</v>
      </c>
      <c r="D12" s="65">
        <f t="shared" si="0"/>
        <v>0.69692532942898977</v>
      </c>
      <c r="E12" s="21">
        <f t="shared" si="2"/>
        <v>1.0721928145061381</v>
      </c>
      <c r="F12" s="38">
        <v>2482</v>
      </c>
      <c r="G12" s="51">
        <v>1772</v>
      </c>
      <c r="H12" s="63">
        <f t="shared" si="1"/>
        <v>0.71394037066881544</v>
      </c>
      <c r="I12" s="21">
        <f t="shared" si="3"/>
        <v>1.0817278343466901</v>
      </c>
      <c r="J12" s="72">
        <v>9598.6749999999993</v>
      </c>
      <c r="K12" s="39">
        <f t="shared" si="4"/>
        <v>1.4115698529411764</v>
      </c>
    </row>
    <row r="13" spans="1:14" s="3" customFormat="1" ht="17.25" customHeight="1" x14ac:dyDescent="0.25">
      <c r="A13" s="22" t="s">
        <v>74</v>
      </c>
      <c r="B13" s="20">
        <v>2255</v>
      </c>
      <c r="C13" s="38">
        <v>1426</v>
      </c>
      <c r="D13" s="65">
        <f t="shared" si="0"/>
        <v>0.63237250554323721</v>
      </c>
      <c r="E13" s="21">
        <f t="shared" si="2"/>
        <v>0.97288077775882642</v>
      </c>
      <c r="F13" s="38">
        <v>1998</v>
      </c>
      <c r="G13" s="51">
        <v>1295</v>
      </c>
      <c r="H13" s="63">
        <f t="shared" si="1"/>
        <v>0.64814814814814814</v>
      </c>
      <c r="I13" s="21">
        <f t="shared" si="3"/>
        <v>0.98204264870931535</v>
      </c>
      <c r="J13" s="72">
        <v>11436.615</v>
      </c>
      <c r="K13" s="39">
        <f t="shared" si="4"/>
        <v>1.6818551470588234</v>
      </c>
    </row>
    <row r="14" spans="1:14" s="3" customFormat="1" ht="17.25" customHeight="1" x14ac:dyDescent="0.25">
      <c r="A14" s="22" t="s">
        <v>75</v>
      </c>
      <c r="B14" s="20">
        <v>937</v>
      </c>
      <c r="C14" s="38">
        <v>619</v>
      </c>
      <c r="D14" s="65">
        <f t="shared" si="0"/>
        <v>0.66061899679829239</v>
      </c>
      <c r="E14" s="21">
        <f t="shared" si="2"/>
        <v>1.016336918151219</v>
      </c>
      <c r="F14" s="38">
        <v>1216</v>
      </c>
      <c r="G14" s="51">
        <v>762</v>
      </c>
      <c r="H14" s="63">
        <f t="shared" si="1"/>
        <v>0.62664473684210531</v>
      </c>
      <c r="I14" s="21">
        <f t="shared" si="3"/>
        <v>0.94946172248803828</v>
      </c>
      <c r="J14" s="72">
        <v>7980</v>
      </c>
      <c r="K14" s="39">
        <f t="shared" si="4"/>
        <v>1.1735294117647059</v>
      </c>
    </row>
    <row r="15" spans="1:14" s="3" customFormat="1" ht="17.25" customHeight="1" x14ac:dyDescent="0.25">
      <c r="A15" s="22" t="s">
        <v>51</v>
      </c>
      <c r="B15" s="20">
        <v>4268</v>
      </c>
      <c r="C15" s="38">
        <v>2764</v>
      </c>
      <c r="D15" s="65">
        <f t="shared" si="0"/>
        <v>0.64761012183692601</v>
      </c>
      <c r="E15" s="21">
        <f t="shared" si="2"/>
        <v>0.99632326436450147</v>
      </c>
      <c r="F15" s="38">
        <v>5033</v>
      </c>
      <c r="G15" s="51">
        <v>3285</v>
      </c>
      <c r="H15" s="63">
        <f t="shared" si="1"/>
        <v>0.65269223127359433</v>
      </c>
      <c r="I15" s="21">
        <f t="shared" si="3"/>
        <v>0.98892762314180949</v>
      </c>
      <c r="J15" s="72">
        <v>7907.85</v>
      </c>
      <c r="K15" s="39">
        <f t="shared" si="4"/>
        <v>1.1629191176470588</v>
      </c>
    </row>
    <row r="16" spans="1:14" s="3" customFormat="1" ht="17.25" customHeight="1" x14ac:dyDescent="0.25">
      <c r="A16" s="22" t="s">
        <v>76</v>
      </c>
      <c r="B16" s="20">
        <v>3672</v>
      </c>
      <c r="C16" s="38">
        <v>2349</v>
      </c>
      <c r="D16" s="65">
        <f t="shared" si="0"/>
        <v>0.63970588235294112</v>
      </c>
      <c r="E16" s="21">
        <f t="shared" si="2"/>
        <v>0.98416289592760164</v>
      </c>
      <c r="F16" s="38">
        <v>3686</v>
      </c>
      <c r="G16" s="51">
        <v>2433</v>
      </c>
      <c r="H16" s="63">
        <f t="shared" si="1"/>
        <v>0.66006511123168743</v>
      </c>
      <c r="I16" s="21">
        <f t="shared" si="3"/>
        <v>1.0000986533813445</v>
      </c>
      <c r="J16" s="72">
        <v>8753.14</v>
      </c>
      <c r="K16" s="39">
        <f t="shared" si="4"/>
        <v>1.2872264705882352</v>
      </c>
    </row>
    <row r="17" spans="1:12" s="3" customFormat="1" ht="17.25" customHeight="1" x14ac:dyDescent="0.25">
      <c r="A17" s="22" t="s">
        <v>53</v>
      </c>
      <c r="B17" s="20">
        <v>4237</v>
      </c>
      <c r="C17" s="38">
        <v>2669</v>
      </c>
      <c r="D17" s="65">
        <f t="shared" si="0"/>
        <v>0.62992683502478164</v>
      </c>
      <c r="E17" s="21">
        <f t="shared" si="2"/>
        <v>0.96911820773043322</v>
      </c>
      <c r="F17" s="38">
        <v>5034</v>
      </c>
      <c r="G17" s="51">
        <v>3230</v>
      </c>
      <c r="H17" s="63">
        <f t="shared" si="1"/>
        <v>0.6416368692888359</v>
      </c>
      <c r="I17" s="21">
        <f t="shared" si="3"/>
        <v>0.97217707468005432</v>
      </c>
      <c r="J17" s="72">
        <v>12569.1</v>
      </c>
      <c r="K17" s="39">
        <f t="shared" si="4"/>
        <v>1.8483970588235294</v>
      </c>
    </row>
    <row r="18" spans="1:12" s="3" customFormat="1" ht="17.25" customHeight="1" x14ac:dyDescent="0.25">
      <c r="A18" s="22" t="s">
        <v>77</v>
      </c>
      <c r="B18" s="20">
        <v>3777</v>
      </c>
      <c r="C18" s="38">
        <v>2424</v>
      </c>
      <c r="D18" s="65">
        <f t="shared" si="0"/>
        <v>0.64177918983320092</v>
      </c>
      <c r="E18" s="21">
        <f t="shared" si="2"/>
        <v>0.98735259974338596</v>
      </c>
      <c r="F18" s="38">
        <v>3742</v>
      </c>
      <c r="G18" s="51">
        <v>2411</v>
      </c>
      <c r="H18" s="63">
        <f t="shared" si="1"/>
        <v>0.64430785676109037</v>
      </c>
      <c r="I18" s="21">
        <f t="shared" si="3"/>
        <v>0.97622402539559139</v>
      </c>
      <c r="J18" s="72">
        <v>13686.05</v>
      </c>
      <c r="K18" s="39">
        <f t="shared" si="4"/>
        <v>2.0126544117647058</v>
      </c>
    </row>
    <row r="19" spans="1:12" s="3" customFormat="1" ht="17.25" customHeight="1" x14ac:dyDescent="0.25">
      <c r="A19" s="22" t="s">
        <v>78</v>
      </c>
      <c r="B19" s="20">
        <v>1465</v>
      </c>
      <c r="C19" s="38">
        <v>935</v>
      </c>
      <c r="D19" s="65">
        <f t="shared" si="0"/>
        <v>0.63822525597269619</v>
      </c>
      <c r="E19" s="21">
        <f t="shared" si="2"/>
        <v>0.98188500918876331</v>
      </c>
      <c r="F19" s="38">
        <v>1736</v>
      </c>
      <c r="G19" s="51">
        <v>1061</v>
      </c>
      <c r="H19" s="63">
        <f t="shared" si="1"/>
        <v>0.61117511520737322</v>
      </c>
      <c r="I19" s="21">
        <f t="shared" si="3"/>
        <v>0.92602290182935332</v>
      </c>
      <c r="J19" s="72">
        <v>10774.91</v>
      </c>
      <c r="K19" s="39">
        <f t="shared" si="4"/>
        <v>1.5845455882352941</v>
      </c>
    </row>
    <row r="20" spans="1:12" s="3" customFormat="1" ht="17.25" customHeight="1" x14ac:dyDescent="0.25">
      <c r="A20" s="22" t="s">
        <v>56</v>
      </c>
      <c r="B20" s="20">
        <v>2420</v>
      </c>
      <c r="C20" s="38">
        <v>1441</v>
      </c>
      <c r="D20" s="65">
        <f t="shared" si="0"/>
        <v>0.59545454545454546</v>
      </c>
      <c r="E20" s="21">
        <f t="shared" si="2"/>
        <v>0.91608391608391604</v>
      </c>
      <c r="F20" s="38">
        <v>2496</v>
      </c>
      <c r="G20" s="51">
        <v>1574</v>
      </c>
      <c r="H20" s="63">
        <f t="shared" si="1"/>
        <v>0.63060897435897434</v>
      </c>
      <c r="I20" s="21">
        <f t="shared" si="3"/>
        <v>0.95546814296814286</v>
      </c>
      <c r="J20" s="72">
        <v>10615.55</v>
      </c>
      <c r="K20" s="39">
        <f t="shared" si="4"/>
        <v>1.5611102941176469</v>
      </c>
    </row>
    <row r="21" spans="1:12" s="3" customFormat="1" ht="17.25" customHeight="1" thickBot="1" x14ac:dyDescent="0.3">
      <c r="A21" s="23" t="s">
        <v>57</v>
      </c>
      <c r="B21" s="24">
        <v>2999</v>
      </c>
      <c r="C21" s="41">
        <v>1826</v>
      </c>
      <c r="D21" s="66">
        <f t="shared" si="0"/>
        <v>0.60886962320773597</v>
      </c>
      <c r="E21" s="25">
        <f t="shared" si="2"/>
        <v>0.93672249724267065</v>
      </c>
      <c r="F21" s="41">
        <v>2329</v>
      </c>
      <c r="G21" s="81">
        <v>1411</v>
      </c>
      <c r="H21" s="63">
        <f t="shared" si="1"/>
        <v>0.6058394160583942</v>
      </c>
      <c r="I21" s="25">
        <f t="shared" si="3"/>
        <v>0.91793850917938513</v>
      </c>
      <c r="J21" s="106">
        <v>11188.78</v>
      </c>
      <c r="K21" s="121">
        <f t="shared" si="4"/>
        <v>1.6454088235294118</v>
      </c>
      <c r="L21" s="67"/>
    </row>
    <row r="22" spans="1:12" s="10" customFormat="1" ht="17.25" customHeight="1" thickBot="1" x14ac:dyDescent="0.3">
      <c r="A22" s="26" t="s">
        <v>79</v>
      </c>
      <c r="B22" s="27">
        <v>42732</v>
      </c>
      <c r="C22" s="49">
        <v>27033</v>
      </c>
      <c r="D22" s="85">
        <f t="shared" si="0"/>
        <v>0.63261724234765515</v>
      </c>
      <c r="E22" s="28">
        <f t="shared" si="2"/>
        <v>0.97325729591946941</v>
      </c>
      <c r="F22" s="117">
        <v>46173</v>
      </c>
      <c r="G22" s="49">
        <v>29359</v>
      </c>
      <c r="H22" s="113">
        <f t="shared" si="1"/>
        <v>0.63584778983388557</v>
      </c>
      <c r="I22" s="28">
        <f t="shared" si="3"/>
        <v>0.96340574217255381</v>
      </c>
      <c r="J22" s="118">
        <v>10005</v>
      </c>
      <c r="K22" s="122">
        <f t="shared" si="4"/>
        <v>1.4713235294117648</v>
      </c>
      <c r="L22" s="68"/>
    </row>
    <row r="23" spans="1:12" s="10" customFormat="1" ht="17.25" customHeight="1" x14ac:dyDescent="0.25">
      <c r="A23" s="178" t="str">
        <f>'2 - Job Seeker'!A25:K25</f>
        <v>*State Labor Exchange Goals:   Q2 EE Rate = 65%    Q4 EE Rate = 66%    Median Earnings = $6800</v>
      </c>
      <c r="B23" s="179"/>
      <c r="C23" s="179"/>
      <c r="D23" s="179"/>
      <c r="E23" s="179"/>
      <c r="F23" s="179"/>
      <c r="G23" s="179"/>
      <c r="H23" s="179"/>
      <c r="I23" s="179"/>
      <c r="J23" s="179"/>
      <c r="K23" s="200"/>
      <c r="L23" s="9"/>
    </row>
    <row r="24" spans="1:12" s="6" customFormat="1" ht="122.25" customHeight="1" thickBot="1" x14ac:dyDescent="0.3">
      <c r="A24" s="175"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6"/>
      <c r="C24" s="176"/>
      <c r="D24" s="176"/>
      <c r="E24" s="176"/>
      <c r="F24" s="176"/>
      <c r="G24" s="176"/>
      <c r="H24" s="176"/>
      <c r="I24" s="176"/>
      <c r="J24" s="176"/>
      <c r="K24" s="177"/>
      <c r="L24" s="5"/>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4"/>
  <sheetViews>
    <sheetView topLeftCell="A11" zoomScaleNormal="100" workbookViewId="0">
      <selection activeCell="A25" sqref="A25"/>
    </sheetView>
  </sheetViews>
  <sheetFormatPr defaultColWidth="9.1796875" defaultRowHeight="13" x14ac:dyDescent="0.3"/>
  <cols>
    <col min="1" max="1" width="19.1796875" style="29" customWidth="1"/>
    <col min="2" max="4" width="11.7265625" style="29" customWidth="1"/>
    <col min="5" max="5" width="10.81640625" style="29" customWidth="1"/>
    <col min="6" max="8" width="11.7265625" style="29" customWidth="1"/>
    <col min="9" max="9" width="10.81640625" style="29" customWidth="1"/>
    <col min="10" max="10" width="11.54296875" style="29" customWidth="1"/>
    <col min="11" max="11" width="10.81640625" style="29" customWidth="1"/>
    <col min="12" max="12" width="0" style="29" hidden="1" customWidth="1"/>
    <col min="13" max="16384" width="9.1796875" style="29"/>
  </cols>
  <sheetData>
    <row r="1" spans="1:13" ht="20.149999999999999" customHeight="1" x14ac:dyDescent="0.3">
      <c r="A1" s="201" t="str">
        <f>'1- Populations in Cohort'!A1:N1</f>
        <v xml:space="preserve">TAB 10 - LABOR EXCHANGE PERFORMANCE SUMMARY </v>
      </c>
      <c r="B1" s="202"/>
      <c r="C1" s="202"/>
      <c r="D1" s="202"/>
      <c r="E1" s="202"/>
      <c r="F1" s="202"/>
      <c r="G1" s="202"/>
      <c r="H1" s="202"/>
      <c r="I1" s="202"/>
      <c r="J1" s="202"/>
      <c r="K1" s="203"/>
    </row>
    <row r="2" spans="1:13" ht="20.149999999999999" customHeight="1" thickBot="1" x14ac:dyDescent="0.35">
      <c r="A2" s="204" t="str">
        <f>'1- Populations in Cohort'!A2:N2</f>
        <v>FY22 QUARTER ENDING JUNE 30, 2022</v>
      </c>
      <c r="B2" s="205"/>
      <c r="C2" s="205"/>
      <c r="D2" s="205"/>
      <c r="E2" s="205"/>
      <c r="F2" s="205"/>
      <c r="G2" s="205"/>
      <c r="H2" s="205"/>
      <c r="I2" s="205"/>
      <c r="J2" s="205"/>
      <c r="K2" s="206"/>
    </row>
    <row r="3" spans="1:13" s="107" customFormat="1" ht="20.149999999999999" customHeight="1" thickBot="1" x14ac:dyDescent="0.3">
      <c r="A3" s="207" t="s">
        <v>82</v>
      </c>
      <c r="B3" s="208"/>
      <c r="C3" s="208"/>
      <c r="D3" s="208"/>
      <c r="E3" s="208"/>
      <c r="F3" s="208"/>
      <c r="G3" s="208"/>
      <c r="H3" s="208"/>
      <c r="I3" s="208"/>
      <c r="J3" s="208"/>
      <c r="K3" s="209"/>
      <c r="L3" s="144"/>
      <c r="M3" s="145"/>
    </row>
    <row r="4" spans="1:13" s="107" customFormat="1" x14ac:dyDescent="0.25">
      <c r="A4" s="52" t="s">
        <v>14</v>
      </c>
      <c r="B4" s="60" t="s">
        <v>15</v>
      </c>
      <c r="C4" s="53" t="s">
        <v>16</v>
      </c>
      <c r="D4" s="53" t="s">
        <v>17</v>
      </c>
      <c r="E4" s="54" t="s">
        <v>18</v>
      </c>
      <c r="F4" s="53" t="s">
        <v>60</v>
      </c>
      <c r="G4" s="53" t="s">
        <v>20</v>
      </c>
      <c r="H4" s="53" t="s">
        <v>61</v>
      </c>
      <c r="I4" s="53" t="s">
        <v>22</v>
      </c>
      <c r="J4" s="59" t="s">
        <v>62</v>
      </c>
      <c r="K4" s="55" t="s">
        <v>24</v>
      </c>
      <c r="L4" s="108"/>
      <c r="M4" s="108"/>
    </row>
    <row r="5" spans="1:13" s="109" customFormat="1" ht="39.5" thickBot="1" x14ac:dyDescent="0.3">
      <c r="A5" s="139" t="s">
        <v>63</v>
      </c>
      <c r="B5" s="140" t="s">
        <v>64</v>
      </c>
      <c r="C5" s="142" t="s">
        <v>65</v>
      </c>
      <c r="D5" s="142" t="s">
        <v>66</v>
      </c>
      <c r="E5" s="138" t="s">
        <v>67</v>
      </c>
      <c r="F5" s="142" t="s">
        <v>68</v>
      </c>
      <c r="G5" s="142" t="s">
        <v>69</v>
      </c>
      <c r="H5" s="142" t="s">
        <v>70</v>
      </c>
      <c r="I5" s="142" t="s">
        <v>67</v>
      </c>
      <c r="J5" s="44" t="s">
        <v>71</v>
      </c>
      <c r="K5" s="70" t="s">
        <v>83</v>
      </c>
    </row>
    <row r="6" spans="1:13" s="109" customFormat="1" ht="16.5" customHeight="1" x14ac:dyDescent="0.25">
      <c r="A6" s="45" t="s">
        <v>42</v>
      </c>
      <c r="B6" s="123">
        <v>101</v>
      </c>
      <c r="C6" s="124">
        <v>56</v>
      </c>
      <c r="D6" s="125">
        <f>+C6/B6</f>
        <v>0.5544554455445545</v>
      </c>
      <c r="E6" s="126">
        <f>D6/0.6</f>
        <v>0.92409240924092417</v>
      </c>
      <c r="F6" s="124">
        <v>125</v>
      </c>
      <c r="G6" s="50">
        <v>53</v>
      </c>
      <c r="H6" s="127">
        <f>+G6/F6</f>
        <v>0.42399999999999999</v>
      </c>
      <c r="I6" s="126">
        <f>H6/0.6</f>
        <v>0.70666666666666667</v>
      </c>
      <c r="J6" s="128">
        <v>9180.39</v>
      </c>
      <c r="K6" s="129">
        <f>(J6/8600)</f>
        <v>1.0674872093023255</v>
      </c>
    </row>
    <row r="7" spans="1:13" s="109" customFormat="1" ht="16.5" customHeight="1" x14ac:dyDescent="0.25">
      <c r="A7" s="22" t="s">
        <v>43</v>
      </c>
      <c r="B7" s="20">
        <v>240</v>
      </c>
      <c r="C7" s="38">
        <v>152</v>
      </c>
      <c r="D7" s="65">
        <f t="shared" ref="D7:D22" si="0">+C7/B7</f>
        <v>0.6333333333333333</v>
      </c>
      <c r="E7" s="21">
        <f>D7/0.6</f>
        <v>1.0555555555555556</v>
      </c>
      <c r="F7" s="38">
        <v>262</v>
      </c>
      <c r="G7" s="51">
        <v>150</v>
      </c>
      <c r="H7" s="63">
        <f t="shared" ref="H7:H22" si="1">+G7/F7</f>
        <v>0.5725190839694656</v>
      </c>
      <c r="I7" s="21">
        <f>H7/0.6</f>
        <v>0.95419847328244267</v>
      </c>
      <c r="J7" s="72">
        <v>12347.045</v>
      </c>
      <c r="K7" s="39">
        <f>(J7/8600)</f>
        <v>1.4357029069767442</v>
      </c>
    </row>
    <row r="8" spans="1:13" s="109" customFormat="1" ht="16.5" customHeight="1" x14ac:dyDescent="0.25">
      <c r="A8" s="22" t="s">
        <v>44</v>
      </c>
      <c r="B8" s="20">
        <v>261</v>
      </c>
      <c r="C8" s="38">
        <v>134</v>
      </c>
      <c r="D8" s="65">
        <f t="shared" si="0"/>
        <v>0.51340996168582376</v>
      </c>
      <c r="E8" s="21">
        <f t="shared" ref="E8:E22" si="2">D8/0.6</f>
        <v>0.85568326947637297</v>
      </c>
      <c r="F8" s="38">
        <v>334</v>
      </c>
      <c r="G8" s="51">
        <v>200</v>
      </c>
      <c r="H8" s="63">
        <f t="shared" si="1"/>
        <v>0.59880239520958078</v>
      </c>
      <c r="I8" s="21">
        <f t="shared" ref="I8:I22" si="3">H8/0.6</f>
        <v>0.99800399201596801</v>
      </c>
      <c r="J8" s="72">
        <v>11204.315000000001</v>
      </c>
      <c r="K8" s="39">
        <f t="shared" ref="K8:K22" si="4">(J8/8600)</f>
        <v>1.3028273255813954</v>
      </c>
    </row>
    <row r="9" spans="1:13" s="109" customFormat="1" ht="16.5" customHeight="1" x14ac:dyDescent="0.25">
      <c r="A9" s="22" t="s">
        <v>45</v>
      </c>
      <c r="B9" s="20">
        <v>127</v>
      </c>
      <c r="C9" s="38">
        <v>60</v>
      </c>
      <c r="D9" s="65">
        <f t="shared" si="0"/>
        <v>0.47244094488188976</v>
      </c>
      <c r="E9" s="21">
        <f t="shared" si="2"/>
        <v>0.78740157480314965</v>
      </c>
      <c r="F9" s="38">
        <v>153</v>
      </c>
      <c r="G9" s="51">
        <v>72</v>
      </c>
      <c r="H9" s="63">
        <f t="shared" si="1"/>
        <v>0.47058823529411764</v>
      </c>
      <c r="I9" s="21">
        <f t="shared" si="3"/>
        <v>0.78431372549019607</v>
      </c>
      <c r="J9" s="72">
        <v>10488.855</v>
      </c>
      <c r="K9" s="39">
        <f t="shared" si="4"/>
        <v>1.2196343023255813</v>
      </c>
    </row>
    <row r="10" spans="1:13" s="109" customFormat="1" ht="16.5" customHeight="1" x14ac:dyDescent="0.25">
      <c r="A10" s="22" t="s">
        <v>72</v>
      </c>
      <c r="B10" s="20">
        <v>108</v>
      </c>
      <c r="C10" s="38">
        <v>67</v>
      </c>
      <c r="D10" s="65">
        <f>IF(B10&gt;0,C10/B10,0)</f>
        <v>0.62037037037037035</v>
      </c>
      <c r="E10" s="21">
        <f t="shared" si="2"/>
        <v>1.0339506172839505</v>
      </c>
      <c r="F10" s="38">
        <v>140</v>
      </c>
      <c r="G10" s="51">
        <v>81</v>
      </c>
      <c r="H10" s="63">
        <f t="shared" si="1"/>
        <v>0.57857142857142863</v>
      </c>
      <c r="I10" s="21">
        <f t="shared" si="3"/>
        <v>0.96428571428571441</v>
      </c>
      <c r="J10" s="72">
        <v>7827.9</v>
      </c>
      <c r="K10" s="39">
        <f t="shared" si="4"/>
        <v>0.91022093023255812</v>
      </c>
    </row>
    <row r="11" spans="1:13" s="109" customFormat="1" ht="16.5" customHeight="1" x14ac:dyDescent="0.25">
      <c r="A11" s="22" t="s">
        <v>47</v>
      </c>
      <c r="B11" s="20">
        <v>220</v>
      </c>
      <c r="C11" s="38">
        <v>114</v>
      </c>
      <c r="D11" s="65">
        <f t="shared" si="0"/>
        <v>0.51818181818181819</v>
      </c>
      <c r="E11" s="21">
        <f t="shared" si="2"/>
        <v>0.86363636363636365</v>
      </c>
      <c r="F11" s="38">
        <v>265</v>
      </c>
      <c r="G11" s="51">
        <v>152</v>
      </c>
      <c r="H11" s="63">
        <f t="shared" si="1"/>
        <v>0.57358490566037734</v>
      </c>
      <c r="I11" s="21">
        <f t="shared" si="3"/>
        <v>0.95597484276729561</v>
      </c>
      <c r="J11" s="72">
        <v>12159.27</v>
      </c>
      <c r="K11" s="39">
        <f t="shared" si="4"/>
        <v>1.4138686046511628</v>
      </c>
    </row>
    <row r="12" spans="1:13" s="109" customFormat="1" ht="16.5" customHeight="1" x14ac:dyDescent="0.25">
      <c r="A12" s="19" t="s">
        <v>73</v>
      </c>
      <c r="B12" s="20">
        <v>108</v>
      </c>
      <c r="C12" s="38">
        <v>60</v>
      </c>
      <c r="D12" s="65">
        <f t="shared" si="0"/>
        <v>0.55555555555555558</v>
      </c>
      <c r="E12" s="21">
        <f t="shared" si="2"/>
        <v>0.92592592592592604</v>
      </c>
      <c r="F12" s="38">
        <v>108</v>
      </c>
      <c r="G12" s="51">
        <v>63</v>
      </c>
      <c r="H12" s="63">
        <f t="shared" si="1"/>
        <v>0.58333333333333337</v>
      </c>
      <c r="I12" s="21">
        <f t="shared" si="3"/>
        <v>0.97222222222222232</v>
      </c>
      <c r="J12" s="72">
        <v>8055.93</v>
      </c>
      <c r="K12" s="39">
        <f t="shared" si="4"/>
        <v>0.9367360465116279</v>
      </c>
    </row>
    <row r="13" spans="1:13" s="109" customFormat="1" ht="16.5" customHeight="1" x14ac:dyDescent="0.25">
      <c r="A13" s="22" t="s">
        <v>74</v>
      </c>
      <c r="B13" s="20">
        <v>117</v>
      </c>
      <c r="C13" s="38">
        <v>58</v>
      </c>
      <c r="D13" s="65">
        <f t="shared" si="0"/>
        <v>0.49572649572649574</v>
      </c>
      <c r="E13" s="21">
        <f t="shared" si="2"/>
        <v>0.82621082621082631</v>
      </c>
      <c r="F13" s="38">
        <v>109</v>
      </c>
      <c r="G13" s="51">
        <v>70</v>
      </c>
      <c r="H13" s="63">
        <f t="shared" si="1"/>
        <v>0.64220183486238536</v>
      </c>
      <c r="I13" s="21">
        <f t="shared" si="3"/>
        <v>1.070336391437309</v>
      </c>
      <c r="J13" s="72">
        <v>11302.875</v>
      </c>
      <c r="K13" s="39">
        <f t="shared" si="4"/>
        <v>1.3142877906976744</v>
      </c>
    </row>
    <row r="14" spans="1:13" s="109" customFormat="1" ht="16.5" customHeight="1" x14ac:dyDescent="0.25">
      <c r="A14" s="22" t="s">
        <v>75</v>
      </c>
      <c r="B14" s="20">
        <v>95</v>
      </c>
      <c r="C14" s="38">
        <v>62</v>
      </c>
      <c r="D14" s="65">
        <f t="shared" si="0"/>
        <v>0.65263157894736845</v>
      </c>
      <c r="E14" s="21">
        <f t="shared" si="2"/>
        <v>1.0877192982456141</v>
      </c>
      <c r="F14" s="38">
        <v>123</v>
      </c>
      <c r="G14" s="51">
        <v>78</v>
      </c>
      <c r="H14" s="63">
        <f t="shared" si="1"/>
        <v>0.63414634146341464</v>
      </c>
      <c r="I14" s="21">
        <f t="shared" si="3"/>
        <v>1.056910569105691</v>
      </c>
      <c r="J14" s="72">
        <v>8612.6049999999996</v>
      </c>
      <c r="K14" s="39">
        <f t="shared" si="4"/>
        <v>1.0014656976744185</v>
      </c>
    </row>
    <row r="15" spans="1:13" s="109" customFormat="1" ht="16.5" customHeight="1" x14ac:dyDescent="0.25">
      <c r="A15" s="22" t="s">
        <v>51</v>
      </c>
      <c r="B15" s="20">
        <v>237</v>
      </c>
      <c r="C15" s="38">
        <v>131</v>
      </c>
      <c r="D15" s="65">
        <f t="shared" si="0"/>
        <v>0.5527426160337553</v>
      </c>
      <c r="E15" s="21">
        <f t="shared" si="2"/>
        <v>0.92123769338959216</v>
      </c>
      <c r="F15" s="38">
        <v>324</v>
      </c>
      <c r="G15" s="51">
        <v>180</v>
      </c>
      <c r="H15" s="63">
        <f t="shared" si="1"/>
        <v>0.55555555555555558</v>
      </c>
      <c r="I15" s="21">
        <f t="shared" si="3"/>
        <v>0.92592592592592604</v>
      </c>
      <c r="J15" s="72">
        <v>8393.9</v>
      </c>
      <c r="K15" s="39">
        <f t="shared" si="4"/>
        <v>0.97603488372093017</v>
      </c>
    </row>
    <row r="16" spans="1:13" s="109" customFormat="1" ht="16.5" customHeight="1" x14ac:dyDescent="0.25">
      <c r="A16" s="22" t="s">
        <v>76</v>
      </c>
      <c r="B16" s="20">
        <v>121</v>
      </c>
      <c r="C16" s="38">
        <v>63</v>
      </c>
      <c r="D16" s="65">
        <f t="shared" si="0"/>
        <v>0.52066115702479343</v>
      </c>
      <c r="E16" s="21">
        <f t="shared" si="2"/>
        <v>0.86776859504132242</v>
      </c>
      <c r="F16" s="38">
        <v>135</v>
      </c>
      <c r="G16" s="51">
        <v>66</v>
      </c>
      <c r="H16" s="63">
        <f t="shared" si="1"/>
        <v>0.48888888888888887</v>
      </c>
      <c r="I16" s="21">
        <f t="shared" si="3"/>
        <v>0.81481481481481477</v>
      </c>
      <c r="J16" s="72">
        <v>12564.92</v>
      </c>
      <c r="K16" s="39">
        <f t="shared" si="4"/>
        <v>1.4610372093023256</v>
      </c>
    </row>
    <row r="17" spans="1:13" s="109" customFormat="1" ht="16.5" customHeight="1" x14ac:dyDescent="0.25">
      <c r="A17" s="22" t="s">
        <v>53</v>
      </c>
      <c r="B17" s="20">
        <v>234</v>
      </c>
      <c r="C17" s="38">
        <v>133</v>
      </c>
      <c r="D17" s="65">
        <f t="shared" si="0"/>
        <v>0.56837606837606836</v>
      </c>
      <c r="E17" s="21">
        <f t="shared" si="2"/>
        <v>0.94729344729344733</v>
      </c>
      <c r="F17" s="38">
        <v>259</v>
      </c>
      <c r="G17" s="51">
        <v>145</v>
      </c>
      <c r="H17" s="63">
        <f t="shared" si="1"/>
        <v>0.55984555984555984</v>
      </c>
      <c r="I17" s="21">
        <f t="shared" si="3"/>
        <v>0.93307593307593306</v>
      </c>
      <c r="J17" s="72">
        <v>12692.24</v>
      </c>
      <c r="K17" s="39">
        <f t="shared" si="4"/>
        <v>1.4758418604651162</v>
      </c>
    </row>
    <row r="18" spans="1:13" s="109" customFormat="1" ht="16.5" customHeight="1" x14ac:dyDescent="0.25">
      <c r="A18" s="22" t="s">
        <v>77</v>
      </c>
      <c r="B18" s="20">
        <v>193</v>
      </c>
      <c r="C18" s="38">
        <v>124</v>
      </c>
      <c r="D18" s="65">
        <f>IF(B18&gt;0,C18/B18,0)</f>
        <v>0.6424870466321243</v>
      </c>
      <c r="E18" s="21">
        <f t="shared" si="2"/>
        <v>1.0708117443868739</v>
      </c>
      <c r="F18" s="38">
        <v>187</v>
      </c>
      <c r="G18" s="51">
        <v>104</v>
      </c>
      <c r="H18" s="63">
        <f t="shared" si="1"/>
        <v>0.55614973262032086</v>
      </c>
      <c r="I18" s="21">
        <f t="shared" si="3"/>
        <v>0.92691622103386817</v>
      </c>
      <c r="J18" s="72">
        <v>13858.25</v>
      </c>
      <c r="K18" s="39">
        <f t="shared" si="4"/>
        <v>1.6114244186046511</v>
      </c>
    </row>
    <row r="19" spans="1:13" s="109" customFormat="1" ht="16.5" customHeight="1" x14ac:dyDescent="0.25">
      <c r="A19" s="22" t="s">
        <v>78</v>
      </c>
      <c r="B19" s="20">
        <v>125</v>
      </c>
      <c r="C19" s="38">
        <v>59</v>
      </c>
      <c r="D19" s="65">
        <f t="shared" si="0"/>
        <v>0.47199999999999998</v>
      </c>
      <c r="E19" s="21">
        <f t="shared" si="2"/>
        <v>0.78666666666666663</v>
      </c>
      <c r="F19" s="38">
        <v>157</v>
      </c>
      <c r="G19" s="51">
        <v>72</v>
      </c>
      <c r="H19" s="63">
        <f t="shared" si="1"/>
        <v>0.45859872611464969</v>
      </c>
      <c r="I19" s="21">
        <f t="shared" si="3"/>
        <v>0.76433121019108285</v>
      </c>
      <c r="J19" s="72">
        <v>12115.39</v>
      </c>
      <c r="K19" s="39">
        <f t="shared" si="4"/>
        <v>1.4087662790697675</v>
      </c>
    </row>
    <row r="20" spans="1:13" s="109" customFormat="1" ht="16.5" customHeight="1" x14ac:dyDescent="0.25">
      <c r="A20" s="22" t="s">
        <v>56</v>
      </c>
      <c r="B20" s="20">
        <v>238</v>
      </c>
      <c r="C20" s="38">
        <v>134</v>
      </c>
      <c r="D20" s="65">
        <f t="shared" si="0"/>
        <v>0.56302521008403361</v>
      </c>
      <c r="E20" s="21">
        <f t="shared" si="2"/>
        <v>0.93837535014005602</v>
      </c>
      <c r="F20" s="38">
        <v>268</v>
      </c>
      <c r="G20" s="51">
        <v>138</v>
      </c>
      <c r="H20" s="63">
        <f t="shared" si="1"/>
        <v>0.5149253731343284</v>
      </c>
      <c r="I20" s="21">
        <f t="shared" si="3"/>
        <v>0.85820895522388074</v>
      </c>
      <c r="J20" s="72">
        <v>11989.99</v>
      </c>
      <c r="K20" s="39">
        <f t="shared" si="4"/>
        <v>1.3941848837209303</v>
      </c>
    </row>
    <row r="21" spans="1:13" s="109" customFormat="1" ht="16.5" customHeight="1" thickBot="1" x14ac:dyDescent="0.3">
      <c r="A21" s="23" t="s">
        <v>57</v>
      </c>
      <c r="B21" s="24">
        <v>127</v>
      </c>
      <c r="C21" s="48">
        <v>70</v>
      </c>
      <c r="D21" s="66">
        <f t="shared" si="0"/>
        <v>0.55118110236220474</v>
      </c>
      <c r="E21" s="25">
        <f t="shared" si="2"/>
        <v>0.91863517060367461</v>
      </c>
      <c r="F21" s="41">
        <v>151</v>
      </c>
      <c r="G21" s="81">
        <v>74</v>
      </c>
      <c r="H21" s="64">
        <f t="shared" si="1"/>
        <v>0.49006622516556292</v>
      </c>
      <c r="I21" s="25">
        <f t="shared" si="3"/>
        <v>0.81677704194260492</v>
      </c>
      <c r="J21" s="106">
        <v>13539.8</v>
      </c>
      <c r="K21" s="121">
        <f t="shared" si="4"/>
        <v>1.5743953488372091</v>
      </c>
    </row>
    <row r="22" spans="1:13" s="111" customFormat="1" ht="16.5" customHeight="1" thickBot="1" x14ac:dyDescent="0.3">
      <c r="A22" s="26" t="s">
        <v>79</v>
      </c>
      <c r="B22" s="27">
        <v>2652</v>
      </c>
      <c r="C22" s="49">
        <v>1477</v>
      </c>
      <c r="D22" s="85">
        <f t="shared" si="0"/>
        <v>0.55693815987933637</v>
      </c>
      <c r="E22" s="28">
        <f t="shared" si="2"/>
        <v>0.92823026646556062</v>
      </c>
      <c r="F22" s="117">
        <v>3100</v>
      </c>
      <c r="G22" s="49">
        <v>1698</v>
      </c>
      <c r="H22" s="113">
        <f t="shared" si="1"/>
        <v>0.54774193548387096</v>
      </c>
      <c r="I22" s="28">
        <f t="shared" si="3"/>
        <v>0.91290322580645167</v>
      </c>
      <c r="J22" s="118">
        <v>11153.18</v>
      </c>
      <c r="K22" s="122">
        <f t="shared" si="4"/>
        <v>1.2968813953488372</v>
      </c>
    </row>
    <row r="23" spans="1:13" s="111" customFormat="1" ht="16.5" customHeight="1" x14ac:dyDescent="0.25">
      <c r="A23" s="178" t="s">
        <v>89</v>
      </c>
      <c r="B23" s="210"/>
      <c r="C23" s="210"/>
      <c r="D23" s="210"/>
      <c r="E23" s="210"/>
      <c r="F23" s="210"/>
      <c r="G23" s="210"/>
      <c r="H23" s="210"/>
      <c r="I23" s="210"/>
      <c r="J23" s="210"/>
      <c r="K23" s="211"/>
      <c r="L23" s="116"/>
      <c r="M23" s="110"/>
    </row>
    <row r="24" spans="1:13" s="112" customFormat="1" ht="123" customHeight="1" thickBot="1" x14ac:dyDescent="0.35">
      <c r="A24" s="175"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6"/>
      <c r="C24" s="176"/>
      <c r="D24" s="176"/>
      <c r="E24" s="176"/>
      <c r="F24" s="176"/>
      <c r="G24" s="176"/>
      <c r="H24" s="176"/>
      <c r="I24" s="176"/>
      <c r="J24" s="176"/>
      <c r="K24" s="177"/>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4"/>
  <sheetViews>
    <sheetView topLeftCell="A6" zoomScaleNormal="100" workbookViewId="0">
      <selection activeCell="A25" sqref="A25"/>
    </sheetView>
  </sheetViews>
  <sheetFormatPr defaultColWidth="9.1796875" defaultRowHeight="13" x14ac:dyDescent="0.3"/>
  <cols>
    <col min="1" max="1" width="19.1796875" style="29" customWidth="1"/>
    <col min="2" max="4" width="11.7265625" style="29" customWidth="1"/>
    <col min="5" max="5" width="10.81640625" style="29" customWidth="1"/>
    <col min="6" max="8" width="11.7265625" style="29" customWidth="1"/>
    <col min="9" max="9" width="10.81640625" style="29" customWidth="1"/>
    <col min="10" max="10" width="11.54296875" style="29" customWidth="1"/>
    <col min="11" max="11" width="10.81640625" style="29" customWidth="1"/>
    <col min="12" max="12" width="0" style="29" hidden="1" customWidth="1"/>
    <col min="13" max="16384" width="9.1796875" style="29"/>
  </cols>
  <sheetData>
    <row r="1" spans="1:13" ht="20.149999999999999" customHeight="1" x14ac:dyDescent="0.3">
      <c r="A1" s="201" t="str">
        <f>'1- Populations in Cohort'!A1:N1</f>
        <v xml:space="preserve">TAB 10 - LABOR EXCHANGE PERFORMANCE SUMMARY </v>
      </c>
      <c r="B1" s="202"/>
      <c r="C1" s="202"/>
      <c r="D1" s="202"/>
      <c r="E1" s="202"/>
      <c r="F1" s="202"/>
      <c r="G1" s="202"/>
      <c r="H1" s="202"/>
      <c r="I1" s="202"/>
      <c r="J1" s="202"/>
      <c r="K1" s="203"/>
    </row>
    <row r="2" spans="1:13" ht="20.149999999999999" customHeight="1" thickBot="1" x14ac:dyDescent="0.35">
      <c r="A2" s="204" t="str">
        <f>'1- Populations in Cohort'!A2:N2</f>
        <v>FY22 QUARTER ENDING JUNE 30, 2022</v>
      </c>
      <c r="B2" s="205"/>
      <c r="C2" s="205"/>
      <c r="D2" s="205"/>
      <c r="E2" s="205"/>
      <c r="F2" s="205"/>
      <c r="G2" s="205"/>
      <c r="H2" s="205"/>
      <c r="I2" s="205"/>
      <c r="J2" s="205"/>
      <c r="K2" s="206"/>
    </row>
    <row r="3" spans="1:13" s="107" customFormat="1" ht="20.149999999999999" customHeight="1" thickBot="1" x14ac:dyDescent="0.3">
      <c r="A3" s="207" t="s">
        <v>84</v>
      </c>
      <c r="B3" s="208"/>
      <c r="C3" s="208"/>
      <c r="D3" s="208"/>
      <c r="E3" s="208"/>
      <c r="F3" s="208"/>
      <c r="G3" s="208"/>
      <c r="H3" s="208"/>
      <c r="I3" s="208"/>
      <c r="J3" s="208"/>
      <c r="K3" s="209"/>
      <c r="L3" s="144"/>
      <c r="M3" s="145"/>
    </row>
    <row r="4" spans="1:13" s="107" customFormat="1" x14ac:dyDescent="0.25">
      <c r="A4" s="52" t="s">
        <v>14</v>
      </c>
      <c r="B4" s="60" t="s">
        <v>15</v>
      </c>
      <c r="C4" s="53" t="s">
        <v>16</v>
      </c>
      <c r="D4" s="53" t="s">
        <v>17</v>
      </c>
      <c r="E4" s="54" t="s">
        <v>18</v>
      </c>
      <c r="F4" s="53" t="s">
        <v>60</v>
      </c>
      <c r="G4" s="53" t="s">
        <v>20</v>
      </c>
      <c r="H4" s="53" t="s">
        <v>61</v>
      </c>
      <c r="I4" s="53" t="s">
        <v>22</v>
      </c>
      <c r="J4" s="59" t="s">
        <v>62</v>
      </c>
      <c r="K4" s="55" t="s">
        <v>24</v>
      </c>
      <c r="L4" s="108"/>
      <c r="M4" s="108"/>
    </row>
    <row r="5" spans="1:13" s="109" customFormat="1" ht="39.5" thickBot="1" x14ac:dyDescent="0.3">
      <c r="A5" s="139" t="s">
        <v>63</v>
      </c>
      <c r="B5" s="140" t="s">
        <v>64</v>
      </c>
      <c r="C5" s="142" t="s">
        <v>65</v>
      </c>
      <c r="D5" s="142" t="s">
        <v>66</v>
      </c>
      <c r="E5" s="138" t="s">
        <v>67</v>
      </c>
      <c r="F5" s="142" t="s">
        <v>68</v>
      </c>
      <c r="G5" s="142" t="s">
        <v>69</v>
      </c>
      <c r="H5" s="142" t="s">
        <v>70</v>
      </c>
      <c r="I5" s="142" t="s">
        <v>67</v>
      </c>
      <c r="J5" s="44" t="s">
        <v>71</v>
      </c>
      <c r="K5" s="70" t="s">
        <v>83</v>
      </c>
    </row>
    <row r="6" spans="1:13" s="109" customFormat="1" ht="16.5" customHeight="1" x14ac:dyDescent="0.25">
      <c r="A6" s="45" t="s">
        <v>42</v>
      </c>
      <c r="B6" s="123">
        <v>18</v>
      </c>
      <c r="C6" s="124">
        <v>6</v>
      </c>
      <c r="D6" s="125">
        <f>+C6/B6</f>
        <v>0.33333333333333331</v>
      </c>
      <c r="E6" s="126">
        <f>D6/0.65</f>
        <v>0.51282051282051277</v>
      </c>
      <c r="F6" s="124">
        <v>27</v>
      </c>
      <c r="G6" s="50">
        <v>9</v>
      </c>
      <c r="H6" s="127">
        <f>+G6/F6</f>
        <v>0.33333333333333331</v>
      </c>
      <c r="I6" s="126">
        <f>H6/0.66</f>
        <v>0.50505050505050497</v>
      </c>
      <c r="J6" s="128">
        <v>2737.3249999999998</v>
      </c>
      <c r="K6" s="129">
        <f>(J6/6800)</f>
        <v>0.40254779411764702</v>
      </c>
    </row>
    <row r="7" spans="1:13" s="109" customFormat="1" ht="16.5" customHeight="1" x14ac:dyDescent="0.25">
      <c r="A7" s="22" t="s">
        <v>43</v>
      </c>
      <c r="B7" s="20">
        <v>152</v>
      </c>
      <c r="C7" s="38">
        <v>107</v>
      </c>
      <c r="D7" s="65">
        <f t="shared" ref="D7:D22" si="0">+C7/B7</f>
        <v>0.70394736842105265</v>
      </c>
      <c r="E7" s="21">
        <f>D7/0.65</f>
        <v>1.082995951417004</v>
      </c>
      <c r="F7" s="38">
        <v>129</v>
      </c>
      <c r="G7" s="51">
        <v>76</v>
      </c>
      <c r="H7" s="63">
        <f t="shared" ref="H7:H22" si="1">+G7/F7</f>
        <v>0.58914728682170547</v>
      </c>
      <c r="I7" s="21">
        <f>H7/0.66</f>
        <v>0.89264740427531131</v>
      </c>
      <c r="J7" s="72">
        <v>13573.39</v>
      </c>
      <c r="K7" s="39">
        <f>(J7/6800)</f>
        <v>1.9960867647058822</v>
      </c>
    </row>
    <row r="8" spans="1:13" s="109" customFormat="1" ht="16.5" customHeight="1" x14ac:dyDescent="0.25">
      <c r="A8" s="22" t="s">
        <v>44</v>
      </c>
      <c r="B8" s="20">
        <v>63</v>
      </c>
      <c r="C8" s="38">
        <v>41</v>
      </c>
      <c r="D8" s="65">
        <f t="shared" si="0"/>
        <v>0.65079365079365081</v>
      </c>
      <c r="E8" s="21">
        <f t="shared" ref="E8:E22" si="2">D8/0.65</f>
        <v>1.0012210012210012</v>
      </c>
      <c r="F8" s="38">
        <v>77</v>
      </c>
      <c r="G8" s="51">
        <v>52</v>
      </c>
      <c r="H8" s="63">
        <f t="shared" si="1"/>
        <v>0.67532467532467533</v>
      </c>
      <c r="I8" s="21">
        <f t="shared" ref="I8:I22" si="3">H8/0.66</f>
        <v>1.0232192050373867</v>
      </c>
      <c r="J8" s="72">
        <v>12260</v>
      </c>
      <c r="K8" s="39">
        <f t="shared" ref="K8:K22" si="4">(J8/6800)</f>
        <v>1.8029411764705883</v>
      </c>
    </row>
    <row r="9" spans="1:13" s="109" customFormat="1" ht="16.5" customHeight="1" x14ac:dyDescent="0.25">
      <c r="A9" s="22" t="s">
        <v>45</v>
      </c>
      <c r="B9" s="20">
        <v>31</v>
      </c>
      <c r="C9" s="38">
        <v>13</v>
      </c>
      <c r="D9" s="65">
        <f t="shared" si="0"/>
        <v>0.41935483870967744</v>
      </c>
      <c r="E9" s="21">
        <f t="shared" si="2"/>
        <v>0.64516129032258063</v>
      </c>
      <c r="F9" s="38">
        <v>36</v>
      </c>
      <c r="G9" s="51">
        <v>18</v>
      </c>
      <c r="H9" s="63">
        <f t="shared" si="1"/>
        <v>0.5</v>
      </c>
      <c r="I9" s="21">
        <f t="shared" si="3"/>
        <v>0.75757575757575757</v>
      </c>
      <c r="J9" s="72">
        <v>14315</v>
      </c>
      <c r="K9" s="39">
        <f t="shared" si="4"/>
        <v>2.1051470588235293</v>
      </c>
    </row>
    <row r="10" spans="1:13" s="109" customFormat="1" ht="16.5" customHeight="1" x14ac:dyDescent="0.25">
      <c r="A10" s="22" t="s">
        <v>72</v>
      </c>
      <c r="B10" s="20">
        <v>25</v>
      </c>
      <c r="C10" s="38">
        <v>18</v>
      </c>
      <c r="D10" s="65">
        <f>IF(B10&gt;0,C10/B10,0)</f>
        <v>0.72</v>
      </c>
      <c r="E10" s="21">
        <f t="shared" si="2"/>
        <v>1.1076923076923075</v>
      </c>
      <c r="F10" s="38">
        <v>44</v>
      </c>
      <c r="G10" s="51">
        <v>27</v>
      </c>
      <c r="H10" s="63">
        <f t="shared" si="1"/>
        <v>0.61363636363636365</v>
      </c>
      <c r="I10" s="21">
        <f t="shared" si="3"/>
        <v>0.92975206611570249</v>
      </c>
      <c r="J10" s="72">
        <v>8271.2999999999993</v>
      </c>
      <c r="K10" s="39">
        <f t="shared" si="4"/>
        <v>1.2163676470588234</v>
      </c>
    </row>
    <row r="11" spans="1:13" s="109" customFormat="1" ht="16.5" customHeight="1" x14ac:dyDescent="0.25">
      <c r="A11" s="22" t="s">
        <v>47</v>
      </c>
      <c r="B11" s="20">
        <v>31</v>
      </c>
      <c r="C11" s="38">
        <v>18</v>
      </c>
      <c r="D11" s="65">
        <f t="shared" si="0"/>
        <v>0.58064516129032262</v>
      </c>
      <c r="E11" s="21">
        <f t="shared" si="2"/>
        <v>0.89330024813895781</v>
      </c>
      <c r="F11" s="38">
        <v>35</v>
      </c>
      <c r="G11" s="51">
        <v>24</v>
      </c>
      <c r="H11" s="63">
        <f t="shared" si="1"/>
        <v>0.68571428571428572</v>
      </c>
      <c r="I11" s="21">
        <f t="shared" si="3"/>
        <v>1.0389610389610389</v>
      </c>
      <c r="J11" s="72">
        <v>9674.7450000000008</v>
      </c>
      <c r="K11" s="39">
        <f t="shared" si="4"/>
        <v>1.422756617647059</v>
      </c>
    </row>
    <row r="12" spans="1:13" s="109" customFormat="1" ht="16.5" customHeight="1" x14ac:dyDescent="0.25">
      <c r="A12" s="19" t="s">
        <v>73</v>
      </c>
      <c r="B12" s="20">
        <v>20</v>
      </c>
      <c r="C12" s="38">
        <v>7</v>
      </c>
      <c r="D12" s="65">
        <f t="shared" si="0"/>
        <v>0.35</v>
      </c>
      <c r="E12" s="21">
        <f t="shared" si="2"/>
        <v>0.53846153846153844</v>
      </c>
      <c r="F12" s="38">
        <v>22</v>
      </c>
      <c r="G12" s="51">
        <v>10</v>
      </c>
      <c r="H12" s="63">
        <f t="shared" si="1"/>
        <v>0.45454545454545453</v>
      </c>
      <c r="I12" s="21">
        <f t="shared" si="3"/>
        <v>0.68870523415977958</v>
      </c>
      <c r="J12" s="72">
        <v>6447.04</v>
      </c>
      <c r="K12" s="39">
        <f t="shared" si="4"/>
        <v>0.94809411764705886</v>
      </c>
    </row>
    <row r="13" spans="1:13" s="109" customFormat="1" ht="16.5" customHeight="1" x14ac:dyDescent="0.25">
      <c r="A13" s="22" t="s">
        <v>74</v>
      </c>
      <c r="B13" s="20">
        <v>33</v>
      </c>
      <c r="C13" s="38">
        <v>14</v>
      </c>
      <c r="D13" s="65">
        <f t="shared" si="0"/>
        <v>0.42424242424242425</v>
      </c>
      <c r="E13" s="21">
        <f t="shared" si="2"/>
        <v>0.65268065268065267</v>
      </c>
      <c r="F13" s="38">
        <v>29</v>
      </c>
      <c r="G13" s="51">
        <v>20</v>
      </c>
      <c r="H13" s="63">
        <f t="shared" si="1"/>
        <v>0.68965517241379315</v>
      </c>
      <c r="I13" s="21">
        <f t="shared" si="3"/>
        <v>1.044932079414838</v>
      </c>
      <c r="J13" s="72">
        <v>8945.2049999999999</v>
      </c>
      <c r="K13" s="39">
        <f t="shared" si="4"/>
        <v>1.3154713235294118</v>
      </c>
    </row>
    <row r="14" spans="1:13" s="109" customFormat="1" ht="16.5" customHeight="1" x14ac:dyDescent="0.25">
      <c r="A14" s="22" t="s">
        <v>75</v>
      </c>
      <c r="B14" s="20">
        <v>11</v>
      </c>
      <c r="C14" s="38">
        <v>5</v>
      </c>
      <c r="D14" s="65">
        <f t="shared" si="0"/>
        <v>0.45454545454545453</v>
      </c>
      <c r="E14" s="21">
        <f t="shared" si="2"/>
        <v>0.69930069930069927</v>
      </c>
      <c r="F14" s="38">
        <v>11</v>
      </c>
      <c r="G14" s="51">
        <v>6</v>
      </c>
      <c r="H14" s="63">
        <f t="shared" si="1"/>
        <v>0.54545454545454541</v>
      </c>
      <c r="I14" s="21">
        <f t="shared" si="3"/>
        <v>0.82644628099173545</v>
      </c>
      <c r="J14" s="72">
        <v>10407.02</v>
      </c>
      <c r="K14" s="39">
        <f t="shared" si="4"/>
        <v>1.5304441176470589</v>
      </c>
    </row>
    <row r="15" spans="1:13" s="109" customFormat="1" ht="16.5" customHeight="1" x14ac:dyDescent="0.25">
      <c r="A15" s="22" t="s">
        <v>51</v>
      </c>
      <c r="B15" s="20">
        <v>27</v>
      </c>
      <c r="C15" s="38">
        <v>13</v>
      </c>
      <c r="D15" s="65">
        <f t="shared" si="0"/>
        <v>0.48148148148148145</v>
      </c>
      <c r="E15" s="21">
        <f t="shared" si="2"/>
        <v>0.7407407407407407</v>
      </c>
      <c r="F15" s="38">
        <v>41</v>
      </c>
      <c r="G15" s="51">
        <v>22</v>
      </c>
      <c r="H15" s="63">
        <f t="shared" si="1"/>
        <v>0.53658536585365857</v>
      </c>
      <c r="I15" s="21">
        <f t="shared" si="3"/>
        <v>0.81300813008130079</v>
      </c>
      <c r="J15" s="72">
        <v>4676.25</v>
      </c>
      <c r="K15" s="39">
        <f t="shared" si="4"/>
        <v>0.68768382352941182</v>
      </c>
    </row>
    <row r="16" spans="1:13" s="109" customFormat="1" ht="16.5" customHeight="1" x14ac:dyDescent="0.25">
      <c r="A16" s="22" t="s">
        <v>76</v>
      </c>
      <c r="B16" s="20">
        <v>21</v>
      </c>
      <c r="C16" s="38">
        <v>14</v>
      </c>
      <c r="D16" s="65">
        <f t="shared" si="0"/>
        <v>0.66666666666666663</v>
      </c>
      <c r="E16" s="21">
        <f t="shared" si="2"/>
        <v>1.0256410256410255</v>
      </c>
      <c r="F16" s="38">
        <v>27</v>
      </c>
      <c r="G16" s="51">
        <v>14</v>
      </c>
      <c r="H16" s="63">
        <f t="shared" si="1"/>
        <v>0.51851851851851849</v>
      </c>
      <c r="I16" s="21">
        <f t="shared" si="3"/>
        <v>0.78563411896745217</v>
      </c>
      <c r="J16" s="72">
        <v>15131.08</v>
      </c>
      <c r="K16" s="39">
        <f t="shared" si="4"/>
        <v>2.2251588235294117</v>
      </c>
    </row>
    <row r="17" spans="1:13" s="109" customFormat="1" ht="16.5" customHeight="1" x14ac:dyDescent="0.25">
      <c r="A17" s="22" t="s">
        <v>53</v>
      </c>
      <c r="B17" s="20">
        <v>57</v>
      </c>
      <c r="C17" s="38">
        <v>26</v>
      </c>
      <c r="D17" s="65">
        <f t="shared" si="0"/>
        <v>0.45614035087719296</v>
      </c>
      <c r="E17" s="21">
        <f t="shared" si="2"/>
        <v>0.70175438596491224</v>
      </c>
      <c r="F17" s="38">
        <v>56</v>
      </c>
      <c r="G17" s="51">
        <v>26</v>
      </c>
      <c r="H17" s="63">
        <f t="shared" si="1"/>
        <v>0.4642857142857143</v>
      </c>
      <c r="I17" s="21">
        <f t="shared" si="3"/>
        <v>0.70346320346320346</v>
      </c>
      <c r="J17" s="72">
        <v>13042.42</v>
      </c>
      <c r="K17" s="39">
        <f t="shared" si="4"/>
        <v>1.9180029411764705</v>
      </c>
    </row>
    <row r="18" spans="1:13" s="109" customFormat="1" ht="16.5" customHeight="1" x14ac:dyDescent="0.25">
      <c r="A18" s="22" t="s">
        <v>77</v>
      </c>
      <c r="B18" s="20">
        <v>41</v>
      </c>
      <c r="C18" s="38">
        <v>29</v>
      </c>
      <c r="D18" s="65">
        <f>IF(B18&gt;0,C18/B18,0)</f>
        <v>0.70731707317073167</v>
      </c>
      <c r="E18" s="21">
        <f t="shared" si="2"/>
        <v>1.0881801125703563</v>
      </c>
      <c r="F18" s="38">
        <v>37</v>
      </c>
      <c r="G18" s="51">
        <v>20</v>
      </c>
      <c r="H18" s="63">
        <f t="shared" si="1"/>
        <v>0.54054054054054057</v>
      </c>
      <c r="I18" s="21">
        <f t="shared" si="3"/>
        <v>0.819000819000819</v>
      </c>
      <c r="J18" s="72">
        <v>13696.5</v>
      </c>
      <c r="K18" s="39">
        <f t="shared" si="4"/>
        <v>2.0141911764705882</v>
      </c>
    </row>
    <row r="19" spans="1:13" s="109" customFormat="1" ht="16.5" customHeight="1" x14ac:dyDescent="0.25">
      <c r="A19" s="22" t="s">
        <v>78</v>
      </c>
      <c r="B19" s="20">
        <v>23</v>
      </c>
      <c r="C19" s="38">
        <v>10</v>
      </c>
      <c r="D19" s="65">
        <f t="shared" si="0"/>
        <v>0.43478260869565216</v>
      </c>
      <c r="E19" s="21">
        <f t="shared" si="2"/>
        <v>0.66889632107023411</v>
      </c>
      <c r="F19" s="38">
        <v>26</v>
      </c>
      <c r="G19" s="51">
        <v>14</v>
      </c>
      <c r="H19" s="63">
        <f t="shared" si="1"/>
        <v>0.53846153846153844</v>
      </c>
      <c r="I19" s="21">
        <f t="shared" si="3"/>
        <v>0.81585081585081576</v>
      </c>
      <c r="J19" s="72">
        <v>7394.43</v>
      </c>
      <c r="K19" s="39">
        <f t="shared" si="4"/>
        <v>1.0874161764705883</v>
      </c>
    </row>
    <row r="20" spans="1:13" s="109" customFormat="1" ht="16.5" customHeight="1" x14ac:dyDescent="0.25">
      <c r="A20" s="22" t="s">
        <v>56</v>
      </c>
      <c r="B20" s="20">
        <v>28</v>
      </c>
      <c r="C20" s="38">
        <v>16</v>
      </c>
      <c r="D20" s="65">
        <f t="shared" si="0"/>
        <v>0.5714285714285714</v>
      </c>
      <c r="E20" s="21">
        <f t="shared" si="2"/>
        <v>0.879120879120879</v>
      </c>
      <c r="F20" s="38">
        <v>38</v>
      </c>
      <c r="G20" s="51">
        <v>18</v>
      </c>
      <c r="H20" s="63">
        <f t="shared" si="1"/>
        <v>0.47368421052631576</v>
      </c>
      <c r="I20" s="21">
        <f t="shared" si="3"/>
        <v>0.71770334928229662</v>
      </c>
      <c r="J20" s="72">
        <v>11562.63</v>
      </c>
      <c r="K20" s="39">
        <f t="shared" si="4"/>
        <v>1.7003867647058821</v>
      </c>
    </row>
    <row r="21" spans="1:13" s="109" customFormat="1" ht="16.5" customHeight="1" thickBot="1" x14ac:dyDescent="0.3">
      <c r="A21" s="23" t="s">
        <v>57</v>
      </c>
      <c r="B21" s="24">
        <v>19</v>
      </c>
      <c r="C21" s="48">
        <v>6</v>
      </c>
      <c r="D21" s="66">
        <f t="shared" si="0"/>
        <v>0.31578947368421051</v>
      </c>
      <c r="E21" s="25">
        <f t="shared" si="2"/>
        <v>0.48582995951417002</v>
      </c>
      <c r="F21" s="41">
        <v>34</v>
      </c>
      <c r="G21" s="81">
        <v>18</v>
      </c>
      <c r="H21" s="64">
        <f t="shared" si="1"/>
        <v>0.52941176470588236</v>
      </c>
      <c r="I21" s="25">
        <f t="shared" si="3"/>
        <v>0.80213903743315507</v>
      </c>
      <c r="J21" s="106">
        <v>10528.635</v>
      </c>
      <c r="K21" s="121">
        <f t="shared" si="4"/>
        <v>1.5483286764705884</v>
      </c>
    </row>
    <row r="22" spans="1:13" s="111" customFormat="1" ht="16.5" customHeight="1" thickBot="1" x14ac:dyDescent="0.3">
      <c r="A22" s="26" t="s">
        <v>79</v>
      </c>
      <c r="B22" s="27">
        <v>600</v>
      </c>
      <c r="C22" s="49">
        <v>343</v>
      </c>
      <c r="D22" s="85">
        <f t="shared" si="0"/>
        <v>0.57166666666666666</v>
      </c>
      <c r="E22" s="28">
        <f t="shared" si="2"/>
        <v>0.87948717948717947</v>
      </c>
      <c r="F22" s="117">
        <v>669</v>
      </c>
      <c r="G22" s="49">
        <v>374</v>
      </c>
      <c r="H22" s="113">
        <f t="shared" si="1"/>
        <v>0.55904334828101643</v>
      </c>
      <c r="I22" s="28">
        <f t="shared" si="3"/>
        <v>0.84703537618335822</v>
      </c>
      <c r="J22" s="118">
        <v>11787.75</v>
      </c>
      <c r="K22" s="122">
        <f t="shared" si="4"/>
        <v>1.7334926470588234</v>
      </c>
    </row>
    <row r="23" spans="1:13" s="111" customFormat="1" ht="16.5" customHeight="1" x14ac:dyDescent="0.25">
      <c r="A23" s="178" t="str">
        <f>'2 - Job Seeker'!A25:K25</f>
        <v>*State Labor Exchange Goals:   Q2 EE Rate = 65%    Q4 EE Rate = 66%    Median Earnings = $6800</v>
      </c>
      <c r="B23" s="210"/>
      <c r="C23" s="210"/>
      <c r="D23" s="210"/>
      <c r="E23" s="210"/>
      <c r="F23" s="210"/>
      <c r="G23" s="210"/>
      <c r="H23" s="210"/>
      <c r="I23" s="210"/>
      <c r="J23" s="210"/>
      <c r="K23" s="211"/>
      <c r="L23" s="116"/>
      <c r="M23" s="110"/>
    </row>
    <row r="24" spans="1:13" s="112" customFormat="1" ht="123" customHeight="1" thickBot="1" x14ac:dyDescent="0.35">
      <c r="A24" s="175"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6"/>
      <c r="C24" s="176"/>
      <c r="D24" s="176"/>
      <c r="E24" s="176"/>
      <c r="F24" s="176"/>
      <c r="G24" s="176"/>
      <c r="H24" s="176"/>
      <c r="I24" s="176"/>
      <c r="J24" s="176"/>
      <c r="K24" s="177"/>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4"/>
  <sheetViews>
    <sheetView topLeftCell="A2" zoomScaleNormal="100" workbookViewId="0">
      <selection activeCell="A25" sqref="A25"/>
    </sheetView>
  </sheetViews>
  <sheetFormatPr defaultColWidth="9.1796875" defaultRowHeight="13" x14ac:dyDescent="0.3"/>
  <cols>
    <col min="1" max="1" width="19.1796875" style="29" customWidth="1"/>
    <col min="2" max="4" width="11.7265625" style="29" customWidth="1"/>
    <col min="5" max="5" width="10.81640625" style="29" customWidth="1"/>
    <col min="6" max="8" width="11.7265625" style="29" customWidth="1"/>
    <col min="9" max="9" width="10.81640625" style="29" customWidth="1"/>
    <col min="10" max="10" width="11.54296875" style="29" customWidth="1"/>
    <col min="11" max="11" width="10.81640625" style="29" customWidth="1"/>
    <col min="12" max="12" width="0" style="29" hidden="1" customWidth="1"/>
    <col min="13" max="16384" width="9.1796875" style="29"/>
  </cols>
  <sheetData>
    <row r="1" spans="1:13" ht="20.149999999999999" customHeight="1" x14ac:dyDescent="0.3">
      <c r="A1" s="201" t="str">
        <f>'1- Populations in Cohort'!A1:N1</f>
        <v xml:space="preserve">TAB 10 - LABOR EXCHANGE PERFORMANCE SUMMARY </v>
      </c>
      <c r="B1" s="202"/>
      <c r="C1" s="202"/>
      <c r="D1" s="202"/>
      <c r="E1" s="202"/>
      <c r="F1" s="202"/>
      <c r="G1" s="202"/>
      <c r="H1" s="202"/>
      <c r="I1" s="202"/>
      <c r="J1" s="202"/>
      <c r="K1" s="203"/>
    </row>
    <row r="2" spans="1:13" ht="20.149999999999999" customHeight="1" thickBot="1" x14ac:dyDescent="0.35">
      <c r="A2" s="204" t="str">
        <f>'1- Populations in Cohort'!A2:N2</f>
        <v>FY22 QUARTER ENDING JUNE 30, 2022</v>
      </c>
      <c r="B2" s="205"/>
      <c r="C2" s="205"/>
      <c r="D2" s="205"/>
      <c r="E2" s="205"/>
      <c r="F2" s="205"/>
      <c r="G2" s="205"/>
      <c r="H2" s="205"/>
      <c r="I2" s="205"/>
      <c r="J2" s="205"/>
      <c r="K2" s="206"/>
    </row>
    <row r="3" spans="1:13" s="107" customFormat="1" ht="20.149999999999999" customHeight="1" thickBot="1" x14ac:dyDescent="0.3">
      <c r="A3" s="207" t="s">
        <v>85</v>
      </c>
      <c r="B3" s="208"/>
      <c r="C3" s="208"/>
      <c r="D3" s="208"/>
      <c r="E3" s="208"/>
      <c r="F3" s="208"/>
      <c r="G3" s="208"/>
      <c r="H3" s="208"/>
      <c r="I3" s="208"/>
      <c r="J3" s="208"/>
      <c r="K3" s="209"/>
      <c r="L3" s="144"/>
      <c r="M3" s="145"/>
    </row>
    <row r="4" spans="1:13" s="107" customFormat="1" x14ac:dyDescent="0.25">
      <c r="A4" s="52" t="s">
        <v>14</v>
      </c>
      <c r="B4" s="60" t="s">
        <v>15</v>
      </c>
      <c r="C4" s="53" t="s">
        <v>16</v>
      </c>
      <c r="D4" s="53" t="s">
        <v>17</v>
      </c>
      <c r="E4" s="54" t="s">
        <v>18</v>
      </c>
      <c r="F4" s="53" t="s">
        <v>60</v>
      </c>
      <c r="G4" s="53" t="s">
        <v>20</v>
      </c>
      <c r="H4" s="53" t="s">
        <v>61</v>
      </c>
      <c r="I4" s="53" t="s">
        <v>22</v>
      </c>
      <c r="J4" s="59" t="s">
        <v>62</v>
      </c>
      <c r="K4" s="55" t="s">
        <v>24</v>
      </c>
      <c r="L4" s="108"/>
      <c r="M4" s="108"/>
    </row>
    <row r="5" spans="1:13" s="109" customFormat="1" ht="39.5" thickBot="1" x14ac:dyDescent="0.3">
      <c r="A5" s="139" t="s">
        <v>63</v>
      </c>
      <c r="B5" s="140" t="s">
        <v>64</v>
      </c>
      <c r="C5" s="142" t="s">
        <v>65</v>
      </c>
      <c r="D5" s="142" t="s">
        <v>66</v>
      </c>
      <c r="E5" s="138" t="s">
        <v>67</v>
      </c>
      <c r="F5" s="142" t="s">
        <v>68</v>
      </c>
      <c r="G5" s="142" t="s">
        <v>69</v>
      </c>
      <c r="H5" s="142" t="s">
        <v>70</v>
      </c>
      <c r="I5" s="142" t="s">
        <v>67</v>
      </c>
      <c r="J5" s="44" t="s">
        <v>71</v>
      </c>
      <c r="K5" s="70" t="s">
        <v>83</v>
      </c>
    </row>
    <row r="6" spans="1:13" s="109" customFormat="1" ht="16.5" customHeight="1" x14ac:dyDescent="0.25">
      <c r="A6" s="45" t="s">
        <v>42</v>
      </c>
      <c r="B6" s="123">
        <v>9</v>
      </c>
      <c r="C6" s="124">
        <v>6</v>
      </c>
      <c r="D6" s="125">
        <f>+C6/B6</f>
        <v>0.66666666666666663</v>
      </c>
      <c r="E6" s="126">
        <f>D6/0.65</f>
        <v>1.0256410256410255</v>
      </c>
      <c r="F6" s="124">
        <v>12</v>
      </c>
      <c r="G6" s="50">
        <v>6</v>
      </c>
      <c r="H6" s="127">
        <f>+G6/F6</f>
        <v>0.5</v>
      </c>
      <c r="I6" s="126">
        <f>H6/0.66</f>
        <v>0.75757575757575757</v>
      </c>
      <c r="J6" s="128">
        <v>2737.3249999999998</v>
      </c>
      <c r="K6" s="129">
        <f>(J6/6800)</f>
        <v>0.40254779411764702</v>
      </c>
    </row>
    <row r="7" spans="1:13" s="109" customFormat="1" ht="16.5" customHeight="1" x14ac:dyDescent="0.25">
      <c r="A7" s="22" t="s">
        <v>43</v>
      </c>
      <c r="B7" s="20">
        <v>123</v>
      </c>
      <c r="C7" s="38">
        <v>92</v>
      </c>
      <c r="D7" s="65">
        <f t="shared" ref="D7:D22" si="0">+C7/B7</f>
        <v>0.74796747967479671</v>
      </c>
      <c r="E7" s="21">
        <f>D7/0.65</f>
        <v>1.1507191994996873</v>
      </c>
      <c r="F7" s="38">
        <v>92</v>
      </c>
      <c r="G7" s="51">
        <v>57</v>
      </c>
      <c r="H7" s="63">
        <f t="shared" ref="H7:H22" si="1">+G7/F7</f>
        <v>0.61956521739130432</v>
      </c>
      <c r="I7" s="21">
        <f>H7/0.66</f>
        <v>0.93873517786561256</v>
      </c>
      <c r="J7" s="72">
        <v>13899.035</v>
      </c>
      <c r="K7" s="39">
        <f>(J7/6800)</f>
        <v>2.0439757352941177</v>
      </c>
    </row>
    <row r="8" spans="1:13" s="109" customFormat="1" ht="16.5" customHeight="1" x14ac:dyDescent="0.25">
      <c r="A8" s="22" t="s">
        <v>44</v>
      </c>
      <c r="B8" s="20">
        <v>46</v>
      </c>
      <c r="C8" s="38">
        <v>28</v>
      </c>
      <c r="D8" s="65">
        <f t="shared" si="0"/>
        <v>0.60869565217391308</v>
      </c>
      <c r="E8" s="21">
        <f t="shared" ref="E8:E22" si="2">D8/0.65</f>
        <v>0.9364548494983278</v>
      </c>
      <c r="F8" s="38">
        <v>48</v>
      </c>
      <c r="G8" s="51">
        <v>38</v>
      </c>
      <c r="H8" s="63">
        <f t="shared" si="1"/>
        <v>0.79166666666666663</v>
      </c>
      <c r="I8" s="21">
        <f t="shared" ref="I8:I22" si="3">H8/0.66</f>
        <v>1.1994949494949494</v>
      </c>
      <c r="J8" s="72">
        <v>13278.635</v>
      </c>
      <c r="K8" s="39">
        <f t="shared" ref="K8:K22" si="4">(J8/6800)</f>
        <v>1.9527404411764706</v>
      </c>
    </row>
    <row r="9" spans="1:13" s="109" customFormat="1" ht="16.5" customHeight="1" x14ac:dyDescent="0.25">
      <c r="A9" s="22" t="s">
        <v>45</v>
      </c>
      <c r="B9" s="20">
        <v>10</v>
      </c>
      <c r="C9" s="38">
        <v>6</v>
      </c>
      <c r="D9" s="65">
        <f t="shared" si="0"/>
        <v>0.6</v>
      </c>
      <c r="E9" s="21">
        <f t="shared" si="2"/>
        <v>0.92307692307692302</v>
      </c>
      <c r="F9" s="38">
        <v>9</v>
      </c>
      <c r="G9" s="51">
        <v>5</v>
      </c>
      <c r="H9" s="63">
        <f t="shared" si="1"/>
        <v>0.55555555555555558</v>
      </c>
      <c r="I9" s="21">
        <f t="shared" si="3"/>
        <v>0.84175084175084169</v>
      </c>
      <c r="J9" s="72">
        <v>13113.08</v>
      </c>
      <c r="K9" s="39">
        <f t="shared" si="4"/>
        <v>1.9283941176470587</v>
      </c>
    </row>
    <row r="10" spans="1:13" s="109" customFormat="1" ht="16.5" customHeight="1" x14ac:dyDescent="0.25">
      <c r="A10" s="22" t="s">
        <v>72</v>
      </c>
      <c r="B10" s="20">
        <v>16</v>
      </c>
      <c r="C10" s="38">
        <v>13</v>
      </c>
      <c r="D10" s="65">
        <f>IF(B10&gt;0,C10/B10,0)</f>
        <v>0.8125</v>
      </c>
      <c r="E10" s="21">
        <f t="shared" si="2"/>
        <v>1.25</v>
      </c>
      <c r="F10" s="38">
        <v>31</v>
      </c>
      <c r="G10" s="51">
        <v>18</v>
      </c>
      <c r="H10" s="63">
        <f>IF(F10&gt;0,G10/F10,0)</f>
        <v>0.58064516129032262</v>
      </c>
      <c r="I10" s="21">
        <f t="shared" si="3"/>
        <v>0.87976539589442815</v>
      </c>
      <c r="J10" s="72">
        <v>8272</v>
      </c>
      <c r="K10" s="39">
        <f t="shared" si="4"/>
        <v>1.2164705882352942</v>
      </c>
    </row>
    <row r="11" spans="1:13" s="109" customFormat="1" ht="16.5" customHeight="1" x14ac:dyDescent="0.25">
      <c r="A11" s="22" t="s">
        <v>47</v>
      </c>
      <c r="B11" s="20">
        <v>19</v>
      </c>
      <c r="C11" s="38">
        <v>9</v>
      </c>
      <c r="D11" s="65">
        <f t="shared" si="0"/>
        <v>0.47368421052631576</v>
      </c>
      <c r="E11" s="21">
        <f t="shared" si="2"/>
        <v>0.72874493927125494</v>
      </c>
      <c r="F11" s="38">
        <v>16</v>
      </c>
      <c r="G11" s="51">
        <v>12</v>
      </c>
      <c r="H11" s="63">
        <f t="shared" si="1"/>
        <v>0.75</v>
      </c>
      <c r="I11" s="21">
        <f t="shared" si="3"/>
        <v>1.1363636363636362</v>
      </c>
      <c r="J11" s="72">
        <v>12430.49</v>
      </c>
      <c r="K11" s="39">
        <f t="shared" si="4"/>
        <v>1.8280132352941176</v>
      </c>
    </row>
    <row r="12" spans="1:13" s="109" customFormat="1" ht="16.5" customHeight="1" x14ac:dyDescent="0.25">
      <c r="A12" s="19" t="s">
        <v>73</v>
      </c>
      <c r="B12" s="20">
        <v>15</v>
      </c>
      <c r="C12" s="38">
        <v>4</v>
      </c>
      <c r="D12" s="65">
        <f t="shared" si="0"/>
        <v>0.26666666666666666</v>
      </c>
      <c r="E12" s="21">
        <f t="shared" si="2"/>
        <v>0.41025641025641024</v>
      </c>
      <c r="F12" s="38">
        <v>11</v>
      </c>
      <c r="G12" s="51">
        <v>3</v>
      </c>
      <c r="H12" s="63">
        <f>IF(F12&gt;0,G12/F12,0)</f>
        <v>0.27272727272727271</v>
      </c>
      <c r="I12" s="21">
        <f t="shared" si="3"/>
        <v>0.41322314049586772</v>
      </c>
      <c r="J12" s="72">
        <v>14194.22</v>
      </c>
      <c r="K12" s="39">
        <f t="shared" si="4"/>
        <v>2.0873852941176469</v>
      </c>
    </row>
    <row r="13" spans="1:13" s="109" customFormat="1" ht="16.5" customHeight="1" x14ac:dyDescent="0.25">
      <c r="A13" s="22" t="s">
        <v>74</v>
      </c>
      <c r="B13" s="20">
        <v>2</v>
      </c>
      <c r="C13" s="38">
        <v>1</v>
      </c>
      <c r="D13" s="65">
        <f t="shared" si="0"/>
        <v>0.5</v>
      </c>
      <c r="E13" s="21">
        <f t="shared" si="2"/>
        <v>0.76923076923076916</v>
      </c>
      <c r="F13" s="38">
        <v>6</v>
      </c>
      <c r="G13" s="51">
        <v>3</v>
      </c>
      <c r="H13" s="63">
        <f t="shared" si="1"/>
        <v>0.5</v>
      </c>
      <c r="I13" s="21">
        <f t="shared" si="3"/>
        <v>0.75757575757575757</v>
      </c>
      <c r="J13" s="72">
        <v>14203.1</v>
      </c>
      <c r="K13" s="39">
        <f t="shared" si="4"/>
        <v>2.0886911764705882</v>
      </c>
    </row>
    <row r="14" spans="1:13" s="109" customFormat="1" ht="16.5" customHeight="1" x14ac:dyDescent="0.25">
      <c r="A14" s="22" t="s">
        <v>75</v>
      </c>
      <c r="B14" s="20">
        <v>7</v>
      </c>
      <c r="C14" s="38">
        <v>3</v>
      </c>
      <c r="D14" s="65">
        <f>IF(B14&gt;0,C14/B14,0)</f>
        <v>0.42857142857142855</v>
      </c>
      <c r="E14" s="21">
        <f t="shared" si="2"/>
        <v>0.65934065934065933</v>
      </c>
      <c r="F14" s="38">
        <v>5</v>
      </c>
      <c r="G14" s="51">
        <v>1</v>
      </c>
      <c r="H14" s="63">
        <f>IF(F14&gt;0,G14/F14,0)</f>
        <v>0.2</v>
      </c>
      <c r="I14" s="21">
        <f t="shared" si="3"/>
        <v>0.30303030303030304</v>
      </c>
      <c r="J14" s="72">
        <v>10410.82</v>
      </c>
      <c r="K14" s="39">
        <f t="shared" si="4"/>
        <v>1.5310029411764705</v>
      </c>
    </row>
    <row r="15" spans="1:13" s="109" customFormat="1" ht="16.5" customHeight="1" x14ac:dyDescent="0.25">
      <c r="A15" s="22" t="s">
        <v>51</v>
      </c>
      <c r="B15" s="20">
        <v>9</v>
      </c>
      <c r="C15" s="38">
        <v>4</v>
      </c>
      <c r="D15" s="65">
        <f t="shared" si="0"/>
        <v>0.44444444444444442</v>
      </c>
      <c r="E15" s="21">
        <f t="shared" si="2"/>
        <v>0.68376068376068366</v>
      </c>
      <c r="F15" s="38">
        <v>17</v>
      </c>
      <c r="G15" s="51">
        <v>10</v>
      </c>
      <c r="H15" s="63">
        <f t="shared" si="1"/>
        <v>0.58823529411764708</v>
      </c>
      <c r="I15" s="21">
        <f t="shared" si="3"/>
        <v>0.89126559714795006</v>
      </c>
      <c r="J15" s="72">
        <v>2393.9299999999998</v>
      </c>
      <c r="K15" s="39">
        <f t="shared" si="4"/>
        <v>0.35204852941176468</v>
      </c>
    </row>
    <row r="16" spans="1:13" s="109" customFormat="1" ht="16.5" customHeight="1" x14ac:dyDescent="0.25">
      <c r="A16" s="22" t="s">
        <v>76</v>
      </c>
      <c r="B16" s="20">
        <v>7</v>
      </c>
      <c r="C16" s="38">
        <v>7</v>
      </c>
      <c r="D16" s="65">
        <f t="shared" si="0"/>
        <v>1</v>
      </c>
      <c r="E16" s="21">
        <f t="shared" si="2"/>
        <v>1.5384615384615383</v>
      </c>
      <c r="F16" s="38">
        <v>10</v>
      </c>
      <c r="G16" s="51">
        <v>5</v>
      </c>
      <c r="H16" s="63">
        <f>IF(F16&gt;0,G16/F16,0)</f>
        <v>0.5</v>
      </c>
      <c r="I16" s="21">
        <f t="shared" si="3"/>
        <v>0.75757575757575757</v>
      </c>
      <c r="J16" s="72">
        <v>14028</v>
      </c>
      <c r="K16" s="39">
        <f t="shared" si="4"/>
        <v>2.0629411764705883</v>
      </c>
    </row>
    <row r="17" spans="1:13" s="109" customFormat="1" ht="16.5" customHeight="1" x14ac:dyDescent="0.25">
      <c r="A17" s="22" t="s">
        <v>53</v>
      </c>
      <c r="B17" s="20">
        <v>32</v>
      </c>
      <c r="C17" s="38">
        <v>15</v>
      </c>
      <c r="D17" s="65">
        <f>IF(B17&gt;0,C17/B17,0)</f>
        <v>0.46875</v>
      </c>
      <c r="E17" s="21">
        <f t="shared" si="2"/>
        <v>0.72115384615384615</v>
      </c>
      <c r="F17" s="38">
        <v>26</v>
      </c>
      <c r="G17" s="51">
        <v>13</v>
      </c>
      <c r="H17" s="63">
        <f>IF(F17&gt;0,G17/F17,0)</f>
        <v>0.5</v>
      </c>
      <c r="I17" s="21">
        <f t="shared" si="3"/>
        <v>0.75757575757575757</v>
      </c>
      <c r="J17" s="72">
        <v>15384.55</v>
      </c>
      <c r="K17" s="39">
        <f t="shared" si="4"/>
        <v>2.2624338235294115</v>
      </c>
    </row>
    <row r="18" spans="1:13" s="109" customFormat="1" ht="16.5" customHeight="1" x14ac:dyDescent="0.25">
      <c r="A18" s="22" t="s">
        <v>77</v>
      </c>
      <c r="B18" s="20">
        <v>23</v>
      </c>
      <c r="C18" s="38">
        <v>16</v>
      </c>
      <c r="D18" s="65">
        <f>IF(B18&gt;0,C18/B18,0)</f>
        <v>0.69565217391304346</v>
      </c>
      <c r="E18" s="21">
        <f t="shared" si="2"/>
        <v>1.0702341137123745</v>
      </c>
      <c r="F18" s="38">
        <v>23</v>
      </c>
      <c r="G18" s="51">
        <v>15</v>
      </c>
      <c r="H18" s="63">
        <f>IF(F18&gt;0,G18/F18,0)</f>
        <v>0.65217391304347827</v>
      </c>
      <c r="I18" s="21">
        <f t="shared" si="3"/>
        <v>0.98814229249011853</v>
      </c>
      <c r="J18" s="72">
        <v>14302.415000000001</v>
      </c>
      <c r="K18" s="39">
        <f t="shared" si="4"/>
        <v>2.103296323529412</v>
      </c>
    </row>
    <row r="19" spans="1:13" s="109" customFormat="1" ht="16.5" customHeight="1" x14ac:dyDescent="0.25">
      <c r="A19" s="22" t="s">
        <v>78</v>
      </c>
      <c r="B19" s="20">
        <v>15</v>
      </c>
      <c r="C19" s="38">
        <v>6</v>
      </c>
      <c r="D19" s="65">
        <f t="shared" si="0"/>
        <v>0.4</v>
      </c>
      <c r="E19" s="21">
        <f t="shared" si="2"/>
        <v>0.61538461538461542</v>
      </c>
      <c r="F19" s="38">
        <v>19</v>
      </c>
      <c r="G19" s="51">
        <v>10</v>
      </c>
      <c r="H19" s="63">
        <f t="shared" si="1"/>
        <v>0.52631578947368418</v>
      </c>
      <c r="I19" s="21">
        <f t="shared" si="3"/>
        <v>0.79744816586921841</v>
      </c>
      <c r="J19" s="72">
        <v>6895</v>
      </c>
      <c r="K19" s="39">
        <f t="shared" si="4"/>
        <v>1.0139705882352941</v>
      </c>
    </row>
    <row r="20" spans="1:13" s="109" customFormat="1" ht="16.5" customHeight="1" x14ac:dyDescent="0.25">
      <c r="A20" s="22" t="s">
        <v>56</v>
      </c>
      <c r="B20" s="20">
        <v>18</v>
      </c>
      <c r="C20" s="38">
        <v>9</v>
      </c>
      <c r="D20" s="65">
        <f t="shared" si="0"/>
        <v>0.5</v>
      </c>
      <c r="E20" s="21">
        <f t="shared" si="2"/>
        <v>0.76923076923076916</v>
      </c>
      <c r="F20" s="38">
        <v>25</v>
      </c>
      <c r="G20" s="51">
        <v>12</v>
      </c>
      <c r="H20" s="63">
        <f t="shared" si="1"/>
        <v>0.48</v>
      </c>
      <c r="I20" s="21">
        <f t="shared" si="3"/>
        <v>0.72727272727272718</v>
      </c>
      <c r="J20" s="72">
        <v>14093</v>
      </c>
      <c r="K20" s="39">
        <f t="shared" si="4"/>
        <v>2.0724999999999998</v>
      </c>
    </row>
    <row r="21" spans="1:13" s="109" customFormat="1" ht="16.5" customHeight="1" thickBot="1" x14ac:dyDescent="0.3">
      <c r="A21" s="23" t="s">
        <v>57</v>
      </c>
      <c r="B21" s="24">
        <v>6</v>
      </c>
      <c r="C21" s="48">
        <v>4</v>
      </c>
      <c r="D21" s="66">
        <f t="shared" si="0"/>
        <v>0.66666666666666663</v>
      </c>
      <c r="E21" s="25">
        <f t="shared" si="2"/>
        <v>1.0256410256410255</v>
      </c>
      <c r="F21" s="41">
        <v>22</v>
      </c>
      <c r="G21" s="81">
        <v>13</v>
      </c>
      <c r="H21" s="64">
        <f t="shared" si="1"/>
        <v>0.59090909090909094</v>
      </c>
      <c r="I21" s="25">
        <f t="shared" si="3"/>
        <v>0.89531680440771355</v>
      </c>
      <c r="J21" s="106">
        <v>14375.075000000001</v>
      </c>
      <c r="K21" s="121">
        <f t="shared" si="4"/>
        <v>2.1139816176470587</v>
      </c>
    </row>
    <row r="22" spans="1:13" s="111" customFormat="1" ht="16.5" customHeight="1" thickBot="1" x14ac:dyDescent="0.3">
      <c r="A22" s="26" t="s">
        <v>79</v>
      </c>
      <c r="B22" s="27">
        <v>357</v>
      </c>
      <c r="C22" s="49">
        <v>223</v>
      </c>
      <c r="D22" s="85">
        <f t="shared" si="0"/>
        <v>0.62464985994397759</v>
      </c>
      <c r="E22" s="28">
        <f t="shared" si="2"/>
        <v>0.96099978452919621</v>
      </c>
      <c r="F22" s="117">
        <v>372</v>
      </c>
      <c r="G22" s="49">
        <v>221</v>
      </c>
      <c r="H22" s="113">
        <f t="shared" si="1"/>
        <v>0.59408602150537637</v>
      </c>
      <c r="I22" s="28">
        <f t="shared" si="3"/>
        <v>0.90013033561420663</v>
      </c>
      <c r="J22" s="118">
        <v>12600</v>
      </c>
      <c r="K22" s="122">
        <f t="shared" si="4"/>
        <v>1.8529411764705883</v>
      </c>
    </row>
    <row r="23" spans="1:13" s="111" customFormat="1" ht="16.5" customHeight="1" x14ac:dyDescent="0.25">
      <c r="A23" s="178" t="str">
        <f>'2 - Job Seeker'!A25:K25</f>
        <v>*State Labor Exchange Goals:   Q2 EE Rate = 65%    Q4 EE Rate = 66%    Median Earnings = $6800</v>
      </c>
      <c r="B23" s="210"/>
      <c r="C23" s="210"/>
      <c r="D23" s="210"/>
      <c r="E23" s="210"/>
      <c r="F23" s="210"/>
      <c r="G23" s="210"/>
      <c r="H23" s="210"/>
      <c r="I23" s="210"/>
      <c r="J23" s="210"/>
      <c r="K23" s="211"/>
      <c r="L23" s="116"/>
      <c r="M23" s="110"/>
    </row>
    <row r="24" spans="1:13" s="112" customFormat="1" ht="123" customHeight="1" thickBot="1" x14ac:dyDescent="0.35">
      <c r="A24" s="175"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6"/>
      <c r="C24" s="176"/>
      <c r="D24" s="176"/>
      <c r="E24" s="176"/>
      <c r="F24" s="176"/>
      <c r="G24" s="176"/>
      <c r="H24" s="176"/>
      <c r="I24" s="176"/>
      <c r="J24" s="176"/>
      <c r="K24" s="177"/>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4"/>
  <sheetViews>
    <sheetView zoomScaleNormal="100" workbookViewId="0">
      <selection activeCell="A25" sqref="A25"/>
    </sheetView>
  </sheetViews>
  <sheetFormatPr defaultColWidth="9.1796875" defaultRowHeight="13" x14ac:dyDescent="0.3"/>
  <cols>
    <col min="1" max="1" width="19.1796875" style="29" customWidth="1"/>
    <col min="2" max="4" width="11.7265625" style="29" customWidth="1"/>
    <col min="5" max="5" width="10.81640625" style="29" customWidth="1"/>
    <col min="6" max="8" width="11.7265625" style="29" customWidth="1"/>
    <col min="9" max="9" width="10.81640625" style="29" customWidth="1"/>
    <col min="10" max="10" width="11.54296875" style="29" customWidth="1"/>
    <col min="11" max="11" width="10.81640625" style="29" customWidth="1"/>
    <col min="12" max="12" width="0" style="29" hidden="1" customWidth="1"/>
    <col min="13" max="16384" width="9.1796875" style="29"/>
  </cols>
  <sheetData>
    <row r="1" spans="1:13" ht="20.149999999999999" customHeight="1" x14ac:dyDescent="0.3">
      <c r="A1" s="212" t="str">
        <f>'1- Populations in Cohort'!A1:N1</f>
        <v xml:space="preserve">TAB 10 - LABOR EXCHANGE PERFORMANCE SUMMARY </v>
      </c>
      <c r="B1" s="213"/>
      <c r="C1" s="213"/>
      <c r="D1" s="213"/>
      <c r="E1" s="213"/>
      <c r="F1" s="213"/>
      <c r="G1" s="213"/>
      <c r="H1" s="213"/>
      <c r="I1" s="213"/>
      <c r="J1" s="213"/>
      <c r="K1" s="214"/>
    </row>
    <row r="2" spans="1:13" ht="20.149999999999999" customHeight="1" thickBot="1" x14ac:dyDescent="0.35">
      <c r="A2" s="215" t="str">
        <f>'1- Populations in Cohort'!A2:N2</f>
        <v>FY22 QUARTER ENDING JUNE 30, 2022</v>
      </c>
      <c r="B2" s="216"/>
      <c r="C2" s="216"/>
      <c r="D2" s="216"/>
      <c r="E2" s="216"/>
      <c r="F2" s="216"/>
      <c r="G2" s="216"/>
      <c r="H2" s="216"/>
      <c r="I2" s="216"/>
      <c r="J2" s="216"/>
      <c r="K2" s="217"/>
    </row>
    <row r="3" spans="1:13" s="107" customFormat="1" ht="20.149999999999999" customHeight="1" thickBot="1" x14ac:dyDescent="0.3">
      <c r="A3" s="218" t="s">
        <v>86</v>
      </c>
      <c r="B3" s="219"/>
      <c r="C3" s="219"/>
      <c r="D3" s="219"/>
      <c r="E3" s="219"/>
      <c r="F3" s="219"/>
      <c r="G3" s="219"/>
      <c r="H3" s="219"/>
      <c r="I3" s="219"/>
      <c r="J3" s="219"/>
      <c r="K3" s="220"/>
      <c r="L3" s="144"/>
      <c r="M3" s="145"/>
    </row>
    <row r="4" spans="1:13" s="107" customFormat="1" x14ac:dyDescent="0.25">
      <c r="A4" s="52" t="s">
        <v>14</v>
      </c>
      <c r="B4" s="60" t="s">
        <v>15</v>
      </c>
      <c r="C4" s="53" t="s">
        <v>16</v>
      </c>
      <c r="D4" s="53" t="s">
        <v>17</v>
      </c>
      <c r="E4" s="54" t="s">
        <v>18</v>
      </c>
      <c r="F4" s="53" t="s">
        <v>60</v>
      </c>
      <c r="G4" s="53" t="s">
        <v>20</v>
      </c>
      <c r="H4" s="53" t="s">
        <v>61</v>
      </c>
      <c r="I4" s="53" t="s">
        <v>22</v>
      </c>
      <c r="J4" s="59" t="s">
        <v>62</v>
      </c>
      <c r="K4" s="55" t="s">
        <v>24</v>
      </c>
      <c r="L4" s="108"/>
      <c r="M4" s="108"/>
    </row>
    <row r="5" spans="1:13" s="109" customFormat="1" ht="39.5" thickBot="1" x14ac:dyDescent="0.3">
      <c r="A5" s="139" t="s">
        <v>63</v>
      </c>
      <c r="B5" s="140" t="s">
        <v>64</v>
      </c>
      <c r="C5" s="142" t="s">
        <v>65</v>
      </c>
      <c r="D5" s="142" t="s">
        <v>66</v>
      </c>
      <c r="E5" s="138" t="s">
        <v>67</v>
      </c>
      <c r="F5" s="142" t="s">
        <v>68</v>
      </c>
      <c r="G5" s="142" t="s">
        <v>69</v>
      </c>
      <c r="H5" s="142" t="s">
        <v>70</v>
      </c>
      <c r="I5" s="142" t="s">
        <v>67</v>
      </c>
      <c r="J5" s="135" t="s">
        <v>71</v>
      </c>
      <c r="K5" s="70" t="s">
        <v>83</v>
      </c>
    </row>
    <row r="6" spans="1:13" s="109" customFormat="1" ht="16.5" customHeight="1" x14ac:dyDescent="0.25">
      <c r="A6" s="45" t="s">
        <v>42</v>
      </c>
      <c r="B6" s="123">
        <v>35</v>
      </c>
      <c r="C6" s="124">
        <v>19</v>
      </c>
      <c r="D6" s="125">
        <f>+C6/B6</f>
        <v>0.54285714285714282</v>
      </c>
      <c r="E6" s="126">
        <f>D6/0.56</f>
        <v>0.96938775510204067</v>
      </c>
      <c r="F6" s="124">
        <v>38</v>
      </c>
      <c r="G6" s="50">
        <v>14</v>
      </c>
      <c r="H6" s="127">
        <f>+G6/F6</f>
        <v>0.36842105263157893</v>
      </c>
      <c r="I6" s="126">
        <f>H6/0.56</f>
        <v>0.6578947368421052</v>
      </c>
      <c r="J6" s="128">
        <v>7974.15</v>
      </c>
      <c r="K6" s="129">
        <f>(J6/8000)</f>
        <v>0.99676874999999998</v>
      </c>
    </row>
    <row r="7" spans="1:13" s="109" customFormat="1" ht="16.5" customHeight="1" x14ac:dyDescent="0.25">
      <c r="A7" s="22" t="s">
        <v>43</v>
      </c>
      <c r="B7" s="20">
        <v>131</v>
      </c>
      <c r="C7" s="38">
        <v>96</v>
      </c>
      <c r="D7" s="65">
        <f t="shared" ref="D7:D22" si="0">+C7/B7</f>
        <v>0.73282442748091603</v>
      </c>
      <c r="E7" s="21">
        <f>D7/0.56</f>
        <v>1.3086150490730641</v>
      </c>
      <c r="F7" s="38">
        <v>118</v>
      </c>
      <c r="G7" s="51">
        <v>70</v>
      </c>
      <c r="H7" s="63">
        <f t="shared" ref="H7:H22" si="1">+G7/F7</f>
        <v>0.59322033898305082</v>
      </c>
      <c r="I7" s="21">
        <f>H7/0.56</f>
        <v>1.0593220338983049</v>
      </c>
      <c r="J7" s="72">
        <v>13849.084999999999</v>
      </c>
      <c r="K7" s="39">
        <f>(J7/8000)</f>
        <v>1.7311356249999998</v>
      </c>
    </row>
    <row r="8" spans="1:13" s="109" customFormat="1" ht="16.5" customHeight="1" x14ac:dyDescent="0.25">
      <c r="A8" s="22" t="s">
        <v>44</v>
      </c>
      <c r="B8" s="20">
        <v>131</v>
      </c>
      <c r="C8" s="38">
        <v>72</v>
      </c>
      <c r="D8" s="65">
        <f t="shared" si="0"/>
        <v>0.54961832061068705</v>
      </c>
      <c r="E8" s="21">
        <f t="shared" ref="E8:E22" si="2">D8/0.56</f>
        <v>0.98146128680479816</v>
      </c>
      <c r="F8" s="38">
        <v>145</v>
      </c>
      <c r="G8" s="51">
        <v>96</v>
      </c>
      <c r="H8" s="63">
        <f t="shared" si="1"/>
        <v>0.66206896551724137</v>
      </c>
      <c r="I8" s="21">
        <f t="shared" ref="I8:I22" si="3">H8/0.56</f>
        <v>1.1822660098522166</v>
      </c>
      <c r="J8" s="72">
        <v>11435.52</v>
      </c>
      <c r="K8" s="39">
        <f t="shared" ref="K8:K22" si="4">(J8/8000)</f>
        <v>1.42944</v>
      </c>
    </row>
    <row r="9" spans="1:13" s="109" customFormat="1" ht="16.5" customHeight="1" x14ac:dyDescent="0.25">
      <c r="A9" s="22" t="s">
        <v>45</v>
      </c>
      <c r="B9" s="20">
        <v>12</v>
      </c>
      <c r="C9" s="38">
        <v>7</v>
      </c>
      <c r="D9" s="65">
        <f t="shared" si="0"/>
        <v>0.58333333333333337</v>
      </c>
      <c r="E9" s="21">
        <f t="shared" si="2"/>
        <v>1.0416666666666667</v>
      </c>
      <c r="F9" s="38">
        <v>12</v>
      </c>
      <c r="G9" s="51">
        <v>8</v>
      </c>
      <c r="H9" s="63">
        <f t="shared" si="1"/>
        <v>0.66666666666666663</v>
      </c>
      <c r="I9" s="21">
        <f t="shared" si="3"/>
        <v>1.1904761904761902</v>
      </c>
      <c r="J9" s="72">
        <v>15000</v>
      </c>
      <c r="K9" s="39">
        <f t="shared" si="4"/>
        <v>1.875</v>
      </c>
    </row>
    <row r="10" spans="1:13" s="109" customFormat="1" ht="16.5" customHeight="1" x14ac:dyDescent="0.25">
      <c r="A10" s="22" t="s">
        <v>72</v>
      </c>
      <c r="B10" s="20">
        <v>37</v>
      </c>
      <c r="C10" s="38">
        <v>23</v>
      </c>
      <c r="D10" s="65">
        <f>IF(B10&gt;0,C10/B10,0)</f>
        <v>0.6216216216216216</v>
      </c>
      <c r="E10" s="21">
        <f t="shared" si="2"/>
        <v>1.1100386100386099</v>
      </c>
      <c r="F10" s="38">
        <v>56</v>
      </c>
      <c r="G10" s="51">
        <v>29</v>
      </c>
      <c r="H10" s="63">
        <f>IF(F10&gt;0,G10/F10,0)</f>
        <v>0.5178571428571429</v>
      </c>
      <c r="I10" s="21">
        <f t="shared" si="3"/>
        <v>0.92474489795918369</v>
      </c>
      <c r="J10" s="72">
        <v>7557.72</v>
      </c>
      <c r="K10" s="39">
        <f t="shared" si="4"/>
        <v>0.94471500000000008</v>
      </c>
    </row>
    <row r="11" spans="1:13" s="109" customFormat="1" ht="16.5" customHeight="1" x14ac:dyDescent="0.25">
      <c r="A11" s="22" t="s">
        <v>47</v>
      </c>
      <c r="B11" s="20">
        <v>58</v>
      </c>
      <c r="C11" s="38">
        <v>28</v>
      </c>
      <c r="D11" s="65">
        <f t="shared" si="0"/>
        <v>0.48275862068965519</v>
      </c>
      <c r="E11" s="21">
        <f t="shared" si="2"/>
        <v>0.86206896551724133</v>
      </c>
      <c r="F11" s="38">
        <v>50</v>
      </c>
      <c r="G11" s="51">
        <v>30</v>
      </c>
      <c r="H11" s="63">
        <f t="shared" si="1"/>
        <v>0.6</v>
      </c>
      <c r="I11" s="21">
        <f t="shared" si="3"/>
        <v>1.0714285714285714</v>
      </c>
      <c r="J11" s="72">
        <v>9214.2749999999996</v>
      </c>
      <c r="K11" s="39">
        <f t="shared" si="4"/>
        <v>1.1517843749999999</v>
      </c>
    </row>
    <row r="12" spans="1:13" s="109" customFormat="1" ht="16.5" customHeight="1" x14ac:dyDescent="0.25">
      <c r="A12" s="19" t="s">
        <v>73</v>
      </c>
      <c r="B12" s="20">
        <v>32</v>
      </c>
      <c r="C12" s="38">
        <v>11</v>
      </c>
      <c r="D12" s="65">
        <f t="shared" si="0"/>
        <v>0.34375</v>
      </c>
      <c r="E12" s="21">
        <f t="shared" si="2"/>
        <v>0.6138392857142857</v>
      </c>
      <c r="F12" s="38">
        <v>32</v>
      </c>
      <c r="G12" s="51">
        <v>14</v>
      </c>
      <c r="H12" s="63">
        <f t="shared" si="1"/>
        <v>0.4375</v>
      </c>
      <c r="I12" s="21">
        <f t="shared" si="3"/>
        <v>0.78124999999999989</v>
      </c>
      <c r="J12" s="72">
        <v>7948.94</v>
      </c>
      <c r="K12" s="39">
        <f t="shared" si="4"/>
        <v>0.99361749999999993</v>
      </c>
    </row>
    <row r="13" spans="1:13" s="109" customFormat="1" ht="16.5" customHeight="1" x14ac:dyDescent="0.25">
      <c r="A13" s="22" t="s">
        <v>74</v>
      </c>
      <c r="B13" s="20">
        <v>3</v>
      </c>
      <c r="C13" s="38">
        <v>2</v>
      </c>
      <c r="D13" s="65">
        <f t="shared" si="0"/>
        <v>0.66666666666666663</v>
      </c>
      <c r="E13" s="21">
        <f t="shared" si="2"/>
        <v>1.1904761904761902</v>
      </c>
      <c r="F13" s="38">
        <v>10</v>
      </c>
      <c r="G13" s="51">
        <v>6</v>
      </c>
      <c r="H13" s="63">
        <f t="shared" si="1"/>
        <v>0.6</v>
      </c>
      <c r="I13" s="21">
        <f t="shared" si="3"/>
        <v>1.0714285714285714</v>
      </c>
      <c r="J13" s="72">
        <v>9462.3799999999992</v>
      </c>
      <c r="K13" s="39">
        <f t="shared" si="4"/>
        <v>1.1827974999999999</v>
      </c>
    </row>
    <row r="14" spans="1:13" s="109" customFormat="1" ht="16.5" customHeight="1" x14ac:dyDescent="0.25">
      <c r="A14" s="22" t="s">
        <v>75</v>
      </c>
      <c r="B14" s="20">
        <v>43</v>
      </c>
      <c r="C14" s="38">
        <v>30</v>
      </c>
      <c r="D14" s="65">
        <f>IF(B14&gt;0,C14/B14,0)</f>
        <v>0.69767441860465118</v>
      </c>
      <c r="E14" s="21">
        <f t="shared" si="2"/>
        <v>1.2458471760797341</v>
      </c>
      <c r="F14" s="38">
        <v>44</v>
      </c>
      <c r="G14" s="51">
        <v>28</v>
      </c>
      <c r="H14" s="63">
        <f>IF(F14&gt;0,G14/F14,0)</f>
        <v>0.63636363636363635</v>
      </c>
      <c r="I14" s="21">
        <f t="shared" si="3"/>
        <v>1.1363636363636362</v>
      </c>
      <c r="J14" s="72">
        <v>8681.7049999999999</v>
      </c>
      <c r="K14" s="39">
        <f t="shared" si="4"/>
        <v>1.0852131249999999</v>
      </c>
    </row>
    <row r="15" spans="1:13" s="109" customFormat="1" ht="16.5" customHeight="1" x14ac:dyDescent="0.25">
      <c r="A15" s="22" t="s">
        <v>51</v>
      </c>
      <c r="B15" s="20">
        <v>20</v>
      </c>
      <c r="C15" s="38">
        <v>9</v>
      </c>
      <c r="D15" s="65">
        <f t="shared" si="0"/>
        <v>0.45</v>
      </c>
      <c r="E15" s="21">
        <f t="shared" si="2"/>
        <v>0.80357142857142849</v>
      </c>
      <c r="F15" s="38">
        <v>46</v>
      </c>
      <c r="G15" s="51">
        <v>25</v>
      </c>
      <c r="H15" s="63">
        <f t="shared" si="1"/>
        <v>0.54347826086956519</v>
      </c>
      <c r="I15" s="21">
        <f t="shared" si="3"/>
        <v>0.97049689440993769</v>
      </c>
      <c r="J15" s="72">
        <v>2141.86</v>
      </c>
      <c r="K15" s="39">
        <f t="shared" si="4"/>
        <v>0.26773250000000004</v>
      </c>
    </row>
    <row r="16" spans="1:13" s="109" customFormat="1" ht="16.5" customHeight="1" x14ac:dyDescent="0.25">
      <c r="A16" s="22" t="s">
        <v>76</v>
      </c>
      <c r="B16" s="20">
        <v>12</v>
      </c>
      <c r="C16" s="38">
        <v>9</v>
      </c>
      <c r="D16" s="65">
        <f t="shared" si="0"/>
        <v>0.75</v>
      </c>
      <c r="E16" s="21">
        <f t="shared" si="2"/>
        <v>1.3392857142857142</v>
      </c>
      <c r="F16" s="38">
        <v>21</v>
      </c>
      <c r="G16" s="51">
        <v>10</v>
      </c>
      <c r="H16" s="63">
        <f t="shared" si="1"/>
        <v>0.47619047619047616</v>
      </c>
      <c r="I16" s="21">
        <f t="shared" si="3"/>
        <v>0.8503401360544216</v>
      </c>
      <c r="J16" s="72">
        <v>14028</v>
      </c>
      <c r="K16" s="39">
        <f t="shared" si="4"/>
        <v>1.7535000000000001</v>
      </c>
    </row>
    <row r="17" spans="1:13" s="109" customFormat="1" ht="16.5" customHeight="1" x14ac:dyDescent="0.25">
      <c r="A17" s="22" t="s">
        <v>53</v>
      </c>
      <c r="B17" s="20">
        <v>96</v>
      </c>
      <c r="C17" s="38">
        <v>57</v>
      </c>
      <c r="D17" s="65">
        <f t="shared" si="0"/>
        <v>0.59375</v>
      </c>
      <c r="E17" s="21">
        <f t="shared" si="2"/>
        <v>1.060267857142857</v>
      </c>
      <c r="F17" s="38">
        <v>107</v>
      </c>
      <c r="G17" s="51">
        <v>68</v>
      </c>
      <c r="H17" s="63">
        <f t="shared" si="1"/>
        <v>0.63551401869158874</v>
      </c>
      <c r="I17" s="21">
        <f t="shared" si="3"/>
        <v>1.1348464619492655</v>
      </c>
      <c r="J17" s="72">
        <v>11948.01</v>
      </c>
      <c r="K17" s="39">
        <f t="shared" si="4"/>
        <v>1.49350125</v>
      </c>
    </row>
    <row r="18" spans="1:13" s="109" customFormat="1" ht="16.5" customHeight="1" x14ac:dyDescent="0.25">
      <c r="A18" s="22" t="s">
        <v>77</v>
      </c>
      <c r="B18" s="20">
        <v>38</v>
      </c>
      <c r="C18" s="38">
        <v>28</v>
      </c>
      <c r="D18" s="65">
        <f>IF(B18&gt;0,C18/B18,0)</f>
        <v>0.73684210526315785</v>
      </c>
      <c r="E18" s="21">
        <f t="shared" si="2"/>
        <v>1.3157894736842104</v>
      </c>
      <c r="F18" s="38">
        <v>34</v>
      </c>
      <c r="G18" s="51">
        <v>20</v>
      </c>
      <c r="H18" s="63">
        <f>IF(F18&gt;0,G18/F18,0)</f>
        <v>0.58823529411764708</v>
      </c>
      <c r="I18" s="21">
        <f t="shared" si="3"/>
        <v>1.0504201680672269</v>
      </c>
      <c r="J18" s="72">
        <v>12103.05</v>
      </c>
      <c r="K18" s="39">
        <f t="shared" si="4"/>
        <v>1.51288125</v>
      </c>
    </row>
    <row r="19" spans="1:13" s="109" customFormat="1" ht="16.5" customHeight="1" x14ac:dyDescent="0.25">
      <c r="A19" s="22" t="s">
        <v>78</v>
      </c>
      <c r="B19" s="20">
        <v>35</v>
      </c>
      <c r="C19" s="38">
        <v>16</v>
      </c>
      <c r="D19" s="65">
        <f t="shared" si="0"/>
        <v>0.45714285714285713</v>
      </c>
      <c r="E19" s="21">
        <f t="shared" si="2"/>
        <v>0.81632653061224481</v>
      </c>
      <c r="F19" s="38">
        <v>48</v>
      </c>
      <c r="G19" s="51">
        <v>23</v>
      </c>
      <c r="H19" s="63">
        <f t="shared" si="1"/>
        <v>0.47916666666666669</v>
      </c>
      <c r="I19" s="21">
        <f t="shared" si="3"/>
        <v>0.85565476190476186</v>
      </c>
      <c r="J19" s="72">
        <v>8498.61</v>
      </c>
      <c r="K19" s="39">
        <f t="shared" si="4"/>
        <v>1.0623262500000001</v>
      </c>
    </row>
    <row r="20" spans="1:13" s="109" customFormat="1" ht="16.5" customHeight="1" x14ac:dyDescent="0.25">
      <c r="A20" s="22" t="s">
        <v>56</v>
      </c>
      <c r="B20" s="20">
        <v>56</v>
      </c>
      <c r="C20" s="38">
        <v>28</v>
      </c>
      <c r="D20" s="65">
        <f t="shared" si="0"/>
        <v>0.5</v>
      </c>
      <c r="E20" s="21">
        <f t="shared" si="2"/>
        <v>0.89285714285714279</v>
      </c>
      <c r="F20" s="38">
        <v>70</v>
      </c>
      <c r="G20" s="51">
        <v>27</v>
      </c>
      <c r="H20" s="63">
        <f t="shared" si="1"/>
        <v>0.38571428571428573</v>
      </c>
      <c r="I20" s="21">
        <f t="shared" si="3"/>
        <v>0.68877551020408156</v>
      </c>
      <c r="J20" s="72">
        <v>13397.305</v>
      </c>
      <c r="K20" s="39">
        <f t="shared" si="4"/>
        <v>1.6746631250000001</v>
      </c>
    </row>
    <row r="21" spans="1:13" s="109" customFormat="1" ht="16.5" customHeight="1" thickBot="1" x14ac:dyDescent="0.3">
      <c r="A21" s="23" t="s">
        <v>57</v>
      </c>
      <c r="B21" s="24">
        <v>15</v>
      </c>
      <c r="C21" s="48">
        <v>10</v>
      </c>
      <c r="D21" s="66">
        <f t="shared" si="0"/>
        <v>0.66666666666666663</v>
      </c>
      <c r="E21" s="25">
        <f t="shared" si="2"/>
        <v>1.1904761904761902</v>
      </c>
      <c r="F21" s="41">
        <v>51</v>
      </c>
      <c r="G21" s="81">
        <v>24</v>
      </c>
      <c r="H21" s="64">
        <f t="shared" si="1"/>
        <v>0.47058823529411764</v>
      </c>
      <c r="I21" s="25">
        <f t="shared" si="3"/>
        <v>0.84033613445378141</v>
      </c>
      <c r="J21" s="106">
        <v>11521.1</v>
      </c>
      <c r="K21" s="121">
        <f t="shared" si="4"/>
        <v>1.4401375000000001</v>
      </c>
    </row>
    <row r="22" spans="1:13" s="111" customFormat="1" ht="16.5" customHeight="1" thickBot="1" x14ac:dyDescent="0.3">
      <c r="A22" s="26" t="s">
        <v>79</v>
      </c>
      <c r="B22" s="27">
        <v>754</v>
      </c>
      <c r="C22" s="49">
        <v>445</v>
      </c>
      <c r="D22" s="85">
        <f t="shared" si="0"/>
        <v>0.59018567639257291</v>
      </c>
      <c r="E22" s="28">
        <f t="shared" si="2"/>
        <v>1.0539029935581659</v>
      </c>
      <c r="F22" s="117">
        <v>882</v>
      </c>
      <c r="G22" s="49">
        <v>492</v>
      </c>
      <c r="H22" s="113">
        <f t="shared" si="1"/>
        <v>0.55782312925170063</v>
      </c>
      <c r="I22" s="28">
        <f t="shared" si="3"/>
        <v>0.99611273080660823</v>
      </c>
      <c r="J22" s="118">
        <v>10839.61</v>
      </c>
      <c r="K22" s="122">
        <f t="shared" si="4"/>
        <v>1.3549512500000001</v>
      </c>
    </row>
    <row r="23" spans="1:13" s="111" customFormat="1" ht="16.5" customHeight="1" x14ac:dyDescent="0.25">
      <c r="A23" s="178" t="s">
        <v>90</v>
      </c>
      <c r="B23" s="210"/>
      <c r="C23" s="210"/>
      <c r="D23" s="210"/>
      <c r="E23" s="210"/>
      <c r="F23" s="210"/>
      <c r="G23" s="210"/>
      <c r="H23" s="210"/>
      <c r="I23" s="210"/>
      <c r="J23" s="210"/>
      <c r="K23" s="211"/>
      <c r="L23" s="116"/>
      <c r="M23" s="110"/>
    </row>
    <row r="24" spans="1:13" s="112" customFormat="1" ht="123" customHeight="1" thickBot="1" x14ac:dyDescent="0.35">
      <c r="A24" s="175"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6"/>
      <c r="C24" s="176"/>
      <c r="D24" s="176"/>
      <c r="E24" s="176"/>
      <c r="F24" s="176"/>
      <c r="G24" s="176"/>
      <c r="H24" s="176"/>
      <c r="I24" s="176"/>
      <c r="J24" s="176"/>
      <c r="K24" s="177"/>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4"/>
  <sheetViews>
    <sheetView zoomScaleNormal="100" workbookViewId="0">
      <selection activeCell="A25" sqref="A25"/>
    </sheetView>
  </sheetViews>
  <sheetFormatPr defaultColWidth="9.1796875" defaultRowHeight="13" x14ac:dyDescent="0.3"/>
  <cols>
    <col min="1" max="1" width="19.1796875" style="29" customWidth="1"/>
    <col min="2" max="4" width="11.7265625" style="29" customWidth="1"/>
    <col min="5" max="5" width="10.81640625" style="29" customWidth="1"/>
    <col min="6" max="8" width="11.7265625" style="29" customWidth="1"/>
    <col min="9" max="9" width="10.81640625" style="29" customWidth="1"/>
    <col min="10" max="10" width="11.54296875" style="29" customWidth="1"/>
    <col min="11" max="11" width="10.81640625" style="29" customWidth="1"/>
    <col min="12" max="12" width="0" style="29" hidden="1" customWidth="1"/>
    <col min="13" max="16384" width="9.1796875" style="29"/>
  </cols>
  <sheetData>
    <row r="1" spans="1:13" ht="20.149999999999999" customHeight="1" x14ac:dyDescent="0.3">
      <c r="A1" s="212" t="str">
        <f>'1- Populations in Cohort'!A1:N1</f>
        <v xml:space="preserve">TAB 10 - LABOR EXCHANGE PERFORMANCE SUMMARY </v>
      </c>
      <c r="B1" s="213"/>
      <c r="C1" s="213"/>
      <c r="D1" s="213"/>
      <c r="E1" s="213"/>
      <c r="F1" s="213"/>
      <c r="G1" s="213"/>
      <c r="H1" s="213"/>
      <c r="I1" s="213"/>
      <c r="J1" s="213"/>
      <c r="K1" s="214"/>
    </row>
    <row r="2" spans="1:13" ht="20.149999999999999" customHeight="1" thickBot="1" x14ac:dyDescent="0.35">
      <c r="A2" s="215" t="str">
        <f>'1- Populations in Cohort'!A2:N2</f>
        <v>FY22 QUARTER ENDING JUNE 30, 2022</v>
      </c>
      <c r="B2" s="216"/>
      <c r="C2" s="216"/>
      <c r="D2" s="216"/>
      <c r="E2" s="216"/>
      <c r="F2" s="216"/>
      <c r="G2" s="216"/>
      <c r="H2" s="216"/>
      <c r="I2" s="216"/>
      <c r="J2" s="216"/>
      <c r="K2" s="217"/>
    </row>
    <row r="3" spans="1:13" s="107" customFormat="1" ht="20.149999999999999" customHeight="1" thickBot="1" x14ac:dyDescent="0.3">
      <c r="A3" s="218" t="s">
        <v>87</v>
      </c>
      <c r="B3" s="219"/>
      <c r="C3" s="219"/>
      <c r="D3" s="219"/>
      <c r="E3" s="219"/>
      <c r="F3" s="219"/>
      <c r="G3" s="219"/>
      <c r="H3" s="219"/>
      <c r="I3" s="219"/>
      <c r="J3" s="219"/>
      <c r="K3" s="220"/>
      <c r="L3" s="144"/>
      <c r="M3" s="145"/>
    </row>
    <row r="4" spans="1:13" s="107" customFormat="1" x14ac:dyDescent="0.25">
      <c r="A4" s="52" t="s">
        <v>14</v>
      </c>
      <c r="B4" s="60" t="s">
        <v>15</v>
      </c>
      <c r="C4" s="53" t="s">
        <v>16</v>
      </c>
      <c r="D4" s="53" t="s">
        <v>17</v>
      </c>
      <c r="E4" s="54" t="s">
        <v>18</v>
      </c>
      <c r="F4" s="53" t="s">
        <v>60</v>
      </c>
      <c r="G4" s="53" t="s">
        <v>20</v>
      </c>
      <c r="H4" s="53" t="s">
        <v>61</v>
      </c>
      <c r="I4" s="53" t="s">
        <v>22</v>
      </c>
      <c r="J4" s="59" t="s">
        <v>62</v>
      </c>
      <c r="K4" s="55" t="s">
        <v>24</v>
      </c>
      <c r="L4" s="108"/>
      <c r="M4" s="108"/>
    </row>
    <row r="5" spans="1:13" s="109" customFormat="1" ht="39.5" thickBot="1" x14ac:dyDescent="0.3">
      <c r="A5" s="139" t="s">
        <v>63</v>
      </c>
      <c r="B5" s="140" t="s">
        <v>64</v>
      </c>
      <c r="C5" s="142" t="s">
        <v>65</v>
      </c>
      <c r="D5" s="142" t="s">
        <v>66</v>
      </c>
      <c r="E5" s="138" t="s">
        <v>67</v>
      </c>
      <c r="F5" s="142" t="s">
        <v>68</v>
      </c>
      <c r="G5" s="142" t="s">
        <v>69</v>
      </c>
      <c r="H5" s="142" t="s">
        <v>70</v>
      </c>
      <c r="I5" s="142" t="s">
        <v>67</v>
      </c>
      <c r="J5" s="135" t="s">
        <v>71</v>
      </c>
      <c r="K5" s="70" t="s">
        <v>83</v>
      </c>
    </row>
    <row r="6" spans="1:13" s="109" customFormat="1" ht="16.5" customHeight="1" x14ac:dyDescent="0.25">
      <c r="A6" s="45" t="s">
        <v>42</v>
      </c>
      <c r="B6" s="123">
        <v>585</v>
      </c>
      <c r="C6" s="124">
        <v>337</v>
      </c>
      <c r="D6" s="125">
        <f>+C6/B6</f>
        <v>0.57606837606837602</v>
      </c>
      <c r="E6" s="126">
        <f>D6/0.65</f>
        <v>0.88625904010519385</v>
      </c>
      <c r="F6" s="124">
        <v>495</v>
      </c>
      <c r="G6" s="50">
        <v>265</v>
      </c>
      <c r="H6" s="127">
        <f>+G6/F6</f>
        <v>0.53535353535353536</v>
      </c>
      <c r="I6" s="126">
        <f>H6/0.66</f>
        <v>0.81114172023262932</v>
      </c>
      <c r="J6" s="128">
        <v>8679.91</v>
      </c>
      <c r="K6" s="129">
        <f>(J6/6800)</f>
        <v>1.2764573529411765</v>
      </c>
    </row>
    <row r="7" spans="1:13" s="109" customFormat="1" ht="16.5" customHeight="1" x14ac:dyDescent="0.25">
      <c r="A7" s="22" t="s">
        <v>43</v>
      </c>
      <c r="B7" s="20">
        <v>1727</v>
      </c>
      <c r="C7" s="38">
        <v>1051</v>
      </c>
      <c r="D7" s="65">
        <f t="shared" ref="D7:D22" si="0">+C7/B7</f>
        <v>0.60856977417486968</v>
      </c>
      <c r="E7" s="21">
        <f>D7/0.65</f>
        <v>0.936261191038261</v>
      </c>
      <c r="F7" s="38">
        <v>2077</v>
      </c>
      <c r="G7" s="51">
        <v>1240</v>
      </c>
      <c r="H7" s="63">
        <f t="shared" ref="H7:H22" si="1">+G7/F7</f>
        <v>0.59701492537313428</v>
      </c>
      <c r="I7" s="21">
        <f>H7/0.66</f>
        <v>0.9045680687471731</v>
      </c>
      <c r="J7" s="72">
        <v>11614.06</v>
      </c>
      <c r="K7" s="39">
        <f>(J7/6800)</f>
        <v>1.7079499999999999</v>
      </c>
    </row>
    <row r="8" spans="1:13" s="109" customFormat="1" ht="16.5" customHeight="1" x14ac:dyDescent="0.25">
      <c r="A8" s="22" t="s">
        <v>44</v>
      </c>
      <c r="B8" s="20">
        <v>1454</v>
      </c>
      <c r="C8" s="38">
        <v>888</v>
      </c>
      <c r="D8" s="65">
        <f t="shared" si="0"/>
        <v>0.61072902338376889</v>
      </c>
      <c r="E8" s="21">
        <f t="shared" ref="E8:E22" si="2">D8/0.65</f>
        <v>0.93958311289810592</v>
      </c>
      <c r="F8" s="38">
        <v>1882</v>
      </c>
      <c r="G8" s="51">
        <v>1113</v>
      </c>
      <c r="H8" s="63">
        <f t="shared" si="1"/>
        <v>0.59139213602550478</v>
      </c>
      <c r="I8" s="21">
        <f t="shared" ref="I8:I22" si="3">H8/0.66</f>
        <v>0.89604869094773443</v>
      </c>
      <c r="J8" s="72">
        <v>9941.5849999999991</v>
      </c>
      <c r="K8" s="39">
        <f t="shared" ref="K8:K22" si="4">(J8/6800)</f>
        <v>1.461997794117647</v>
      </c>
    </row>
    <row r="9" spans="1:13" s="109" customFormat="1" ht="16.5" customHeight="1" x14ac:dyDescent="0.25">
      <c r="A9" s="22" t="s">
        <v>45</v>
      </c>
      <c r="B9" s="20">
        <v>1436</v>
      </c>
      <c r="C9" s="38">
        <v>821</v>
      </c>
      <c r="D9" s="65">
        <f t="shared" si="0"/>
        <v>0.57172701949860727</v>
      </c>
      <c r="E9" s="21">
        <f t="shared" si="2"/>
        <v>0.87958002999785734</v>
      </c>
      <c r="F9" s="38">
        <v>1307</v>
      </c>
      <c r="G9" s="51">
        <v>736</v>
      </c>
      <c r="H9" s="63">
        <f t="shared" si="1"/>
        <v>0.56312165263963276</v>
      </c>
      <c r="I9" s="21">
        <f t="shared" si="3"/>
        <v>0.85321462521156477</v>
      </c>
      <c r="J9" s="72">
        <v>10000</v>
      </c>
      <c r="K9" s="39">
        <f t="shared" si="4"/>
        <v>1.4705882352941178</v>
      </c>
    </row>
    <row r="10" spans="1:13" s="109" customFormat="1" ht="16.5" customHeight="1" x14ac:dyDescent="0.25">
      <c r="A10" s="22" t="s">
        <v>72</v>
      </c>
      <c r="B10" s="20">
        <v>451</v>
      </c>
      <c r="C10" s="38">
        <v>285</v>
      </c>
      <c r="D10" s="65">
        <f>IF(B10&gt;0,C10/B10,0)</f>
        <v>0.63192904656319293</v>
      </c>
      <c r="E10" s="21">
        <f t="shared" si="2"/>
        <v>0.97219853317414295</v>
      </c>
      <c r="F10" s="38">
        <v>543</v>
      </c>
      <c r="G10" s="51">
        <v>286</v>
      </c>
      <c r="H10" s="63">
        <f>IF(F10&gt;0,G10/F10,0)</f>
        <v>0.52670349907918967</v>
      </c>
      <c r="I10" s="21">
        <f t="shared" si="3"/>
        <v>0.79803560466543888</v>
      </c>
      <c r="J10" s="72">
        <v>9600</v>
      </c>
      <c r="K10" s="39">
        <f t="shared" si="4"/>
        <v>1.411764705882353</v>
      </c>
    </row>
    <row r="11" spans="1:13" s="109" customFormat="1" ht="16.5" customHeight="1" x14ac:dyDescent="0.25">
      <c r="A11" s="22" t="s">
        <v>47</v>
      </c>
      <c r="B11" s="20">
        <v>3045</v>
      </c>
      <c r="C11" s="38">
        <v>1834</v>
      </c>
      <c r="D11" s="65">
        <f t="shared" si="0"/>
        <v>0.60229885057471266</v>
      </c>
      <c r="E11" s="21">
        <f t="shared" si="2"/>
        <v>0.92661361626878869</v>
      </c>
      <c r="F11" s="38">
        <v>2545</v>
      </c>
      <c r="G11" s="51">
        <v>1524</v>
      </c>
      <c r="H11" s="63">
        <f t="shared" si="1"/>
        <v>0.59882121807465616</v>
      </c>
      <c r="I11" s="21">
        <f t="shared" si="3"/>
        <v>0.90730487587069109</v>
      </c>
      <c r="J11" s="72">
        <v>10679.95</v>
      </c>
      <c r="K11" s="39">
        <f t="shared" si="4"/>
        <v>1.5705808823529412</v>
      </c>
    </row>
    <row r="12" spans="1:13" s="109" customFormat="1" ht="16.5" customHeight="1" x14ac:dyDescent="0.25">
      <c r="A12" s="19" t="s">
        <v>73</v>
      </c>
      <c r="B12" s="20">
        <v>427</v>
      </c>
      <c r="C12" s="38">
        <v>248</v>
      </c>
      <c r="D12" s="65">
        <f t="shared" si="0"/>
        <v>0.58079625292740045</v>
      </c>
      <c r="E12" s="21">
        <f t="shared" si="2"/>
        <v>0.89353269681138525</v>
      </c>
      <c r="F12" s="38">
        <v>452</v>
      </c>
      <c r="G12" s="51">
        <v>261</v>
      </c>
      <c r="H12" s="63">
        <f t="shared" si="1"/>
        <v>0.57743362831858402</v>
      </c>
      <c r="I12" s="21">
        <f t="shared" si="3"/>
        <v>0.87489943684633942</v>
      </c>
      <c r="J12" s="72">
        <v>8252.625</v>
      </c>
      <c r="K12" s="39">
        <f t="shared" si="4"/>
        <v>1.2136213235294118</v>
      </c>
    </row>
    <row r="13" spans="1:13" s="109" customFormat="1" ht="16.5" customHeight="1" x14ac:dyDescent="0.25">
      <c r="A13" s="22" t="s">
        <v>74</v>
      </c>
      <c r="B13" s="20">
        <v>1519</v>
      </c>
      <c r="C13" s="38">
        <v>940</v>
      </c>
      <c r="D13" s="65">
        <f t="shared" si="0"/>
        <v>0.61882817643186305</v>
      </c>
      <c r="E13" s="21">
        <f t="shared" si="2"/>
        <v>0.95204334835671234</v>
      </c>
      <c r="F13" s="38">
        <v>1274</v>
      </c>
      <c r="G13" s="51">
        <v>805</v>
      </c>
      <c r="H13" s="63">
        <f t="shared" si="1"/>
        <v>0.63186813186813184</v>
      </c>
      <c r="I13" s="21">
        <f t="shared" si="3"/>
        <v>0.95737595737595726</v>
      </c>
      <c r="J13" s="72">
        <v>12386.25</v>
      </c>
      <c r="K13" s="39">
        <f t="shared" si="4"/>
        <v>1.8215073529411765</v>
      </c>
    </row>
    <row r="14" spans="1:13" s="109" customFormat="1" ht="16.5" customHeight="1" x14ac:dyDescent="0.25">
      <c r="A14" s="22" t="s">
        <v>75</v>
      </c>
      <c r="B14" s="20">
        <v>570</v>
      </c>
      <c r="C14" s="38">
        <v>378</v>
      </c>
      <c r="D14" s="65">
        <f t="shared" si="0"/>
        <v>0.66315789473684206</v>
      </c>
      <c r="E14" s="21">
        <f t="shared" si="2"/>
        <v>1.0202429149797569</v>
      </c>
      <c r="F14" s="38">
        <v>648</v>
      </c>
      <c r="G14" s="51">
        <v>382</v>
      </c>
      <c r="H14" s="63">
        <f t="shared" si="1"/>
        <v>0.58950617283950613</v>
      </c>
      <c r="I14" s="21">
        <f t="shared" si="3"/>
        <v>0.89319117096894862</v>
      </c>
      <c r="J14" s="72">
        <v>8057.7550000000001</v>
      </c>
      <c r="K14" s="39">
        <f t="shared" si="4"/>
        <v>1.1849639705882353</v>
      </c>
    </row>
    <row r="15" spans="1:13" s="109" customFormat="1" ht="16.5" customHeight="1" x14ac:dyDescent="0.25">
      <c r="A15" s="22" t="s">
        <v>51</v>
      </c>
      <c r="B15" s="20">
        <v>2143</v>
      </c>
      <c r="C15" s="38">
        <v>1360</v>
      </c>
      <c r="D15" s="65">
        <f t="shared" si="0"/>
        <v>0.63462435837610831</v>
      </c>
      <c r="E15" s="21">
        <f t="shared" si="2"/>
        <v>0.97634516673247429</v>
      </c>
      <c r="F15" s="38">
        <v>1950</v>
      </c>
      <c r="G15" s="51">
        <v>1240</v>
      </c>
      <c r="H15" s="63">
        <f t="shared" si="1"/>
        <v>0.63589743589743586</v>
      </c>
      <c r="I15" s="21">
        <f t="shared" si="3"/>
        <v>0.96348096348096335</v>
      </c>
      <c r="J15" s="72">
        <v>8785.9599999999991</v>
      </c>
      <c r="K15" s="39">
        <f t="shared" si="4"/>
        <v>1.2920529411764705</v>
      </c>
    </row>
    <row r="16" spans="1:13" s="109" customFormat="1" ht="16.5" customHeight="1" x14ac:dyDescent="0.25">
      <c r="A16" s="22" t="s">
        <v>76</v>
      </c>
      <c r="B16" s="20">
        <v>1441</v>
      </c>
      <c r="C16" s="38">
        <v>878</v>
      </c>
      <c r="D16" s="65">
        <f t="shared" si="0"/>
        <v>0.60929909784871616</v>
      </c>
      <c r="E16" s="21">
        <f t="shared" si="2"/>
        <v>0.93738322745956326</v>
      </c>
      <c r="F16" s="38">
        <v>1545</v>
      </c>
      <c r="G16" s="51">
        <v>928</v>
      </c>
      <c r="H16" s="63">
        <f t="shared" si="1"/>
        <v>0.60064724919093848</v>
      </c>
      <c r="I16" s="21">
        <f t="shared" si="3"/>
        <v>0.91007158968324009</v>
      </c>
      <c r="J16" s="72">
        <v>11100.315000000001</v>
      </c>
      <c r="K16" s="39">
        <f t="shared" si="4"/>
        <v>1.6323992647058825</v>
      </c>
    </row>
    <row r="17" spans="1:13" s="109" customFormat="1" ht="16.5" customHeight="1" x14ac:dyDescent="0.25">
      <c r="A17" s="22" t="s">
        <v>53</v>
      </c>
      <c r="B17" s="20">
        <v>2844</v>
      </c>
      <c r="C17" s="38">
        <v>1774</v>
      </c>
      <c r="D17" s="65">
        <f t="shared" si="0"/>
        <v>0.62376933895921238</v>
      </c>
      <c r="E17" s="21">
        <f t="shared" si="2"/>
        <v>0.95964513686032671</v>
      </c>
      <c r="F17" s="38">
        <v>2656</v>
      </c>
      <c r="G17" s="51">
        <v>1621</v>
      </c>
      <c r="H17" s="63">
        <f t="shared" si="1"/>
        <v>0.61031626506024095</v>
      </c>
      <c r="I17" s="21">
        <f t="shared" si="3"/>
        <v>0.92472161372763773</v>
      </c>
      <c r="J17" s="72">
        <v>14124.285</v>
      </c>
      <c r="K17" s="39">
        <f t="shared" si="4"/>
        <v>2.0771007352941178</v>
      </c>
    </row>
    <row r="18" spans="1:13" s="109" customFormat="1" ht="16.5" customHeight="1" x14ac:dyDescent="0.25">
      <c r="A18" s="22" t="s">
        <v>77</v>
      </c>
      <c r="B18" s="20">
        <v>2689</v>
      </c>
      <c r="C18" s="38">
        <v>1730</v>
      </c>
      <c r="D18" s="65">
        <f>IF(B18&gt;0,C18/B18,0)</f>
        <v>0.64336184455187806</v>
      </c>
      <c r="E18" s="21">
        <f t="shared" si="2"/>
        <v>0.98978745315673544</v>
      </c>
      <c r="F18" s="38">
        <v>2490</v>
      </c>
      <c r="G18" s="51">
        <v>1565</v>
      </c>
      <c r="H18" s="63">
        <f>IF(F18&gt;0,G18/F18,0)</f>
        <v>0.62851405622489964</v>
      </c>
      <c r="I18" s="21">
        <f t="shared" si="3"/>
        <v>0.95229402458318124</v>
      </c>
      <c r="J18" s="72">
        <v>14398.875</v>
      </c>
      <c r="K18" s="39">
        <f t="shared" si="4"/>
        <v>2.117481617647059</v>
      </c>
    </row>
    <row r="19" spans="1:13" s="109" customFormat="1" ht="16.5" customHeight="1" x14ac:dyDescent="0.25">
      <c r="A19" s="22" t="s">
        <v>78</v>
      </c>
      <c r="B19" s="20">
        <v>916</v>
      </c>
      <c r="C19" s="38">
        <v>570</v>
      </c>
      <c r="D19" s="65">
        <f t="shared" si="0"/>
        <v>0.62227074235807855</v>
      </c>
      <c r="E19" s="21">
        <f t="shared" si="2"/>
        <v>0.95733960362781312</v>
      </c>
      <c r="F19" s="38">
        <v>1004</v>
      </c>
      <c r="G19" s="51">
        <v>594</v>
      </c>
      <c r="H19" s="63">
        <f t="shared" si="1"/>
        <v>0.5916334661354582</v>
      </c>
      <c r="I19" s="21">
        <f t="shared" si="3"/>
        <v>0.89641434262948205</v>
      </c>
      <c r="J19" s="72">
        <v>11727</v>
      </c>
      <c r="K19" s="39">
        <f t="shared" si="4"/>
        <v>1.7245588235294118</v>
      </c>
    </row>
    <row r="20" spans="1:13" s="109" customFormat="1" ht="16.5" customHeight="1" x14ac:dyDescent="0.25">
      <c r="A20" s="22" t="s">
        <v>56</v>
      </c>
      <c r="B20" s="20">
        <v>1647</v>
      </c>
      <c r="C20" s="38">
        <v>950</v>
      </c>
      <c r="D20" s="65">
        <f t="shared" si="0"/>
        <v>0.57680631451123254</v>
      </c>
      <c r="E20" s="21">
        <f t="shared" si="2"/>
        <v>0.88739433001728085</v>
      </c>
      <c r="F20" s="38">
        <v>1126</v>
      </c>
      <c r="G20" s="51">
        <v>673</v>
      </c>
      <c r="H20" s="63">
        <f t="shared" si="1"/>
        <v>0.59769094138543521</v>
      </c>
      <c r="I20" s="21">
        <f t="shared" si="3"/>
        <v>0.90559233543247752</v>
      </c>
      <c r="J20" s="72">
        <v>11830.16</v>
      </c>
      <c r="K20" s="39">
        <f t="shared" si="4"/>
        <v>1.739729411764706</v>
      </c>
    </row>
    <row r="21" spans="1:13" s="109" customFormat="1" ht="16.5" customHeight="1" thickBot="1" x14ac:dyDescent="0.3">
      <c r="A21" s="23" t="s">
        <v>57</v>
      </c>
      <c r="B21" s="24">
        <v>2351</v>
      </c>
      <c r="C21" s="48">
        <v>1428</v>
      </c>
      <c r="D21" s="66">
        <f t="shared" si="0"/>
        <v>0.60740110591237773</v>
      </c>
      <c r="E21" s="25">
        <f t="shared" si="2"/>
        <v>0.93446323986519642</v>
      </c>
      <c r="F21" s="41">
        <v>1627</v>
      </c>
      <c r="G21" s="81">
        <v>973</v>
      </c>
      <c r="H21" s="64">
        <f t="shared" si="1"/>
        <v>0.59803318992009835</v>
      </c>
      <c r="I21" s="25">
        <f t="shared" si="3"/>
        <v>0.90611089381833076</v>
      </c>
      <c r="J21" s="106">
        <v>11563.625</v>
      </c>
      <c r="K21" s="121">
        <f t="shared" si="4"/>
        <v>1.700533088235294</v>
      </c>
    </row>
    <row r="22" spans="1:13" s="111" customFormat="1" ht="16.5" customHeight="1" thickBot="1" x14ac:dyDescent="0.3">
      <c r="A22" s="26" t="s">
        <v>79</v>
      </c>
      <c r="B22" s="27">
        <v>25245</v>
      </c>
      <c r="C22" s="49">
        <v>15472</v>
      </c>
      <c r="D22" s="85">
        <f t="shared" si="0"/>
        <v>0.61287383640324822</v>
      </c>
      <c r="E22" s="28">
        <f t="shared" si="2"/>
        <v>0.9428828252357665</v>
      </c>
      <c r="F22" s="117">
        <v>23621</v>
      </c>
      <c r="G22" s="49">
        <v>14206</v>
      </c>
      <c r="H22" s="113">
        <f t="shared" si="1"/>
        <v>0.60141399602049028</v>
      </c>
      <c r="I22" s="28">
        <f t="shared" si="3"/>
        <v>0.91123332730377316</v>
      </c>
      <c r="J22" s="118">
        <v>11222.13</v>
      </c>
      <c r="K22" s="122">
        <f t="shared" si="4"/>
        <v>1.6503132352941174</v>
      </c>
    </row>
    <row r="23" spans="1:13" s="111" customFormat="1" ht="16.5" customHeight="1" x14ac:dyDescent="0.25">
      <c r="A23" s="178" t="str">
        <f>'2 - Job Seeker'!A25:K25</f>
        <v>*State Labor Exchange Goals:   Q2 EE Rate = 65%    Q4 EE Rate = 66%    Median Earnings = $6800</v>
      </c>
      <c r="B23" s="210"/>
      <c r="C23" s="210"/>
      <c r="D23" s="210"/>
      <c r="E23" s="210"/>
      <c r="F23" s="210"/>
      <c r="G23" s="210"/>
      <c r="H23" s="210"/>
      <c r="I23" s="210"/>
      <c r="J23" s="210"/>
      <c r="K23" s="211"/>
      <c r="L23" s="116"/>
      <c r="M23" s="110"/>
    </row>
    <row r="24" spans="1:13" s="112" customFormat="1" ht="123" customHeight="1" thickBot="1" x14ac:dyDescent="0.35">
      <c r="A24" s="175"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6"/>
      <c r="C24" s="176"/>
      <c r="D24" s="176"/>
      <c r="E24" s="176"/>
      <c r="F24" s="176"/>
      <c r="G24" s="176"/>
      <c r="H24" s="176"/>
      <c r="I24" s="176"/>
      <c r="J24" s="176"/>
      <c r="K24" s="177"/>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39B83D9EC05746835EEFEAC1333386" ma:contentTypeVersion="12" ma:contentTypeDescription="Create a new document." ma:contentTypeScope="" ma:versionID="404f54cce78412f772f11987147cff3b">
  <xsd:schema xmlns:xsd="http://www.w3.org/2001/XMLSchema" xmlns:xs="http://www.w3.org/2001/XMLSchema" xmlns:p="http://schemas.microsoft.com/office/2006/metadata/properties" xmlns:ns2="a543ae4e-6060-48c8-a421-709023b87e3c" xmlns:ns3="b72976aa-e7d9-498e-b08a-d3d9e47e4056" targetNamespace="http://schemas.microsoft.com/office/2006/metadata/properties" ma:root="true" ma:fieldsID="ad2c8b6c99a2ad6f374eab2666c316c1" ns2:_="" ns3:_="">
    <xsd:import namespace="a543ae4e-6060-48c8-a421-709023b87e3c"/>
    <xsd:import namespace="b72976aa-e7d9-498e-b08a-d3d9e47e405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43ae4e-6060-48c8-a421-709023b87e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2976aa-e7d9-498e-b08a-d3d9e47e405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c7e6f66-5166-47a0-ad83-3c99a4fc2e00}" ma:internalName="TaxCatchAll" ma:showField="CatchAllData" ma:web="b72976aa-e7d9-498e-b08a-d3d9e47e40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b72976aa-e7d9-498e-b08a-d3d9e47e4056" xsi:nil="true"/>
    <lcf76f155ced4ddcb4097134ff3c332f xmlns="a543ae4e-6060-48c8-a421-709023b87e3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F2DB92-CCA1-4144-81AB-C018EBF2FD0E}">
  <ds:schemaRefs>
    <ds:schemaRef ds:uri="http://schemas.microsoft.com/sharepoint/v3/contenttype/forms"/>
  </ds:schemaRefs>
</ds:datastoreItem>
</file>

<file path=customXml/itemProps2.xml><?xml version="1.0" encoding="utf-8"?>
<ds:datastoreItem xmlns:ds="http://schemas.openxmlformats.org/officeDocument/2006/customXml" ds:itemID="{5970324A-6472-4C98-B66D-322CB3D6BA22}">
  <ds:schemaRefs>
    <ds:schemaRef ds:uri="http://schemas.microsoft.com/office/2006/metadata/longProperties"/>
  </ds:schemaRefs>
</ds:datastoreItem>
</file>

<file path=customXml/itemProps3.xml><?xml version="1.0" encoding="utf-8"?>
<ds:datastoreItem xmlns:ds="http://schemas.openxmlformats.org/officeDocument/2006/customXml" ds:itemID="{96849713-6DE6-4E4A-8060-542A864201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43ae4e-6060-48c8-a421-709023b87e3c"/>
    <ds:schemaRef ds:uri="b72976aa-e7d9-498e-b08a-d3d9e47e40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1388747-ADF0-4514-929B-D05696B94FC7}">
  <ds:schemaRefs>
    <ds:schemaRef ds:uri="http://schemas.microsoft.com/office/2006/metadata/properties"/>
    <ds:schemaRef ds:uri="http://schemas.microsoft.com/office/infopath/2007/PartnerControls"/>
    <ds:schemaRef ds:uri="b72976aa-e7d9-498e-b08a-d3d9e47e4056"/>
    <ds:schemaRef ds:uri="a543ae4e-6060-48c8-a421-709023b87e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vt:lpstr>
      <vt:lpstr>1- Populations in Cohort</vt:lpstr>
      <vt:lpstr>2 - Job Seeker</vt:lpstr>
      <vt:lpstr>3 - UI Claimant</vt:lpstr>
      <vt:lpstr>4 - Veteran</vt:lpstr>
      <vt:lpstr>5 - Disabled Veteran</vt:lpstr>
      <vt:lpstr>6 - DVOP Disabled Veteran</vt:lpstr>
      <vt:lpstr>7 - DVOP Veteran</vt:lpstr>
      <vt:lpstr>8 - RESEA</vt:lpstr>
      <vt:lpstr>'2 - Job Seeker'!Print_Area</vt:lpstr>
      <vt:lpstr>'3 - UI Claimant'!Print_Area</vt:lpstr>
      <vt:lpstr>'4 - Veteran'!Print_Area</vt:lpstr>
      <vt:lpstr>'5 - Disabled Veteran'!Print_Area</vt:lpstr>
      <vt:lpstr>'6 - DVOP Disabled Veteran'!Print_Area</vt:lpstr>
      <vt:lpstr>'7 - DVOP Veteran'!Print_Area</vt:lpstr>
      <vt:lpstr>'8 - RESEA'!Print_Area</vt:lpstr>
    </vt:vector>
  </TitlesOfParts>
  <Manager/>
  <Company>DCS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 10  LX Performance Summary by Area</dc:title>
  <dc:subject/>
  <dc:creator>Joan Boucher</dc:creator>
  <cp:keywords/>
  <dc:description/>
  <cp:lastModifiedBy>Boucher, Joan (DWD)</cp:lastModifiedBy>
  <cp:revision/>
  <dcterms:created xsi:type="dcterms:W3CDTF">2002-02-12T20:34:33Z</dcterms:created>
  <dcterms:modified xsi:type="dcterms:W3CDTF">2022-10-27T16:56:32Z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8" name="display_urn:schemas-microsoft-com:office:office#Editor">
    <vt:lpwstr>Boucher, Joan (DWD)</vt:lpwstr>
  </property>
  <property fmtid="{D5CDD505-2E9C-101B-9397-08002B2CF9AE}" pid="9" name="Order">
    <vt:lpwstr>18853000.0000000</vt:lpwstr>
  </property>
  <property fmtid="{D5CDD505-2E9C-101B-9397-08002B2CF9AE}" pid="10" name="display_urn:schemas-microsoft-com:office:office#Author">
    <vt:lpwstr>Boucher, Joan (DWD)</vt:lpwstr>
  </property>
  <property fmtid="{D5CDD505-2E9C-101B-9397-08002B2CF9AE}" pid="11" name="ContentTypeId">
    <vt:lpwstr>0x0101005739B83D9EC05746835EEFEAC1333386</vt:lpwstr>
  </property>
  <property fmtid="{D5CDD505-2E9C-101B-9397-08002B2CF9AE}" pid="12" name="MediaServiceImageTags">
    <vt:lpwstr/>
  </property>
</Properties>
</file>