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4" documentId="11_FB508043404FAEA238E5144F26598A3343AB2CB9" xr6:coauthVersionLast="47" xr6:coauthVersionMax="47" xr10:uidLastSave="{92B07F0E-064A-4B7D-8FB2-5B5432DA281B}"/>
  <bookViews>
    <workbookView xWindow="-110" yWindow="-110" windowWidth="19420" windowHeight="11020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4" l="1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<sst xmlns="http://schemas.openxmlformats.org/spreadsheetml/2006/main" count="213" uniqueCount="87">
  <si>
    <t>TAB 6 - WIOA TITLE I PARTICIPANT SUMMARIES</t>
  </si>
  <si>
    <t>FY23 QUARTER ENDING SEPTEMBER 30, 2022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</si>
  <si>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</si>
  <si>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</si>
  <si>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</si>
  <si>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</si>
  <si>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</si>
  <si>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</si>
  <si>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</si>
  <si>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</si>
  <si>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</si>
  <si>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</si>
  <si>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</si>
  <si>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</si>
  <si>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</si>
  <si>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</si>
  <si>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</si>
  <si>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</si>
  <si>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</si>
  <si>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</si>
  <si>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</si>
  <si>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</si>
  <si>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</si>
  <si>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</si>
  <si>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</si>
  <si>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</si>
  <si>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</si>
  <si>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</si>
  <si>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</si>
  <si>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</si>
  <si>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</si>
  <si>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</si>
  <si>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</si>
  <si>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</si>
  <si>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</si>
  <si>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</si>
  <si>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</si>
  <si>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</si>
  <si>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</si>
  <si>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</si>
  <si>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</si>
  <si>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</si>
  <si>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</si>
  <si>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</si>
  <si>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</si>
  <si>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</si>
  <si>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</si>
  <si>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</si>
  <si>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</si>
  <si>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</si>
  <si>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</si>
  <si>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</si>
  <si>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</si>
  <si>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</si>
  <si>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</si>
  <si>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</si>
  <si>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</si>
  <si>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</si>
  <si>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</si>
  <si>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</si>
  <si>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</si>
  <si>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</si>
  <si>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</si>
  <si>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</si>
  <si>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</si>
  <si>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</si>
  <si>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</si>
  <si>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</si>
  <si>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</si>
  <si>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</si>
  <si>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</si>
  <si>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</si>
  <si>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</si>
  <si>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</si>
  <si>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</si>
  <si>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</si>
  <si>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</si>
  <si>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</si>
  <si>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</si>
  <si>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</si>
  <si>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</si>
  <si>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</si>
  <si>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</si>
  <si>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</si>
  <si>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</si>
  <si>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</si>
  <si>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1 ABE/GED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</si>
</sst>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30"/>
      <c r="D2" s="231"/>
      <c r="E2" s="231"/>
      <c r="F2" s="232"/>
      <c r="G2" s="2"/>
    </row>
    <row r="3" spans="2:8" ht="18.75" customHeight="1" thickTop="1" thickBot="1" x14ac:dyDescent="0.4">
      <c r="B3" s="1"/>
      <c r="C3" s="225"/>
      <c r="D3" s="226"/>
      <c r="E3" s="226"/>
      <c r="F3" s="227"/>
      <c r="G3" s="2"/>
    </row>
    <row r="4" spans="2:8" ht="18.75" customHeight="1" thickTop="1" thickBot="1" x14ac:dyDescent="0.5">
      <c r="B4" s="1"/>
      <c r="C4" s="233"/>
      <c r="D4" s="234"/>
      <c r="E4" s="234"/>
      <c r="F4" s="235"/>
      <c r="G4" s="2"/>
    </row>
    <row r="5" spans="2:8" ht="18.75" customHeight="1" thickTop="1" thickBot="1" x14ac:dyDescent="0.4">
      <c r="B5" s="1"/>
      <c r="C5" s="236"/>
      <c r="D5" s="237"/>
      <c r="E5" s="237"/>
      <c r="F5" s="238"/>
      <c r="G5" s="2"/>
    </row>
    <row r="6" spans="2:8" ht="18.75" customHeight="1" thickTop="1" thickBot="1" x14ac:dyDescent="0.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5">
      <c r="B7" s="1"/>
      <c r="C7" s="233" t="s">
        <v>1</v>
      </c>
      <c r="D7" s="234"/>
      <c r="E7" s="234"/>
      <c r="F7" s="235"/>
      <c r="G7" s="2"/>
    </row>
    <row r="8" spans="2:8" ht="16.5" thickTop="1" thickBot="1" x14ac:dyDescent="0.4">
      <c r="B8" s="1"/>
      <c r="C8" s="236"/>
      <c r="D8" s="237"/>
      <c r="E8" s="237"/>
      <c r="F8" s="238"/>
      <c r="G8" s="2"/>
    </row>
    <row r="9" spans="2:8" s="7" customFormat="1" ht="16.5" thickTop="1" thickBot="1" x14ac:dyDescent="0.4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2</v>
      </c>
      <c r="F10" s="11"/>
      <c r="G10" s="6"/>
    </row>
    <row r="11" spans="2:8" s="7" customFormat="1" ht="16.5" thickTop="1" thickBot="1" x14ac:dyDescent="0.4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3</v>
      </c>
      <c r="F12" s="16"/>
      <c r="G12" s="6"/>
    </row>
    <row r="13" spans="2:8" s="7" customFormat="1" ht="19.5" thickTop="1" thickBot="1" x14ac:dyDescent="0.5">
      <c r="B13" s="4"/>
      <c r="C13" s="8"/>
      <c r="E13" s="17"/>
      <c r="F13" s="18"/>
      <c r="G13" s="6"/>
    </row>
    <row r="14" spans="2:8" s="7" customFormat="1" ht="17.25" customHeight="1" thickTop="1" thickBot="1" x14ac:dyDescent="0.5">
      <c r="B14" s="19"/>
      <c r="E14" s="15" t="s">
        <v>4</v>
      </c>
      <c r="F14" s="14"/>
      <c r="G14" s="20"/>
      <c r="H14" s="14"/>
    </row>
    <row r="15" spans="2:8" s="7" customFormat="1" ht="19.5" thickTop="1" thickBot="1" x14ac:dyDescent="0.5">
      <c r="B15" s="4"/>
      <c r="C15" s="8"/>
      <c r="E15" s="17"/>
      <c r="F15" s="18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5</v>
      </c>
      <c r="F16" s="16"/>
      <c r="G16" s="6"/>
    </row>
    <row r="17" spans="2:7" ht="16.5" thickTop="1" thickBot="1" x14ac:dyDescent="0.4">
      <c r="B17" s="1"/>
      <c r="C17" s="225"/>
      <c r="D17" s="7"/>
      <c r="E17" s="12"/>
      <c r="F17" s="18"/>
      <c r="G17" s="2"/>
    </row>
    <row r="18" spans="2:7" s="7" customFormat="1" ht="16.5" thickTop="1" thickBot="1" x14ac:dyDescent="0.4">
      <c r="B18" s="4"/>
      <c r="C18" s="8"/>
      <c r="E18" s="12"/>
      <c r="F18" s="18"/>
      <c r="G18" s="6"/>
    </row>
    <row r="19" spans="2:7" s="7" customFormat="1" ht="17.25" customHeight="1" thickTop="1" thickBot="1" x14ac:dyDescent="0.55000000000000004">
      <c r="B19" s="4"/>
      <c r="C19" s="8"/>
      <c r="D19" s="9"/>
      <c r="E19" s="21" t="s">
        <v>6</v>
      </c>
      <c r="F19" s="11"/>
      <c r="G19" s="6"/>
    </row>
    <row r="20" spans="2:7" s="7" customFormat="1" ht="16.5" thickTop="1" thickBot="1" x14ac:dyDescent="0.4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5">
      <c r="B21" s="4"/>
      <c r="C21" s="13"/>
      <c r="D21" s="14"/>
      <c r="E21" s="15" t="s">
        <v>7</v>
      </c>
      <c r="F21" s="16"/>
      <c r="G21" s="6"/>
    </row>
    <row r="22" spans="2:7" s="7" customFormat="1" ht="19.5" thickTop="1" thickBot="1" x14ac:dyDescent="0.5">
      <c r="B22" s="4"/>
      <c r="C22" s="8"/>
      <c r="E22" s="17"/>
      <c r="F22" s="18"/>
      <c r="G22" s="6"/>
    </row>
    <row r="23" spans="2:7" s="7" customFormat="1" ht="21.75" customHeight="1" thickTop="1" thickBot="1" x14ac:dyDescent="0.5">
      <c r="B23" s="4"/>
      <c r="C23" s="13"/>
      <c r="D23" s="14"/>
      <c r="E23" s="15" t="s">
        <v>8</v>
      </c>
      <c r="F23" s="16"/>
      <c r="G23" s="6"/>
    </row>
    <row r="24" spans="2:7" s="7" customFormat="1" ht="19.5" thickTop="1" thickBot="1" x14ac:dyDescent="0.5">
      <c r="B24" s="4"/>
      <c r="C24" s="8"/>
      <c r="E24" s="17"/>
      <c r="F24" s="18"/>
      <c r="G24" s="6"/>
    </row>
    <row r="25" spans="2:7" s="7" customFormat="1" ht="17.25" customHeight="1" thickTop="1" thickBot="1" x14ac:dyDescent="0.5">
      <c r="B25" s="4"/>
      <c r="C25" s="13"/>
      <c r="D25" s="14"/>
      <c r="E25" s="15" t="s">
        <v>9</v>
      </c>
      <c r="F25" s="16"/>
      <c r="G25" s="6"/>
    </row>
    <row r="26" spans="2:7" ht="16.5" thickTop="1" thickBot="1" x14ac:dyDescent="0.4">
      <c r="B26" s="1"/>
      <c r="C26" s="236"/>
      <c r="D26" s="237"/>
      <c r="E26" s="237"/>
      <c r="F26" s="238"/>
      <c r="G26" s="2"/>
    </row>
    <row r="27" spans="2:7" ht="14" thickTop="1" thickBot="1" x14ac:dyDescent="0.35">
      <c r="B27" s="1"/>
      <c r="C27" s="242"/>
      <c r="D27" s="243"/>
      <c r="E27" s="243"/>
      <c r="F27" s="244"/>
      <c r="G27" s="2"/>
    </row>
    <row r="28" spans="2:7" ht="14" thickTop="1" thickBot="1" x14ac:dyDescent="0.35">
      <c r="B28" s="1"/>
      <c r="C28" s="239"/>
      <c r="D28" s="240"/>
      <c r="E28" s="240"/>
      <c r="F28" s="241"/>
      <c r="G28" s="2"/>
    </row>
    <row r="29" spans="2:7" ht="4.5" customHeight="1" thickTop="1" x14ac:dyDescent="0.3">
      <c r="B29" s="1"/>
      <c r="C29" s="2"/>
      <c r="D29" s="2"/>
      <c r="E29" s="2"/>
      <c r="F29" s="2"/>
      <c r="G29" s="2"/>
    </row>
    <row r="30" spans="2:7" ht="12.75" customHeight="1" x14ac:dyDescent="0.3">
      <c r="C30" s="22"/>
    </row>
    <row r="31" spans="2:7" x14ac:dyDescent="0.3">
      <c r="C31" s="3" t="s">
        <v>10</v>
      </c>
      <c r="F31" s="23"/>
    </row>
    <row r="32" spans="2:7" x14ac:dyDescent="0.3">
      <c r="C32" s="3" t="s">
        <v>11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49999999999999" customHeight="1" x14ac:dyDescent="0.25">
      <c r="A2" s="253" t="s">
        <v>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49999999999999" customHeight="1" thickBot="1" x14ac:dyDescent="0.3">
      <c r="A3" s="256" t="s">
        <v>12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5">
      <c r="A4" s="265" t="s">
        <v>13</v>
      </c>
      <c r="B4" s="259" t="s">
        <v>14</v>
      </c>
      <c r="C4" s="260"/>
      <c r="D4" s="261"/>
      <c r="E4" s="259" t="s">
        <v>15</v>
      </c>
      <c r="F4" s="260"/>
      <c r="G4" s="261"/>
      <c r="H4" s="259" t="s">
        <v>16</v>
      </c>
      <c r="I4" s="260"/>
      <c r="J4" s="260"/>
      <c r="K4" s="260"/>
      <c r="L4" s="260"/>
      <c r="M4" s="261"/>
      <c r="N4" s="259" t="s">
        <v>17</v>
      </c>
      <c r="O4" s="260"/>
      <c r="P4" s="260"/>
      <c r="Q4" s="260"/>
      <c r="R4" s="261"/>
    </row>
    <row r="5" spans="1:19" ht="12.75" customHeight="1" x14ac:dyDescent="0.3">
      <c r="A5" s="266"/>
      <c r="B5" s="262" t="s">
        <v>18</v>
      </c>
      <c r="C5" s="263"/>
      <c r="D5" s="264"/>
      <c r="E5" s="262" t="s">
        <v>19</v>
      </c>
      <c r="F5" s="263"/>
      <c r="G5" s="264"/>
      <c r="H5" s="262" t="s">
        <v>19</v>
      </c>
      <c r="I5" s="263"/>
      <c r="J5" s="263"/>
      <c r="K5" s="263"/>
      <c r="L5" s="263"/>
      <c r="M5" s="264"/>
      <c r="N5" s="262" t="s">
        <v>20</v>
      </c>
      <c r="O5" s="263"/>
      <c r="P5" s="263"/>
      <c r="Q5" s="263"/>
      <c r="R5" s="264"/>
    </row>
    <row r="6" spans="1:19" ht="50.25" customHeight="1" thickBot="1" x14ac:dyDescent="0.35">
      <c r="A6" s="267"/>
      <c r="B6" s="25" t="s">
        <v>21</v>
      </c>
      <c r="C6" s="26" t="s">
        <v>22</v>
      </c>
      <c r="D6" s="27" t="s">
        <v>23</v>
      </c>
      <c r="E6" s="28" t="s">
        <v>21</v>
      </c>
      <c r="F6" s="29" t="s">
        <v>22</v>
      </c>
      <c r="G6" s="27" t="s">
        <v>23</v>
      </c>
      <c r="H6" s="28" t="s">
        <v>24</v>
      </c>
      <c r="I6" s="29" t="s">
        <v>25</v>
      </c>
      <c r="J6" s="29" t="s">
        <v>23</v>
      </c>
      <c r="K6" s="29" t="s">
        <v>26</v>
      </c>
      <c r="L6" s="29" t="s">
        <v>27</v>
      </c>
      <c r="M6" s="27" t="s">
        <v>23</v>
      </c>
      <c r="N6" s="26" t="s">
        <v>28</v>
      </c>
      <c r="O6" s="29" t="s">
        <v>29</v>
      </c>
      <c r="P6" s="26" t="s">
        <v>30</v>
      </c>
      <c r="Q6" s="26" t="s">
        <v>31</v>
      </c>
      <c r="R6" s="27" t="s">
        <v>32</v>
      </c>
      <c r="S6" s="30"/>
    </row>
    <row r="7" spans="1:19" s="46" customFormat="1" ht="20.149999999999999" customHeight="1" x14ac:dyDescent="0.25">
      <c r="A7" s="31" t="s">
        <v>33</v>
      </c>
      <c r="B7" s="32">
        <v>55</v>
      </c>
      <c r="C7" s="33">
        <v>15</v>
      </c>
      <c r="D7" s="34">
        <f t="shared" ref="D7:D23" si="0">(C7/B7)</f>
        <v>0.27272727272727271</v>
      </c>
      <c r="E7" s="35">
        <v>43</v>
      </c>
      <c r="F7" s="36">
        <v>4</v>
      </c>
      <c r="G7" s="34">
        <f t="shared" ref="G7:G23" si="1">(F7/E7)</f>
        <v>9.3023255813953487E-2</v>
      </c>
      <c r="H7" s="37">
        <v>33</v>
      </c>
      <c r="I7" s="33">
        <v>2</v>
      </c>
      <c r="J7" s="38">
        <f t="shared" ref="J7:J23" si="2">(I7/H7)</f>
        <v>6.0606060606060608E-2</v>
      </c>
      <c r="K7" s="36">
        <v>42</v>
      </c>
      <c r="L7" s="39">
        <v>11</v>
      </c>
      <c r="M7" s="40">
        <f>+L7/K7</f>
        <v>0.26190476190476192</v>
      </c>
      <c r="N7" s="41" t="s">
        <v>86</v>
      </c>
      <c r="O7" s="42">
        <v>0</v>
      </c>
      <c r="P7" s="39">
        <v>11</v>
      </c>
      <c r="Q7" s="43">
        <v>3</v>
      </c>
      <c r="R7" s="44">
        <v>3</v>
      </c>
      <c r="S7" s="45"/>
    </row>
    <row r="8" spans="1:19" s="46" customFormat="1" ht="20.149999999999999" customHeight="1" x14ac:dyDescent="0.25">
      <c r="A8" s="47" t="s">
        <v>34</v>
      </c>
      <c r="B8" s="48">
        <v>144</v>
      </c>
      <c r="C8" s="49">
        <v>98</v>
      </c>
      <c r="D8" s="50">
        <f t="shared" si="0"/>
        <v>0.68055555555555558</v>
      </c>
      <c r="E8" s="51">
        <v>75</v>
      </c>
      <c r="F8" s="52">
        <v>29</v>
      </c>
      <c r="G8" s="50">
        <f t="shared" si="1"/>
        <v>0.38666666666666666</v>
      </c>
      <c r="H8" s="37">
        <v>55</v>
      </c>
      <c r="I8" s="49">
        <v>31</v>
      </c>
      <c r="J8" s="53">
        <f t="shared" si="2"/>
        <v>0.5636363636363636</v>
      </c>
      <c r="K8" s="52">
        <v>106</v>
      </c>
      <c r="L8" s="54">
        <v>80</v>
      </c>
      <c r="M8" s="55">
        <f>+L8/K8</f>
        <v>0.75471698113207553</v>
      </c>
      <c r="N8" s="56">
        <v>0</v>
      </c>
      <c r="O8" s="57">
        <v>0</v>
      </c>
      <c r="P8" s="54">
        <v>80</v>
      </c>
      <c r="Q8" s="58">
        <v>0</v>
      </c>
      <c r="R8" s="59">
        <v>0</v>
      </c>
      <c r="S8" s="45"/>
    </row>
    <row r="9" spans="1:19" s="46" customFormat="1" ht="20.149999999999999" customHeight="1" x14ac:dyDescent="0.25">
      <c r="A9" s="31" t="s">
        <v>35</v>
      </c>
      <c r="B9" s="48">
        <v>67</v>
      </c>
      <c r="C9" s="60">
        <v>32</v>
      </c>
      <c r="D9" s="61">
        <f t="shared" si="0"/>
        <v>0.47761194029850745</v>
      </c>
      <c r="E9" s="51">
        <v>40</v>
      </c>
      <c r="F9" s="52">
        <v>10</v>
      </c>
      <c r="G9" s="50">
        <f t="shared" si="1"/>
        <v>0.25</v>
      </c>
      <c r="H9" s="37">
        <v>21</v>
      </c>
      <c r="I9" s="60">
        <v>12</v>
      </c>
      <c r="J9" s="53">
        <f t="shared" si="2"/>
        <v>0.5714285714285714</v>
      </c>
      <c r="K9" s="52">
        <v>28</v>
      </c>
      <c r="L9" s="54">
        <v>25</v>
      </c>
      <c r="M9" s="55">
        <f t="shared" ref="M9:M22" si="3">+L9/K9</f>
        <v>0.8928571428571429</v>
      </c>
      <c r="N9" s="62">
        <v>0</v>
      </c>
      <c r="O9" s="63">
        <v>0</v>
      </c>
      <c r="P9" s="64">
        <v>25</v>
      </c>
      <c r="Q9" s="65">
        <v>0</v>
      </c>
      <c r="R9" s="66">
        <v>0</v>
      </c>
      <c r="S9" s="45"/>
    </row>
    <row r="10" spans="1:19" s="46" customFormat="1" ht="20.149999999999999" customHeight="1" x14ac:dyDescent="0.25">
      <c r="A10" s="31" t="s">
        <v>36</v>
      </c>
      <c r="B10" s="67">
        <v>106</v>
      </c>
      <c r="C10" s="60">
        <v>60</v>
      </c>
      <c r="D10" s="61">
        <f t="shared" si="0"/>
        <v>0.56603773584905659</v>
      </c>
      <c r="E10" s="68">
        <v>45</v>
      </c>
      <c r="F10" s="52">
        <v>8</v>
      </c>
      <c r="G10" s="50">
        <f t="shared" si="1"/>
        <v>0.17777777777777778</v>
      </c>
      <c r="H10" s="69">
        <v>19</v>
      </c>
      <c r="I10" s="60">
        <v>9</v>
      </c>
      <c r="J10" s="53">
        <f>IF(H10&gt;0,I10/H10,0)</f>
        <v>0.47368421052631576</v>
      </c>
      <c r="K10" s="52">
        <v>37</v>
      </c>
      <c r="L10" s="54">
        <v>34</v>
      </c>
      <c r="M10" s="55">
        <f t="shared" si="3"/>
        <v>0.91891891891891897</v>
      </c>
      <c r="N10" s="62">
        <v>0</v>
      </c>
      <c r="O10" s="63">
        <v>0</v>
      </c>
      <c r="P10" s="64">
        <v>34</v>
      </c>
      <c r="Q10" s="65">
        <v>0</v>
      </c>
      <c r="R10" s="66">
        <v>0</v>
      </c>
      <c r="S10" s="45"/>
    </row>
    <row r="11" spans="1:19" s="46" customFormat="1" ht="20.149999999999999" customHeight="1" x14ac:dyDescent="0.25">
      <c r="A11" s="31" t="s">
        <v>37</v>
      </c>
      <c r="B11" s="48">
        <v>43</v>
      </c>
      <c r="C11" s="60">
        <v>23</v>
      </c>
      <c r="D11" s="61">
        <f t="shared" si="0"/>
        <v>0.53488372093023251</v>
      </c>
      <c r="E11" s="70">
        <v>23</v>
      </c>
      <c r="F11" s="52">
        <v>6</v>
      </c>
      <c r="G11" s="50">
        <f t="shared" si="1"/>
        <v>0.2608695652173913</v>
      </c>
      <c r="H11" s="37">
        <v>8</v>
      </c>
      <c r="I11" s="60">
        <v>5</v>
      </c>
      <c r="J11" s="53">
        <f>IF(H11&gt;0,I11/H11,0)</f>
        <v>0.625</v>
      </c>
      <c r="K11" s="52">
        <v>17</v>
      </c>
      <c r="L11" s="54">
        <v>11</v>
      </c>
      <c r="M11" s="55">
        <f>IF(K11&gt;0,L11/K11,0)</f>
        <v>0.6470588235294118</v>
      </c>
      <c r="N11" s="62">
        <v>0</v>
      </c>
      <c r="O11" s="63">
        <v>0</v>
      </c>
      <c r="P11" s="64">
        <v>11</v>
      </c>
      <c r="Q11" s="65">
        <v>0</v>
      </c>
      <c r="R11" s="66">
        <v>0</v>
      </c>
      <c r="S11" s="45"/>
    </row>
    <row r="12" spans="1:19" s="46" customFormat="1" ht="20.149999999999999" customHeight="1" x14ac:dyDescent="0.25">
      <c r="A12" s="31" t="s">
        <v>38</v>
      </c>
      <c r="B12" s="71">
        <v>85</v>
      </c>
      <c r="C12" s="60">
        <v>28</v>
      </c>
      <c r="D12" s="61">
        <f t="shared" si="0"/>
        <v>0.32941176470588235</v>
      </c>
      <c r="E12" s="72">
        <v>62</v>
      </c>
      <c r="F12" s="52">
        <v>5</v>
      </c>
      <c r="G12" s="50">
        <f t="shared" si="1"/>
        <v>8.0645161290322578E-2</v>
      </c>
      <c r="H12" s="37">
        <v>55</v>
      </c>
      <c r="I12" s="60">
        <v>12</v>
      </c>
      <c r="J12" s="53">
        <f t="shared" si="2"/>
        <v>0.21818181818181817</v>
      </c>
      <c r="K12" s="52">
        <v>78</v>
      </c>
      <c r="L12" s="54">
        <v>32</v>
      </c>
      <c r="M12" s="55">
        <f t="shared" si="3"/>
        <v>0.41025641025641024</v>
      </c>
      <c r="N12" s="62">
        <v>0</v>
      </c>
      <c r="O12" s="63">
        <v>0</v>
      </c>
      <c r="P12" s="64">
        <v>32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39</v>
      </c>
      <c r="B13" s="48">
        <v>50</v>
      </c>
      <c r="C13" s="60">
        <v>33</v>
      </c>
      <c r="D13" s="61">
        <f t="shared" si="0"/>
        <v>0.66</v>
      </c>
      <c r="E13" s="51">
        <v>22</v>
      </c>
      <c r="F13" s="52">
        <v>11</v>
      </c>
      <c r="G13" s="50">
        <f t="shared" si="1"/>
        <v>0.5</v>
      </c>
      <c r="H13" s="37">
        <v>18</v>
      </c>
      <c r="I13" s="60">
        <v>12</v>
      </c>
      <c r="J13" s="53">
        <f t="shared" si="2"/>
        <v>0.66666666666666663</v>
      </c>
      <c r="K13" s="52">
        <v>28</v>
      </c>
      <c r="L13" s="54">
        <v>24</v>
      </c>
      <c r="M13" s="55">
        <f t="shared" si="3"/>
        <v>0.8571428571428571</v>
      </c>
      <c r="N13" s="62">
        <v>0</v>
      </c>
      <c r="O13" s="63">
        <v>0</v>
      </c>
      <c r="P13" s="64">
        <v>24</v>
      </c>
      <c r="Q13" s="65">
        <v>0</v>
      </c>
      <c r="R13" s="66">
        <v>0</v>
      </c>
      <c r="S13" s="45"/>
    </row>
    <row r="14" spans="1:19" s="46" customFormat="1" ht="20.149999999999999" customHeight="1" x14ac:dyDescent="0.25">
      <c r="A14" s="31" t="s">
        <v>40</v>
      </c>
      <c r="B14" s="48">
        <v>50</v>
      </c>
      <c r="C14" s="60">
        <v>27</v>
      </c>
      <c r="D14" s="61">
        <f t="shared" si="0"/>
        <v>0.54</v>
      </c>
      <c r="E14" s="51">
        <v>23</v>
      </c>
      <c r="F14" s="52">
        <v>6</v>
      </c>
      <c r="G14" s="50">
        <f t="shared" si="1"/>
        <v>0.2608695652173913</v>
      </c>
      <c r="H14" s="37">
        <v>16</v>
      </c>
      <c r="I14" s="60">
        <v>11</v>
      </c>
      <c r="J14" s="53">
        <f t="shared" si="2"/>
        <v>0.6875</v>
      </c>
      <c r="K14" s="52">
        <v>40</v>
      </c>
      <c r="L14" s="54">
        <v>30</v>
      </c>
      <c r="M14" s="55">
        <f t="shared" si="3"/>
        <v>0.75</v>
      </c>
      <c r="N14" s="62">
        <v>0</v>
      </c>
      <c r="O14" s="63">
        <v>0</v>
      </c>
      <c r="P14" s="64">
        <v>30</v>
      </c>
      <c r="Q14" s="65">
        <v>0</v>
      </c>
      <c r="R14" s="66">
        <v>0</v>
      </c>
      <c r="S14" s="45"/>
    </row>
    <row r="15" spans="1:19" s="46" customFormat="1" ht="20.149999999999999" customHeight="1" x14ac:dyDescent="0.25">
      <c r="A15" s="31" t="s">
        <v>41</v>
      </c>
      <c r="B15" s="48">
        <v>134</v>
      </c>
      <c r="C15" s="60">
        <v>62</v>
      </c>
      <c r="D15" s="61">
        <f t="shared" si="0"/>
        <v>0.46268656716417911</v>
      </c>
      <c r="E15" s="51">
        <v>90</v>
      </c>
      <c r="F15" s="52">
        <v>15</v>
      </c>
      <c r="G15" s="50">
        <f t="shared" si="1"/>
        <v>0.16666666666666666</v>
      </c>
      <c r="H15" s="37">
        <v>80</v>
      </c>
      <c r="I15" s="60">
        <v>14</v>
      </c>
      <c r="J15" s="53">
        <f t="shared" si="2"/>
        <v>0.17499999999999999</v>
      </c>
      <c r="K15" s="52">
        <v>124</v>
      </c>
      <c r="L15" s="54">
        <v>42</v>
      </c>
      <c r="M15" s="55">
        <f t="shared" si="3"/>
        <v>0.33870967741935482</v>
      </c>
      <c r="N15" s="62">
        <v>0</v>
      </c>
      <c r="O15" s="63">
        <v>0</v>
      </c>
      <c r="P15" s="64">
        <v>41</v>
      </c>
      <c r="Q15" s="65">
        <v>1</v>
      </c>
      <c r="R15" s="66">
        <v>3</v>
      </c>
      <c r="S15" s="45"/>
    </row>
    <row r="16" spans="1:19" s="46" customFormat="1" ht="20.149999999999999" customHeight="1" x14ac:dyDescent="0.25">
      <c r="A16" s="31" t="s">
        <v>42</v>
      </c>
      <c r="B16" s="48">
        <v>327</v>
      </c>
      <c r="C16" s="60">
        <v>217</v>
      </c>
      <c r="D16" s="61">
        <f t="shared" si="0"/>
        <v>0.66360856269113155</v>
      </c>
      <c r="E16" s="51">
        <v>125</v>
      </c>
      <c r="F16" s="52">
        <v>76</v>
      </c>
      <c r="G16" s="50">
        <f t="shared" si="1"/>
        <v>0.60799999999999998</v>
      </c>
      <c r="H16" s="37">
        <v>148</v>
      </c>
      <c r="I16" s="60">
        <v>85</v>
      </c>
      <c r="J16" s="53">
        <f t="shared" si="2"/>
        <v>0.57432432432432434</v>
      </c>
      <c r="K16" s="52">
        <v>166</v>
      </c>
      <c r="L16" s="54">
        <v>171</v>
      </c>
      <c r="M16" s="55">
        <f t="shared" si="3"/>
        <v>1.0301204819277108</v>
      </c>
      <c r="N16" s="62">
        <v>1</v>
      </c>
      <c r="O16" s="63">
        <v>0</v>
      </c>
      <c r="P16" s="64">
        <v>170</v>
      </c>
      <c r="Q16" s="65">
        <v>2</v>
      </c>
      <c r="R16" s="66">
        <v>0</v>
      </c>
      <c r="S16" s="45"/>
    </row>
    <row r="17" spans="1:19" s="46" customFormat="1" ht="20.149999999999999" customHeight="1" x14ac:dyDescent="0.25">
      <c r="A17" s="31" t="s">
        <v>43</v>
      </c>
      <c r="B17" s="48">
        <v>96</v>
      </c>
      <c r="C17" s="60">
        <v>23</v>
      </c>
      <c r="D17" s="61">
        <f t="shared" si="0"/>
        <v>0.23958333333333334</v>
      </c>
      <c r="E17" s="72">
        <v>70</v>
      </c>
      <c r="F17" s="52">
        <v>7</v>
      </c>
      <c r="G17" s="50">
        <f t="shared" si="1"/>
        <v>0.1</v>
      </c>
      <c r="H17" s="69">
        <v>70</v>
      </c>
      <c r="I17" s="60">
        <v>6</v>
      </c>
      <c r="J17" s="53">
        <f>IF(H17&gt;0,I17/H17,0)</f>
        <v>8.5714285714285715E-2</v>
      </c>
      <c r="K17" s="103">
        <v>70</v>
      </c>
      <c r="L17" s="54">
        <v>22</v>
      </c>
      <c r="M17" s="53">
        <f>IF(K17&gt;0,L17/K17,0)</f>
        <v>0.31428571428571428</v>
      </c>
      <c r="N17" s="62">
        <v>0</v>
      </c>
      <c r="O17" s="63">
        <v>0</v>
      </c>
      <c r="P17" s="64">
        <v>22</v>
      </c>
      <c r="Q17" s="65">
        <v>0</v>
      </c>
      <c r="R17" s="66">
        <v>1</v>
      </c>
      <c r="S17" s="45"/>
    </row>
    <row r="18" spans="1:19" s="46" customFormat="1" ht="20.149999999999999" customHeight="1" x14ac:dyDescent="0.25">
      <c r="A18" s="31" t="s">
        <v>44</v>
      </c>
      <c r="B18" s="48">
        <v>145</v>
      </c>
      <c r="C18" s="60">
        <v>61</v>
      </c>
      <c r="D18" s="61">
        <f t="shared" si="0"/>
        <v>0.4206896551724138</v>
      </c>
      <c r="E18" s="51">
        <v>90</v>
      </c>
      <c r="F18" s="52">
        <v>10</v>
      </c>
      <c r="G18" s="50">
        <f t="shared" si="1"/>
        <v>0.1111111111111111</v>
      </c>
      <c r="H18" s="37">
        <v>56</v>
      </c>
      <c r="I18" s="60">
        <v>18</v>
      </c>
      <c r="J18" s="53">
        <f t="shared" si="2"/>
        <v>0.32142857142857145</v>
      </c>
      <c r="K18" s="52">
        <v>96</v>
      </c>
      <c r="L18" s="54">
        <v>58</v>
      </c>
      <c r="M18" s="55">
        <f t="shared" si="3"/>
        <v>0.60416666666666663</v>
      </c>
      <c r="N18" s="62">
        <v>0</v>
      </c>
      <c r="O18" s="63">
        <v>0</v>
      </c>
      <c r="P18" s="64">
        <v>58</v>
      </c>
      <c r="Q18" s="65">
        <v>0</v>
      </c>
      <c r="R18" s="66">
        <v>0</v>
      </c>
      <c r="S18" s="45"/>
    </row>
    <row r="19" spans="1:19" s="46" customFormat="1" ht="20.149999999999999" customHeight="1" x14ac:dyDescent="0.25">
      <c r="A19" s="31" t="s">
        <v>45</v>
      </c>
      <c r="B19" s="48">
        <v>97</v>
      </c>
      <c r="C19" s="60">
        <v>34</v>
      </c>
      <c r="D19" s="61">
        <f t="shared" si="0"/>
        <v>0.35051546391752575</v>
      </c>
      <c r="E19" s="51">
        <v>75</v>
      </c>
      <c r="F19" s="52">
        <v>9</v>
      </c>
      <c r="G19" s="50">
        <f t="shared" si="1"/>
        <v>0.12</v>
      </c>
      <c r="H19" s="37">
        <v>37</v>
      </c>
      <c r="I19" s="60">
        <v>9</v>
      </c>
      <c r="J19" s="53">
        <f t="shared" si="2"/>
        <v>0.24324324324324326</v>
      </c>
      <c r="K19" s="52">
        <v>55</v>
      </c>
      <c r="L19" s="54">
        <v>24</v>
      </c>
      <c r="M19" s="55">
        <f t="shared" si="3"/>
        <v>0.43636363636363634</v>
      </c>
      <c r="N19" s="62">
        <v>0</v>
      </c>
      <c r="O19" s="63">
        <v>0</v>
      </c>
      <c r="P19" s="64">
        <v>24</v>
      </c>
      <c r="Q19" s="65">
        <v>0</v>
      </c>
      <c r="R19" s="66">
        <v>0</v>
      </c>
      <c r="S19" s="45"/>
    </row>
    <row r="20" spans="1:19" s="46" customFormat="1" ht="20.149999999999999" customHeight="1" x14ac:dyDescent="0.25">
      <c r="A20" s="31" t="s">
        <v>46</v>
      </c>
      <c r="B20" s="48">
        <v>19</v>
      </c>
      <c r="C20" s="60">
        <v>2</v>
      </c>
      <c r="D20" s="61">
        <f t="shared" si="0"/>
        <v>0.10526315789473684</v>
      </c>
      <c r="E20" s="51">
        <v>17</v>
      </c>
      <c r="F20" s="52">
        <v>1</v>
      </c>
      <c r="G20" s="50">
        <f t="shared" si="1"/>
        <v>5.8823529411764705E-2</v>
      </c>
      <c r="H20" s="37">
        <v>10</v>
      </c>
      <c r="I20" s="60">
        <v>2</v>
      </c>
      <c r="J20" s="53">
        <f t="shared" si="2"/>
        <v>0.2</v>
      </c>
      <c r="K20" s="52">
        <v>12</v>
      </c>
      <c r="L20" s="54">
        <v>2</v>
      </c>
      <c r="M20" s="55">
        <f t="shared" si="3"/>
        <v>0.16666666666666666</v>
      </c>
      <c r="N20" s="62">
        <v>0</v>
      </c>
      <c r="O20" s="63">
        <v>0</v>
      </c>
      <c r="P20" s="64">
        <v>2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47</v>
      </c>
      <c r="B21" s="48">
        <v>84</v>
      </c>
      <c r="C21" s="60">
        <v>26</v>
      </c>
      <c r="D21" s="61">
        <f t="shared" si="0"/>
        <v>0.30952380952380953</v>
      </c>
      <c r="E21" s="51">
        <v>60</v>
      </c>
      <c r="F21" s="52">
        <v>8</v>
      </c>
      <c r="G21" s="50">
        <f t="shared" si="1"/>
        <v>0.13333333333333333</v>
      </c>
      <c r="H21" s="69">
        <v>60</v>
      </c>
      <c r="I21" s="60">
        <v>12</v>
      </c>
      <c r="J21" s="53">
        <f>IF(H21&gt;0,I21/H21,0)</f>
        <v>0.2</v>
      </c>
      <c r="K21" s="103">
        <v>84</v>
      </c>
      <c r="L21" s="54">
        <v>29</v>
      </c>
      <c r="M21" s="53">
        <f>IF(K21&gt;0,L21/K21,0)</f>
        <v>0.34523809523809523</v>
      </c>
      <c r="N21" s="62">
        <v>0</v>
      </c>
      <c r="O21" s="63">
        <v>0</v>
      </c>
      <c r="P21" s="64">
        <v>29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48</v>
      </c>
      <c r="B22" s="48">
        <v>256</v>
      </c>
      <c r="C22" s="74">
        <v>67</v>
      </c>
      <c r="D22" s="75">
        <f t="shared" si="0"/>
        <v>0.26171875</v>
      </c>
      <c r="E22" s="51">
        <v>0</v>
      </c>
      <c r="F22" s="76">
        <v>18</v>
      </c>
      <c r="G22" s="75">
        <f>IF(E22&gt;0,F22/E22,0)</f>
        <v>0</v>
      </c>
      <c r="H22" s="69">
        <v>0</v>
      </c>
      <c r="I22" s="74">
        <v>14</v>
      </c>
      <c r="J22" s="75">
        <f>IF(H22&gt;0,I22/H22,0)</f>
        <v>0</v>
      </c>
      <c r="K22" s="223">
        <v>100</v>
      </c>
      <c r="L22" s="78">
        <v>40</v>
      </c>
      <c r="M22" s="55">
        <f t="shared" si="3"/>
        <v>0.4</v>
      </c>
      <c r="N22" s="79">
        <v>0</v>
      </c>
      <c r="O22" s="80">
        <v>0</v>
      </c>
      <c r="P22" s="78">
        <v>38</v>
      </c>
      <c r="Q22" s="81">
        <v>2</v>
      </c>
      <c r="R22" s="82">
        <v>0</v>
      </c>
      <c r="S22" s="45"/>
    </row>
    <row r="23" spans="1:19" s="46" customFormat="1" ht="20.149999999999999" customHeight="1" thickBot="1" x14ac:dyDescent="0.3">
      <c r="A23" s="83" t="s">
        <v>49</v>
      </c>
      <c r="B23" s="84">
        <f>SUM(B7:B22)</f>
        <v>1758</v>
      </c>
      <c r="C23" s="85">
        <f>SUM(C7:C22)</f>
        <v>808</v>
      </c>
      <c r="D23" s="86">
        <f t="shared" si="0"/>
        <v>0.45961319681456198</v>
      </c>
      <c r="E23" s="87">
        <f>SUM(E7:E22)</f>
        <v>860</v>
      </c>
      <c r="F23" s="85">
        <f>SUM(F7:F22)</f>
        <v>223</v>
      </c>
      <c r="G23" s="86">
        <f t="shared" si="1"/>
        <v>0.25930232558139538</v>
      </c>
      <c r="H23" s="88">
        <v>602</v>
      </c>
      <c r="I23" s="85">
        <f>SUM(I7:I22)</f>
        <v>254</v>
      </c>
      <c r="J23" s="89">
        <f t="shared" si="2"/>
        <v>0.42192691029900331</v>
      </c>
      <c r="K23" s="85">
        <v>849</v>
      </c>
      <c r="L23" s="90">
        <f>SUM(L7:L22)</f>
        <v>635</v>
      </c>
      <c r="M23" s="91">
        <f>+L23/K23</f>
        <v>0.74793875147232036</v>
      </c>
      <c r="N23" s="92">
        <v>0</v>
      </c>
      <c r="O23" s="93">
        <f>SUM(O7:O22)</f>
        <v>0</v>
      </c>
      <c r="P23" s="94">
        <f>SUM(P7:P22)</f>
        <v>631</v>
      </c>
      <c r="Q23" s="94">
        <f>SUM(Q7:Q22)</f>
        <v>8</v>
      </c>
      <c r="R23" s="95">
        <f>SUM(R7:R22)</f>
        <v>7</v>
      </c>
      <c r="S23" s="45"/>
    </row>
    <row r="24" spans="1:19" ht="14.5" x14ac:dyDescent="0.3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35">
      <c r="A25" s="249" t="s">
        <v>50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4.5" x14ac:dyDescent="0.35">
      <c r="A26" s="245" t="s">
        <v>51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4.5" x14ac:dyDescent="0.3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A26" sqref="A26"/>
    </sheetView>
  </sheetViews>
  <sheetFormatPr defaultColWidth="9.1796875" defaultRowHeight="13" x14ac:dyDescent="0.3"/>
  <cols>
    <col min="1" max="1" width="19.54296875" style="3" customWidth="1"/>
    <col min="2" max="2" width="8" style="144" customWidth="1"/>
    <col min="3" max="3" width="7.453125" style="145" customWidth="1"/>
    <col min="4" max="4" width="7.26953125" style="146" customWidth="1"/>
    <col min="5" max="5" width="8.54296875" style="145" customWidth="1"/>
    <col min="6" max="6" width="8.54296875" style="147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46" customWidth="1"/>
    <col min="13" max="13" width="8" style="145" customWidth="1"/>
    <col min="14" max="14" width="8" style="147" customWidth="1"/>
    <col min="15" max="15" width="9.7265625" style="3" customWidth="1"/>
    <col min="16" max="16384" width="9.1796875" style="3"/>
  </cols>
  <sheetData>
    <row r="1" spans="1:15" s="24" customFormat="1" ht="20.149999999999999" customHeight="1" x14ac:dyDescent="0.25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49999999999999" customHeight="1" x14ac:dyDescent="0.25">
      <c r="A2" s="268" t="str">
        <f>'1 Adult Part'!$A$2</f>
        <v>FY23 QUARTER ENDING SEPTEMBER 30, 2022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49999999999999" customHeight="1" thickBot="1" x14ac:dyDescent="0.3">
      <c r="A3" s="278" t="s">
        <v>52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4.5" x14ac:dyDescent="0.35">
      <c r="A4" s="281" t="s">
        <v>13</v>
      </c>
      <c r="B4" s="276" t="s">
        <v>53</v>
      </c>
      <c r="C4" s="276"/>
      <c r="D4" s="277"/>
      <c r="E4" s="275" t="s">
        <v>54</v>
      </c>
      <c r="F4" s="276"/>
      <c r="G4" s="277"/>
      <c r="H4" s="228" t="s">
        <v>55</v>
      </c>
      <c r="I4" s="273" t="s">
        <v>56</v>
      </c>
      <c r="J4" s="274"/>
      <c r="K4" s="273" t="s">
        <v>57</v>
      </c>
      <c r="L4" s="274"/>
      <c r="M4" s="275" t="s">
        <v>58</v>
      </c>
      <c r="N4" s="277"/>
    </row>
    <row r="5" spans="1:15" ht="34.5" customHeight="1" thickBot="1" x14ac:dyDescent="0.4">
      <c r="A5" s="282"/>
      <c r="B5" s="97" t="s">
        <v>21</v>
      </c>
      <c r="C5" s="97" t="s">
        <v>22</v>
      </c>
      <c r="D5" s="98" t="s">
        <v>59</v>
      </c>
      <c r="E5" s="97" t="s">
        <v>21</v>
      </c>
      <c r="F5" s="99" t="s">
        <v>22</v>
      </c>
      <c r="G5" s="98" t="s">
        <v>59</v>
      </c>
      <c r="H5" s="100" t="s">
        <v>22</v>
      </c>
      <c r="I5" s="101" t="s">
        <v>21</v>
      </c>
      <c r="J5" s="100" t="s">
        <v>22</v>
      </c>
      <c r="K5" s="101" t="s">
        <v>21</v>
      </c>
      <c r="L5" s="100" t="s">
        <v>22</v>
      </c>
      <c r="M5" s="97" t="s">
        <v>21</v>
      </c>
      <c r="N5" s="102" t="s">
        <v>22</v>
      </c>
    </row>
    <row r="6" spans="1:15" s="110" customFormat="1" ht="22" customHeight="1" x14ac:dyDescent="0.25">
      <c r="A6" s="47" t="s">
        <v>33</v>
      </c>
      <c r="B6" s="37">
        <v>38</v>
      </c>
      <c r="C6" s="103">
        <v>5</v>
      </c>
      <c r="D6" s="50">
        <f t="shared" ref="D6:D22" si="0">C6/B6</f>
        <v>0.13157894736842105</v>
      </c>
      <c r="E6" s="35">
        <v>29</v>
      </c>
      <c r="F6" s="104">
        <v>2</v>
      </c>
      <c r="G6" s="50">
        <f t="shared" ref="G6:G22" si="1">F6/E6</f>
        <v>6.8965517241379309E-2</v>
      </c>
      <c r="H6" s="104">
        <v>0</v>
      </c>
      <c r="I6" s="105">
        <f t="shared" ref="I6:I22" si="2">+E6/B6</f>
        <v>0.76315789473684215</v>
      </c>
      <c r="J6" s="50">
        <f>IF(F6=0,0, F6/(C6-H6))</f>
        <v>0.4</v>
      </c>
      <c r="K6" s="106">
        <v>18</v>
      </c>
      <c r="L6" s="107">
        <v>16.75</v>
      </c>
      <c r="M6" s="108">
        <v>27</v>
      </c>
      <c r="N6" s="109">
        <v>6</v>
      </c>
    </row>
    <row r="7" spans="1:15" s="110" customFormat="1" ht="22" customHeight="1" x14ac:dyDescent="0.25">
      <c r="A7" s="47" t="s">
        <v>34</v>
      </c>
      <c r="B7" s="37">
        <v>117</v>
      </c>
      <c r="C7" s="103">
        <v>22</v>
      </c>
      <c r="D7" s="111">
        <f t="shared" si="0"/>
        <v>0.18803418803418803</v>
      </c>
      <c r="E7" s="51">
        <v>82</v>
      </c>
      <c r="F7" s="104">
        <v>12</v>
      </c>
      <c r="G7" s="50">
        <f t="shared" si="1"/>
        <v>0.14634146341463414</v>
      </c>
      <c r="H7" s="104">
        <v>0</v>
      </c>
      <c r="I7" s="105">
        <f t="shared" si="2"/>
        <v>0.70085470085470081</v>
      </c>
      <c r="J7" s="50">
        <f t="shared" ref="J7:J22" si="3">(F7/(C7-H7))</f>
        <v>0.54545454545454541</v>
      </c>
      <c r="K7" s="106">
        <v>15.5</v>
      </c>
      <c r="L7" s="107">
        <v>19.753333333333334</v>
      </c>
      <c r="M7" s="112">
        <v>40</v>
      </c>
      <c r="N7" s="109">
        <v>29</v>
      </c>
    </row>
    <row r="8" spans="1:15" s="110" customFormat="1" ht="22" customHeight="1" x14ac:dyDescent="0.25">
      <c r="A8" s="31" t="s">
        <v>35</v>
      </c>
      <c r="B8" s="37">
        <v>48</v>
      </c>
      <c r="C8" s="113">
        <v>3</v>
      </c>
      <c r="D8" s="61">
        <f t="shared" si="0"/>
        <v>6.25E-2</v>
      </c>
      <c r="E8" s="51">
        <v>37</v>
      </c>
      <c r="F8" s="114">
        <v>3</v>
      </c>
      <c r="G8" s="111">
        <f t="shared" si="1"/>
        <v>8.1081081081081086E-2</v>
      </c>
      <c r="H8" s="115">
        <v>0</v>
      </c>
      <c r="I8" s="116">
        <f t="shared" si="2"/>
        <v>0.77083333333333337</v>
      </c>
      <c r="J8" s="61">
        <f t="shared" si="3"/>
        <v>1</v>
      </c>
      <c r="K8" s="106">
        <v>17.25</v>
      </c>
      <c r="L8" s="117">
        <v>21.166666666666664</v>
      </c>
      <c r="M8" s="112">
        <v>13</v>
      </c>
      <c r="N8" s="118">
        <v>13</v>
      </c>
    </row>
    <row r="9" spans="1:15" s="110" customFormat="1" ht="22" customHeight="1" x14ac:dyDescent="0.25">
      <c r="A9" s="31" t="s">
        <v>36</v>
      </c>
      <c r="B9" s="69">
        <v>53</v>
      </c>
      <c r="C9" s="113">
        <v>14</v>
      </c>
      <c r="D9" s="61">
        <f t="shared" si="0"/>
        <v>0.26415094339622641</v>
      </c>
      <c r="E9" s="68">
        <v>42</v>
      </c>
      <c r="F9" s="114">
        <v>2</v>
      </c>
      <c r="G9" s="61">
        <f>IF(E9&gt;0,F9/E9,0)</f>
        <v>4.7619047619047616E-2</v>
      </c>
      <c r="H9" s="114">
        <v>0</v>
      </c>
      <c r="I9" s="116">
        <f t="shared" si="2"/>
        <v>0.79245283018867929</v>
      </c>
      <c r="J9" s="61">
        <f t="shared" si="3"/>
        <v>0.14285714285714285</v>
      </c>
      <c r="K9" s="119">
        <v>16.25</v>
      </c>
      <c r="L9" s="117">
        <v>18.625</v>
      </c>
      <c r="M9" s="120">
        <v>29</v>
      </c>
      <c r="N9" s="118">
        <v>9</v>
      </c>
    </row>
    <row r="10" spans="1:15" s="110" customFormat="1" ht="22" customHeight="1" x14ac:dyDescent="0.25">
      <c r="A10" s="31" t="s">
        <v>37</v>
      </c>
      <c r="B10" s="37">
        <v>28</v>
      </c>
      <c r="C10" s="113">
        <v>5</v>
      </c>
      <c r="D10" s="61">
        <f t="shared" si="0"/>
        <v>0.17857142857142858</v>
      </c>
      <c r="E10" s="51">
        <v>22</v>
      </c>
      <c r="F10" s="114">
        <v>5</v>
      </c>
      <c r="G10" s="61">
        <f t="shared" si="1"/>
        <v>0.22727272727272727</v>
      </c>
      <c r="H10" s="114">
        <v>0</v>
      </c>
      <c r="I10" s="116">
        <f t="shared" si="2"/>
        <v>0.7857142857142857</v>
      </c>
      <c r="J10" s="61">
        <f t="shared" si="3"/>
        <v>1</v>
      </c>
      <c r="K10" s="106">
        <v>18</v>
      </c>
      <c r="L10" s="117">
        <v>17.405128205128204</v>
      </c>
      <c r="M10" s="112">
        <v>15</v>
      </c>
      <c r="N10" s="118">
        <v>3</v>
      </c>
    </row>
    <row r="11" spans="1:15" s="110" customFormat="1" ht="22" customHeight="1" x14ac:dyDescent="0.25">
      <c r="A11" s="31" t="s">
        <v>38</v>
      </c>
      <c r="B11" s="37">
        <v>48</v>
      </c>
      <c r="C11" s="113">
        <v>9</v>
      </c>
      <c r="D11" s="61">
        <f t="shared" si="0"/>
        <v>0.1875</v>
      </c>
      <c r="E11" s="51">
        <v>41</v>
      </c>
      <c r="F11" s="114">
        <v>6</v>
      </c>
      <c r="G11" s="121">
        <f t="shared" si="1"/>
        <v>0.14634146341463414</v>
      </c>
      <c r="H11" s="122">
        <v>0</v>
      </c>
      <c r="I11" s="116">
        <f t="shared" si="2"/>
        <v>0.85416666666666663</v>
      </c>
      <c r="J11" s="61">
        <f t="shared" si="3"/>
        <v>0.66666666666666663</v>
      </c>
      <c r="K11" s="106">
        <v>17</v>
      </c>
      <c r="L11" s="117">
        <v>24.701666666666664</v>
      </c>
      <c r="M11" s="112">
        <v>50</v>
      </c>
      <c r="N11" s="118">
        <v>15</v>
      </c>
    </row>
    <row r="12" spans="1:15" s="110" customFormat="1" ht="22" customHeight="1" x14ac:dyDescent="0.25">
      <c r="A12" s="31" t="s">
        <v>39</v>
      </c>
      <c r="B12" s="37">
        <v>21</v>
      </c>
      <c r="C12" s="113">
        <v>7</v>
      </c>
      <c r="D12" s="61">
        <f t="shared" si="0"/>
        <v>0.33333333333333331</v>
      </c>
      <c r="E12" s="51">
        <v>18</v>
      </c>
      <c r="F12" s="114">
        <v>3</v>
      </c>
      <c r="G12" s="61">
        <f t="shared" si="1"/>
        <v>0.16666666666666666</v>
      </c>
      <c r="H12" s="114">
        <v>0</v>
      </c>
      <c r="I12" s="116">
        <f t="shared" si="2"/>
        <v>0.8571428571428571</v>
      </c>
      <c r="J12" s="61">
        <f t="shared" si="3"/>
        <v>0.42857142857142855</v>
      </c>
      <c r="K12" s="106">
        <v>16</v>
      </c>
      <c r="L12" s="117">
        <v>21.423333333333336</v>
      </c>
      <c r="M12" s="112">
        <v>20</v>
      </c>
      <c r="N12" s="118">
        <v>7</v>
      </c>
    </row>
    <row r="13" spans="1:15" s="110" customFormat="1" ht="22" customHeight="1" x14ac:dyDescent="0.25">
      <c r="A13" s="31" t="s">
        <v>40</v>
      </c>
      <c r="B13" s="37">
        <v>33</v>
      </c>
      <c r="C13" s="113">
        <v>4</v>
      </c>
      <c r="D13" s="61">
        <f t="shared" si="0"/>
        <v>0.12121212121212122</v>
      </c>
      <c r="E13" s="51">
        <v>27</v>
      </c>
      <c r="F13" s="114">
        <v>4</v>
      </c>
      <c r="G13" s="111">
        <f t="shared" si="1"/>
        <v>0.14814814814814814</v>
      </c>
      <c r="H13" s="115">
        <v>0</v>
      </c>
      <c r="I13" s="116">
        <f t="shared" si="2"/>
        <v>0.81818181818181823</v>
      </c>
      <c r="J13" s="61">
        <f t="shared" si="3"/>
        <v>1</v>
      </c>
      <c r="K13" s="106">
        <v>17</v>
      </c>
      <c r="L13" s="117">
        <v>22.110576923076923</v>
      </c>
      <c r="M13" s="112">
        <v>30</v>
      </c>
      <c r="N13" s="118">
        <v>7</v>
      </c>
    </row>
    <row r="14" spans="1:15" s="110" customFormat="1" ht="22" customHeight="1" x14ac:dyDescent="0.25">
      <c r="A14" s="31" t="s">
        <v>41</v>
      </c>
      <c r="B14" s="37">
        <v>73</v>
      </c>
      <c r="C14" s="113">
        <v>14</v>
      </c>
      <c r="D14" s="61">
        <f t="shared" si="0"/>
        <v>0.19178082191780821</v>
      </c>
      <c r="E14" s="51">
        <v>59</v>
      </c>
      <c r="F14" s="114">
        <v>6</v>
      </c>
      <c r="G14" s="61">
        <f t="shared" si="1"/>
        <v>0.10169491525423729</v>
      </c>
      <c r="H14" s="114">
        <v>0</v>
      </c>
      <c r="I14" s="116">
        <f t="shared" si="2"/>
        <v>0.80821917808219179</v>
      </c>
      <c r="J14" s="61">
        <f t="shared" si="3"/>
        <v>0.42857142857142855</v>
      </c>
      <c r="K14" s="106">
        <v>17.5</v>
      </c>
      <c r="L14" s="117">
        <v>22.245374999999999</v>
      </c>
      <c r="M14" s="112">
        <v>74</v>
      </c>
      <c r="N14" s="118">
        <v>12</v>
      </c>
    </row>
    <row r="15" spans="1:15" s="110" customFormat="1" ht="22" customHeight="1" x14ac:dyDescent="0.25">
      <c r="A15" s="31" t="s">
        <v>42</v>
      </c>
      <c r="B15" s="37">
        <v>195</v>
      </c>
      <c r="C15" s="113">
        <v>33</v>
      </c>
      <c r="D15" s="61">
        <f t="shared" si="0"/>
        <v>0.16923076923076924</v>
      </c>
      <c r="E15" s="51">
        <v>150</v>
      </c>
      <c r="F15" s="114">
        <v>17</v>
      </c>
      <c r="G15" s="61">
        <f>IF(E15=0,0,F15/E15)</f>
        <v>0.11333333333333333</v>
      </c>
      <c r="H15" s="114">
        <v>2</v>
      </c>
      <c r="I15" s="116">
        <f t="shared" si="2"/>
        <v>0.76923076923076927</v>
      </c>
      <c r="J15" s="61">
        <f t="shared" si="3"/>
        <v>0.54838709677419351</v>
      </c>
      <c r="K15" s="106">
        <v>15.25</v>
      </c>
      <c r="L15" s="117">
        <v>22.496742081447966</v>
      </c>
      <c r="M15" s="112">
        <v>116</v>
      </c>
      <c r="N15" s="118">
        <v>72</v>
      </c>
    </row>
    <row r="16" spans="1:15" s="110" customFormat="1" ht="22" customHeight="1" x14ac:dyDescent="0.25">
      <c r="A16" s="31" t="s">
        <v>43</v>
      </c>
      <c r="B16" s="37">
        <v>49</v>
      </c>
      <c r="C16" s="113">
        <v>5</v>
      </c>
      <c r="D16" s="61">
        <f t="shared" si="0"/>
        <v>0.10204081632653061</v>
      </c>
      <c r="E16" s="51">
        <v>39</v>
      </c>
      <c r="F16" s="114">
        <v>2</v>
      </c>
      <c r="G16" s="61">
        <f t="shared" si="1"/>
        <v>5.128205128205128E-2</v>
      </c>
      <c r="H16" s="114">
        <v>0</v>
      </c>
      <c r="I16" s="116">
        <f t="shared" si="2"/>
        <v>0.79591836734693877</v>
      </c>
      <c r="J16" s="61">
        <f t="shared" si="3"/>
        <v>0.4</v>
      </c>
      <c r="K16" s="106">
        <v>16</v>
      </c>
      <c r="L16" s="117">
        <v>27.98076923076923</v>
      </c>
      <c r="M16" s="120">
        <v>49</v>
      </c>
      <c r="N16" s="118">
        <v>6</v>
      </c>
    </row>
    <row r="17" spans="1:17" s="110" customFormat="1" ht="22" customHeight="1" x14ac:dyDescent="0.25">
      <c r="A17" s="31" t="s">
        <v>44</v>
      </c>
      <c r="B17" s="37">
        <v>71</v>
      </c>
      <c r="C17" s="113">
        <v>5</v>
      </c>
      <c r="D17" s="61">
        <f t="shared" si="0"/>
        <v>7.0422535211267609E-2</v>
      </c>
      <c r="E17" s="51">
        <v>59</v>
      </c>
      <c r="F17" s="114">
        <v>3</v>
      </c>
      <c r="G17" s="61">
        <f t="shared" si="1"/>
        <v>5.0847457627118647E-2</v>
      </c>
      <c r="H17" s="114">
        <v>1</v>
      </c>
      <c r="I17" s="116">
        <f t="shared" si="2"/>
        <v>0.83098591549295775</v>
      </c>
      <c r="J17" s="61">
        <f t="shared" si="3"/>
        <v>0.75</v>
      </c>
      <c r="K17" s="106">
        <v>18</v>
      </c>
      <c r="L17" s="117">
        <v>24.28</v>
      </c>
      <c r="M17" s="112">
        <v>48</v>
      </c>
      <c r="N17" s="118">
        <v>16</v>
      </c>
    </row>
    <row r="18" spans="1:17" s="110" customFormat="1" ht="22" customHeight="1" x14ac:dyDescent="0.25">
      <c r="A18" s="31" t="s">
        <v>45</v>
      </c>
      <c r="B18" s="37">
        <v>41</v>
      </c>
      <c r="C18" s="113">
        <v>4</v>
      </c>
      <c r="D18" s="61">
        <f t="shared" si="0"/>
        <v>9.7560975609756101E-2</v>
      </c>
      <c r="E18" s="51">
        <v>35</v>
      </c>
      <c r="F18" s="114">
        <v>2</v>
      </c>
      <c r="G18" s="61">
        <f t="shared" si="1"/>
        <v>5.7142857142857141E-2</v>
      </c>
      <c r="H18" s="114">
        <v>0</v>
      </c>
      <c r="I18" s="116">
        <f t="shared" si="2"/>
        <v>0.85365853658536583</v>
      </c>
      <c r="J18" s="61">
        <f t="shared" si="3"/>
        <v>0.5</v>
      </c>
      <c r="K18" s="106">
        <v>19</v>
      </c>
      <c r="L18" s="117">
        <v>18.5</v>
      </c>
      <c r="M18" s="112">
        <v>46</v>
      </c>
      <c r="N18" s="118">
        <v>8</v>
      </c>
    </row>
    <row r="19" spans="1:17" s="110" customFormat="1" ht="22" customHeight="1" x14ac:dyDescent="0.25">
      <c r="A19" s="31" t="s">
        <v>46</v>
      </c>
      <c r="B19" s="37">
        <v>12</v>
      </c>
      <c r="C19" s="113">
        <v>1</v>
      </c>
      <c r="D19" s="61">
        <f t="shared" si="0"/>
        <v>8.3333333333333329E-2</v>
      </c>
      <c r="E19" s="51">
        <v>10</v>
      </c>
      <c r="F19" s="114">
        <v>1</v>
      </c>
      <c r="G19" s="50">
        <f t="shared" si="1"/>
        <v>0.1</v>
      </c>
      <c r="H19" s="104">
        <v>0</v>
      </c>
      <c r="I19" s="116">
        <f t="shared" si="2"/>
        <v>0.83333333333333337</v>
      </c>
      <c r="J19" s="61">
        <f>IF(F19=0,0,F19/(C19-H19))</f>
        <v>1</v>
      </c>
      <c r="K19" s="106">
        <v>15.1</v>
      </c>
      <c r="L19" s="117">
        <v>10</v>
      </c>
      <c r="M19" s="112">
        <v>9</v>
      </c>
      <c r="N19" s="118">
        <v>0</v>
      </c>
    </row>
    <row r="20" spans="1:17" s="110" customFormat="1" ht="22" customHeight="1" x14ac:dyDescent="0.25">
      <c r="A20" s="31" t="s">
        <v>47</v>
      </c>
      <c r="B20" s="69">
        <v>52</v>
      </c>
      <c r="C20" s="113">
        <v>1</v>
      </c>
      <c r="D20" s="61">
        <f t="shared" si="0"/>
        <v>1.9230769230769232E-2</v>
      </c>
      <c r="E20" s="51">
        <v>46</v>
      </c>
      <c r="F20" s="114">
        <v>0</v>
      </c>
      <c r="G20" s="50">
        <f t="shared" si="1"/>
        <v>0</v>
      </c>
      <c r="H20" s="104">
        <v>0</v>
      </c>
      <c r="I20" s="116">
        <f t="shared" si="2"/>
        <v>0.88461538461538458</v>
      </c>
      <c r="J20" s="61">
        <f t="shared" si="3"/>
        <v>0</v>
      </c>
      <c r="K20" s="106">
        <v>14.25</v>
      </c>
      <c r="L20" s="117">
        <v>0</v>
      </c>
      <c r="M20" s="120">
        <v>84</v>
      </c>
      <c r="N20" s="118">
        <v>8</v>
      </c>
    </row>
    <row r="21" spans="1:17" s="110" customFormat="1" ht="22" customHeight="1" thickBot="1" x14ac:dyDescent="0.3">
      <c r="A21" s="73" t="s">
        <v>48</v>
      </c>
      <c r="B21" s="123">
        <v>128</v>
      </c>
      <c r="C21" s="124">
        <v>7</v>
      </c>
      <c r="D21" s="75">
        <f t="shared" si="0"/>
        <v>5.46875E-2</v>
      </c>
      <c r="E21" s="70">
        <v>96</v>
      </c>
      <c r="F21" s="122">
        <v>4</v>
      </c>
      <c r="G21" s="111">
        <f t="shared" si="1"/>
        <v>4.1666666666666664E-2</v>
      </c>
      <c r="H21" s="125">
        <v>1</v>
      </c>
      <c r="I21" s="116">
        <f t="shared" si="2"/>
        <v>0.75</v>
      </c>
      <c r="J21" s="121">
        <f t="shared" si="3"/>
        <v>0.66666666666666663</v>
      </c>
      <c r="K21" s="106">
        <v>19</v>
      </c>
      <c r="L21" s="126">
        <v>24</v>
      </c>
      <c r="M21" s="222">
        <v>20</v>
      </c>
      <c r="N21" s="127">
        <v>13</v>
      </c>
    </row>
    <row r="22" spans="1:17" s="110" customFormat="1" ht="22" customHeight="1" thickBot="1" x14ac:dyDescent="0.3">
      <c r="A22" s="83" t="s">
        <v>49</v>
      </c>
      <c r="B22" s="128">
        <f>SUM(B6:B21)</f>
        <v>1007</v>
      </c>
      <c r="C22" s="129">
        <f>SUM(C6:C21)</f>
        <v>139</v>
      </c>
      <c r="D22" s="130">
        <f t="shared" si="0"/>
        <v>0.13803376365441908</v>
      </c>
      <c r="E22" s="87">
        <f>SUM(E6:E21)</f>
        <v>792</v>
      </c>
      <c r="F22" s="131">
        <f>SUM(F6:F21)</f>
        <v>72</v>
      </c>
      <c r="G22" s="130">
        <f t="shared" si="1"/>
        <v>9.0909090909090912E-2</v>
      </c>
      <c r="H22" s="131">
        <f>SUM(H6:H21)</f>
        <v>4</v>
      </c>
      <c r="I22" s="132">
        <f t="shared" si="2"/>
        <v>0.78649453823237336</v>
      </c>
      <c r="J22" s="130">
        <f t="shared" si="3"/>
        <v>0.53333333333333333</v>
      </c>
      <c r="K22" s="133">
        <v>16.763666666666666</v>
      </c>
      <c r="L22" s="134">
        <v>21.485504896723647</v>
      </c>
      <c r="M22" s="135">
        <f>SUM(M6:M21)</f>
        <v>670</v>
      </c>
      <c r="N22" s="136">
        <f>SUM(N6:N21)</f>
        <v>224</v>
      </c>
    </row>
    <row r="23" spans="1:17" s="142" customFormat="1" ht="14.5" x14ac:dyDescent="0.35">
      <c r="A23" s="137" t="s">
        <v>60</v>
      </c>
      <c r="B23" s="138"/>
      <c r="C23" s="139"/>
      <c r="D23" s="140"/>
      <c r="E23" s="139"/>
      <c r="F23" s="141"/>
      <c r="L23" s="140"/>
      <c r="M23" s="139"/>
    </row>
    <row r="24" spans="1:17" s="142" customFormat="1" ht="14.5" x14ac:dyDescent="0.35">
      <c r="A24" s="142" t="s">
        <v>61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3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7.54296875" style="182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19" s="24" customFormat="1" ht="20.149999999999999" customHeight="1" x14ac:dyDescent="0.25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49999999999999" customHeight="1" x14ac:dyDescent="0.25">
      <c r="A2" s="253" t="str">
        <f>'1 Adult Part'!$A$2</f>
        <v>FY23 QUARTER ENDING SEPTEMBER 30, 2022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49999999999999" customHeight="1" thickBot="1" x14ac:dyDescent="0.3">
      <c r="A3" s="256" t="s">
        <v>62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35">
      <c r="A4" s="281" t="s">
        <v>63</v>
      </c>
      <c r="B4" s="273" t="s">
        <v>64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35">
      <c r="A5" s="282"/>
      <c r="B5" s="148" t="s">
        <v>65</v>
      </c>
      <c r="C5" s="149" t="s">
        <v>66</v>
      </c>
      <c r="D5" s="149" t="s">
        <v>67</v>
      </c>
      <c r="E5" s="149" t="s">
        <v>68</v>
      </c>
      <c r="F5" s="149" t="s">
        <v>69</v>
      </c>
      <c r="G5" s="149" t="s">
        <v>70</v>
      </c>
      <c r="H5" s="150" t="s">
        <v>71</v>
      </c>
      <c r="I5" s="149" t="s">
        <v>72</v>
      </c>
      <c r="J5" s="149" t="s">
        <v>73</v>
      </c>
      <c r="K5" s="149" t="s">
        <v>74</v>
      </c>
      <c r="L5" s="149" t="s">
        <v>75</v>
      </c>
      <c r="M5" s="150" t="s">
        <v>76</v>
      </c>
      <c r="N5" s="149" t="s">
        <v>77</v>
      </c>
      <c r="O5" s="151" t="s">
        <v>78</v>
      </c>
      <c r="R5" s="152"/>
      <c r="S5" s="152"/>
    </row>
    <row r="6" spans="1:19" s="46" customFormat="1" ht="22" customHeight="1" x14ac:dyDescent="0.25">
      <c r="A6" s="31" t="s">
        <v>33</v>
      </c>
      <c r="B6" s="153">
        <v>73.333333333333329</v>
      </c>
      <c r="C6" s="154">
        <v>0</v>
      </c>
      <c r="D6" s="155">
        <v>26.666666666666664</v>
      </c>
      <c r="E6" s="154">
        <v>26.666666666666664</v>
      </c>
      <c r="F6" s="154">
        <v>0</v>
      </c>
      <c r="G6" s="155">
        <v>13.333333333333332</v>
      </c>
      <c r="H6" s="154">
        <v>0</v>
      </c>
      <c r="I6" s="155">
        <v>86.666666666666657</v>
      </c>
      <c r="J6" s="154">
        <v>0</v>
      </c>
      <c r="K6" s="155">
        <v>20</v>
      </c>
      <c r="L6" s="155">
        <v>0</v>
      </c>
      <c r="M6" s="156">
        <v>6.6666666666666661</v>
      </c>
      <c r="N6" s="155">
        <v>53.333333333333329</v>
      </c>
      <c r="O6" s="157">
        <v>93.333333333333343</v>
      </c>
      <c r="P6" s="158"/>
    </row>
    <row r="7" spans="1:19" s="46" customFormat="1" ht="22" customHeight="1" x14ac:dyDescent="0.25">
      <c r="A7" s="47" t="s">
        <v>34</v>
      </c>
      <c r="B7" s="159">
        <v>72.448979591836732</v>
      </c>
      <c r="C7" s="160">
        <v>16.326530612244898</v>
      </c>
      <c r="D7" s="161">
        <v>23.469387755102037</v>
      </c>
      <c r="E7" s="160">
        <v>55.102040816326536</v>
      </c>
      <c r="F7" s="160">
        <v>4.0816326530612246</v>
      </c>
      <c r="G7" s="161">
        <v>7.1428571428571432</v>
      </c>
      <c r="H7" s="160">
        <v>2.0408163265306123</v>
      </c>
      <c r="I7" s="161">
        <v>59.183673469387756</v>
      </c>
      <c r="J7" s="160">
        <v>0</v>
      </c>
      <c r="K7" s="161">
        <v>6.1224489795918364</v>
      </c>
      <c r="L7" s="161">
        <v>4.0816326530612246</v>
      </c>
      <c r="M7" s="162">
        <v>2.0408163265306123</v>
      </c>
      <c r="N7" s="161">
        <v>12.244897959183673</v>
      </c>
      <c r="O7" s="163">
        <v>65.306122448979593</v>
      </c>
      <c r="P7" s="158"/>
    </row>
    <row r="8" spans="1:19" s="46" customFormat="1" ht="22" customHeight="1" x14ac:dyDescent="0.25">
      <c r="A8" s="31" t="s">
        <v>35</v>
      </c>
      <c r="B8" s="164">
        <v>81.25</v>
      </c>
      <c r="C8" s="165">
        <v>6.25</v>
      </c>
      <c r="D8" s="166">
        <v>9.375</v>
      </c>
      <c r="E8" s="165">
        <v>28.125</v>
      </c>
      <c r="F8" s="165">
        <v>0</v>
      </c>
      <c r="G8" s="166">
        <v>3.125</v>
      </c>
      <c r="H8" s="165">
        <v>3.125</v>
      </c>
      <c r="I8" s="166">
        <v>93.75</v>
      </c>
      <c r="J8" s="165">
        <v>0</v>
      </c>
      <c r="K8" s="166">
        <v>40.625</v>
      </c>
      <c r="L8" s="166">
        <v>0</v>
      </c>
      <c r="M8" s="167">
        <v>0</v>
      </c>
      <c r="N8" s="166">
        <v>59.375</v>
      </c>
      <c r="O8" s="168">
        <v>96.875</v>
      </c>
      <c r="P8" s="158"/>
    </row>
    <row r="9" spans="1:19" s="46" customFormat="1" ht="22" customHeight="1" x14ac:dyDescent="0.25">
      <c r="A9" s="31" t="s">
        <v>36</v>
      </c>
      <c r="B9" s="164">
        <v>81.666666666666671</v>
      </c>
      <c r="C9" s="165">
        <v>8.3333333333333339</v>
      </c>
      <c r="D9" s="166">
        <v>13.333333333333332</v>
      </c>
      <c r="E9" s="165">
        <v>63.333333333333329</v>
      </c>
      <c r="F9" s="165">
        <v>1.6666666666666665</v>
      </c>
      <c r="G9" s="166">
        <v>5</v>
      </c>
      <c r="H9" s="165">
        <v>3.333333333333333</v>
      </c>
      <c r="I9" s="166">
        <v>90</v>
      </c>
      <c r="J9" s="165">
        <v>0</v>
      </c>
      <c r="K9" s="166">
        <v>20</v>
      </c>
      <c r="L9" s="166">
        <v>5</v>
      </c>
      <c r="M9" s="167">
        <v>1.6666666666666665</v>
      </c>
      <c r="N9" s="166">
        <v>53.333333333333329</v>
      </c>
      <c r="O9" s="168">
        <v>91.666666666666657</v>
      </c>
      <c r="P9" s="158"/>
    </row>
    <row r="10" spans="1:19" s="46" customFormat="1" ht="22" customHeight="1" x14ac:dyDescent="0.25">
      <c r="A10" s="31" t="s">
        <v>37</v>
      </c>
      <c r="B10" s="164">
        <v>86.956521739130437</v>
      </c>
      <c r="C10" s="165">
        <v>8.695652173913043</v>
      </c>
      <c r="D10" s="166">
        <v>8.695652173913043</v>
      </c>
      <c r="E10" s="165">
        <v>17.391304347826086</v>
      </c>
      <c r="F10" s="165">
        <v>13.043478260869565</v>
      </c>
      <c r="G10" s="166">
        <v>8.695652173913043</v>
      </c>
      <c r="H10" s="165">
        <v>17.391304347826086</v>
      </c>
      <c r="I10" s="166">
        <v>60.869565217391298</v>
      </c>
      <c r="J10" s="165">
        <v>0</v>
      </c>
      <c r="K10" s="166">
        <v>0</v>
      </c>
      <c r="L10" s="166">
        <v>0</v>
      </c>
      <c r="M10" s="167">
        <v>4.3478260869565215</v>
      </c>
      <c r="N10" s="166">
        <v>60.869565217391298</v>
      </c>
      <c r="O10" s="168">
        <v>82.608695652173921</v>
      </c>
      <c r="P10" s="158"/>
    </row>
    <row r="11" spans="1:19" s="46" customFormat="1" ht="22" customHeight="1" x14ac:dyDescent="0.25">
      <c r="A11" s="31" t="s">
        <v>38</v>
      </c>
      <c r="B11" s="164">
        <v>71.428571428571431</v>
      </c>
      <c r="C11" s="165">
        <v>10.714285714285714</v>
      </c>
      <c r="D11" s="166">
        <v>39.285714285714285</v>
      </c>
      <c r="E11" s="165">
        <v>17.857142857142858</v>
      </c>
      <c r="F11" s="165">
        <v>3.5714285714285716</v>
      </c>
      <c r="G11" s="166">
        <v>10.714285714285714</v>
      </c>
      <c r="H11" s="165">
        <v>0</v>
      </c>
      <c r="I11" s="166">
        <v>75</v>
      </c>
      <c r="J11" s="165">
        <v>0</v>
      </c>
      <c r="K11" s="166">
        <v>42.857142857142854</v>
      </c>
      <c r="L11" s="166">
        <v>0</v>
      </c>
      <c r="M11" s="167">
        <v>7.1428571428571432</v>
      </c>
      <c r="N11" s="166">
        <v>46.428571428571431</v>
      </c>
      <c r="O11" s="168">
        <v>85.714285714285708</v>
      </c>
      <c r="P11" s="158"/>
    </row>
    <row r="12" spans="1:19" s="46" customFormat="1" ht="22" customHeight="1" x14ac:dyDescent="0.25">
      <c r="A12" s="31" t="s">
        <v>39</v>
      </c>
      <c r="B12" s="164">
        <v>69.696969696969703</v>
      </c>
      <c r="C12" s="165">
        <v>6.0606060606060597</v>
      </c>
      <c r="D12" s="166">
        <v>30.303030303030305</v>
      </c>
      <c r="E12" s="165">
        <v>21.212121212121211</v>
      </c>
      <c r="F12" s="165">
        <v>6.0606060606060597</v>
      </c>
      <c r="G12" s="166">
        <v>33.333333333333336</v>
      </c>
      <c r="H12" s="165">
        <v>3.0303030303030298</v>
      </c>
      <c r="I12" s="166">
        <v>96.969696969696955</v>
      </c>
      <c r="J12" s="165">
        <v>3.0303030303030298</v>
      </c>
      <c r="K12" s="166">
        <v>3.0303030303030298</v>
      </c>
      <c r="L12" s="166">
        <v>3.0303030303030298</v>
      </c>
      <c r="M12" s="167">
        <v>3.0303030303030298</v>
      </c>
      <c r="N12" s="166">
        <v>48.484848484848477</v>
      </c>
      <c r="O12" s="168">
        <v>96.969696969696955</v>
      </c>
      <c r="P12" s="158"/>
    </row>
    <row r="13" spans="1:19" s="46" customFormat="1" ht="22" customHeight="1" x14ac:dyDescent="0.25">
      <c r="A13" s="31" t="s">
        <v>40</v>
      </c>
      <c r="B13" s="164">
        <v>92.592592592592595</v>
      </c>
      <c r="C13" s="165">
        <v>3.7037037037037037</v>
      </c>
      <c r="D13" s="166">
        <v>40.74074074074074</v>
      </c>
      <c r="E13" s="165">
        <v>22.222222222222221</v>
      </c>
      <c r="F13" s="165">
        <v>11.111111111111111</v>
      </c>
      <c r="G13" s="166">
        <v>14.814814814814815</v>
      </c>
      <c r="H13" s="165">
        <v>0</v>
      </c>
      <c r="I13" s="166">
        <v>96.296296296296291</v>
      </c>
      <c r="J13" s="165">
        <v>0</v>
      </c>
      <c r="K13" s="166">
        <v>44.444444444444443</v>
      </c>
      <c r="L13" s="166">
        <v>3.7037037037037037</v>
      </c>
      <c r="M13" s="167">
        <v>3.7037037037037037</v>
      </c>
      <c r="N13" s="166">
        <v>88.888888888888886</v>
      </c>
      <c r="O13" s="168">
        <v>100</v>
      </c>
      <c r="P13" s="158"/>
    </row>
    <row r="14" spans="1:19" s="46" customFormat="1" ht="22" customHeight="1" x14ac:dyDescent="0.25">
      <c r="A14" s="31" t="s">
        <v>41</v>
      </c>
      <c r="B14" s="164">
        <v>69.354838709677409</v>
      </c>
      <c r="C14" s="165">
        <v>6.4516129032258061</v>
      </c>
      <c r="D14" s="166">
        <v>22.58064516129032</v>
      </c>
      <c r="E14" s="165">
        <v>30.64516129032258</v>
      </c>
      <c r="F14" s="165">
        <v>3.225806451612903</v>
      </c>
      <c r="G14" s="166">
        <v>6.4516129032258061</v>
      </c>
      <c r="H14" s="165">
        <v>4.838709677419355</v>
      </c>
      <c r="I14" s="166">
        <v>93.548387096774192</v>
      </c>
      <c r="J14" s="165">
        <v>0</v>
      </c>
      <c r="K14" s="166">
        <v>53.225806451612904</v>
      </c>
      <c r="L14" s="166">
        <v>3.225806451612903</v>
      </c>
      <c r="M14" s="167">
        <v>0</v>
      </c>
      <c r="N14" s="166">
        <v>41.935483870967744</v>
      </c>
      <c r="O14" s="168">
        <v>95.161290322580641</v>
      </c>
      <c r="P14" s="158"/>
    </row>
    <row r="15" spans="1:19" s="46" customFormat="1" ht="22" customHeight="1" x14ac:dyDescent="0.25">
      <c r="A15" s="31" t="s">
        <v>42</v>
      </c>
      <c r="B15" s="164">
        <v>55.299539170506911</v>
      </c>
      <c r="C15" s="165">
        <v>4.6082949308755756</v>
      </c>
      <c r="D15" s="166">
        <v>59.907834101382484</v>
      </c>
      <c r="E15" s="165">
        <v>17.972350230414747</v>
      </c>
      <c r="F15" s="165">
        <v>2.7649769585253456</v>
      </c>
      <c r="G15" s="166">
        <v>8.2949308755760356</v>
      </c>
      <c r="H15" s="165">
        <v>6.9124423963133639</v>
      </c>
      <c r="I15" s="166">
        <v>76.497695852534562</v>
      </c>
      <c r="J15" s="165">
        <v>0</v>
      </c>
      <c r="K15" s="166">
        <v>19.815668202764979</v>
      </c>
      <c r="L15" s="166">
        <v>5.9907834101382491</v>
      </c>
      <c r="M15" s="167">
        <v>2.7649769585253456</v>
      </c>
      <c r="N15" s="166">
        <v>32.718894009216591</v>
      </c>
      <c r="O15" s="168">
        <v>93.087557603686633</v>
      </c>
      <c r="P15" s="158"/>
    </row>
    <row r="16" spans="1:19" s="46" customFormat="1" ht="22" customHeight="1" x14ac:dyDescent="0.25">
      <c r="A16" s="31" t="s">
        <v>43</v>
      </c>
      <c r="B16" s="164">
        <v>69.565217391304344</v>
      </c>
      <c r="C16" s="165">
        <v>4.3478260869565215</v>
      </c>
      <c r="D16" s="166">
        <v>69.565217391304344</v>
      </c>
      <c r="E16" s="165">
        <v>26.086956521739129</v>
      </c>
      <c r="F16" s="165">
        <v>0</v>
      </c>
      <c r="G16" s="166">
        <v>8.695652173913043</v>
      </c>
      <c r="H16" s="165">
        <v>0</v>
      </c>
      <c r="I16" s="166">
        <v>52.173913043478258</v>
      </c>
      <c r="J16" s="165">
        <v>0</v>
      </c>
      <c r="K16" s="166">
        <v>0</v>
      </c>
      <c r="L16" s="166">
        <v>0</v>
      </c>
      <c r="M16" s="167">
        <v>4.3478260869565215</v>
      </c>
      <c r="N16" s="166">
        <v>56.521739130434781</v>
      </c>
      <c r="O16" s="168">
        <v>73.913043478260875</v>
      </c>
      <c r="P16" s="158"/>
    </row>
    <row r="17" spans="1:23" s="46" customFormat="1" ht="22" customHeight="1" x14ac:dyDescent="0.25">
      <c r="A17" s="31" t="s">
        <v>44</v>
      </c>
      <c r="B17" s="164">
        <v>72.131147540983605</v>
      </c>
      <c r="C17" s="165">
        <v>14.754098360655737</v>
      </c>
      <c r="D17" s="166">
        <v>29.508196721311474</v>
      </c>
      <c r="E17" s="165">
        <v>29.508196721311474</v>
      </c>
      <c r="F17" s="165">
        <v>3.278688524590164</v>
      </c>
      <c r="G17" s="166">
        <v>8.1967213114754092</v>
      </c>
      <c r="H17" s="165">
        <v>0</v>
      </c>
      <c r="I17" s="166">
        <v>90.163934426229517</v>
      </c>
      <c r="J17" s="165">
        <v>0</v>
      </c>
      <c r="K17" s="166">
        <v>14.754098360655737</v>
      </c>
      <c r="L17" s="166">
        <v>0</v>
      </c>
      <c r="M17" s="167">
        <v>3.278688524590164</v>
      </c>
      <c r="N17" s="166">
        <v>27.868852459016395</v>
      </c>
      <c r="O17" s="168">
        <v>91.803278688524586</v>
      </c>
      <c r="P17" s="158"/>
    </row>
    <row r="18" spans="1:23" s="46" customFormat="1" ht="22" customHeight="1" x14ac:dyDescent="0.25">
      <c r="A18" s="31" t="s">
        <v>45</v>
      </c>
      <c r="B18" s="164">
        <v>73.529411764705884</v>
      </c>
      <c r="C18" s="165">
        <v>11.764705882352942</v>
      </c>
      <c r="D18" s="166">
        <v>23.529411764705884</v>
      </c>
      <c r="E18" s="165">
        <v>23.529411764705884</v>
      </c>
      <c r="F18" s="165">
        <v>0</v>
      </c>
      <c r="G18" s="166">
        <v>11.764705882352942</v>
      </c>
      <c r="H18" s="165">
        <v>0</v>
      </c>
      <c r="I18" s="166">
        <v>97.058823529411768</v>
      </c>
      <c r="J18" s="165">
        <v>0</v>
      </c>
      <c r="K18" s="166">
        <v>8.8235294117647065</v>
      </c>
      <c r="L18" s="166">
        <v>0</v>
      </c>
      <c r="M18" s="167">
        <v>0</v>
      </c>
      <c r="N18" s="166">
        <v>44.117647058823529</v>
      </c>
      <c r="O18" s="168">
        <v>97.058823529411768</v>
      </c>
      <c r="P18" s="158"/>
    </row>
    <row r="19" spans="1:23" s="46" customFormat="1" ht="22" customHeight="1" x14ac:dyDescent="0.25">
      <c r="A19" s="31" t="s">
        <v>46</v>
      </c>
      <c r="B19" s="164">
        <v>100</v>
      </c>
      <c r="C19" s="165">
        <v>0</v>
      </c>
      <c r="D19" s="166">
        <v>0</v>
      </c>
      <c r="E19" s="165">
        <v>50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50</v>
      </c>
      <c r="L19" s="166">
        <v>0</v>
      </c>
      <c r="M19" s="167">
        <v>0</v>
      </c>
      <c r="N19" s="166">
        <v>0</v>
      </c>
      <c r="O19" s="168">
        <v>100</v>
      </c>
      <c r="P19" s="158"/>
    </row>
    <row r="20" spans="1:23" s="46" customFormat="1" ht="22" customHeight="1" x14ac:dyDescent="0.25">
      <c r="A20" s="31" t="s">
        <v>47</v>
      </c>
      <c r="B20" s="164">
        <v>84.615384615384613</v>
      </c>
      <c r="C20" s="165">
        <v>7.6923076923076925</v>
      </c>
      <c r="D20" s="166">
        <v>42.307692307692307</v>
      </c>
      <c r="E20" s="165">
        <v>15.384615384615385</v>
      </c>
      <c r="F20" s="165">
        <v>0</v>
      </c>
      <c r="G20" s="166">
        <v>15.384615384615385</v>
      </c>
      <c r="H20" s="165">
        <v>0</v>
      </c>
      <c r="I20" s="166">
        <v>88.461538461538453</v>
      </c>
      <c r="J20" s="165">
        <v>0</v>
      </c>
      <c r="K20" s="166">
        <v>57.692307692307693</v>
      </c>
      <c r="L20" s="166">
        <v>0</v>
      </c>
      <c r="M20" s="167">
        <v>0</v>
      </c>
      <c r="N20" s="166">
        <v>34.615384615384613</v>
      </c>
      <c r="O20" s="168">
        <v>96.153846153846146</v>
      </c>
      <c r="P20" s="158"/>
    </row>
    <row r="21" spans="1:23" s="46" customFormat="1" ht="22" customHeight="1" thickBot="1" x14ac:dyDescent="0.3">
      <c r="A21" s="73" t="s">
        <v>48</v>
      </c>
      <c r="B21" s="169">
        <v>74.626865671641795</v>
      </c>
      <c r="C21" s="170">
        <v>16.417910447761194</v>
      </c>
      <c r="D21" s="171">
        <v>14.925373134328359</v>
      </c>
      <c r="E21" s="170">
        <v>37.313432835820898</v>
      </c>
      <c r="F21" s="170">
        <v>4.4776119402985071</v>
      </c>
      <c r="G21" s="171">
        <v>17.910447761194028</v>
      </c>
      <c r="H21" s="170">
        <v>1.4925373134328359</v>
      </c>
      <c r="I21" s="171">
        <v>88.059701492537314</v>
      </c>
      <c r="J21" s="170">
        <v>0</v>
      </c>
      <c r="K21" s="171">
        <v>35.820895522388057</v>
      </c>
      <c r="L21" s="171">
        <v>2.9850746268656718</v>
      </c>
      <c r="M21" s="172">
        <v>2.9850746268656718</v>
      </c>
      <c r="N21" s="171">
        <v>52.238805970149251</v>
      </c>
      <c r="O21" s="173">
        <v>97.014925373134318</v>
      </c>
      <c r="P21" s="158"/>
    </row>
    <row r="22" spans="1:23" s="46" customFormat="1" ht="22" customHeight="1" thickBot="1" x14ac:dyDescent="0.3">
      <c r="A22" s="83" t="s">
        <v>49</v>
      </c>
      <c r="B22" s="174">
        <v>70.17326732673267</v>
      </c>
      <c r="C22" s="175">
        <v>8.9108910891089117</v>
      </c>
      <c r="D22" s="176">
        <v>34.529702970297031</v>
      </c>
      <c r="E22" s="175">
        <v>30.56930693069307</v>
      </c>
      <c r="F22" s="177">
        <v>3.3415841584158414</v>
      </c>
      <c r="G22" s="175">
        <v>10.148514851485148</v>
      </c>
      <c r="H22" s="177">
        <v>3.5891089108910892</v>
      </c>
      <c r="I22" s="175">
        <v>81.188118811881182</v>
      </c>
      <c r="J22" s="178">
        <v>0.12376237623762376</v>
      </c>
      <c r="K22" s="175">
        <v>23.143564356435647</v>
      </c>
      <c r="L22" s="178">
        <v>3.217821782178218</v>
      </c>
      <c r="M22" s="175">
        <v>2.4752475247524752</v>
      </c>
      <c r="N22" s="177">
        <v>40.099009900990097</v>
      </c>
      <c r="O22" s="179">
        <v>89.727722772277232</v>
      </c>
      <c r="P22" s="158"/>
      <c r="R22" s="180"/>
      <c r="S22" s="181"/>
      <c r="T22" s="181"/>
      <c r="U22" s="181"/>
      <c r="V22" s="181"/>
      <c r="W22" s="181"/>
    </row>
    <row r="23" spans="1:23" x14ac:dyDescent="0.3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49999999999999" customHeight="1" x14ac:dyDescent="0.25">
      <c r="A2" s="253" t="str">
        <f>'1 Adult Part'!A2:R2</f>
        <v>FY23 QUARTER ENDING SEPTEMBER 30, 2022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49999999999999" customHeight="1" thickBot="1" x14ac:dyDescent="0.3">
      <c r="A3" s="256" t="s">
        <v>79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5">
      <c r="A4" s="265" t="s">
        <v>63</v>
      </c>
      <c r="B4" s="259" t="s">
        <v>14</v>
      </c>
      <c r="C4" s="260"/>
      <c r="D4" s="261"/>
      <c r="E4" s="259" t="s">
        <v>15</v>
      </c>
      <c r="F4" s="260"/>
      <c r="G4" s="261"/>
      <c r="H4" s="259" t="s">
        <v>16</v>
      </c>
      <c r="I4" s="260"/>
      <c r="J4" s="260"/>
      <c r="K4" s="260"/>
      <c r="L4" s="260"/>
      <c r="M4" s="261"/>
      <c r="N4" s="259" t="s">
        <v>17</v>
      </c>
      <c r="O4" s="260"/>
      <c r="P4" s="260"/>
      <c r="Q4" s="260"/>
      <c r="R4" s="261"/>
    </row>
    <row r="5" spans="1:19" ht="12.75" customHeight="1" x14ac:dyDescent="0.3">
      <c r="A5" s="266"/>
      <c r="B5" s="262" t="s">
        <v>18</v>
      </c>
      <c r="C5" s="263"/>
      <c r="D5" s="264"/>
      <c r="E5" s="262" t="s">
        <v>19</v>
      </c>
      <c r="F5" s="263"/>
      <c r="G5" s="264"/>
      <c r="H5" s="262" t="s">
        <v>19</v>
      </c>
      <c r="I5" s="263"/>
      <c r="J5" s="263"/>
      <c r="K5" s="263"/>
      <c r="L5" s="263"/>
      <c r="M5" s="264"/>
      <c r="N5" s="262" t="s">
        <v>20</v>
      </c>
      <c r="O5" s="263"/>
      <c r="P5" s="263"/>
      <c r="Q5" s="263"/>
      <c r="R5" s="264"/>
    </row>
    <row r="6" spans="1:19" ht="50.25" customHeight="1" thickBot="1" x14ac:dyDescent="0.35">
      <c r="A6" s="267"/>
      <c r="B6" s="25" t="s">
        <v>21</v>
      </c>
      <c r="C6" s="26" t="s">
        <v>22</v>
      </c>
      <c r="D6" s="27" t="s">
        <v>23</v>
      </c>
      <c r="E6" s="28" t="s">
        <v>21</v>
      </c>
      <c r="F6" s="29" t="s">
        <v>22</v>
      </c>
      <c r="G6" s="27" t="s">
        <v>23</v>
      </c>
      <c r="H6" s="28" t="s">
        <v>24</v>
      </c>
      <c r="I6" s="29" t="s">
        <v>25</v>
      </c>
      <c r="J6" s="29" t="s">
        <v>23</v>
      </c>
      <c r="K6" s="29" t="s">
        <v>26</v>
      </c>
      <c r="L6" s="29" t="s">
        <v>27</v>
      </c>
      <c r="M6" s="27" t="s">
        <v>23</v>
      </c>
      <c r="N6" s="26" t="s">
        <v>28</v>
      </c>
      <c r="O6" s="29" t="s">
        <v>29</v>
      </c>
      <c r="P6" s="26" t="s">
        <v>30</v>
      </c>
      <c r="Q6" s="26" t="s">
        <v>31</v>
      </c>
      <c r="R6" s="27" t="s">
        <v>32</v>
      </c>
      <c r="S6" s="30"/>
    </row>
    <row r="7" spans="1:19" s="46" customFormat="1" ht="20.149999999999999" customHeight="1" x14ac:dyDescent="0.25">
      <c r="A7" s="31" t="s">
        <v>33</v>
      </c>
      <c r="B7" s="32">
        <v>63</v>
      </c>
      <c r="C7" s="33">
        <v>14</v>
      </c>
      <c r="D7" s="183">
        <f>C7/B7</f>
        <v>0.22222222222222221</v>
      </c>
      <c r="E7" s="35">
        <v>50</v>
      </c>
      <c r="F7" s="36">
        <v>4</v>
      </c>
      <c r="G7" s="34">
        <f t="shared" ref="G7:G23" si="0">(F7/E7)</f>
        <v>0.08</v>
      </c>
      <c r="H7" s="37">
        <v>43</v>
      </c>
      <c r="I7" s="33">
        <v>6</v>
      </c>
      <c r="J7" s="38">
        <f t="shared" ref="J7:J23" si="1">(I7/H7)</f>
        <v>0.13953488372093023</v>
      </c>
      <c r="K7" s="218">
        <v>55</v>
      </c>
      <c r="L7" s="39">
        <v>15</v>
      </c>
      <c r="M7" s="40">
        <f>+L7/K7</f>
        <v>0.27272727272727271</v>
      </c>
      <c r="N7" s="41">
        <v>0</v>
      </c>
      <c r="O7" s="42">
        <v>0</v>
      </c>
      <c r="P7" s="39">
        <v>15</v>
      </c>
      <c r="Q7" s="43">
        <v>1</v>
      </c>
      <c r="R7" s="44">
        <v>1</v>
      </c>
      <c r="S7" s="45"/>
    </row>
    <row r="8" spans="1:19" s="46" customFormat="1" ht="20.149999999999999" customHeight="1" x14ac:dyDescent="0.25">
      <c r="A8" s="47" t="s">
        <v>34</v>
      </c>
      <c r="B8" s="48">
        <v>112</v>
      </c>
      <c r="C8" s="49">
        <v>51</v>
      </c>
      <c r="D8" s="121">
        <f t="shared" ref="D8:D23" si="2">C8/B8</f>
        <v>0.45535714285714285</v>
      </c>
      <c r="E8" s="51">
        <v>75</v>
      </c>
      <c r="F8" s="52">
        <v>14</v>
      </c>
      <c r="G8" s="50">
        <f t="shared" si="0"/>
        <v>0.18666666666666668</v>
      </c>
      <c r="H8" s="37">
        <v>45</v>
      </c>
      <c r="I8" s="49">
        <v>20</v>
      </c>
      <c r="J8" s="53">
        <f t="shared" si="1"/>
        <v>0.44444444444444442</v>
      </c>
      <c r="K8" s="52">
        <v>78</v>
      </c>
      <c r="L8" s="54">
        <v>50</v>
      </c>
      <c r="M8" s="55">
        <f>+L8/K8</f>
        <v>0.64102564102564108</v>
      </c>
      <c r="N8" s="56">
        <v>0</v>
      </c>
      <c r="O8" s="57">
        <v>6</v>
      </c>
      <c r="P8" s="54">
        <v>46</v>
      </c>
      <c r="Q8" s="58">
        <v>0</v>
      </c>
      <c r="R8" s="59">
        <v>0</v>
      </c>
      <c r="S8" s="45"/>
    </row>
    <row r="9" spans="1:19" s="46" customFormat="1" ht="20.149999999999999" customHeight="1" x14ac:dyDescent="0.25">
      <c r="A9" s="31" t="s">
        <v>35</v>
      </c>
      <c r="B9" s="48">
        <v>103</v>
      </c>
      <c r="C9" s="60">
        <v>46</v>
      </c>
      <c r="D9" s="61">
        <f t="shared" si="2"/>
        <v>0.44660194174757284</v>
      </c>
      <c r="E9" s="51">
        <v>55</v>
      </c>
      <c r="F9" s="52">
        <v>5</v>
      </c>
      <c r="G9" s="50">
        <f t="shared" si="0"/>
        <v>9.0909090909090912E-2</v>
      </c>
      <c r="H9" s="37">
        <v>25</v>
      </c>
      <c r="I9" s="60">
        <v>7</v>
      </c>
      <c r="J9" s="53">
        <f t="shared" si="1"/>
        <v>0.28000000000000003</v>
      </c>
      <c r="K9" s="52">
        <v>28</v>
      </c>
      <c r="L9" s="54">
        <v>39</v>
      </c>
      <c r="M9" s="55">
        <f t="shared" ref="M9:M20" si="3">+L9/K9</f>
        <v>1.3928571428571428</v>
      </c>
      <c r="N9" s="62">
        <v>3</v>
      </c>
      <c r="O9" s="63">
        <v>1</v>
      </c>
      <c r="P9" s="64">
        <v>35</v>
      </c>
      <c r="Q9" s="65">
        <v>0</v>
      </c>
      <c r="R9" s="66">
        <v>3</v>
      </c>
      <c r="S9" s="45"/>
    </row>
    <row r="10" spans="1:19" s="46" customFormat="1" ht="20.149999999999999" customHeight="1" x14ac:dyDescent="0.25">
      <c r="A10" s="31" t="s">
        <v>36</v>
      </c>
      <c r="B10" s="67">
        <v>155</v>
      </c>
      <c r="C10" s="60">
        <v>71</v>
      </c>
      <c r="D10" s="61">
        <f t="shared" si="2"/>
        <v>0.45806451612903226</v>
      </c>
      <c r="E10" s="68">
        <v>100</v>
      </c>
      <c r="F10" s="52">
        <v>13</v>
      </c>
      <c r="G10" s="50">
        <f t="shared" si="0"/>
        <v>0.13</v>
      </c>
      <c r="H10" s="69">
        <v>19</v>
      </c>
      <c r="I10" s="60">
        <v>14</v>
      </c>
      <c r="J10" s="53">
        <f>IF(H10&gt;0,I10/H10,0)</f>
        <v>0.73684210526315785</v>
      </c>
      <c r="K10" s="52">
        <v>28</v>
      </c>
      <c r="L10" s="54">
        <v>47</v>
      </c>
      <c r="M10" s="55">
        <f t="shared" si="3"/>
        <v>1.6785714285714286</v>
      </c>
      <c r="N10" s="62">
        <v>1</v>
      </c>
      <c r="O10" s="63">
        <v>1</v>
      </c>
      <c r="P10" s="64">
        <v>43</v>
      </c>
      <c r="Q10" s="65">
        <v>3</v>
      </c>
      <c r="R10" s="66">
        <v>0</v>
      </c>
      <c r="S10" s="45"/>
    </row>
    <row r="11" spans="1:19" s="46" customFormat="1" ht="20.149999999999999" customHeight="1" x14ac:dyDescent="0.25">
      <c r="A11" s="31" t="s">
        <v>37</v>
      </c>
      <c r="B11" s="48">
        <v>100</v>
      </c>
      <c r="C11" s="60">
        <v>37</v>
      </c>
      <c r="D11" s="61">
        <f t="shared" si="2"/>
        <v>0.37</v>
      </c>
      <c r="E11" s="70">
        <v>62</v>
      </c>
      <c r="F11" s="52">
        <v>5</v>
      </c>
      <c r="G11" s="50">
        <f t="shared" si="0"/>
        <v>8.0645161290322578E-2</v>
      </c>
      <c r="H11" s="37">
        <v>25</v>
      </c>
      <c r="I11" s="60">
        <v>4</v>
      </c>
      <c r="J11" s="53">
        <f t="shared" si="1"/>
        <v>0.16</v>
      </c>
      <c r="K11" s="52">
        <v>45</v>
      </c>
      <c r="L11" s="54">
        <v>24</v>
      </c>
      <c r="M11" s="55">
        <f t="shared" si="3"/>
        <v>0.53333333333333333</v>
      </c>
      <c r="N11" s="62">
        <v>0</v>
      </c>
      <c r="O11" s="63">
        <v>0</v>
      </c>
      <c r="P11" s="64">
        <v>24</v>
      </c>
      <c r="Q11" s="65">
        <v>0</v>
      </c>
      <c r="R11" s="66">
        <v>0</v>
      </c>
      <c r="S11" s="45"/>
    </row>
    <row r="12" spans="1:19" s="46" customFormat="1" ht="20.149999999999999" customHeight="1" x14ac:dyDescent="0.25">
      <c r="A12" s="31" t="s">
        <v>38</v>
      </c>
      <c r="B12" s="71">
        <v>88</v>
      </c>
      <c r="C12" s="60">
        <v>24</v>
      </c>
      <c r="D12" s="61">
        <f t="shared" si="2"/>
        <v>0.27272727272727271</v>
      </c>
      <c r="E12" s="72">
        <v>70</v>
      </c>
      <c r="F12" s="52">
        <v>6</v>
      </c>
      <c r="G12" s="50">
        <f t="shared" si="0"/>
        <v>8.5714285714285715E-2</v>
      </c>
      <c r="H12" s="37">
        <v>63</v>
      </c>
      <c r="I12" s="60">
        <v>12</v>
      </c>
      <c r="J12" s="53">
        <f t="shared" si="1"/>
        <v>0.19047619047619047</v>
      </c>
      <c r="K12" s="52">
        <v>81</v>
      </c>
      <c r="L12" s="54">
        <v>28</v>
      </c>
      <c r="M12" s="55">
        <f t="shared" si="3"/>
        <v>0.34567901234567899</v>
      </c>
      <c r="N12" s="62">
        <v>0</v>
      </c>
      <c r="O12" s="63">
        <v>0</v>
      </c>
      <c r="P12" s="64">
        <v>28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39</v>
      </c>
      <c r="B13" s="48">
        <v>52</v>
      </c>
      <c r="C13" s="60">
        <v>16</v>
      </c>
      <c r="D13" s="61">
        <f t="shared" si="2"/>
        <v>0.30769230769230771</v>
      </c>
      <c r="E13" s="51">
        <v>29</v>
      </c>
      <c r="F13" s="52">
        <v>2</v>
      </c>
      <c r="G13" s="50">
        <f t="shared" si="0"/>
        <v>6.8965517241379309E-2</v>
      </c>
      <c r="H13" s="37">
        <v>23</v>
      </c>
      <c r="I13" s="60">
        <v>6</v>
      </c>
      <c r="J13" s="53">
        <f t="shared" si="1"/>
        <v>0.2608695652173913</v>
      </c>
      <c r="K13" s="52">
        <v>36</v>
      </c>
      <c r="L13" s="54">
        <v>17</v>
      </c>
      <c r="M13" s="55">
        <f t="shared" si="3"/>
        <v>0.47222222222222221</v>
      </c>
      <c r="N13" s="62">
        <v>0</v>
      </c>
      <c r="O13" s="63">
        <v>0</v>
      </c>
      <c r="P13" s="64">
        <v>17</v>
      </c>
      <c r="Q13" s="65">
        <v>0</v>
      </c>
      <c r="R13" s="66">
        <v>0</v>
      </c>
      <c r="S13" s="45"/>
    </row>
    <row r="14" spans="1:19" s="46" customFormat="1" ht="20.149999999999999" customHeight="1" x14ac:dyDescent="0.25">
      <c r="A14" s="31" t="s">
        <v>40</v>
      </c>
      <c r="B14" s="48">
        <v>165</v>
      </c>
      <c r="C14" s="60">
        <v>81</v>
      </c>
      <c r="D14" s="61">
        <f t="shared" si="2"/>
        <v>0.49090909090909091</v>
      </c>
      <c r="E14" s="51">
        <v>100</v>
      </c>
      <c r="F14" s="52">
        <v>28</v>
      </c>
      <c r="G14" s="50">
        <f t="shared" si="0"/>
        <v>0.28000000000000003</v>
      </c>
      <c r="H14" s="37">
        <v>65</v>
      </c>
      <c r="I14" s="60">
        <v>14</v>
      </c>
      <c r="J14" s="53">
        <f t="shared" si="1"/>
        <v>0.2153846153846154</v>
      </c>
      <c r="K14" s="52">
        <v>110</v>
      </c>
      <c r="L14" s="54">
        <v>54</v>
      </c>
      <c r="M14" s="55">
        <f t="shared" si="3"/>
        <v>0.49090909090909091</v>
      </c>
      <c r="N14" s="62">
        <v>0</v>
      </c>
      <c r="O14" s="63">
        <v>0</v>
      </c>
      <c r="P14" s="64">
        <v>54</v>
      </c>
      <c r="Q14" s="65">
        <v>0</v>
      </c>
      <c r="R14" s="66">
        <v>0</v>
      </c>
      <c r="S14" s="45"/>
    </row>
    <row r="15" spans="1:19" s="46" customFormat="1" ht="20.149999999999999" customHeight="1" x14ac:dyDescent="0.25">
      <c r="A15" s="31" t="s">
        <v>41</v>
      </c>
      <c r="B15" s="48">
        <v>107</v>
      </c>
      <c r="C15" s="60">
        <v>30</v>
      </c>
      <c r="D15" s="61">
        <f t="shared" si="2"/>
        <v>0.28037383177570091</v>
      </c>
      <c r="E15" s="51">
        <v>59</v>
      </c>
      <c r="F15" s="52">
        <v>8</v>
      </c>
      <c r="G15" s="50">
        <f t="shared" si="0"/>
        <v>0.13559322033898305</v>
      </c>
      <c r="H15" s="37">
        <v>47</v>
      </c>
      <c r="I15" s="60">
        <v>9</v>
      </c>
      <c r="J15" s="53">
        <f t="shared" si="1"/>
        <v>0.19148936170212766</v>
      </c>
      <c r="K15" s="52">
        <v>95</v>
      </c>
      <c r="L15" s="54">
        <v>25</v>
      </c>
      <c r="M15" s="55">
        <f t="shared" si="3"/>
        <v>0.26315789473684209</v>
      </c>
      <c r="N15" s="62">
        <v>0</v>
      </c>
      <c r="O15" s="63">
        <v>0</v>
      </c>
      <c r="P15" s="64">
        <v>25</v>
      </c>
      <c r="Q15" s="65">
        <v>0</v>
      </c>
      <c r="R15" s="66">
        <v>0</v>
      </c>
      <c r="S15" s="45"/>
    </row>
    <row r="16" spans="1:19" s="46" customFormat="1" ht="20.149999999999999" customHeight="1" x14ac:dyDescent="0.25">
      <c r="A16" s="31" t="s">
        <v>42</v>
      </c>
      <c r="B16" s="48">
        <v>300</v>
      </c>
      <c r="C16" s="60">
        <v>90</v>
      </c>
      <c r="D16" s="61">
        <f t="shared" si="2"/>
        <v>0.3</v>
      </c>
      <c r="E16" s="51">
        <v>213</v>
      </c>
      <c r="F16" s="52">
        <v>35</v>
      </c>
      <c r="G16" s="50">
        <f t="shared" si="0"/>
        <v>0.16431924882629109</v>
      </c>
      <c r="H16" s="37">
        <v>132</v>
      </c>
      <c r="I16" s="60">
        <v>37</v>
      </c>
      <c r="J16" s="53">
        <f t="shared" si="1"/>
        <v>0.28030303030303028</v>
      </c>
      <c r="K16" s="52">
        <v>150</v>
      </c>
      <c r="L16" s="54">
        <v>66</v>
      </c>
      <c r="M16" s="55">
        <f t="shared" si="3"/>
        <v>0.44</v>
      </c>
      <c r="N16" s="62">
        <v>0</v>
      </c>
      <c r="O16" s="63">
        <v>0</v>
      </c>
      <c r="P16" s="64">
        <v>63</v>
      </c>
      <c r="Q16" s="65">
        <v>3</v>
      </c>
      <c r="R16" s="66">
        <v>2</v>
      </c>
      <c r="S16" s="45"/>
    </row>
    <row r="17" spans="1:19" s="46" customFormat="1" ht="20.149999999999999" customHeight="1" x14ac:dyDescent="0.25">
      <c r="A17" s="31" t="s">
        <v>43</v>
      </c>
      <c r="B17" s="48">
        <v>128</v>
      </c>
      <c r="C17" s="60">
        <v>35</v>
      </c>
      <c r="D17" s="61">
        <f t="shared" si="2"/>
        <v>0.2734375</v>
      </c>
      <c r="E17" s="72">
        <v>83</v>
      </c>
      <c r="F17" s="52">
        <v>8</v>
      </c>
      <c r="G17" s="50">
        <f t="shared" si="0"/>
        <v>9.6385542168674704E-2</v>
      </c>
      <c r="H17" s="37">
        <v>83</v>
      </c>
      <c r="I17" s="60">
        <v>6</v>
      </c>
      <c r="J17" s="53">
        <f>IF(H17&gt;0,I17/H17,0)</f>
        <v>7.2289156626506021E-2</v>
      </c>
      <c r="K17" s="103">
        <v>94</v>
      </c>
      <c r="L17" s="54">
        <v>26</v>
      </c>
      <c r="M17" s="53">
        <f>IF(K17&gt;0,L17/K17,0)</f>
        <v>0.27659574468085107</v>
      </c>
      <c r="N17" s="62">
        <v>0</v>
      </c>
      <c r="O17" s="63">
        <v>7</v>
      </c>
      <c r="P17" s="64">
        <v>23</v>
      </c>
      <c r="Q17" s="65">
        <v>0</v>
      </c>
      <c r="R17" s="66">
        <v>0</v>
      </c>
      <c r="S17" s="45"/>
    </row>
    <row r="18" spans="1:19" s="46" customFormat="1" ht="20.149999999999999" customHeight="1" x14ac:dyDescent="0.25">
      <c r="A18" s="31" t="s">
        <v>44</v>
      </c>
      <c r="B18" s="48">
        <v>167</v>
      </c>
      <c r="C18" s="60">
        <v>67</v>
      </c>
      <c r="D18" s="61">
        <f t="shared" si="2"/>
        <v>0.40119760479041916</v>
      </c>
      <c r="E18" s="51">
        <v>95</v>
      </c>
      <c r="F18" s="52">
        <v>11</v>
      </c>
      <c r="G18" s="50">
        <f t="shared" si="0"/>
        <v>0.11578947368421053</v>
      </c>
      <c r="H18" s="37">
        <v>54</v>
      </c>
      <c r="I18" s="60">
        <v>20</v>
      </c>
      <c r="J18" s="53">
        <f t="shared" si="1"/>
        <v>0.37037037037037035</v>
      </c>
      <c r="K18" s="52">
        <v>107</v>
      </c>
      <c r="L18" s="54">
        <v>67</v>
      </c>
      <c r="M18" s="55">
        <f t="shared" si="3"/>
        <v>0.62616822429906538</v>
      </c>
      <c r="N18" s="62">
        <v>1</v>
      </c>
      <c r="O18" s="63">
        <v>2</v>
      </c>
      <c r="P18" s="64">
        <v>65</v>
      </c>
      <c r="Q18" s="65">
        <v>0</v>
      </c>
      <c r="R18" s="66">
        <v>0</v>
      </c>
      <c r="S18" s="45"/>
    </row>
    <row r="19" spans="1:19" s="46" customFormat="1" ht="20.149999999999999" customHeight="1" x14ac:dyDescent="0.25">
      <c r="A19" s="31" t="s">
        <v>45</v>
      </c>
      <c r="B19" s="48">
        <v>251</v>
      </c>
      <c r="C19" s="60">
        <v>92</v>
      </c>
      <c r="D19" s="61">
        <f t="shared" si="2"/>
        <v>0.36653386454183268</v>
      </c>
      <c r="E19" s="51">
        <v>175</v>
      </c>
      <c r="F19" s="52">
        <v>26</v>
      </c>
      <c r="G19" s="50">
        <f t="shared" si="0"/>
        <v>0.14857142857142858</v>
      </c>
      <c r="H19" s="37">
        <v>100</v>
      </c>
      <c r="I19" s="60">
        <v>19</v>
      </c>
      <c r="J19" s="53">
        <f t="shared" si="1"/>
        <v>0.19</v>
      </c>
      <c r="K19" s="52">
        <v>158</v>
      </c>
      <c r="L19" s="54">
        <v>63</v>
      </c>
      <c r="M19" s="55">
        <f t="shared" si="3"/>
        <v>0.39873417721518989</v>
      </c>
      <c r="N19" s="62">
        <v>0</v>
      </c>
      <c r="O19" s="63">
        <v>0</v>
      </c>
      <c r="P19" s="64">
        <v>63</v>
      </c>
      <c r="Q19" s="65">
        <v>0</v>
      </c>
      <c r="R19" s="66">
        <v>0</v>
      </c>
      <c r="S19" s="45"/>
    </row>
    <row r="20" spans="1:19" s="46" customFormat="1" ht="20.149999999999999" customHeight="1" x14ac:dyDescent="0.25">
      <c r="A20" s="31" t="s">
        <v>46</v>
      </c>
      <c r="B20" s="48">
        <v>41</v>
      </c>
      <c r="C20" s="60">
        <v>11</v>
      </c>
      <c r="D20" s="61">
        <f t="shared" si="2"/>
        <v>0.26829268292682928</v>
      </c>
      <c r="E20" s="51">
        <v>35</v>
      </c>
      <c r="F20" s="52">
        <v>4</v>
      </c>
      <c r="G20" s="50">
        <f t="shared" si="0"/>
        <v>0.11428571428571428</v>
      </c>
      <c r="H20" s="37">
        <v>28</v>
      </c>
      <c r="I20" s="60">
        <v>5</v>
      </c>
      <c r="J20" s="53">
        <f t="shared" si="1"/>
        <v>0.17857142857142858</v>
      </c>
      <c r="K20" s="52">
        <v>34</v>
      </c>
      <c r="L20" s="54">
        <v>12</v>
      </c>
      <c r="M20" s="55">
        <f t="shared" si="3"/>
        <v>0.35294117647058826</v>
      </c>
      <c r="N20" s="62">
        <v>0</v>
      </c>
      <c r="O20" s="63">
        <v>0</v>
      </c>
      <c r="P20" s="64">
        <v>12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47</v>
      </c>
      <c r="B21" s="48">
        <v>139</v>
      </c>
      <c r="C21" s="60">
        <v>56</v>
      </c>
      <c r="D21" s="61">
        <f t="shared" si="2"/>
        <v>0.40287769784172661</v>
      </c>
      <c r="E21" s="51">
        <v>85</v>
      </c>
      <c r="F21" s="52">
        <v>8</v>
      </c>
      <c r="G21" s="50">
        <f t="shared" si="0"/>
        <v>9.4117647058823528E-2</v>
      </c>
      <c r="H21" s="37">
        <v>85</v>
      </c>
      <c r="I21" s="60">
        <v>14</v>
      </c>
      <c r="J21" s="53">
        <f>IF(H21&gt;0,I21/H21,0)</f>
        <v>0.16470588235294117</v>
      </c>
      <c r="K21" s="103">
        <v>139</v>
      </c>
      <c r="L21" s="54">
        <v>57</v>
      </c>
      <c r="M21" s="53">
        <f>IF(K21&gt;0,L21/K21,0)</f>
        <v>0.41007194244604317</v>
      </c>
      <c r="N21" s="62">
        <v>0</v>
      </c>
      <c r="O21" s="63">
        <v>0</v>
      </c>
      <c r="P21" s="64">
        <v>57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48</v>
      </c>
      <c r="B22" s="48">
        <v>384</v>
      </c>
      <c r="C22" s="74">
        <v>98</v>
      </c>
      <c r="D22" s="111">
        <f t="shared" si="2"/>
        <v>0.25520833333333331</v>
      </c>
      <c r="E22" s="51">
        <v>0</v>
      </c>
      <c r="F22" s="76">
        <v>29</v>
      </c>
      <c r="G22" s="75">
        <f>IF(E22&gt;0,F22/E22,0)</f>
        <v>0</v>
      </c>
      <c r="H22" s="37">
        <v>0</v>
      </c>
      <c r="I22" s="74">
        <v>29</v>
      </c>
      <c r="J22" s="77">
        <f>IF(H22&gt;0,I22/H22,0)</f>
        <v>0</v>
      </c>
      <c r="K22" s="223">
        <v>175</v>
      </c>
      <c r="L22" s="78">
        <v>74</v>
      </c>
      <c r="M22" s="55">
        <f>IF(K22&gt;0,L22/K22,0)</f>
        <v>0.42285714285714288</v>
      </c>
      <c r="N22" s="79">
        <v>2</v>
      </c>
      <c r="O22" s="80">
        <v>18</v>
      </c>
      <c r="P22" s="78">
        <v>62</v>
      </c>
      <c r="Q22" s="81">
        <v>1</v>
      </c>
      <c r="R22" s="82">
        <v>0</v>
      </c>
      <c r="S22" s="45"/>
    </row>
    <row r="23" spans="1:19" s="46" customFormat="1" ht="20.149999999999999" customHeight="1" thickBot="1" x14ac:dyDescent="0.3">
      <c r="A23" s="83" t="s">
        <v>49</v>
      </c>
      <c r="B23" s="84">
        <f>SUM(B7:B22)</f>
        <v>2355</v>
      </c>
      <c r="C23" s="85">
        <f>SUM(C7:C22)</f>
        <v>819</v>
      </c>
      <c r="D23" s="130">
        <f t="shared" si="2"/>
        <v>0.34777070063694265</v>
      </c>
      <c r="E23" s="87">
        <f>SUM(E7:E22)</f>
        <v>1286</v>
      </c>
      <c r="F23" s="85">
        <f>SUM(F7:F22)</f>
        <v>206</v>
      </c>
      <c r="G23" s="86">
        <f t="shared" si="0"/>
        <v>0.16018662519440124</v>
      </c>
      <c r="H23" s="88">
        <f>SUM(H7:H22)</f>
        <v>837</v>
      </c>
      <c r="I23" s="85">
        <f>SUM(I7:I22)</f>
        <v>222</v>
      </c>
      <c r="J23" s="89">
        <f t="shared" si="1"/>
        <v>0.26523297491039427</v>
      </c>
      <c r="K23" s="85">
        <f>SUM(K7:K22)</f>
        <v>1413</v>
      </c>
      <c r="L23" s="90">
        <f>SUM(L7:L22)</f>
        <v>664</v>
      </c>
      <c r="M23" s="91">
        <f>+L23/K23</f>
        <v>0.4699221514508139</v>
      </c>
      <c r="N23" s="92">
        <f>SUM(N7:N22)</f>
        <v>7</v>
      </c>
      <c r="O23" s="93">
        <f>SUM(O7:O22)</f>
        <v>35</v>
      </c>
      <c r="P23" s="94">
        <f>SUM(P7:P22)</f>
        <v>632</v>
      </c>
      <c r="Q23" s="94">
        <f>SUM(Q7:Q22)</f>
        <v>8</v>
      </c>
      <c r="R23" s="95">
        <v>22</v>
      </c>
      <c r="S23" s="45"/>
    </row>
    <row r="24" spans="1:19" ht="14.5" x14ac:dyDescent="0.3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35">
      <c r="A25" s="245" t="s">
        <v>50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4.5" x14ac:dyDescent="0.3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4.5" x14ac:dyDescent="0.3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796875" defaultRowHeight="13" x14ac:dyDescent="0.3"/>
  <cols>
    <col min="1" max="1" width="19.26953125" style="3" customWidth="1"/>
    <col min="2" max="2" width="8.54296875" style="30" customWidth="1"/>
    <col min="3" max="3" width="8.54296875" style="3" customWidth="1"/>
    <col min="4" max="4" width="6.54296875" style="146" customWidth="1"/>
    <col min="5" max="6" width="8.54296875" style="145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46" customWidth="1"/>
    <col min="13" max="14" width="8.54296875" style="3" customWidth="1"/>
    <col min="15" max="15" width="7.26953125" style="3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49999999999999" customHeight="1" x14ac:dyDescent="0.3">
      <c r="A2" s="253" t="str">
        <f>'1 Adult Part'!$A$2</f>
        <v>FY23 QUARTER ENDING SEPTEMBER 30, 2022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49999999999999" customHeight="1" thickBot="1" x14ac:dyDescent="0.35">
      <c r="A3" s="256" t="s">
        <v>80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35">
      <c r="A4" s="294" t="s">
        <v>63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4">
      <c r="A5" s="295"/>
      <c r="B5" s="101" t="s">
        <v>21</v>
      </c>
      <c r="C5" s="101" t="s">
        <v>22</v>
      </c>
      <c r="D5" s="98" t="s">
        <v>81</v>
      </c>
      <c r="E5" s="97" t="s">
        <v>21</v>
      </c>
      <c r="F5" s="97" t="s">
        <v>22</v>
      </c>
      <c r="G5" s="98" t="s">
        <v>81</v>
      </c>
      <c r="H5" s="100" t="s">
        <v>22</v>
      </c>
      <c r="I5" s="101" t="s">
        <v>21</v>
      </c>
      <c r="J5" s="100" t="s">
        <v>22</v>
      </c>
      <c r="K5" s="101" t="s">
        <v>21</v>
      </c>
      <c r="L5" s="100" t="s">
        <v>22</v>
      </c>
      <c r="M5" s="101" t="s">
        <v>21</v>
      </c>
      <c r="N5" s="185" t="s">
        <v>22</v>
      </c>
      <c r="P5" s="186"/>
    </row>
    <row r="6" spans="1:17" s="110" customFormat="1" ht="22" customHeight="1" x14ac:dyDescent="0.25">
      <c r="A6" s="47" t="str">
        <f>'1 Adult Part'!A7</f>
        <v>Berkshire</v>
      </c>
      <c r="B6" s="71">
        <v>52</v>
      </c>
      <c r="C6" s="103">
        <v>2</v>
      </c>
      <c r="D6" s="50">
        <f t="shared" ref="D6:D22" si="0">C6/B6</f>
        <v>3.8461538461538464E-2</v>
      </c>
      <c r="E6" s="51">
        <v>42</v>
      </c>
      <c r="F6" s="187">
        <v>2</v>
      </c>
      <c r="G6" s="50">
        <f>F6/E6</f>
        <v>4.7619047619047616E-2</v>
      </c>
      <c r="H6" s="188">
        <v>0</v>
      </c>
      <c r="I6" s="189">
        <f t="shared" ref="I6:I22" si="1">+E6/B6</f>
        <v>0.80769230769230771</v>
      </c>
      <c r="J6" s="50">
        <f t="shared" ref="J6:J22" si="2">(F6/(C6-H6))</f>
        <v>1</v>
      </c>
      <c r="K6" s="106">
        <v>19</v>
      </c>
      <c r="L6" s="107">
        <v>22.04</v>
      </c>
      <c r="M6" s="32">
        <v>45</v>
      </c>
      <c r="N6" s="190">
        <v>6</v>
      </c>
      <c r="P6" s="191"/>
      <c r="Q6" s="219"/>
    </row>
    <row r="7" spans="1:17" s="110" customFormat="1" ht="22" customHeight="1" x14ac:dyDescent="0.25">
      <c r="A7" s="47" t="str">
        <f>'1 Adult Part'!A8</f>
        <v>Boston</v>
      </c>
      <c r="B7" s="71">
        <v>111</v>
      </c>
      <c r="C7" s="103">
        <v>13</v>
      </c>
      <c r="D7" s="111">
        <f t="shared" si="0"/>
        <v>0.11711711711711711</v>
      </c>
      <c r="E7" s="51">
        <v>83</v>
      </c>
      <c r="F7" s="187">
        <v>5</v>
      </c>
      <c r="G7" s="50">
        <f t="shared" ref="G7:G22" si="3">F7/E7</f>
        <v>6.0240963855421686E-2</v>
      </c>
      <c r="H7" s="188">
        <v>0</v>
      </c>
      <c r="I7" s="189">
        <f t="shared" si="1"/>
        <v>0.74774774774774777</v>
      </c>
      <c r="J7" s="50">
        <f t="shared" si="2"/>
        <v>0.38461538461538464</v>
      </c>
      <c r="K7" s="106">
        <v>16.5</v>
      </c>
      <c r="L7" s="107">
        <v>22.395363636363637</v>
      </c>
      <c r="M7" s="48">
        <v>55</v>
      </c>
      <c r="N7" s="192">
        <v>11</v>
      </c>
      <c r="P7" s="191"/>
      <c r="Q7" s="219"/>
    </row>
    <row r="8" spans="1:17" s="110" customFormat="1" ht="22" customHeight="1" x14ac:dyDescent="0.25">
      <c r="A8" s="31" t="str">
        <f>'1 Adult Part'!A9</f>
        <v>Bristol</v>
      </c>
      <c r="B8" s="71">
        <v>45</v>
      </c>
      <c r="C8" s="113">
        <v>5</v>
      </c>
      <c r="D8" s="61">
        <f t="shared" si="0"/>
        <v>0.1111111111111111</v>
      </c>
      <c r="E8" s="51">
        <v>36</v>
      </c>
      <c r="F8" s="193">
        <v>4</v>
      </c>
      <c r="G8" s="111">
        <f t="shared" si="3"/>
        <v>0.1111111111111111</v>
      </c>
      <c r="H8" s="194">
        <v>0</v>
      </c>
      <c r="I8" s="195">
        <f t="shared" si="1"/>
        <v>0.8</v>
      </c>
      <c r="J8" s="61">
        <f t="shared" si="2"/>
        <v>0.8</v>
      </c>
      <c r="K8" s="106">
        <v>19.75</v>
      </c>
      <c r="L8" s="107">
        <v>24.65</v>
      </c>
      <c r="M8" s="48">
        <v>27</v>
      </c>
      <c r="N8" s="196">
        <v>23</v>
      </c>
      <c r="P8" s="191"/>
      <c r="Q8" s="219"/>
    </row>
    <row r="9" spans="1:17" s="110" customFormat="1" ht="22" customHeight="1" x14ac:dyDescent="0.25">
      <c r="A9" s="31" t="str">
        <f>'1 Adult Part'!A10</f>
        <v>Brockton</v>
      </c>
      <c r="B9" s="197">
        <v>84</v>
      </c>
      <c r="C9" s="113">
        <v>18</v>
      </c>
      <c r="D9" s="61">
        <f t="shared" si="0"/>
        <v>0.21428571428571427</v>
      </c>
      <c r="E9" s="68">
        <v>70</v>
      </c>
      <c r="F9" s="193">
        <v>12</v>
      </c>
      <c r="G9" s="61">
        <f>IF(E9&gt;0,F9/E9,0)</f>
        <v>0.17142857142857143</v>
      </c>
      <c r="H9" s="198">
        <v>0</v>
      </c>
      <c r="I9" s="195">
        <f t="shared" si="1"/>
        <v>0.83333333333333337</v>
      </c>
      <c r="J9" s="61">
        <f t="shared" si="2"/>
        <v>0.66666666666666663</v>
      </c>
      <c r="K9" s="119">
        <v>20</v>
      </c>
      <c r="L9" s="107">
        <v>26.302820512820514</v>
      </c>
      <c r="M9" s="67">
        <v>22</v>
      </c>
      <c r="N9" s="196">
        <v>12</v>
      </c>
      <c r="P9" s="191"/>
      <c r="Q9" s="220"/>
    </row>
    <row r="10" spans="1:17" s="110" customFormat="1" ht="22" customHeight="1" x14ac:dyDescent="0.25">
      <c r="A10" s="31" t="str">
        <f>'1 Adult Part'!A11</f>
        <v>Cape &amp; Islands</v>
      </c>
      <c r="B10" s="71">
        <v>40</v>
      </c>
      <c r="C10" s="113">
        <v>5</v>
      </c>
      <c r="D10" s="61">
        <f t="shared" si="0"/>
        <v>0.125</v>
      </c>
      <c r="E10" s="51">
        <v>33</v>
      </c>
      <c r="F10" s="193">
        <v>5</v>
      </c>
      <c r="G10" s="61">
        <f>IF(E10&gt;0, F10/E10,0)</f>
        <v>0.15151515151515152</v>
      </c>
      <c r="H10" s="198">
        <v>0</v>
      </c>
      <c r="I10" s="195">
        <f t="shared" si="1"/>
        <v>0.82499999999999996</v>
      </c>
      <c r="J10" s="61">
        <f t="shared" si="2"/>
        <v>1</v>
      </c>
      <c r="K10" s="106">
        <v>20</v>
      </c>
      <c r="L10" s="107">
        <v>40.828621794871793</v>
      </c>
      <c r="M10" s="48">
        <v>43</v>
      </c>
      <c r="N10" s="196">
        <v>16</v>
      </c>
      <c r="P10" s="191"/>
      <c r="Q10" s="219"/>
    </row>
    <row r="11" spans="1:17" s="110" customFormat="1" ht="22" customHeight="1" x14ac:dyDescent="0.25">
      <c r="A11" s="31" t="str">
        <f>'1 Adult Part'!A12</f>
        <v>Central Mass</v>
      </c>
      <c r="B11" s="71">
        <v>46</v>
      </c>
      <c r="C11" s="113">
        <v>7</v>
      </c>
      <c r="D11" s="61">
        <f t="shared" si="0"/>
        <v>0.15217391304347827</v>
      </c>
      <c r="E11" s="51">
        <v>39</v>
      </c>
      <c r="F11" s="193">
        <v>5</v>
      </c>
      <c r="G11" s="121">
        <f t="shared" si="3"/>
        <v>0.12820512820512819</v>
      </c>
      <c r="H11" s="199">
        <v>0</v>
      </c>
      <c r="I11" s="195">
        <f t="shared" si="1"/>
        <v>0.84782608695652173</v>
      </c>
      <c r="J11" s="61">
        <f t="shared" si="2"/>
        <v>0.7142857142857143</v>
      </c>
      <c r="K11" s="106">
        <v>21.5</v>
      </c>
      <c r="L11" s="107">
        <v>24.126923076923077</v>
      </c>
      <c r="M11" s="48">
        <v>57</v>
      </c>
      <c r="N11" s="196">
        <v>10</v>
      </c>
      <c r="P11" s="191"/>
      <c r="Q11" s="219"/>
    </row>
    <row r="12" spans="1:17" s="110" customFormat="1" ht="22" customHeight="1" x14ac:dyDescent="0.25">
      <c r="A12" s="31" t="str">
        <f>'1 Adult Part'!A13</f>
        <v>Franklin Hampshire</v>
      </c>
      <c r="B12" s="71">
        <v>31</v>
      </c>
      <c r="C12" s="113">
        <v>4</v>
      </c>
      <c r="D12" s="61">
        <f t="shared" si="0"/>
        <v>0.12903225806451613</v>
      </c>
      <c r="E12" s="51">
        <v>27</v>
      </c>
      <c r="F12" s="193">
        <v>3</v>
      </c>
      <c r="G12" s="61">
        <f t="shared" si="3"/>
        <v>0.1111111111111111</v>
      </c>
      <c r="H12" s="198">
        <v>0</v>
      </c>
      <c r="I12" s="195">
        <f t="shared" si="1"/>
        <v>0.87096774193548387</v>
      </c>
      <c r="J12" s="61">
        <f t="shared" si="2"/>
        <v>0.75</v>
      </c>
      <c r="K12" s="106">
        <v>24</v>
      </c>
      <c r="L12" s="107">
        <v>18.586666666666666</v>
      </c>
      <c r="M12" s="48">
        <v>26</v>
      </c>
      <c r="N12" s="196">
        <v>3</v>
      </c>
      <c r="P12" s="191"/>
      <c r="Q12" s="219"/>
    </row>
    <row r="13" spans="1:17" s="110" customFormat="1" ht="22" customHeight="1" x14ac:dyDescent="0.25">
      <c r="A13" s="31" t="str">
        <f>'1 Adult Part'!A14</f>
        <v>Greater Lowell</v>
      </c>
      <c r="B13" s="71">
        <v>130</v>
      </c>
      <c r="C13" s="113">
        <v>15</v>
      </c>
      <c r="D13" s="61">
        <f t="shared" si="0"/>
        <v>0.11538461538461539</v>
      </c>
      <c r="E13" s="51">
        <v>110</v>
      </c>
      <c r="F13" s="193">
        <v>14</v>
      </c>
      <c r="G13" s="111">
        <f t="shared" si="3"/>
        <v>0.12727272727272726</v>
      </c>
      <c r="H13" s="194">
        <v>0</v>
      </c>
      <c r="I13" s="195">
        <f t="shared" si="1"/>
        <v>0.84615384615384615</v>
      </c>
      <c r="J13" s="61">
        <f t="shared" si="2"/>
        <v>0.93333333333333335</v>
      </c>
      <c r="K13" s="106">
        <v>27</v>
      </c>
      <c r="L13" s="107">
        <v>34.644058084772368</v>
      </c>
      <c r="M13" s="48">
        <v>80</v>
      </c>
      <c r="N13" s="196">
        <v>27</v>
      </c>
      <c r="P13" s="191"/>
      <c r="Q13" s="219"/>
    </row>
    <row r="14" spans="1:17" s="110" customFormat="1" ht="22" customHeight="1" x14ac:dyDescent="0.25">
      <c r="A14" s="31" t="str">
        <f>'1 Adult Part'!A15</f>
        <v>Greater New Bedford</v>
      </c>
      <c r="B14" s="197">
        <v>86</v>
      </c>
      <c r="C14" s="113">
        <v>9</v>
      </c>
      <c r="D14" s="61">
        <f t="shared" si="0"/>
        <v>0.10465116279069768</v>
      </c>
      <c r="E14" s="68">
        <v>70</v>
      </c>
      <c r="F14" s="193">
        <v>4</v>
      </c>
      <c r="G14" s="61">
        <f t="shared" si="3"/>
        <v>5.7142857142857141E-2</v>
      </c>
      <c r="H14" s="198">
        <v>0</v>
      </c>
      <c r="I14" s="195">
        <f t="shared" si="1"/>
        <v>0.81395348837209303</v>
      </c>
      <c r="J14" s="61">
        <f t="shared" si="2"/>
        <v>0.44444444444444442</v>
      </c>
      <c r="K14" s="106">
        <v>24</v>
      </c>
      <c r="L14" s="107">
        <v>25.25</v>
      </c>
      <c r="M14" s="48">
        <v>95</v>
      </c>
      <c r="N14" s="196">
        <v>7</v>
      </c>
      <c r="P14" s="191"/>
      <c r="Q14" s="219"/>
    </row>
    <row r="15" spans="1:17" s="110" customFormat="1" ht="22" customHeight="1" x14ac:dyDescent="0.25">
      <c r="A15" s="31" t="str">
        <f>'1 Adult Part'!A16</f>
        <v>Hampden</v>
      </c>
      <c r="B15" s="71">
        <v>180</v>
      </c>
      <c r="C15" s="113">
        <v>13</v>
      </c>
      <c r="D15" s="61">
        <f t="shared" si="0"/>
        <v>7.2222222222222215E-2</v>
      </c>
      <c r="E15" s="51">
        <v>148</v>
      </c>
      <c r="F15" s="193">
        <v>4</v>
      </c>
      <c r="G15" s="61">
        <f t="shared" si="3"/>
        <v>2.7027027027027029E-2</v>
      </c>
      <c r="H15" s="198">
        <v>0</v>
      </c>
      <c r="I15" s="195">
        <f t="shared" si="1"/>
        <v>0.82222222222222219</v>
      </c>
      <c r="J15" s="61">
        <f t="shared" si="2"/>
        <v>0.30769230769230771</v>
      </c>
      <c r="K15" s="106">
        <v>16.5</v>
      </c>
      <c r="L15" s="107">
        <v>17.765000000000001</v>
      </c>
      <c r="M15" s="48">
        <v>91</v>
      </c>
      <c r="N15" s="196">
        <v>32</v>
      </c>
      <c r="P15" s="191"/>
      <c r="Q15" s="219"/>
    </row>
    <row r="16" spans="1:17" s="110" customFormat="1" ht="22" customHeight="1" x14ac:dyDescent="0.25">
      <c r="A16" s="31" t="str">
        <f>'1 Adult Part'!A17</f>
        <v>Merrimack Valley</v>
      </c>
      <c r="B16" s="71">
        <v>73</v>
      </c>
      <c r="C16" s="113">
        <v>4</v>
      </c>
      <c r="D16" s="61">
        <f t="shared" si="0"/>
        <v>5.4794520547945202E-2</v>
      </c>
      <c r="E16" s="51">
        <v>59</v>
      </c>
      <c r="F16" s="193">
        <v>0</v>
      </c>
      <c r="G16" s="61">
        <f t="shared" si="3"/>
        <v>0</v>
      </c>
      <c r="H16" s="198">
        <v>0</v>
      </c>
      <c r="I16" s="195">
        <f t="shared" si="1"/>
        <v>0.80821917808219179</v>
      </c>
      <c r="J16" s="61">
        <f t="shared" si="2"/>
        <v>0</v>
      </c>
      <c r="K16" s="106">
        <v>19</v>
      </c>
      <c r="L16" s="107">
        <v>0</v>
      </c>
      <c r="M16" s="67">
        <v>63</v>
      </c>
      <c r="N16" s="196">
        <v>11</v>
      </c>
      <c r="P16" s="191"/>
      <c r="Q16" s="219"/>
    </row>
    <row r="17" spans="1:17" s="110" customFormat="1" ht="22" customHeight="1" x14ac:dyDescent="0.25">
      <c r="A17" s="31" t="str">
        <f>'1 Adult Part'!A18</f>
        <v>Metro North</v>
      </c>
      <c r="B17" s="71">
        <v>81</v>
      </c>
      <c r="C17" s="113">
        <v>5</v>
      </c>
      <c r="D17" s="61">
        <f t="shared" si="0"/>
        <v>6.1728395061728392E-2</v>
      </c>
      <c r="E17" s="51">
        <v>70</v>
      </c>
      <c r="F17" s="193">
        <v>3</v>
      </c>
      <c r="G17" s="61">
        <f t="shared" si="3"/>
        <v>4.2857142857142858E-2</v>
      </c>
      <c r="H17" s="198">
        <v>0</v>
      </c>
      <c r="I17" s="195">
        <f t="shared" si="1"/>
        <v>0.86419753086419748</v>
      </c>
      <c r="J17" s="61">
        <f t="shared" si="2"/>
        <v>0.6</v>
      </c>
      <c r="K17" s="106">
        <v>26</v>
      </c>
      <c r="L17" s="107">
        <v>37.685897435897438</v>
      </c>
      <c r="M17" s="48">
        <v>51</v>
      </c>
      <c r="N17" s="196">
        <v>24</v>
      </c>
      <c r="P17" s="191"/>
      <c r="Q17" s="219"/>
    </row>
    <row r="18" spans="1:17" s="110" customFormat="1" ht="22" customHeight="1" x14ac:dyDescent="0.25">
      <c r="A18" s="31" t="str">
        <f>'1 Adult Part'!A19</f>
        <v>Metro South/West</v>
      </c>
      <c r="B18" s="71">
        <v>152</v>
      </c>
      <c r="C18" s="113">
        <v>10</v>
      </c>
      <c r="D18" s="61">
        <f t="shared" si="0"/>
        <v>6.5789473684210523E-2</v>
      </c>
      <c r="E18" s="51">
        <v>120</v>
      </c>
      <c r="F18" s="193">
        <v>8</v>
      </c>
      <c r="G18" s="61">
        <f t="shared" si="3"/>
        <v>6.6666666666666666E-2</v>
      </c>
      <c r="H18" s="198">
        <v>0</v>
      </c>
      <c r="I18" s="195">
        <f t="shared" si="1"/>
        <v>0.78947368421052633</v>
      </c>
      <c r="J18" s="61">
        <f t="shared" si="2"/>
        <v>0.8</v>
      </c>
      <c r="K18" s="106">
        <v>30</v>
      </c>
      <c r="L18" s="107">
        <v>41.021538461538455</v>
      </c>
      <c r="M18" s="48">
        <v>81</v>
      </c>
      <c r="N18" s="196">
        <v>23</v>
      </c>
      <c r="P18" s="191"/>
      <c r="Q18" s="219"/>
    </row>
    <row r="19" spans="1:17" s="110" customFormat="1" ht="22" customHeight="1" x14ac:dyDescent="0.25">
      <c r="A19" s="31" t="str">
        <f>'1 Adult Part'!A20</f>
        <v>North Central</v>
      </c>
      <c r="B19" s="71">
        <v>34</v>
      </c>
      <c r="C19" s="113">
        <v>3</v>
      </c>
      <c r="D19" s="61">
        <f t="shared" si="0"/>
        <v>8.8235294117647065E-2</v>
      </c>
      <c r="E19" s="51">
        <v>28</v>
      </c>
      <c r="F19" s="193">
        <v>3</v>
      </c>
      <c r="G19" s="50">
        <f t="shared" si="3"/>
        <v>0.10714285714285714</v>
      </c>
      <c r="H19" s="188">
        <v>0</v>
      </c>
      <c r="I19" s="195">
        <f t="shared" si="1"/>
        <v>0.82352941176470584</v>
      </c>
      <c r="J19" s="61">
        <f t="shared" si="2"/>
        <v>1</v>
      </c>
      <c r="K19" s="106">
        <v>20</v>
      </c>
      <c r="L19" s="107">
        <v>33.01310256410256</v>
      </c>
      <c r="M19" s="48">
        <v>29</v>
      </c>
      <c r="N19" s="196">
        <v>6</v>
      </c>
      <c r="P19" s="191"/>
      <c r="Q19" s="219"/>
    </row>
    <row r="20" spans="1:17" s="110" customFormat="1" ht="22" customHeight="1" x14ac:dyDescent="0.25">
      <c r="A20" s="31" t="str">
        <f>'1 Adult Part'!A21</f>
        <v>North Shore</v>
      </c>
      <c r="B20" s="71">
        <v>100</v>
      </c>
      <c r="C20" s="113">
        <v>8</v>
      </c>
      <c r="D20" s="61">
        <f t="shared" si="0"/>
        <v>0.08</v>
      </c>
      <c r="E20" s="51">
        <v>84</v>
      </c>
      <c r="F20" s="193">
        <v>5</v>
      </c>
      <c r="G20" s="50">
        <f t="shared" si="3"/>
        <v>5.9523809523809521E-2</v>
      </c>
      <c r="H20" s="188">
        <v>1</v>
      </c>
      <c r="I20" s="195">
        <f t="shared" si="1"/>
        <v>0.84</v>
      </c>
      <c r="J20" s="61">
        <f t="shared" si="2"/>
        <v>0.7142857142857143</v>
      </c>
      <c r="K20" s="106">
        <v>18</v>
      </c>
      <c r="L20" s="107">
        <v>56.065384615384609</v>
      </c>
      <c r="M20" s="67">
        <v>139</v>
      </c>
      <c r="N20" s="196">
        <v>23</v>
      </c>
      <c r="P20" s="191"/>
      <c r="Q20" s="219"/>
    </row>
    <row r="21" spans="1:17" s="110" customFormat="1" ht="22" customHeight="1" thickBot="1" x14ac:dyDescent="0.3">
      <c r="A21" s="73" t="str">
        <f>'1 Adult Part'!A22</f>
        <v>South Shore</v>
      </c>
      <c r="B21" s="200">
        <v>192</v>
      </c>
      <c r="C21" s="124">
        <v>27</v>
      </c>
      <c r="D21" s="75">
        <f t="shared" si="0"/>
        <v>0.140625</v>
      </c>
      <c r="E21" s="70">
        <v>144</v>
      </c>
      <c r="F21" s="201">
        <v>14</v>
      </c>
      <c r="G21" s="111">
        <f t="shared" si="3"/>
        <v>9.7222222222222224E-2</v>
      </c>
      <c r="H21" s="194">
        <v>1</v>
      </c>
      <c r="I21" s="195">
        <f t="shared" si="1"/>
        <v>0.75</v>
      </c>
      <c r="J21" s="121">
        <f t="shared" si="2"/>
        <v>0.53846153846153844</v>
      </c>
      <c r="K21" s="106">
        <v>32</v>
      </c>
      <c r="L21" s="126">
        <v>31.441813186813189</v>
      </c>
      <c r="M21" s="224">
        <v>10</v>
      </c>
      <c r="N21" s="202">
        <v>21</v>
      </c>
      <c r="P21" s="191"/>
      <c r="Q21" s="219"/>
    </row>
    <row r="22" spans="1:17" s="110" customFormat="1" ht="22" customHeight="1" thickBot="1" x14ac:dyDescent="0.3">
      <c r="A22" s="203" t="s">
        <v>49</v>
      </c>
      <c r="B22" s="204">
        <f>SUM(B6:B21)</f>
        <v>1437</v>
      </c>
      <c r="C22" s="129">
        <f>SUM(C6:C21)</f>
        <v>148</v>
      </c>
      <c r="D22" s="130">
        <f t="shared" si="0"/>
        <v>0.10299234516353514</v>
      </c>
      <c r="E22" s="87">
        <f>SUM(E6:E21)</f>
        <v>1163</v>
      </c>
      <c r="F22" s="205">
        <f>SUM(F6:F21)</f>
        <v>91</v>
      </c>
      <c r="G22" s="130">
        <f t="shared" si="3"/>
        <v>7.8245915735167676E-2</v>
      </c>
      <c r="H22" s="206">
        <f>SUM(H6:H21)</f>
        <v>2</v>
      </c>
      <c r="I22" s="207">
        <f t="shared" si="1"/>
        <v>0.8093249826026444</v>
      </c>
      <c r="J22" s="130">
        <f t="shared" si="2"/>
        <v>0.62328767123287676</v>
      </c>
      <c r="K22" s="133">
        <v>23.182067703568162</v>
      </c>
      <c r="L22" s="134">
        <v>31.418503097828097</v>
      </c>
      <c r="M22" s="208">
        <v>913</v>
      </c>
      <c r="N22" s="209">
        <f>SUM(N6:N21)</f>
        <v>255</v>
      </c>
      <c r="P22" s="191"/>
      <c r="Q22" s="221"/>
    </row>
    <row r="23" spans="1:17" ht="18.75" customHeight="1" x14ac:dyDescent="0.3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3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3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3">
      <c r="L27" s="210"/>
    </row>
    <row r="28" spans="1:17" x14ac:dyDescent="0.3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4" customFormat="1" ht="20.149999999999999" customHeight="1" x14ac:dyDescent="0.3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49999999999999" customHeight="1" x14ac:dyDescent="0.3">
      <c r="A2" s="253" t="str">
        <f>'1 Adult Part'!$A$2</f>
        <v>FY23 QUARTER ENDING SEPTEMBER 30, 2022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49999999999999" customHeight="1" thickBot="1" x14ac:dyDescent="0.35">
      <c r="A3" s="256" t="s">
        <v>82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3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35">
      <c r="A5" s="212" t="s">
        <v>63</v>
      </c>
      <c r="B5" s="213" t="s">
        <v>65</v>
      </c>
      <c r="C5" s="149" t="s">
        <v>83</v>
      </c>
      <c r="D5" s="149" t="s">
        <v>67</v>
      </c>
      <c r="E5" s="149" t="s">
        <v>68</v>
      </c>
      <c r="F5" s="149" t="s">
        <v>69</v>
      </c>
      <c r="G5" s="149" t="s">
        <v>70</v>
      </c>
      <c r="H5" s="150" t="s">
        <v>71</v>
      </c>
      <c r="I5" s="149" t="s">
        <v>84</v>
      </c>
      <c r="J5" s="149" t="s">
        <v>73</v>
      </c>
      <c r="K5" s="149" t="s">
        <v>74</v>
      </c>
      <c r="L5" s="149" t="s">
        <v>75</v>
      </c>
      <c r="M5" s="29" t="s">
        <v>85</v>
      </c>
      <c r="N5" s="151" t="s">
        <v>77</v>
      </c>
      <c r="Q5" s="152"/>
      <c r="R5" s="152"/>
    </row>
    <row r="6" spans="1:29" s="46" customFormat="1" ht="22" customHeight="1" x14ac:dyDescent="0.3">
      <c r="A6" s="31" t="str">
        <f>'1 Adult Part'!A7</f>
        <v>Berkshire</v>
      </c>
      <c r="B6" s="153">
        <v>42.857142857142854</v>
      </c>
      <c r="C6" s="154">
        <v>35.714285714285715</v>
      </c>
      <c r="D6" s="155">
        <v>14.285714285714286</v>
      </c>
      <c r="E6" s="154">
        <v>21.428571428571427</v>
      </c>
      <c r="F6" s="154">
        <v>0</v>
      </c>
      <c r="G6" s="155">
        <v>0</v>
      </c>
      <c r="H6" s="154">
        <v>0</v>
      </c>
      <c r="I6" s="155">
        <v>85.714285714285708</v>
      </c>
      <c r="J6" s="154">
        <v>0</v>
      </c>
      <c r="K6" s="155">
        <v>0</v>
      </c>
      <c r="L6" s="155">
        <v>0</v>
      </c>
      <c r="M6" s="156">
        <v>0</v>
      </c>
      <c r="N6" s="214">
        <v>14.285714285714286</v>
      </c>
      <c r="O6" s="158"/>
      <c r="AB6" s="3"/>
      <c r="AC6" s="3"/>
    </row>
    <row r="7" spans="1:29" s="46" customFormat="1" ht="22" customHeight="1" x14ac:dyDescent="0.3">
      <c r="A7" s="47" t="str">
        <f>'1 Adult Part'!A8</f>
        <v>Boston</v>
      </c>
      <c r="B7" s="159">
        <v>66.666666666666671</v>
      </c>
      <c r="C7" s="160">
        <v>23.529411764705884</v>
      </c>
      <c r="D7" s="161">
        <v>29.411764705882351</v>
      </c>
      <c r="E7" s="160">
        <v>35.294117647058826</v>
      </c>
      <c r="F7" s="160">
        <v>21.568627450980394</v>
      </c>
      <c r="G7" s="161">
        <v>3.9215686274509807</v>
      </c>
      <c r="H7" s="160">
        <v>5.882352941176471</v>
      </c>
      <c r="I7" s="161">
        <v>66.666666666666671</v>
      </c>
      <c r="J7" s="160">
        <v>7.8431372549019613</v>
      </c>
      <c r="K7" s="161">
        <v>3.9215686274509807</v>
      </c>
      <c r="L7" s="161">
        <v>5.882352941176471</v>
      </c>
      <c r="M7" s="162">
        <v>0</v>
      </c>
      <c r="N7" s="215">
        <v>13.725490196078431</v>
      </c>
      <c r="O7" s="158"/>
      <c r="AB7" s="3"/>
      <c r="AC7" s="3"/>
    </row>
    <row r="8" spans="1:29" s="46" customFormat="1" ht="22" customHeight="1" x14ac:dyDescent="0.3">
      <c r="A8" s="31" t="str">
        <f>'1 Adult Part'!A9</f>
        <v>Bristol</v>
      </c>
      <c r="B8" s="164">
        <v>41.304347826086961</v>
      </c>
      <c r="C8" s="165">
        <v>54.347826086956523</v>
      </c>
      <c r="D8" s="166">
        <v>4.3478260869565215</v>
      </c>
      <c r="E8" s="165">
        <v>6.5217391304347823</v>
      </c>
      <c r="F8" s="165">
        <v>2.1739130434782608</v>
      </c>
      <c r="G8" s="166">
        <v>4.3478260869565215</v>
      </c>
      <c r="H8" s="165">
        <v>4.3478260869565215</v>
      </c>
      <c r="I8" s="166">
        <v>95.652173913043484</v>
      </c>
      <c r="J8" s="165">
        <v>0</v>
      </c>
      <c r="K8" s="166">
        <v>15.217391304347824</v>
      </c>
      <c r="L8" s="166">
        <v>0</v>
      </c>
      <c r="M8" s="167">
        <v>4.3478260869565215</v>
      </c>
      <c r="N8" s="216">
        <v>8.695652173913043</v>
      </c>
      <c r="O8" s="158"/>
      <c r="AB8" s="3"/>
      <c r="AC8" s="3"/>
    </row>
    <row r="9" spans="1:29" s="46" customFormat="1" ht="22" customHeight="1" x14ac:dyDescent="0.3">
      <c r="A9" s="31" t="str">
        <f>'1 Adult Part'!A10</f>
        <v>Brockton</v>
      </c>
      <c r="B9" s="164">
        <v>61.971830985915496</v>
      </c>
      <c r="C9" s="165">
        <v>25.35211267605634</v>
      </c>
      <c r="D9" s="166">
        <v>8.4507042253521121</v>
      </c>
      <c r="E9" s="165">
        <v>35.2112676056338</v>
      </c>
      <c r="F9" s="165">
        <v>1.408450704225352</v>
      </c>
      <c r="G9" s="166">
        <v>7.042253521126761</v>
      </c>
      <c r="H9" s="165">
        <v>2.816901408450704</v>
      </c>
      <c r="I9" s="166">
        <v>88.732394366197184</v>
      </c>
      <c r="J9" s="165">
        <v>0</v>
      </c>
      <c r="K9" s="166">
        <v>8.4507042253521121</v>
      </c>
      <c r="L9" s="166">
        <v>1.408450704225352</v>
      </c>
      <c r="M9" s="167">
        <v>0</v>
      </c>
      <c r="N9" s="216">
        <v>11.267605633802816</v>
      </c>
      <c r="O9" s="158"/>
      <c r="AB9" s="3"/>
      <c r="AC9" s="3"/>
    </row>
    <row r="10" spans="1:29" s="46" customFormat="1" ht="22" customHeight="1" x14ac:dyDescent="0.3">
      <c r="A10" s="31" t="str">
        <f>'1 Adult Part'!A11</f>
        <v>Cape &amp; Islands</v>
      </c>
      <c r="B10" s="164">
        <v>56.756756756756758</v>
      </c>
      <c r="C10" s="165">
        <v>48.648648648648653</v>
      </c>
      <c r="D10" s="166">
        <v>8.1081081081081088</v>
      </c>
      <c r="E10" s="165">
        <v>16.216216216216218</v>
      </c>
      <c r="F10" s="165">
        <v>0</v>
      </c>
      <c r="G10" s="166">
        <v>0</v>
      </c>
      <c r="H10" s="165">
        <v>0</v>
      </c>
      <c r="I10" s="166">
        <v>94.594594594594597</v>
      </c>
      <c r="J10" s="165">
        <v>0</v>
      </c>
      <c r="K10" s="166">
        <v>2.7027027027027026</v>
      </c>
      <c r="L10" s="166">
        <v>0</v>
      </c>
      <c r="M10" s="167">
        <v>8.1081081081081088</v>
      </c>
      <c r="N10" s="216">
        <v>8.1081081081081088</v>
      </c>
      <c r="O10" s="158"/>
      <c r="AB10" s="3"/>
      <c r="AC10" s="3"/>
    </row>
    <row r="11" spans="1:29" s="46" customFormat="1" ht="22" customHeight="1" x14ac:dyDescent="0.3">
      <c r="A11" s="31" t="str">
        <f>'1 Adult Part'!A12</f>
        <v>Central Mass</v>
      </c>
      <c r="B11" s="164">
        <v>41.666666666666671</v>
      </c>
      <c r="C11" s="165">
        <v>29.166666666666664</v>
      </c>
      <c r="D11" s="166">
        <v>16.666666666666668</v>
      </c>
      <c r="E11" s="165">
        <v>16.666666666666668</v>
      </c>
      <c r="F11" s="165">
        <v>8.3333333333333339</v>
      </c>
      <c r="G11" s="166">
        <v>4.166666666666667</v>
      </c>
      <c r="H11" s="165">
        <v>0</v>
      </c>
      <c r="I11" s="166">
        <v>91.666666666666657</v>
      </c>
      <c r="J11" s="165">
        <v>0</v>
      </c>
      <c r="K11" s="166">
        <v>12.5</v>
      </c>
      <c r="L11" s="166">
        <v>0</v>
      </c>
      <c r="M11" s="167">
        <v>0</v>
      </c>
      <c r="N11" s="216">
        <v>4.166666666666667</v>
      </c>
      <c r="O11" s="158"/>
      <c r="AB11" s="3"/>
      <c r="AC11" s="3"/>
    </row>
    <row r="12" spans="1:29" s="46" customFormat="1" ht="22" customHeight="1" x14ac:dyDescent="0.3">
      <c r="A12" s="31" t="str">
        <f>'1 Adult Part'!A13</f>
        <v>Franklin Hampshire</v>
      </c>
      <c r="B12" s="164">
        <v>37.5</v>
      </c>
      <c r="C12" s="165">
        <v>25</v>
      </c>
      <c r="D12" s="166">
        <v>12.5</v>
      </c>
      <c r="E12" s="165">
        <v>6.25</v>
      </c>
      <c r="F12" s="165">
        <v>0</v>
      </c>
      <c r="G12" s="166">
        <v>6.25</v>
      </c>
      <c r="H12" s="165">
        <v>0</v>
      </c>
      <c r="I12" s="166">
        <v>87.5</v>
      </c>
      <c r="J12" s="165">
        <v>0</v>
      </c>
      <c r="K12" s="166">
        <v>6.25</v>
      </c>
      <c r="L12" s="166">
        <v>0</v>
      </c>
      <c r="M12" s="167">
        <v>12.5</v>
      </c>
      <c r="N12" s="216">
        <v>18.75</v>
      </c>
      <c r="O12" s="158"/>
      <c r="AB12" s="3"/>
      <c r="AC12" s="3"/>
    </row>
    <row r="13" spans="1:29" s="46" customFormat="1" ht="22" customHeight="1" x14ac:dyDescent="0.3">
      <c r="A13" s="31" t="str">
        <f>'1 Adult Part'!A14</f>
        <v>Greater Lowell</v>
      </c>
      <c r="B13" s="164">
        <v>51.851851851851855</v>
      </c>
      <c r="C13" s="165">
        <v>20.987654320987655</v>
      </c>
      <c r="D13" s="166">
        <v>16.049382716049383</v>
      </c>
      <c r="E13" s="165">
        <v>4.9382716049382713</v>
      </c>
      <c r="F13" s="165">
        <v>17.283950617283953</v>
      </c>
      <c r="G13" s="166">
        <v>6.1728395061728394</v>
      </c>
      <c r="H13" s="165">
        <v>2.4691358024691357</v>
      </c>
      <c r="I13" s="166">
        <v>88.888888888888886</v>
      </c>
      <c r="J13" s="165">
        <v>1.2345679012345678</v>
      </c>
      <c r="K13" s="166">
        <v>20.987654320987655</v>
      </c>
      <c r="L13" s="166">
        <v>1.2345679012345678</v>
      </c>
      <c r="M13" s="167">
        <v>2.4691358024691357</v>
      </c>
      <c r="N13" s="216">
        <v>25.925925925925927</v>
      </c>
      <c r="O13" s="158"/>
      <c r="AB13" s="3"/>
      <c r="AC13" s="3"/>
    </row>
    <row r="14" spans="1:29" s="46" customFormat="1" ht="22" customHeight="1" x14ac:dyDescent="0.3">
      <c r="A14" s="31" t="str">
        <f>'1 Adult Part'!A15</f>
        <v>Greater New Bedford</v>
      </c>
      <c r="B14" s="164">
        <v>56.666666666666671</v>
      </c>
      <c r="C14" s="165">
        <v>20</v>
      </c>
      <c r="D14" s="166">
        <v>20</v>
      </c>
      <c r="E14" s="165">
        <v>20</v>
      </c>
      <c r="F14" s="165">
        <v>3.333333333333333</v>
      </c>
      <c r="G14" s="166">
        <v>6.6666666666666661</v>
      </c>
      <c r="H14" s="165">
        <v>0</v>
      </c>
      <c r="I14" s="166">
        <v>93.333333333333343</v>
      </c>
      <c r="J14" s="165">
        <v>0</v>
      </c>
      <c r="K14" s="166">
        <v>33.333333333333336</v>
      </c>
      <c r="L14" s="166">
        <v>0</v>
      </c>
      <c r="M14" s="167">
        <v>0</v>
      </c>
      <c r="N14" s="216">
        <v>33.333333333333336</v>
      </c>
      <c r="O14" s="158"/>
      <c r="AB14" s="3"/>
      <c r="AC14" s="3"/>
    </row>
    <row r="15" spans="1:29" s="46" customFormat="1" ht="22" customHeight="1" x14ac:dyDescent="0.3">
      <c r="A15" s="31" t="str">
        <f>'1 Adult Part'!A16</f>
        <v>Hampden</v>
      </c>
      <c r="B15" s="164">
        <v>40</v>
      </c>
      <c r="C15" s="165">
        <v>23.333333333333336</v>
      </c>
      <c r="D15" s="166">
        <v>36.666666666666664</v>
      </c>
      <c r="E15" s="165">
        <v>12.222222222222221</v>
      </c>
      <c r="F15" s="165">
        <v>2.2222222222222223</v>
      </c>
      <c r="G15" s="166">
        <v>3.333333333333333</v>
      </c>
      <c r="H15" s="165">
        <v>1.1111111111111112</v>
      </c>
      <c r="I15" s="166">
        <v>87.777777777777771</v>
      </c>
      <c r="J15" s="165">
        <v>0</v>
      </c>
      <c r="K15" s="166">
        <v>26.666666666666664</v>
      </c>
      <c r="L15" s="166">
        <v>4.4444444444444446</v>
      </c>
      <c r="M15" s="167">
        <v>5.5555555555555554</v>
      </c>
      <c r="N15" s="216">
        <v>13.333333333333332</v>
      </c>
      <c r="O15" s="158"/>
      <c r="AB15" s="3"/>
      <c r="AC15" s="3"/>
    </row>
    <row r="16" spans="1:29" s="46" customFormat="1" ht="22" customHeight="1" x14ac:dyDescent="0.3">
      <c r="A16" s="31" t="str">
        <f>'1 Adult Part'!A17</f>
        <v>Merrimack Valley</v>
      </c>
      <c r="B16" s="164">
        <v>74.285714285714278</v>
      </c>
      <c r="C16" s="165">
        <v>31.428571428571427</v>
      </c>
      <c r="D16" s="166">
        <v>65.714285714285722</v>
      </c>
      <c r="E16" s="165">
        <v>8.5714285714285712</v>
      </c>
      <c r="F16" s="165">
        <v>5.7142857142857144</v>
      </c>
      <c r="G16" s="166">
        <v>2.8571428571428572</v>
      </c>
      <c r="H16" s="165">
        <v>11.428571428571429</v>
      </c>
      <c r="I16" s="166">
        <v>60</v>
      </c>
      <c r="J16" s="165">
        <v>17.142857142857142</v>
      </c>
      <c r="K16" s="166">
        <v>8.5714285714285712</v>
      </c>
      <c r="L16" s="166">
        <v>0</v>
      </c>
      <c r="M16" s="167">
        <v>0</v>
      </c>
      <c r="N16" s="216">
        <v>0</v>
      </c>
      <c r="O16" s="158"/>
      <c r="AB16" s="3"/>
      <c r="AC16" s="3"/>
    </row>
    <row r="17" spans="1:29" s="46" customFormat="1" ht="22" customHeight="1" x14ac:dyDescent="0.3">
      <c r="A17" s="31" t="str">
        <f>'1 Adult Part'!A18</f>
        <v>Metro North</v>
      </c>
      <c r="B17" s="164">
        <v>56.71641791044776</v>
      </c>
      <c r="C17" s="165">
        <v>50.746268656716417</v>
      </c>
      <c r="D17" s="166">
        <v>10.447761194029852</v>
      </c>
      <c r="E17" s="165">
        <v>10.447761194029852</v>
      </c>
      <c r="F17" s="165">
        <v>13.432835820895523</v>
      </c>
      <c r="G17" s="166">
        <v>8.9552238805970141</v>
      </c>
      <c r="H17" s="165">
        <v>1.4925373134328359</v>
      </c>
      <c r="I17" s="166">
        <v>85.074626865671632</v>
      </c>
      <c r="J17" s="165">
        <v>0</v>
      </c>
      <c r="K17" s="166">
        <v>8.9552238805970141</v>
      </c>
      <c r="L17" s="166">
        <v>0</v>
      </c>
      <c r="M17" s="167">
        <v>4.4776119402985071</v>
      </c>
      <c r="N17" s="216">
        <v>2.9850746268656718</v>
      </c>
      <c r="O17" s="158"/>
      <c r="AB17" s="3"/>
      <c r="AC17" s="3"/>
    </row>
    <row r="18" spans="1:29" s="46" customFormat="1" ht="22" customHeight="1" x14ac:dyDescent="0.3">
      <c r="A18" s="31" t="str">
        <f>'1 Adult Part'!A19</f>
        <v>Metro South/West</v>
      </c>
      <c r="B18" s="164">
        <v>61.95652173913043</v>
      </c>
      <c r="C18" s="165">
        <v>42.391304347826093</v>
      </c>
      <c r="D18" s="166">
        <v>14.130434782608695</v>
      </c>
      <c r="E18" s="165">
        <v>10.869565217391305</v>
      </c>
      <c r="F18" s="165">
        <v>7.6086956521739122</v>
      </c>
      <c r="G18" s="166">
        <v>7.6086956521739122</v>
      </c>
      <c r="H18" s="165">
        <v>1.0869565217391304</v>
      </c>
      <c r="I18" s="166">
        <v>86.956521739130437</v>
      </c>
      <c r="J18" s="165">
        <v>0</v>
      </c>
      <c r="K18" s="166">
        <v>1.0869565217391304</v>
      </c>
      <c r="L18" s="166">
        <v>0</v>
      </c>
      <c r="M18" s="167">
        <v>4.3478260869565215</v>
      </c>
      <c r="N18" s="216">
        <v>14.130434782608695</v>
      </c>
      <c r="O18" s="158"/>
      <c r="AB18" s="3"/>
      <c r="AC18" s="3"/>
    </row>
    <row r="19" spans="1:29" s="46" customFormat="1" ht="22" customHeight="1" x14ac:dyDescent="0.3">
      <c r="A19" s="31" t="str">
        <f>'1 Adult Part'!A20</f>
        <v>North Central</v>
      </c>
      <c r="B19" s="164">
        <v>63.63636363636364</v>
      </c>
      <c r="C19" s="165">
        <v>27.272727272727273</v>
      </c>
      <c r="D19" s="166">
        <v>18.181818181818183</v>
      </c>
      <c r="E19" s="165">
        <v>18.181818181818183</v>
      </c>
      <c r="F19" s="165">
        <v>9.0909090909090917</v>
      </c>
      <c r="G19" s="166">
        <v>18.181818181818183</v>
      </c>
      <c r="H19" s="165">
        <v>0</v>
      </c>
      <c r="I19" s="166">
        <v>100</v>
      </c>
      <c r="J19" s="165">
        <v>0</v>
      </c>
      <c r="K19" s="166">
        <v>9.0909090909090917</v>
      </c>
      <c r="L19" s="166">
        <v>0</v>
      </c>
      <c r="M19" s="167">
        <v>0</v>
      </c>
      <c r="N19" s="216">
        <v>0</v>
      </c>
      <c r="O19" s="158"/>
      <c r="AB19" s="3"/>
      <c r="AC19" s="3"/>
    </row>
    <row r="20" spans="1:29" s="46" customFormat="1" ht="22" customHeight="1" x14ac:dyDescent="0.3">
      <c r="A20" s="31" t="str">
        <f>'1 Adult Part'!A21</f>
        <v>North Shore</v>
      </c>
      <c r="B20" s="164">
        <v>71.428571428571431</v>
      </c>
      <c r="C20" s="165">
        <v>41.071428571428569</v>
      </c>
      <c r="D20" s="166">
        <v>23.214285714285715</v>
      </c>
      <c r="E20" s="165">
        <v>17.857142857142858</v>
      </c>
      <c r="F20" s="165">
        <v>7.1428571428571432</v>
      </c>
      <c r="G20" s="166">
        <v>7.1428571428571432</v>
      </c>
      <c r="H20" s="165">
        <v>1.7857142857142858</v>
      </c>
      <c r="I20" s="166">
        <v>82.142857142857139</v>
      </c>
      <c r="J20" s="165">
        <v>0</v>
      </c>
      <c r="K20" s="166">
        <v>50</v>
      </c>
      <c r="L20" s="166">
        <v>0</v>
      </c>
      <c r="M20" s="167">
        <v>0</v>
      </c>
      <c r="N20" s="216">
        <v>19.642857142857142</v>
      </c>
      <c r="O20" s="158"/>
      <c r="AB20" s="3"/>
      <c r="AC20" s="3"/>
    </row>
    <row r="21" spans="1:29" s="46" customFormat="1" ht="22" customHeight="1" thickBot="1" x14ac:dyDescent="0.35">
      <c r="A21" s="73" t="str">
        <f>'1 Adult Part'!A22</f>
        <v>South Shore</v>
      </c>
      <c r="B21" s="169">
        <v>50</v>
      </c>
      <c r="C21" s="170">
        <v>52.04081632653061</v>
      </c>
      <c r="D21" s="171">
        <v>2.0408163265306123</v>
      </c>
      <c r="E21" s="170">
        <v>12.244897959183673</v>
      </c>
      <c r="F21" s="170">
        <v>22.448979591836732</v>
      </c>
      <c r="G21" s="171">
        <v>14.285714285714286</v>
      </c>
      <c r="H21" s="170">
        <v>7.1428571428571432</v>
      </c>
      <c r="I21" s="171">
        <v>93.877551020408148</v>
      </c>
      <c r="J21" s="170">
        <v>9.183673469387756</v>
      </c>
      <c r="K21" s="171">
        <v>23.469387755102037</v>
      </c>
      <c r="L21" s="171">
        <v>0</v>
      </c>
      <c r="M21" s="172">
        <v>8.1632653061224492</v>
      </c>
      <c r="N21" s="217">
        <v>4.0816326530612246</v>
      </c>
      <c r="O21" s="158"/>
      <c r="AB21" s="3"/>
      <c r="AC21" s="3"/>
    </row>
    <row r="22" spans="1:29" s="46" customFormat="1" ht="22" customHeight="1" thickBot="1" x14ac:dyDescent="0.35">
      <c r="A22" s="83" t="s">
        <v>49</v>
      </c>
      <c r="B22" s="174">
        <v>55.189255189255192</v>
      </c>
      <c r="C22" s="176">
        <v>35.897435897435898</v>
      </c>
      <c r="D22" s="175">
        <v>17.826617826617827</v>
      </c>
      <c r="E22" s="175">
        <v>15.262515262515262</v>
      </c>
      <c r="F22" s="177">
        <v>9.4017094017094021</v>
      </c>
      <c r="G22" s="175">
        <v>6.7155067155067147</v>
      </c>
      <c r="H22" s="177">
        <v>2.9304029304029302</v>
      </c>
      <c r="I22" s="177">
        <v>86.691086691086696</v>
      </c>
      <c r="J22" s="177">
        <v>2.4420024420024422</v>
      </c>
      <c r="K22" s="175">
        <v>16.239316239316238</v>
      </c>
      <c r="L22" s="175">
        <v>1.0989010989010988</v>
      </c>
      <c r="M22" s="178">
        <v>3.5409035409035408</v>
      </c>
      <c r="N22" s="217">
        <v>12.332112332112333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6D3A94-4A64-4CD9-85B6-E96B10FAD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2022-12-09T17:10:03Z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