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1 09302022/"/>
    </mc:Choice>
  </mc:AlternateContent>
  <xr:revisionPtr revIDLastSave="0" documentId="11_AE56BC44DF4AEACBE23886ABDCF5BC7FE563A7F3" xr6:coauthVersionLast="47" xr6:coauthVersionMax="47" xr10:uidLastSave="{00000000-0000-0000-0000-000000000000}"/>
  <bookViews>
    <workbookView xWindow="0" yWindow="0" windowWidth="19140" windowHeight="5610" tabRatio="935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62913"/>
</workbook>
</file>

<file path=xl/calcChain.xml><?xml version="1.0" encoding="utf-8"?>
<calcChain xmlns="http://schemas.openxmlformats.org/spreadsheetml/2006/main">
  <c r="B20" i="64" l="1"/>
  <c r="B16" i="64"/>
  <c r="B6" i="64"/>
  <c r="B22" i="63"/>
  <c r="K22" i="42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G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G20" i="42"/>
  <c r="D20" i="38"/>
  <c r="B9" i="64"/>
  <c r="D6" i="42"/>
  <c r="G6" i="42"/>
  <c r="L6" i="42"/>
  <c r="G7" i="42"/>
  <c r="L7" i="42"/>
  <c r="G8" i="42"/>
  <c r="L8" i="42"/>
  <c r="G9" i="42"/>
  <c r="L9" i="42"/>
  <c r="G10" i="42"/>
  <c r="L10" i="42"/>
  <c r="G11" i="42"/>
  <c r="L11" i="42"/>
  <c r="G12" i="42"/>
  <c r="L12" i="42"/>
  <c r="G13" i="42"/>
  <c r="L13" i="42"/>
  <c r="G14" i="42"/>
  <c r="L14" i="42"/>
  <c r="G15" i="42"/>
  <c r="L15" i="42"/>
  <c r="G16" i="42"/>
  <c r="L16" i="42"/>
  <c r="G17" i="42"/>
  <c r="L17" i="42"/>
  <c r="L18" i="42"/>
  <c r="G19" i="42"/>
  <c r="L19" i="42"/>
  <c r="L20" i="42"/>
  <c r="G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K15" i="63" s="1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B6" i="63"/>
  <c r="E6" i="63"/>
  <c r="H6" i="63"/>
  <c r="H22" i="63" s="1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 s="1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B12" i="39"/>
  <c r="D12" i="39" s="1"/>
  <c r="B13" i="39"/>
  <c r="D13" i="39" s="1"/>
  <c r="B14" i="39"/>
  <c r="B15" i="39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G22" i="62" s="1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D15" i="39"/>
  <c r="D17" i="63"/>
  <c r="D11" i="39"/>
  <c r="D6" i="63" l="1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22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1" i="39"/>
  <c r="D6" i="39"/>
  <c r="G22" i="63" l="1"/>
  <c r="D22" i="39"/>
  <c r="D22" i="63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<sst xmlns="http://schemas.openxmlformats.org/spreadsheetml/2006/main" count="363" uniqueCount="91">
  <si>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</si>
  <si>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FY23 QUARTER ENDING SEPTEMBER 30, 2022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</si>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</sst>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/>
    <xf numFmtId="0" fontId="9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9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NumberFormat="1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90" zoomScaleNormal="90" workbookViewId="0">
      <selection activeCell="A32" sqref="A32"/>
    </sheetView>
  </sheetViews>
  <sheetFormatPr defaultColWidth="9.140625" defaultRowHeight="12.75"/>
  <cols>
    <col min="1" max="1" width="24.5703125" style="2" customWidth="1"/>
    <col min="2" max="2" width="14.5703125" style="2" customWidth="1"/>
    <col min="3" max="3" width="80" style="2" customWidth="1"/>
    <col min="4" max="4" width="16.5703125" style="1" customWidth="1"/>
    <col min="5" max="5" width="21.42578125" style="1" customWidth="1"/>
    <col min="6" max="6" width="11.5703125" style="2" customWidth="1"/>
    <col min="7" max="7" width="10.42578125" style="2" customWidth="1"/>
    <col min="8" max="9" width="9.140625" style="2"/>
    <col min="10" max="10" width="11" style="2" customWidth="1"/>
    <col min="11" max="16384" width="9.140625" style="2"/>
  </cols>
  <sheetData>
    <row r="1" spans="1:15" ht="17.25" customHeight="1">
      <c r="A1" s="226"/>
      <c r="B1" s="226"/>
      <c r="C1" s="226"/>
    </row>
    <row r="2" spans="1:15" ht="17.25" customHeight="1">
      <c r="A2" s="229"/>
      <c r="B2" s="230"/>
      <c r="C2" s="230"/>
    </row>
    <row r="3" spans="1:15" ht="17.25" customHeight="1">
      <c r="A3" s="227"/>
      <c r="B3" s="227"/>
      <c r="C3" s="227"/>
    </row>
    <row r="4" spans="1:15" ht="17.25" customHeight="1">
      <c r="A4" s="231" t="s">
        <v>0</v>
      </c>
      <c r="B4" s="230"/>
      <c r="C4" s="230"/>
      <c r="D4" s="3"/>
    </row>
    <row r="5" spans="1:15" ht="16.5" customHeight="1">
      <c r="A5" s="229" t="s">
        <v>1</v>
      </c>
      <c r="B5" s="229"/>
      <c r="C5" s="229"/>
    </row>
    <row r="6" spans="1:15" ht="17.25" customHeight="1">
      <c r="A6" s="4"/>
      <c r="B6" s="4"/>
      <c r="C6" s="4"/>
    </row>
    <row r="7" spans="1:15" ht="17.25" customHeight="1">
      <c r="A7" s="228" t="s">
        <v>2</v>
      </c>
      <c r="B7" s="228"/>
      <c r="C7" s="228"/>
    </row>
    <row r="8" spans="1:15" ht="17.25" customHeight="1">
      <c r="A8" s="224"/>
      <c r="B8" s="224"/>
      <c r="C8" s="224"/>
      <c r="N8" s="5"/>
      <c r="O8" s="5"/>
    </row>
    <row r="9" spans="1:15" ht="17.25" customHeight="1">
      <c r="C9" s="6" t="s">
        <v>3</v>
      </c>
      <c r="D9" s="6"/>
      <c r="E9" s="6"/>
      <c r="N9" s="5"/>
      <c r="O9" s="5"/>
    </row>
    <row r="10" spans="1:15" ht="7.5" customHeight="1">
      <c r="A10" s="7"/>
      <c r="B10" s="7"/>
      <c r="C10" s="8"/>
    </row>
    <row r="11" spans="1:15" ht="20.25" customHeight="1">
      <c r="A11" s="9"/>
      <c r="B11" s="7"/>
      <c r="C11" s="10" t="s">
        <v>4</v>
      </c>
    </row>
    <row r="12" spans="1:15" ht="20.25" customHeight="1">
      <c r="A12" s="9"/>
      <c r="B12" s="11"/>
      <c r="C12" s="10" t="s">
        <v>5</v>
      </c>
    </row>
    <row r="13" spans="1:15" ht="20.25" customHeight="1">
      <c r="A13" s="9"/>
      <c r="B13" s="7"/>
      <c r="C13" s="10" t="s">
        <v>6</v>
      </c>
    </row>
    <row r="14" spans="1:15" ht="17.25" customHeight="1">
      <c r="A14" s="9"/>
      <c r="B14" s="7"/>
      <c r="C14" s="6"/>
    </row>
    <row r="15" spans="1:15" ht="17.25" customHeight="1">
      <c r="A15" s="9"/>
      <c r="B15" s="7"/>
      <c r="C15" s="6" t="s">
        <v>7</v>
      </c>
    </row>
    <row r="16" spans="1:15" ht="6.75" customHeight="1">
      <c r="A16" s="7"/>
      <c r="B16" s="7"/>
      <c r="C16" s="12"/>
    </row>
    <row r="17" spans="1:3" ht="20.25" customHeight="1">
      <c r="A17" s="9"/>
      <c r="B17" s="11"/>
      <c r="C17" s="10" t="s">
        <v>8</v>
      </c>
    </row>
    <row r="18" spans="1:3" ht="20.25" customHeight="1">
      <c r="A18" s="9"/>
      <c r="B18" s="11"/>
      <c r="C18" s="10" t="s">
        <v>9</v>
      </c>
    </row>
    <row r="19" spans="1:3" ht="20.25" customHeight="1">
      <c r="A19" s="7"/>
      <c r="B19" s="7"/>
      <c r="C19" s="10" t="s">
        <v>10</v>
      </c>
    </row>
    <row r="20" spans="1:3" ht="17.25" customHeight="1">
      <c r="A20" s="7"/>
      <c r="B20" s="7"/>
      <c r="C20" s="6"/>
    </row>
    <row r="21" spans="1:3" ht="17.25" customHeight="1">
      <c r="A21" s="7"/>
      <c r="B21" s="7"/>
      <c r="C21" s="6" t="s">
        <v>11</v>
      </c>
    </row>
    <row r="22" spans="1:3" ht="6" customHeight="1">
      <c r="A22" s="7"/>
      <c r="B22" s="7"/>
      <c r="C22" s="12"/>
    </row>
    <row r="23" spans="1:3" ht="20.25" customHeight="1">
      <c r="A23" s="7"/>
      <c r="B23" s="7"/>
      <c r="C23" s="10" t="s">
        <v>12</v>
      </c>
    </row>
    <row r="24" spans="1:3" ht="20.25" customHeight="1">
      <c r="A24" s="7"/>
      <c r="B24" s="7"/>
      <c r="C24" s="10" t="s">
        <v>13</v>
      </c>
    </row>
    <row r="25" spans="1:3" ht="20.25" customHeight="1">
      <c r="A25" s="7"/>
      <c r="B25" s="7"/>
      <c r="C25" s="10" t="s">
        <v>14</v>
      </c>
    </row>
    <row r="26" spans="1:3" ht="17.25" customHeight="1">
      <c r="A26" s="7"/>
      <c r="B26" s="7"/>
      <c r="C26" s="11"/>
    </row>
    <row r="27" spans="1:3" ht="17.25" customHeight="1">
      <c r="A27" s="13"/>
      <c r="B27" s="13"/>
      <c r="C27" s="13"/>
    </row>
    <row r="28" spans="1:3" ht="12.75" customHeight="1">
      <c r="A28" s="14"/>
      <c r="B28" s="1"/>
      <c r="C28" s="1"/>
    </row>
    <row r="29" spans="1:3" ht="16.5" customHeight="1">
      <c r="B29" s="1"/>
      <c r="C29" s="1"/>
    </row>
    <row r="30" spans="1:3" ht="11.25" customHeight="1">
      <c r="A30" s="2" t="s">
        <v>15</v>
      </c>
      <c r="B30" s="1"/>
      <c r="C30" s="15"/>
    </row>
    <row r="31" spans="1:3">
      <c r="A31" s="1" t="s">
        <v>16</v>
      </c>
      <c r="B31" s="1"/>
      <c r="C31" s="1"/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23"/>
  <sheetViews>
    <sheetView zoomScaleNormal="100" workbookViewId="0">
      <selection activeCell="A23" sqref="A23"/>
    </sheetView>
  </sheetViews>
  <sheetFormatPr defaultColWidth="9.140625" defaultRowHeight="12.75"/>
  <cols>
    <col min="1" max="1" width="19.42578125" style="2" customWidth="1"/>
    <col min="2" max="2" width="6.140625" style="2" customWidth="1"/>
    <col min="3" max="5" width="5" style="2" bestFit="1" customWidth="1"/>
    <col min="6" max="6" width="5.85546875" style="2" customWidth="1"/>
    <col min="7" max="7" width="6.85546875" style="2" customWidth="1"/>
    <col min="8" max="8" width="7.28515625" style="2" customWidth="1"/>
    <col min="9" max="9" width="6.42578125" style="2" customWidth="1"/>
    <col min="10" max="10" width="6.85546875" style="2" customWidth="1"/>
    <col min="11" max="11" width="6.42578125" style="128" customWidth="1"/>
    <col min="12" max="12" width="6.85546875" style="2" customWidth="1"/>
    <col min="13" max="13" width="6.28515625" style="2" customWidth="1"/>
    <col min="14" max="14" width="7" style="2" customWidth="1"/>
    <col min="15" max="15" width="5.5703125" style="2" customWidth="1"/>
    <col min="16" max="16" width="6.42578125" style="2" customWidth="1"/>
    <col min="17" max="17" width="5.85546875" style="2" customWidth="1"/>
    <col min="18" max="18" width="6.85546875" style="2" customWidth="1"/>
    <col min="19" max="19" width="7.28515625" style="2" customWidth="1"/>
    <col min="20" max="20" width="6.7109375" style="2" customWidth="1"/>
    <col min="21" max="16384" width="9.140625" style="2"/>
  </cols>
  <sheetData>
    <row r="1" spans="1:33" ht="20.100000000000001" customHeight="1">
      <c r="A1" s="253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>
      <c r="A2" s="282" t="str">
        <f>'1 In School Youth Part'!A2:N2</f>
        <v>FY23 QUARTER ENDING SEPTEMBER 30, 2022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>
      <c r="A3" s="285" t="s">
        <v>90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>
      <c r="A4" s="274" t="str">
        <f>'1 In School Youth Part'!$A$4</f>
        <v>WORKFORCE AREA</v>
      </c>
      <c r="B4" s="258" t="s">
        <v>68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>
      <c r="A5" s="275"/>
      <c r="B5" s="147" t="s">
        <v>69</v>
      </c>
      <c r="C5" s="147" t="s">
        <v>70</v>
      </c>
      <c r="D5" s="149" t="s">
        <v>71</v>
      </c>
      <c r="E5" s="150" t="s">
        <v>72</v>
      </c>
      <c r="F5" s="150" t="s">
        <v>73</v>
      </c>
      <c r="G5" s="150" t="s">
        <v>74</v>
      </c>
      <c r="H5" s="149" t="s">
        <v>75</v>
      </c>
      <c r="I5" s="149" t="s">
        <v>76</v>
      </c>
      <c r="J5" s="149" t="s">
        <v>77</v>
      </c>
      <c r="K5" s="149" t="s">
        <v>78</v>
      </c>
      <c r="L5" s="149" t="s">
        <v>79</v>
      </c>
      <c r="M5" s="150" t="s">
        <v>80</v>
      </c>
      <c r="N5" s="150" t="s">
        <v>81</v>
      </c>
      <c r="O5" s="151" t="s">
        <v>82</v>
      </c>
      <c r="P5" s="149" t="s">
        <v>83</v>
      </c>
      <c r="Q5" s="149" t="s">
        <v>84</v>
      </c>
      <c r="R5" s="150" t="s">
        <v>85</v>
      </c>
      <c r="S5" s="150" t="s">
        <v>86</v>
      </c>
      <c r="T5" s="152" t="s">
        <v>87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>
      <c r="A6" s="23" t="s">
        <v>35</v>
      </c>
      <c r="B6" s="189">
        <f>'3 Total Youth Part'!C6</f>
        <v>12</v>
      </c>
      <c r="C6" s="190">
        <v>33.333333333333336</v>
      </c>
      <c r="D6" s="191">
        <v>25</v>
      </c>
      <c r="E6" s="192">
        <v>41.666666666666671</v>
      </c>
      <c r="F6" s="192">
        <v>58.333333333333329</v>
      </c>
      <c r="G6" s="191">
        <v>16.666666666666668</v>
      </c>
      <c r="H6" s="191">
        <v>25</v>
      </c>
      <c r="I6" s="193">
        <v>0</v>
      </c>
      <c r="J6" s="191">
        <v>25</v>
      </c>
      <c r="K6" s="191">
        <v>8.3333333333333339</v>
      </c>
      <c r="L6" s="191">
        <v>58.333333333333329</v>
      </c>
      <c r="M6" s="194">
        <v>0</v>
      </c>
      <c r="N6" s="191">
        <v>41.666666666666671</v>
      </c>
      <c r="O6" s="191">
        <v>0</v>
      </c>
      <c r="P6" s="191">
        <v>25</v>
      </c>
      <c r="Q6" s="191">
        <v>0</v>
      </c>
      <c r="R6" s="191">
        <v>25</v>
      </c>
      <c r="S6" s="191">
        <v>16.666666666666668</v>
      </c>
      <c r="T6" s="195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>
      <c r="A7" s="36" t="s">
        <v>36</v>
      </c>
      <c r="B7" s="196">
        <f>'3 Total Youth Part'!C7</f>
        <v>30</v>
      </c>
      <c r="C7" s="197">
        <v>30</v>
      </c>
      <c r="D7" s="198">
        <v>40</v>
      </c>
      <c r="E7" s="199">
        <v>30</v>
      </c>
      <c r="F7" s="199">
        <v>50</v>
      </c>
      <c r="G7" s="198">
        <v>43.333333333333329</v>
      </c>
      <c r="H7" s="198">
        <v>70</v>
      </c>
      <c r="I7" s="198">
        <v>3.333333333333333</v>
      </c>
      <c r="J7" s="198">
        <v>6.6666666666666661</v>
      </c>
      <c r="K7" s="198">
        <v>3.333333333333333</v>
      </c>
      <c r="L7" s="198">
        <v>50</v>
      </c>
      <c r="M7" s="199">
        <v>0</v>
      </c>
      <c r="N7" s="198">
        <v>73.333333333333329</v>
      </c>
      <c r="O7" s="198">
        <v>10</v>
      </c>
      <c r="P7" s="198">
        <v>6.6666666666666661</v>
      </c>
      <c r="Q7" s="198">
        <v>3.333333333333333</v>
      </c>
      <c r="R7" s="198">
        <v>26.666666666666664</v>
      </c>
      <c r="S7" s="198">
        <v>0</v>
      </c>
      <c r="T7" s="201">
        <v>30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>
      <c r="A8" s="23" t="s">
        <v>37</v>
      </c>
      <c r="B8" s="196">
        <f>'3 Total Youth Part'!C8</f>
        <v>21</v>
      </c>
      <c r="C8" s="197">
        <v>95.238095238095227</v>
      </c>
      <c r="D8" s="198">
        <v>4.7619047619047619</v>
      </c>
      <c r="E8" s="199">
        <v>0</v>
      </c>
      <c r="F8" s="199">
        <v>28.571428571428573</v>
      </c>
      <c r="G8" s="198">
        <v>14.285714285714286</v>
      </c>
      <c r="H8" s="198">
        <v>23.809523809523807</v>
      </c>
      <c r="I8" s="198">
        <v>4.7619047619047619</v>
      </c>
      <c r="J8" s="198">
        <v>47.619047619047613</v>
      </c>
      <c r="K8" s="198">
        <v>0</v>
      </c>
      <c r="L8" s="198">
        <v>85.714285714285708</v>
      </c>
      <c r="M8" s="202">
        <v>0</v>
      </c>
      <c r="N8" s="198">
        <v>47.619047619047613</v>
      </c>
      <c r="O8" s="198">
        <v>4.7619047619047619</v>
      </c>
      <c r="P8" s="198">
        <v>4.7619047619047619</v>
      </c>
      <c r="Q8" s="198">
        <v>0</v>
      </c>
      <c r="R8" s="198">
        <v>0</v>
      </c>
      <c r="S8" s="198">
        <v>0</v>
      </c>
      <c r="T8" s="201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>
      <c r="A9" s="23" t="s">
        <v>38</v>
      </c>
      <c r="B9" s="196">
        <f>'3 Total Youth Part'!C9</f>
        <v>19</v>
      </c>
      <c r="C9" s="197">
        <v>15.789473684210527</v>
      </c>
      <c r="D9" s="198">
        <v>47.368421052631575</v>
      </c>
      <c r="E9" s="199">
        <v>36.842105263157897</v>
      </c>
      <c r="F9" s="199">
        <v>63.15789473684211</v>
      </c>
      <c r="G9" s="198">
        <v>31.578947368421055</v>
      </c>
      <c r="H9" s="198">
        <v>78.94736842105263</v>
      </c>
      <c r="I9" s="198">
        <v>10.526315789473683</v>
      </c>
      <c r="J9" s="198">
        <v>10.526315789473683</v>
      </c>
      <c r="K9" s="198">
        <v>0</v>
      </c>
      <c r="L9" s="198">
        <v>10.526315789473683</v>
      </c>
      <c r="M9" s="199">
        <v>5.2631578947368416</v>
      </c>
      <c r="N9" s="198">
        <v>0</v>
      </c>
      <c r="O9" s="198">
        <v>0</v>
      </c>
      <c r="P9" s="198">
        <v>10.526315789473683</v>
      </c>
      <c r="Q9" s="198">
        <v>0</v>
      </c>
      <c r="R9" s="198">
        <v>36.842105263157897</v>
      </c>
      <c r="S9" s="198">
        <v>36.842105263157897</v>
      </c>
      <c r="T9" s="201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>
      <c r="A10" s="23" t="s">
        <v>39</v>
      </c>
      <c r="B10" s="196">
        <f>'3 Total Youth Part'!C10</f>
        <v>22</v>
      </c>
      <c r="C10" s="197">
        <v>77.272727272727266</v>
      </c>
      <c r="D10" s="198">
        <v>13.636363636363637</v>
      </c>
      <c r="E10" s="199">
        <v>9.0909090909090917</v>
      </c>
      <c r="F10" s="199">
        <v>72.727272727272734</v>
      </c>
      <c r="G10" s="198">
        <v>27.272727272727273</v>
      </c>
      <c r="H10" s="198">
        <v>18.181818181818183</v>
      </c>
      <c r="I10" s="200">
        <v>13.636363636363637</v>
      </c>
      <c r="J10" s="198">
        <v>22.727272727272727</v>
      </c>
      <c r="K10" s="198">
        <v>0</v>
      </c>
      <c r="L10" s="198">
        <v>90.909090909090907</v>
      </c>
      <c r="M10" s="202">
        <v>9.0909090909090917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4.5454545454545459</v>
      </c>
      <c r="T10" s="201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>
      <c r="A11" s="23" t="s">
        <v>40</v>
      </c>
      <c r="B11" s="196">
        <f>'3 Total Youth Part'!C11</f>
        <v>64</v>
      </c>
      <c r="C11" s="197">
        <v>46.875</v>
      </c>
      <c r="D11" s="198">
        <v>32.8125</v>
      </c>
      <c r="E11" s="199">
        <v>20.3125</v>
      </c>
      <c r="F11" s="199">
        <v>67.1875</v>
      </c>
      <c r="G11" s="198">
        <v>21.875</v>
      </c>
      <c r="H11" s="198">
        <v>25</v>
      </c>
      <c r="I11" s="198">
        <v>3.125</v>
      </c>
      <c r="J11" s="198">
        <v>7.8125</v>
      </c>
      <c r="K11" s="198">
        <v>1.5625</v>
      </c>
      <c r="L11" s="198">
        <v>56.25</v>
      </c>
      <c r="M11" s="199">
        <v>0</v>
      </c>
      <c r="N11" s="198">
        <v>75</v>
      </c>
      <c r="O11" s="198">
        <v>1.5625</v>
      </c>
      <c r="P11" s="198">
        <v>6.25</v>
      </c>
      <c r="Q11" s="198">
        <v>1.5625</v>
      </c>
      <c r="R11" s="198">
        <v>6.25</v>
      </c>
      <c r="S11" s="198">
        <v>15.625</v>
      </c>
      <c r="T11" s="201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>
      <c r="A12" s="23" t="s">
        <v>41</v>
      </c>
      <c r="B12" s="196">
        <f>'3 Total Youth Part'!C12</f>
        <v>18</v>
      </c>
      <c r="C12" s="197">
        <v>11.111111111111111</v>
      </c>
      <c r="D12" s="198">
        <v>33.333333333333336</v>
      </c>
      <c r="E12" s="199">
        <v>55.555555555555557</v>
      </c>
      <c r="F12" s="199">
        <v>55.555555555555557</v>
      </c>
      <c r="G12" s="198">
        <v>22.222222222222221</v>
      </c>
      <c r="H12" s="198">
        <v>22.222222222222221</v>
      </c>
      <c r="I12" s="198">
        <v>11.111111111111111</v>
      </c>
      <c r="J12" s="198">
        <v>55.555555555555557</v>
      </c>
      <c r="K12" s="198">
        <v>5.5555555555555554</v>
      </c>
      <c r="L12" s="198">
        <v>22.222222222222221</v>
      </c>
      <c r="M12" s="202">
        <v>0</v>
      </c>
      <c r="N12" s="198">
        <v>66.666666666666671</v>
      </c>
      <c r="O12" s="198">
        <v>0</v>
      </c>
      <c r="P12" s="198">
        <v>27.777777777777779</v>
      </c>
      <c r="Q12" s="198">
        <v>0</v>
      </c>
      <c r="R12" s="198">
        <v>11.111111111111111</v>
      </c>
      <c r="S12" s="198">
        <v>16.666666666666668</v>
      </c>
      <c r="T12" s="201">
        <v>11.111111111111111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>
      <c r="A13" s="23" t="s">
        <v>42</v>
      </c>
      <c r="B13" s="196">
        <f>'3 Total Youth Part'!C13</f>
        <v>32</v>
      </c>
      <c r="C13" s="197">
        <v>53.125</v>
      </c>
      <c r="D13" s="198">
        <v>28.125</v>
      </c>
      <c r="E13" s="199">
        <v>18.75</v>
      </c>
      <c r="F13" s="199">
        <v>53.125</v>
      </c>
      <c r="G13" s="198">
        <v>43.75</v>
      </c>
      <c r="H13" s="198">
        <v>37.5</v>
      </c>
      <c r="I13" s="198">
        <v>6.25</v>
      </c>
      <c r="J13" s="198">
        <v>34.375</v>
      </c>
      <c r="K13" s="198">
        <v>31.25</v>
      </c>
      <c r="L13" s="198">
        <v>59.375</v>
      </c>
      <c r="M13" s="199">
        <v>12.5</v>
      </c>
      <c r="N13" s="198">
        <v>0</v>
      </c>
      <c r="O13" s="200">
        <v>0</v>
      </c>
      <c r="P13" s="198">
        <v>25</v>
      </c>
      <c r="Q13" s="198">
        <v>0</v>
      </c>
      <c r="R13" s="198">
        <v>0</v>
      </c>
      <c r="S13" s="198">
        <v>18.75</v>
      </c>
      <c r="T13" s="201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>
      <c r="A14" s="23" t="s">
        <v>43</v>
      </c>
      <c r="B14" s="196">
        <f>'3 Total Youth Part'!C14</f>
        <v>36</v>
      </c>
      <c r="C14" s="197">
        <v>44.444444444444443</v>
      </c>
      <c r="D14" s="198">
        <v>33.333333333333336</v>
      </c>
      <c r="E14" s="199">
        <v>22.222222222222221</v>
      </c>
      <c r="F14" s="199">
        <v>30.555555555555557</v>
      </c>
      <c r="G14" s="198">
        <v>22.222222222222221</v>
      </c>
      <c r="H14" s="198">
        <v>50</v>
      </c>
      <c r="I14" s="198">
        <v>0</v>
      </c>
      <c r="J14" s="198">
        <v>8.3333333333333339</v>
      </c>
      <c r="K14" s="198">
        <v>2.7777777777777777</v>
      </c>
      <c r="L14" s="198">
        <v>86.111111111111114</v>
      </c>
      <c r="M14" s="202">
        <v>0</v>
      </c>
      <c r="N14" s="198">
        <v>22.222222222222221</v>
      </c>
      <c r="O14" s="198">
        <v>5.5555555555555554</v>
      </c>
      <c r="P14" s="198">
        <v>13.888888888888889</v>
      </c>
      <c r="Q14" s="198">
        <v>0</v>
      </c>
      <c r="R14" s="198">
        <v>2.7777777777777777</v>
      </c>
      <c r="S14" s="198">
        <v>0</v>
      </c>
      <c r="T14" s="201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>
      <c r="A15" s="23" t="s">
        <v>44</v>
      </c>
      <c r="B15" s="196">
        <f>'3 Total Youth Part'!C15</f>
        <v>280</v>
      </c>
      <c r="C15" s="197">
        <v>81.428571428571431</v>
      </c>
      <c r="D15" s="198">
        <v>9.2857142857142847</v>
      </c>
      <c r="E15" s="199">
        <v>9.2857142857142847</v>
      </c>
      <c r="F15" s="199">
        <v>54.642857142857146</v>
      </c>
      <c r="G15" s="198">
        <v>62.5</v>
      </c>
      <c r="H15" s="198">
        <v>15.357142857142858</v>
      </c>
      <c r="I15" s="198">
        <v>0.35714285714285715</v>
      </c>
      <c r="J15" s="198">
        <v>22.857142857142858</v>
      </c>
      <c r="K15" s="198">
        <v>49.285714285714285</v>
      </c>
      <c r="L15" s="198">
        <v>46.071428571428569</v>
      </c>
      <c r="M15" s="199">
        <v>0</v>
      </c>
      <c r="N15" s="198">
        <v>87.142857142857139</v>
      </c>
      <c r="O15" s="198">
        <v>2.5</v>
      </c>
      <c r="P15" s="198">
        <v>19.285714285714288</v>
      </c>
      <c r="Q15" s="198">
        <v>0.7142857142857143</v>
      </c>
      <c r="R15" s="198">
        <v>19.285714285714288</v>
      </c>
      <c r="S15" s="198">
        <v>3.5714285714285716</v>
      </c>
      <c r="T15" s="201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>
      <c r="A16" s="23" t="s">
        <v>45</v>
      </c>
      <c r="B16" s="196">
        <f>'3 Total Youth Part'!C16</f>
        <v>9</v>
      </c>
      <c r="C16" s="197">
        <v>0</v>
      </c>
      <c r="D16" s="198">
        <v>33.333333333333336</v>
      </c>
      <c r="E16" s="199">
        <v>66.666666666666671</v>
      </c>
      <c r="F16" s="199">
        <v>77.777777777777771</v>
      </c>
      <c r="G16" s="198">
        <v>88.888888888888886</v>
      </c>
      <c r="H16" s="198">
        <v>33.333333333333336</v>
      </c>
      <c r="I16" s="198">
        <v>0</v>
      </c>
      <c r="J16" s="198">
        <v>0</v>
      </c>
      <c r="K16" s="198">
        <v>0</v>
      </c>
      <c r="L16" s="198">
        <v>0</v>
      </c>
      <c r="M16" s="199">
        <v>0</v>
      </c>
      <c r="N16" s="198">
        <v>0</v>
      </c>
      <c r="O16" s="198">
        <v>0</v>
      </c>
      <c r="P16" s="198">
        <v>22.222222222222221</v>
      </c>
      <c r="Q16" s="200">
        <v>0</v>
      </c>
      <c r="R16" s="198">
        <v>11.111111111111111</v>
      </c>
      <c r="S16" s="198">
        <v>55.555555555555557</v>
      </c>
      <c r="T16" s="201">
        <v>88.888888888888886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>
      <c r="A17" s="23" t="s">
        <v>46</v>
      </c>
      <c r="B17" s="196">
        <f>'3 Total Youth Part'!C17</f>
        <v>6</v>
      </c>
      <c r="C17" s="197">
        <v>66.666666666666671</v>
      </c>
      <c r="D17" s="198">
        <v>33.333333333333336</v>
      </c>
      <c r="E17" s="199">
        <v>0</v>
      </c>
      <c r="F17" s="199">
        <v>100</v>
      </c>
      <c r="G17" s="198">
        <v>16.666666666666668</v>
      </c>
      <c r="H17" s="198">
        <v>33.333333333333336</v>
      </c>
      <c r="I17" s="198">
        <v>50</v>
      </c>
      <c r="J17" s="198">
        <v>0</v>
      </c>
      <c r="K17" s="198">
        <v>100</v>
      </c>
      <c r="L17" s="198">
        <v>0</v>
      </c>
      <c r="M17" s="199">
        <v>83.333333333333343</v>
      </c>
      <c r="N17" s="198">
        <v>33.333333333333336</v>
      </c>
      <c r="O17" s="198">
        <v>0</v>
      </c>
      <c r="P17" s="198">
        <v>0</v>
      </c>
      <c r="Q17" s="200">
        <v>16.666666666666668</v>
      </c>
      <c r="R17" s="198">
        <v>0</v>
      </c>
      <c r="S17" s="198">
        <v>0</v>
      </c>
      <c r="T17" s="201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>
      <c r="A18" s="23" t="s">
        <v>47</v>
      </c>
      <c r="B18" s="196">
        <f>'3 Total Youth Part'!C18</f>
        <v>65</v>
      </c>
      <c r="C18" s="197">
        <v>43.076923076923073</v>
      </c>
      <c r="D18" s="198">
        <v>32.307692307692307</v>
      </c>
      <c r="E18" s="199">
        <v>24.615384615384613</v>
      </c>
      <c r="F18" s="199">
        <v>47.692307692307693</v>
      </c>
      <c r="G18" s="198">
        <v>35.384615384615387</v>
      </c>
      <c r="H18" s="198">
        <v>15.384615384615385</v>
      </c>
      <c r="I18" s="198">
        <v>0</v>
      </c>
      <c r="J18" s="198">
        <v>36.923076923076927</v>
      </c>
      <c r="K18" s="198">
        <v>0</v>
      </c>
      <c r="L18" s="198">
        <v>40</v>
      </c>
      <c r="M18" s="199">
        <v>0</v>
      </c>
      <c r="N18" s="198">
        <v>30.76923076923077</v>
      </c>
      <c r="O18" s="200">
        <v>1.5384615384615383</v>
      </c>
      <c r="P18" s="198">
        <v>18.461538461538463</v>
      </c>
      <c r="Q18" s="198">
        <v>3.0769230769230766</v>
      </c>
      <c r="R18" s="198">
        <v>4.6153846153846159</v>
      </c>
      <c r="S18" s="198">
        <v>30.76923076923077</v>
      </c>
      <c r="T18" s="201">
        <v>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>
      <c r="A19" s="23" t="s">
        <v>48</v>
      </c>
      <c r="B19" s="196">
        <f>'3 Total Youth Part'!C19</f>
        <v>23</v>
      </c>
      <c r="C19" s="197">
        <v>21.739130434782609</v>
      </c>
      <c r="D19" s="198">
        <v>26.086956521739129</v>
      </c>
      <c r="E19" s="199">
        <v>52.173913043478258</v>
      </c>
      <c r="F19" s="199">
        <v>82.608695652173921</v>
      </c>
      <c r="G19" s="198">
        <v>34.782608695652172</v>
      </c>
      <c r="H19" s="198">
        <v>21.739130434782609</v>
      </c>
      <c r="I19" s="200">
        <v>0</v>
      </c>
      <c r="J19" s="198">
        <v>21.739130434782609</v>
      </c>
      <c r="K19" s="198">
        <v>4.3478260869565215</v>
      </c>
      <c r="L19" s="198">
        <v>47.826086956521742</v>
      </c>
      <c r="M19" s="202">
        <v>4.3478260869565215</v>
      </c>
      <c r="N19" s="198">
        <v>100</v>
      </c>
      <c r="O19" s="198">
        <v>4.3478260869565215</v>
      </c>
      <c r="P19" s="198">
        <v>43.478260869565219</v>
      </c>
      <c r="Q19" s="198">
        <v>0</v>
      </c>
      <c r="R19" s="200">
        <v>30.434782608695649</v>
      </c>
      <c r="S19" s="198">
        <v>47.826086956521742</v>
      </c>
      <c r="T19" s="201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>
      <c r="A20" s="23" t="s">
        <v>49</v>
      </c>
      <c r="B20" s="196">
        <f>'3 Total Youth Part'!C20</f>
        <v>33</v>
      </c>
      <c r="C20" s="197">
        <v>57.575757575757578</v>
      </c>
      <c r="D20" s="198">
        <v>27.272727272727273</v>
      </c>
      <c r="E20" s="199">
        <v>15.151515151515152</v>
      </c>
      <c r="F20" s="199">
        <v>51.515151515151523</v>
      </c>
      <c r="G20" s="198">
        <v>30.303030303030305</v>
      </c>
      <c r="H20" s="198">
        <v>36.363636363636367</v>
      </c>
      <c r="I20" s="198">
        <v>0</v>
      </c>
      <c r="J20" s="198">
        <v>12.121212121212119</v>
      </c>
      <c r="K20" s="198">
        <v>0</v>
      </c>
      <c r="L20" s="198">
        <v>100</v>
      </c>
      <c r="M20" s="199">
        <v>0</v>
      </c>
      <c r="N20" s="198">
        <v>66.666666666666671</v>
      </c>
      <c r="O20" s="198">
        <v>3.0303030303030298</v>
      </c>
      <c r="P20" s="198">
        <v>15.151515151515152</v>
      </c>
      <c r="Q20" s="198">
        <v>0</v>
      </c>
      <c r="R20" s="198">
        <v>0</v>
      </c>
      <c r="S20" s="198">
        <v>0</v>
      </c>
      <c r="T20" s="201">
        <v>30.303030303030305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>
      <c r="A21" s="55" t="s">
        <v>50</v>
      </c>
      <c r="B21" s="203">
        <f>'3 Total Youth Part'!C21</f>
        <v>23</v>
      </c>
      <c r="C21" s="204">
        <v>56.521739130434781</v>
      </c>
      <c r="D21" s="205">
        <v>34.782608695652172</v>
      </c>
      <c r="E21" s="206">
        <v>8.695652173913043</v>
      </c>
      <c r="F21" s="206">
        <v>39.130434782608695</v>
      </c>
      <c r="G21" s="205">
        <v>17.391304347826086</v>
      </c>
      <c r="H21" s="205">
        <v>4.3478260869565215</v>
      </c>
      <c r="I21" s="207">
        <v>4.3478260869565215</v>
      </c>
      <c r="J21" s="205">
        <v>47.826086956521742</v>
      </c>
      <c r="K21" s="205">
        <v>13.043478260869565</v>
      </c>
      <c r="L21" s="205">
        <v>56.521739130434781</v>
      </c>
      <c r="M21" s="208">
        <v>0</v>
      </c>
      <c r="N21" s="205">
        <v>21.739130434782609</v>
      </c>
      <c r="O21" s="205">
        <v>8.695652173913043</v>
      </c>
      <c r="P21" s="205">
        <v>13.043478260869565</v>
      </c>
      <c r="Q21" s="205">
        <v>17.391304347826086</v>
      </c>
      <c r="R21" s="205">
        <v>0</v>
      </c>
      <c r="S21" s="207">
        <v>13.043478260869565</v>
      </c>
      <c r="T21" s="209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>
      <c r="A22" s="210" t="s">
        <v>51</v>
      </c>
      <c r="B22" s="217">
        <f>SUM(B6:B21)</f>
        <v>693</v>
      </c>
      <c r="C22" s="218">
        <v>59.884559884559884</v>
      </c>
      <c r="D22" s="219">
        <v>21.789321789321789</v>
      </c>
      <c r="E22" s="220">
        <v>18.326118326118326</v>
      </c>
      <c r="F22" s="220">
        <v>54.689754689754693</v>
      </c>
      <c r="G22" s="219">
        <v>43.145743145743147</v>
      </c>
      <c r="H22" s="219">
        <v>25.10822510822511</v>
      </c>
      <c r="I22" s="219">
        <v>2.5974025974025974</v>
      </c>
      <c r="J22" s="219">
        <v>22.943722943722943</v>
      </c>
      <c r="K22" s="219">
        <v>23.520923520923521</v>
      </c>
      <c r="L22" s="219">
        <v>52.525252525252526</v>
      </c>
      <c r="M22" s="220">
        <v>1.8759018759018757</v>
      </c>
      <c r="N22" s="219">
        <v>60.750360750360748</v>
      </c>
      <c r="O22" s="219">
        <v>2.741702741702742</v>
      </c>
      <c r="P22" s="219">
        <v>16.738816738816737</v>
      </c>
      <c r="Q22" s="219">
        <v>1.5873015873015874</v>
      </c>
      <c r="R22" s="219">
        <v>12.987012987012989</v>
      </c>
      <c r="S22" s="219">
        <v>11.255411255411254</v>
      </c>
      <c r="T22" s="221">
        <v>4.1847041847041844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"/>
  <sheetViews>
    <sheetView zoomScale="90" zoomScaleNormal="90" workbookViewId="0">
      <selection activeCell="A24" sqref="A24"/>
    </sheetView>
  </sheetViews>
  <sheetFormatPr defaultColWidth="9.140625" defaultRowHeight="12.75"/>
  <cols>
    <col min="1" max="1" width="20.7109375" style="2" customWidth="1"/>
    <col min="2" max="2" width="8.42578125" style="2" customWidth="1"/>
    <col min="3" max="3" width="8" style="2" customWidth="1"/>
    <col min="4" max="4" width="7.28515625" style="2" customWidth="1"/>
    <col min="5" max="5" width="9.7109375" style="2" customWidth="1"/>
    <col min="6" max="6" width="9.42578125" style="2" customWidth="1"/>
    <col min="7" max="7" width="6.85546875" style="2" customWidth="1"/>
    <col min="8" max="8" width="9.5703125" style="2" customWidth="1"/>
    <col min="9" max="9" width="9.28515625" style="2" customWidth="1"/>
    <col min="10" max="10" width="8.140625" style="2" customWidth="1"/>
    <col min="11" max="11" width="9.7109375" style="2" customWidth="1"/>
    <col min="12" max="12" width="7.42578125" style="2" customWidth="1"/>
    <col min="13" max="13" width="8.42578125" style="2" customWidth="1"/>
    <col min="14" max="14" width="6.85546875" style="2" customWidth="1"/>
    <col min="15" max="16" width="9.140625" style="2"/>
    <col min="17" max="17" width="8.85546875" style="2" customWidth="1"/>
    <col min="18" max="16384" width="9.140625" style="2"/>
  </cols>
  <sheetData>
    <row r="1" spans="1:27" ht="20.100000000000001" customHeight="1">
      <c r="A1" s="235" t="s">
        <v>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  <c r="O1" s="16"/>
      <c r="P1" s="16"/>
      <c r="Q1" s="17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>
      <c r="A2" s="244" t="s">
        <v>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17"/>
      <c r="P2" s="17"/>
      <c r="Q2" s="17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thickBot="1">
      <c r="A3" s="241" t="s">
        <v>18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>
      <c r="A4" s="247" t="s">
        <v>19</v>
      </c>
      <c r="B4" s="238" t="s">
        <v>20</v>
      </c>
      <c r="C4" s="239"/>
      <c r="D4" s="240"/>
      <c r="E4" s="238" t="s">
        <v>21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4" customHeight="1" thickBot="1">
      <c r="A5" s="248"/>
      <c r="B5" s="18" t="s">
        <v>22</v>
      </c>
      <c r="C5" s="19" t="s">
        <v>23</v>
      </c>
      <c r="D5" s="20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21" t="s">
        <v>29</v>
      </c>
      <c r="J5" s="19" t="s">
        <v>30</v>
      </c>
      <c r="K5" s="21" t="s">
        <v>31</v>
      </c>
      <c r="L5" s="19" t="s">
        <v>32</v>
      </c>
      <c r="M5" s="21" t="s">
        <v>33</v>
      </c>
      <c r="N5" s="20" t="s">
        <v>34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7" s="35" customFormat="1" ht="20.100000000000001" customHeight="1">
      <c r="A6" s="23" t="s">
        <v>35</v>
      </c>
      <c r="B6" s="24">
        <v>0</v>
      </c>
      <c r="C6" s="25">
        <v>1</v>
      </c>
      <c r="D6" s="26">
        <f>IF(B6&gt;0,(C6/B6),0)</f>
        <v>0</v>
      </c>
      <c r="E6" s="27">
        <v>0</v>
      </c>
      <c r="F6" s="28">
        <v>1</v>
      </c>
      <c r="G6" s="25">
        <v>1</v>
      </c>
      <c r="H6" s="25">
        <v>0</v>
      </c>
      <c r="I6" s="29">
        <v>0</v>
      </c>
      <c r="J6" s="28">
        <v>0</v>
      </c>
      <c r="K6" s="30">
        <v>0</v>
      </c>
      <c r="L6" s="31">
        <v>0</v>
      </c>
      <c r="M6" s="29">
        <v>1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s="35" customFormat="1" ht="20.100000000000001" customHeight="1">
      <c r="A7" s="36" t="s">
        <v>36</v>
      </c>
      <c r="B7" s="37">
        <v>4</v>
      </c>
      <c r="C7" s="38">
        <v>1</v>
      </c>
      <c r="D7" s="39">
        <f t="shared" ref="D7:D22" si="0">(C7/B7)</f>
        <v>0.25</v>
      </c>
      <c r="E7" s="40">
        <v>1</v>
      </c>
      <c r="F7" s="41">
        <v>0</v>
      </c>
      <c r="G7" s="38">
        <v>0</v>
      </c>
      <c r="H7" s="38">
        <v>1</v>
      </c>
      <c r="I7" s="42">
        <v>1</v>
      </c>
      <c r="J7" s="41">
        <v>1</v>
      </c>
      <c r="K7" s="42">
        <v>1</v>
      </c>
      <c r="L7" s="43">
        <v>1</v>
      </c>
      <c r="M7" s="42">
        <v>1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s="35" customFormat="1" ht="20.100000000000001" customHeight="1">
      <c r="A8" s="23" t="s">
        <v>37</v>
      </c>
      <c r="B8" s="45">
        <v>4</v>
      </c>
      <c r="C8" s="46">
        <v>0</v>
      </c>
      <c r="D8" s="47">
        <f t="shared" si="0"/>
        <v>0</v>
      </c>
      <c r="E8" s="48">
        <v>0</v>
      </c>
      <c r="F8" s="49">
        <v>0</v>
      </c>
      <c r="G8" s="46">
        <v>0</v>
      </c>
      <c r="H8" s="49">
        <v>0</v>
      </c>
      <c r="I8" s="50">
        <v>0</v>
      </c>
      <c r="J8" s="49">
        <v>0</v>
      </c>
      <c r="K8" s="50">
        <v>0</v>
      </c>
      <c r="L8" s="51">
        <v>0</v>
      </c>
      <c r="M8" s="50">
        <v>0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s="35" customFormat="1" ht="20.100000000000001" customHeight="1">
      <c r="A9" s="23" t="s">
        <v>38</v>
      </c>
      <c r="B9" s="45">
        <v>10</v>
      </c>
      <c r="C9" s="46">
        <v>0</v>
      </c>
      <c r="D9" s="47">
        <f>IF(B9&gt;0,C9/B9,0)</f>
        <v>0</v>
      </c>
      <c r="E9" s="48">
        <v>0</v>
      </c>
      <c r="F9" s="49">
        <v>0</v>
      </c>
      <c r="G9" s="46">
        <v>0</v>
      </c>
      <c r="H9" s="49">
        <v>0</v>
      </c>
      <c r="I9" s="50">
        <v>0</v>
      </c>
      <c r="J9" s="49">
        <v>0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s="35" customFormat="1" ht="20.100000000000001" customHeight="1">
      <c r="A10" s="23" t="s">
        <v>39</v>
      </c>
      <c r="B10" s="45">
        <v>0</v>
      </c>
      <c r="C10" s="46">
        <v>0</v>
      </c>
      <c r="D10" s="47">
        <f>IF(B10&gt;0,C10/B10,0)</f>
        <v>0</v>
      </c>
      <c r="E10" s="48">
        <v>0</v>
      </c>
      <c r="F10" s="49">
        <v>0</v>
      </c>
      <c r="G10" s="46">
        <v>0</v>
      </c>
      <c r="H10" s="49">
        <v>0</v>
      </c>
      <c r="I10" s="50">
        <v>0</v>
      </c>
      <c r="J10" s="49">
        <v>0</v>
      </c>
      <c r="K10" s="50">
        <v>0</v>
      </c>
      <c r="L10" s="51">
        <v>0</v>
      </c>
      <c r="M10" s="50">
        <v>0</v>
      </c>
      <c r="N10" s="52">
        <v>0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s="35" customFormat="1" ht="20.100000000000001" customHeight="1">
      <c r="A11" s="23" t="s">
        <v>40</v>
      </c>
      <c r="B11" s="45">
        <v>0</v>
      </c>
      <c r="C11" s="46">
        <v>2</v>
      </c>
      <c r="D11" s="47">
        <f>IF(B11&gt;0,C11/B11,0)</f>
        <v>0</v>
      </c>
      <c r="E11" s="48">
        <v>2</v>
      </c>
      <c r="F11" s="49">
        <v>1</v>
      </c>
      <c r="G11" s="46">
        <v>2</v>
      </c>
      <c r="H11" s="49">
        <v>0</v>
      </c>
      <c r="I11" s="50">
        <v>2</v>
      </c>
      <c r="J11" s="49">
        <v>2</v>
      </c>
      <c r="K11" s="50">
        <v>2</v>
      </c>
      <c r="L11" s="51">
        <v>1</v>
      </c>
      <c r="M11" s="50">
        <v>2</v>
      </c>
      <c r="N11" s="52">
        <v>2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35" customFormat="1" ht="20.100000000000001" customHeight="1">
      <c r="A12" s="23" t="s">
        <v>41</v>
      </c>
      <c r="B12" s="45">
        <v>10</v>
      </c>
      <c r="C12" s="46">
        <v>2</v>
      </c>
      <c r="D12" s="47">
        <f t="shared" si="0"/>
        <v>0.2</v>
      </c>
      <c r="E12" s="45">
        <v>2</v>
      </c>
      <c r="F12" s="49">
        <v>0</v>
      </c>
      <c r="G12" s="46">
        <v>2</v>
      </c>
      <c r="H12" s="49">
        <v>0</v>
      </c>
      <c r="I12" s="50">
        <v>1</v>
      </c>
      <c r="J12" s="46">
        <v>0</v>
      </c>
      <c r="K12" s="53">
        <v>1</v>
      </c>
      <c r="L12" s="51">
        <v>0</v>
      </c>
      <c r="M12" s="50">
        <v>2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35" customFormat="1" ht="20.100000000000001" customHeight="1">
      <c r="A13" s="23" t="s">
        <v>42</v>
      </c>
      <c r="B13" s="45">
        <v>23</v>
      </c>
      <c r="C13" s="46">
        <v>10</v>
      </c>
      <c r="D13" s="47">
        <f t="shared" si="0"/>
        <v>0.43478260869565216</v>
      </c>
      <c r="E13" s="48">
        <v>10</v>
      </c>
      <c r="F13" s="49">
        <v>10</v>
      </c>
      <c r="G13" s="46">
        <v>10</v>
      </c>
      <c r="H13" s="49">
        <v>10</v>
      </c>
      <c r="I13" s="50">
        <v>10</v>
      </c>
      <c r="J13" s="49">
        <v>10</v>
      </c>
      <c r="K13" s="50">
        <v>10</v>
      </c>
      <c r="L13" s="51">
        <v>10</v>
      </c>
      <c r="M13" s="50">
        <v>10</v>
      </c>
      <c r="N13" s="52">
        <v>10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35" customFormat="1" ht="20.100000000000001" customHeight="1">
      <c r="A14" s="23" t="s">
        <v>43</v>
      </c>
      <c r="B14" s="45">
        <v>0</v>
      </c>
      <c r="C14" s="46">
        <v>1</v>
      </c>
      <c r="D14" s="47">
        <f>IF(B14&gt;0,C14/B14,0)</f>
        <v>0</v>
      </c>
      <c r="E14" s="48">
        <v>1</v>
      </c>
      <c r="F14" s="49">
        <v>1</v>
      </c>
      <c r="G14" s="46">
        <v>1</v>
      </c>
      <c r="H14" s="49">
        <v>1</v>
      </c>
      <c r="I14" s="50">
        <v>1</v>
      </c>
      <c r="J14" s="49">
        <v>1</v>
      </c>
      <c r="K14" s="50">
        <v>1</v>
      </c>
      <c r="L14" s="51">
        <v>1</v>
      </c>
      <c r="M14" s="50">
        <v>1</v>
      </c>
      <c r="N14" s="52">
        <v>0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s="35" customFormat="1" ht="20.100000000000001" customHeight="1">
      <c r="A15" s="23" t="s">
        <v>44</v>
      </c>
      <c r="B15" s="45">
        <v>140</v>
      </c>
      <c r="C15" s="46">
        <v>141</v>
      </c>
      <c r="D15" s="47">
        <f t="shared" si="0"/>
        <v>1.0071428571428571</v>
      </c>
      <c r="E15" s="48">
        <v>95</v>
      </c>
      <c r="F15" s="49">
        <v>1</v>
      </c>
      <c r="G15" s="46">
        <v>133</v>
      </c>
      <c r="H15" s="49">
        <v>107</v>
      </c>
      <c r="I15" s="50">
        <v>88</v>
      </c>
      <c r="J15" s="49">
        <v>80</v>
      </c>
      <c r="K15" s="50">
        <v>55</v>
      </c>
      <c r="L15" s="51">
        <v>96</v>
      </c>
      <c r="M15" s="50">
        <v>82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s="35" customFormat="1" ht="20.100000000000001" customHeight="1">
      <c r="A16" s="23" t="s">
        <v>45</v>
      </c>
      <c r="B16" s="45">
        <v>20</v>
      </c>
      <c r="C16" s="46">
        <v>0</v>
      </c>
      <c r="D16" s="47">
        <f>IF(B16&gt;0,C16/B16,0)</f>
        <v>0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35" customFormat="1" ht="20.100000000000001" customHeight="1">
      <c r="A17" s="23" t="s">
        <v>46</v>
      </c>
      <c r="B17" s="45">
        <v>16</v>
      </c>
      <c r="C17" s="46">
        <v>6</v>
      </c>
      <c r="D17" s="47">
        <f t="shared" si="0"/>
        <v>0.375</v>
      </c>
      <c r="E17" s="48">
        <v>6</v>
      </c>
      <c r="F17" s="49">
        <v>0</v>
      </c>
      <c r="G17" s="46">
        <v>4</v>
      </c>
      <c r="H17" s="49">
        <v>6</v>
      </c>
      <c r="I17" s="50">
        <v>6</v>
      </c>
      <c r="J17" s="49">
        <v>6</v>
      </c>
      <c r="K17" s="50">
        <v>6</v>
      </c>
      <c r="L17" s="51">
        <v>6</v>
      </c>
      <c r="M17" s="50">
        <v>6</v>
      </c>
      <c r="N17" s="52">
        <v>0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35" customFormat="1" ht="20.100000000000001" customHeight="1">
      <c r="A18" s="23" t="s">
        <v>47</v>
      </c>
      <c r="B18" s="45">
        <v>5</v>
      </c>
      <c r="C18" s="46">
        <v>0</v>
      </c>
      <c r="D18" s="47">
        <f t="shared" si="0"/>
        <v>0</v>
      </c>
      <c r="E18" s="48">
        <v>0</v>
      </c>
      <c r="F18" s="49">
        <v>0</v>
      </c>
      <c r="G18" s="46">
        <v>0</v>
      </c>
      <c r="H18" s="49">
        <v>0</v>
      </c>
      <c r="I18" s="50">
        <v>0</v>
      </c>
      <c r="J18" s="49">
        <v>0</v>
      </c>
      <c r="K18" s="50">
        <v>0</v>
      </c>
      <c r="L18" s="51">
        <v>0</v>
      </c>
      <c r="M18" s="50">
        <v>0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s="35" customFormat="1" ht="20.100000000000001" customHeight="1">
      <c r="A19" s="23" t="s">
        <v>48</v>
      </c>
      <c r="B19" s="45">
        <v>0</v>
      </c>
      <c r="C19" s="46">
        <v>2</v>
      </c>
      <c r="D19" s="47">
        <f>IF(B19&gt;0,C19/B19,0)</f>
        <v>0</v>
      </c>
      <c r="E19" s="48">
        <v>2</v>
      </c>
      <c r="F19" s="49">
        <v>2</v>
      </c>
      <c r="G19" s="46">
        <v>2</v>
      </c>
      <c r="H19" s="49">
        <v>2</v>
      </c>
      <c r="I19" s="50">
        <v>0</v>
      </c>
      <c r="J19" s="49">
        <v>2</v>
      </c>
      <c r="K19" s="50">
        <v>2</v>
      </c>
      <c r="L19" s="51">
        <v>2</v>
      </c>
      <c r="M19" s="50">
        <v>2</v>
      </c>
      <c r="N19" s="52">
        <v>2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s="35" customFormat="1" ht="20.100000000000001" customHeight="1">
      <c r="A20" s="23" t="s">
        <v>49</v>
      </c>
      <c r="B20" s="45">
        <v>0</v>
      </c>
      <c r="C20" s="46">
        <v>0</v>
      </c>
      <c r="D20" s="47">
        <f>IF(B20&gt;0,(C20/B20),0)</f>
        <v>0</v>
      </c>
      <c r="E20" s="48">
        <v>0</v>
      </c>
      <c r="F20" s="49">
        <v>0</v>
      </c>
      <c r="G20" s="46">
        <v>0</v>
      </c>
      <c r="H20" s="49">
        <v>0</v>
      </c>
      <c r="I20" s="50">
        <v>0</v>
      </c>
      <c r="J20" s="49">
        <v>0</v>
      </c>
      <c r="K20" s="50">
        <v>0</v>
      </c>
      <c r="L20" s="51">
        <v>0</v>
      </c>
      <c r="M20" s="50">
        <v>0</v>
      </c>
      <c r="N20" s="52">
        <v>0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35" customFormat="1" ht="20.100000000000001" customHeight="1" thickBot="1">
      <c r="A21" s="55" t="s">
        <v>50</v>
      </c>
      <c r="B21" s="56">
        <v>30</v>
      </c>
      <c r="C21" s="57">
        <v>3</v>
      </c>
      <c r="D21" s="58">
        <f>IF(B21&gt;0,C21/B21,0)</f>
        <v>0.1</v>
      </c>
      <c r="E21" s="59">
        <v>1</v>
      </c>
      <c r="F21" s="60">
        <v>2</v>
      </c>
      <c r="G21" s="57">
        <v>3</v>
      </c>
      <c r="H21" s="60">
        <v>0</v>
      </c>
      <c r="I21" s="61">
        <v>3</v>
      </c>
      <c r="J21" s="60">
        <v>0</v>
      </c>
      <c r="K21" s="61">
        <v>2</v>
      </c>
      <c r="L21" s="62">
        <v>0</v>
      </c>
      <c r="M21" s="61">
        <v>1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35" customFormat="1" ht="20.100000000000001" customHeight="1" thickBot="1">
      <c r="A22" s="64" t="s">
        <v>51</v>
      </c>
      <c r="B22" s="65">
        <f>SUM(B6:B21)</f>
        <v>262</v>
      </c>
      <c r="C22" s="66">
        <f>SUM(C6:C21)</f>
        <v>169</v>
      </c>
      <c r="D22" s="67">
        <f t="shared" si="0"/>
        <v>0.64503816793893132</v>
      </c>
      <c r="E22" s="66">
        <f>SUM(E6:E21)</f>
        <v>120</v>
      </c>
      <c r="F22" s="66">
        <f t="shared" ref="F22:N22" si="1">SUM(F6:F21)</f>
        <v>18</v>
      </c>
      <c r="G22" s="66">
        <f t="shared" si="1"/>
        <v>158</v>
      </c>
      <c r="H22" s="66">
        <f t="shared" si="1"/>
        <v>127</v>
      </c>
      <c r="I22" s="66">
        <f t="shared" si="1"/>
        <v>112</v>
      </c>
      <c r="J22" s="66">
        <f t="shared" si="1"/>
        <v>102</v>
      </c>
      <c r="K22" s="66">
        <f t="shared" si="1"/>
        <v>80</v>
      </c>
      <c r="L22" s="66">
        <f t="shared" si="1"/>
        <v>117</v>
      </c>
      <c r="M22" s="66">
        <f t="shared" si="1"/>
        <v>108</v>
      </c>
      <c r="N22" s="68">
        <f t="shared" si="1"/>
        <v>14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</row>
    <row r="23" spans="1:27" ht="77.25" customHeight="1" thickBot="1">
      <c r="A23" s="232" t="s">
        <v>52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  <c r="O23" s="1"/>
    </row>
    <row r="24" spans="1:27" ht="15">
      <c r="A24" s="71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3"/>
  <sheetViews>
    <sheetView zoomScale="90" zoomScaleNormal="90" workbookViewId="0">
      <selection activeCell="A24" sqref="A24"/>
    </sheetView>
  </sheetViews>
  <sheetFormatPr defaultColWidth="9.140625" defaultRowHeight="12.75"/>
  <cols>
    <col min="1" max="1" width="19.7109375" style="2" customWidth="1"/>
    <col min="2" max="3" width="7.5703125" style="2" customWidth="1"/>
    <col min="4" max="4" width="7.28515625" style="2" customWidth="1"/>
    <col min="5" max="6" width="9.7109375" style="2" customWidth="1"/>
    <col min="7" max="7" width="7.85546875" style="2" customWidth="1"/>
    <col min="8" max="8" width="8.5703125" style="2" customWidth="1"/>
    <col min="9" max="9" width="8.85546875" style="2" customWidth="1"/>
    <col min="10" max="10" width="8.7109375" style="2" customWidth="1"/>
    <col min="11" max="11" width="9.7109375" style="2" customWidth="1"/>
    <col min="12" max="12" width="8" style="2" customWidth="1"/>
    <col min="13" max="13" width="9.140625" style="2"/>
    <col min="14" max="14" width="7.5703125" style="2" customWidth="1"/>
    <col min="15" max="16" width="9.140625" style="2"/>
    <col min="17" max="17" width="8.85546875" style="2" customWidth="1"/>
    <col min="18" max="27" width="9.140625" style="2"/>
    <col min="28" max="28" width="9.140625" style="1"/>
    <col min="29" max="16384" width="9.140625" style="2"/>
  </cols>
  <sheetData>
    <row r="1" spans="1:28" s="73" customFormat="1" ht="21" customHeight="1">
      <c r="A1" s="235" t="str">
        <f>+'1 In School Youth Part'!A1:N1</f>
        <v>TAB 7 - WIOA TITLE I PARTICIPANT SUMMARY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50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73" customFormat="1" ht="21" customHeight="1">
      <c r="A2" s="244" t="str">
        <f>'1 In School Youth Part'!$A$2</f>
        <v>FY23 QUARTER ENDING SEPTEMBER 30, 2022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73" customFormat="1" ht="18.75" customHeight="1" thickBot="1">
      <c r="A3" s="241" t="s">
        <v>53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>
      <c r="A4" s="247" t="s">
        <v>19</v>
      </c>
      <c r="B4" s="238" t="s">
        <v>20</v>
      </c>
      <c r="C4" s="239"/>
      <c r="D4" s="240"/>
      <c r="E4" s="238" t="s">
        <v>21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56.25" customHeight="1" thickBot="1">
      <c r="A5" s="248"/>
      <c r="B5" s="18" t="s">
        <v>22</v>
      </c>
      <c r="C5" s="19" t="s">
        <v>23</v>
      </c>
      <c r="D5" s="20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21" t="s">
        <v>29</v>
      </c>
      <c r="J5" s="19" t="s">
        <v>30</v>
      </c>
      <c r="K5" s="21" t="s">
        <v>31</v>
      </c>
      <c r="L5" s="19" t="s">
        <v>32</v>
      </c>
      <c r="M5" s="21" t="s">
        <v>33</v>
      </c>
      <c r="N5" s="20" t="s">
        <v>34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8" s="35" customFormat="1" ht="20.100000000000001" customHeight="1">
      <c r="A6" s="23" t="s">
        <v>35</v>
      </c>
      <c r="B6" s="24">
        <v>46</v>
      </c>
      <c r="C6" s="25">
        <v>11</v>
      </c>
      <c r="D6" s="26">
        <f t="shared" ref="D6:D22" si="0">(C6/B6)</f>
        <v>0.2391304347826087</v>
      </c>
      <c r="E6" s="27">
        <v>0</v>
      </c>
      <c r="F6" s="28">
        <v>7</v>
      </c>
      <c r="G6" s="25">
        <v>11</v>
      </c>
      <c r="H6" s="25">
        <v>2</v>
      </c>
      <c r="I6" s="29">
        <v>2</v>
      </c>
      <c r="J6" s="28">
        <v>2</v>
      </c>
      <c r="K6" s="30">
        <v>0</v>
      </c>
      <c r="L6" s="31">
        <v>0</v>
      </c>
      <c r="M6" s="29">
        <v>11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20.100000000000001" customHeight="1">
      <c r="A7" s="36" t="s">
        <v>36</v>
      </c>
      <c r="B7" s="37">
        <v>96</v>
      </c>
      <c r="C7" s="38">
        <v>29</v>
      </c>
      <c r="D7" s="39">
        <f t="shared" si="0"/>
        <v>0.30208333333333331</v>
      </c>
      <c r="E7" s="40">
        <v>25</v>
      </c>
      <c r="F7" s="41">
        <v>7</v>
      </c>
      <c r="G7" s="38">
        <v>6</v>
      </c>
      <c r="H7" s="38">
        <v>5</v>
      </c>
      <c r="I7" s="42">
        <v>20</v>
      </c>
      <c r="J7" s="41">
        <v>12</v>
      </c>
      <c r="K7" s="42">
        <v>16</v>
      </c>
      <c r="L7" s="43">
        <v>19</v>
      </c>
      <c r="M7" s="42">
        <v>23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20.100000000000001" customHeight="1">
      <c r="A8" s="23" t="s">
        <v>37</v>
      </c>
      <c r="B8" s="45">
        <v>56</v>
      </c>
      <c r="C8" s="46">
        <v>21</v>
      </c>
      <c r="D8" s="47">
        <f t="shared" si="0"/>
        <v>0.375</v>
      </c>
      <c r="E8" s="48">
        <v>0</v>
      </c>
      <c r="F8" s="49">
        <v>17</v>
      </c>
      <c r="G8" s="46">
        <v>0</v>
      </c>
      <c r="H8" s="49">
        <v>2</v>
      </c>
      <c r="I8" s="50">
        <v>3</v>
      </c>
      <c r="J8" s="49">
        <v>5</v>
      </c>
      <c r="K8" s="50">
        <v>0</v>
      </c>
      <c r="L8" s="51">
        <v>0</v>
      </c>
      <c r="M8" s="50">
        <v>0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20.100000000000001" customHeight="1">
      <c r="A9" s="23" t="s">
        <v>38</v>
      </c>
      <c r="B9" s="45">
        <v>82</v>
      </c>
      <c r="C9" s="46">
        <v>19</v>
      </c>
      <c r="D9" s="47">
        <f t="shared" si="0"/>
        <v>0.23170731707317074</v>
      </c>
      <c r="E9" s="48">
        <v>1</v>
      </c>
      <c r="F9" s="49">
        <v>0</v>
      </c>
      <c r="G9" s="46">
        <v>0</v>
      </c>
      <c r="H9" s="49">
        <v>2</v>
      </c>
      <c r="I9" s="50">
        <v>0</v>
      </c>
      <c r="J9" s="49">
        <v>9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5" customFormat="1" ht="20.100000000000001" customHeight="1">
      <c r="A10" s="23" t="s">
        <v>39</v>
      </c>
      <c r="B10" s="45">
        <v>59</v>
      </c>
      <c r="C10" s="46">
        <v>22</v>
      </c>
      <c r="D10" s="47">
        <f t="shared" si="0"/>
        <v>0.3728813559322034</v>
      </c>
      <c r="E10" s="48">
        <v>21</v>
      </c>
      <c r="F10" s="49">
        <v>21</v>
      </c>
      <c r="G10" s="46">
        <v>21</v>
      </c>
      <c r="H10" s="49">
        <v>21</v>
      </c>
      <c r="I10" s="50">
        <v>21</v>
      </c>
      <c r="J10" s="49">
        <v>22</v>
      </c>
      <c r="K10" s="50">
        <v>21</v>
      </c>
      <c r="L10" s="51">
        <v>21</v>
      </c>
      <c r="M10" s="50">
        <v>6</v>
      </c>
      <c r="N10" s="52">
        <v>21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5" customFormat="1" ht="20.100000000000001" customHeight="1">
      <c r="A11" s="23" t="s">
        <v>40</v>
      </c>
      <c r="B11" s="45">
        <v>122</v>
      </c>
      <c r="C11" s="46">
        <v>62</v>
      </c>
      <c r="D11" s="47">
        <f t="shared" si="0"/>
        <v>0.50819672131147542</v>
      </c>
      <c r="E11" s="48">
        <v>61</v>
      </c>
      <c r="F11" s="49">
        <v>40</v>
      </c>
      <c r="G11" s="46">
        <v>59</v>
      </c>
      <c r="H11" s="49">
        <v>0</v>
      </c>
      <c r="I11" s="50">
        <v>31</v>
      </c>
      <c r="J11" s="49">
        <v>34</v>
      </c>
      <c r="K11" s="50">
        <v>59</v>
      </c>
      <c r="L11" s="51">
        <v>0</v>
      </c>
      <c r="M11" s="50">
        <v>61</v>
      </c>
      <c r="N11" s="52">
        <v>55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35" customFormat="1" ht="20.100000000000001" customHeight="1">
      <c r="A12" s="23" t="s">
        <v>41</v>
      </c>
      <c r="B12" s="45">
        <v>40</v>
      </c>
      <c r="C12" s="46">
        <v>16</v>
      </c>
      <c r="D12" s="47">
        <f t="shared" si="0"/>
        <v>0.4</v>
      </c>
      <c r="E12" s="45">
        <v>13</v>
      </c>
      <c r="F12" s="49">
        <v>0</v>
      </c>
      <c r="G12" s="46">
        <v>13</v>
      </c>
      <c r="H12" s="49">
        <v>0</v>
      </c>
      <c r="I12" s="50">
        <v>5</v>
      </c>
      <c r="J12" s="46">
        <v>0</v>
      </c>
      <c r="K12" s="53">
        <v>5</v>
      </c>
      <c r="L12" s="51">
        <v>0</v>
      </c>
      <c r="M12" s="50">
        <v>13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5" customFormat="1" ht="20.100000000000001" customHeight="1">
      <c r="A13" s="23" t="s">
        <v>42</v>
      </c>
      <c r="B13" s="45">
        <v>47</v>
      </c>
      <c r="C13" s="46">
        <v>22</v>
      </c>
      <c r="D13" s="47">
        <f t="shared" si="0"/>
        <v>0.46808510638297873</v>
      </c>
      <c r="E13" s="48">
        <v>20</v>
      </c>
      <c r="F13" s="49">
        <v>20</v>
      </c>
      <c r="G13" s="46">
        <v>20</v>
      </c>
      <c r="H13" s="49">
        <v>11</v>
      </c>
      <c r="I13" s="50">
        <v>20</v>
      </c>
      <c r="J13" s="49">
        <v>20</v>
      </c>
      <c r="K13" s="50">
        <v>20</v>
      </c>
      <c r="L13" s="51">
        <v>13</v>
      </c>
      <c r="M13" s="50">
        <v>20</v>
      </c>
      <c r="N13" s="52">
        <v>20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5" customFormat="1" ht="20.100000000000001" customHeight="1">
      <c r="A14" s="23" t="s">
        <v>43</v>
      </c>
      <c r="B14" s="45">
        <v>77</v>
      </c>
      <c r="C14" s="46">
        <v>35</v>
      </c>
      <c r="D14" s="47">
        <f t="shared" si="0"/>
        <v>0.45454545454545453</v>
      </c>
      <c r="E14" s="48">
        <v>32</v>
      </c>
      <c r="F14" s="49">
        <v>30</v>
      </c>
      <c r="G14" s="46">
        <v>20</v>
      </c>
      <c r="H14" s="49">
        <v>17</v>
      </c>
      <c r="I14" s="50">
        <v>19</v>
      </c>
      <c r="J14" s="49">
        <v>32</v>
      </c>
      <c r="K14" s="50">
        <v>19</v>
      </c>
      <c r="L14" s="51">
        <v>32</v>
      </c>
      <c r="M14" s="50">
        <v>31</v>
      </c>
      <c r="N14" s="52">
        <v>0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5" customFormat="1" ht="20.100000000000001" customHeight="1">
      <c r="A15" s="23" t="s">
        <v>44</v>
      </c>
      <c r="B15" s="45">
        <v>288</v>
      </c>
      <c r="C15" s="46">
        <v>139</v>
      </c>
      <c r="D15" s="47">
        <f t="shared" si="0"/>
        <v>0.4826388888888889</v>
      </c>
      <c r="E15" s="48">
        <v>139</v>
      </c>
      <c r="F15" s="49">
        <v>138</v>
      </c>
      <c r="G15" s="46">
        <v>43</v>
      </c>
      <c r="H15" s="49">
        <v>76</v>
      </c>
      <c r="I15" s="50">
        <v>85</v>
      </c>
      <c r="J15" s="49">
        <v>50</v>
      </c>
      <c r="K15" s="50">
        <v>11</v>
      </c>
      <c r="L15" s="51">
        <v>112</v>
      </c>
      <c r="M15" s="50">
        <v>138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5" customFormat="1" ht="20.100000000000001" customHeight="1">
      <c r="A16" s="23" t="s">
        <v>45</v>
      </c>
      <c r="B16" s="45">
        <v>59</v>
      </c>
      <c r="C16" s="46">
        <v>9</v>
      </c>
      <c r="D16" s="47">
        <f t="shared" si="0"/>
        <v>0.15254237288135594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9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5" customFormat="1" ht="20.100000000000001" customHeight="1">
      <c r="A17" s="23" t="s">
        <v>46</v>
      </c>
      <c r="B17" s="45">
        <v>45</v>
      </c>
      <c r="C17" s="46">
        <v>0</v>
      </c>
      <c r="D17" s="47">
        <f t="shared" si="0"/>
        <v>0</v>
      </c>
      <c r="E17" s="48">
        <v>0</v>
      </c>
      <c r="F17" s="49">
        <v>0</v>
      </c>
      <c r="G17" s="46">
        <v>0</v>
      </c>
      <c r="H17" s="49">
        <v>0</v>
      </c>
      <c r="I17" s="50">
        <v>0</v>
      </c>
      <c r="J17" s="49">
        <v>0</v>
      </c>
      <c r="K17" s="50">
        <v>0</v>
      </c>
      <c r="L17" s="51">
        <v>0</v>
      </c>
      <c r="M17" s="50">
        <v>0</v>
      </c>
      <c r="N17" s="52">
        <v>0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5" customFormat="1" ht="20.100000000000001" customHeight="1">
      <c r="A18" s="23" t="s">
        <v>47</v>
      </c>
      <c r="B18" s="45">
        <v>139</v>
      </c>
      <c r="C18" s="46">
        <v>65</v>
      </c>
      <c r="D18" s="47">
        <f t="shared" si="0"/>
        <v>0.46762589928057552</v>
      </c>
      <c r="E18" s="48">
        <v>50</v>
      </c>
      <c r="F18" s="49">
        <v>40</v>
      </c>
      <c r="G18" s="46">
        <v>41</v>
      </c>
      <c r="H18" s="49">
        <v>24</v>
      </c>
      <c r="I18" s="50">
        <v>24</v>
      </c>
      <c r="J18" s="49">
        <v>17</v>
      </c>
      <c r="K18" s="50">
        <v>7</v>
      </c>
      <c r="L18" s="51">
        <v>63</v>
      </c>
      <c r="M18" s="50">
        <v>53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5" customFormat="1" ht="20.100000000000001" customHeight="1">
      <c r="A19" s="23" t="s">
        <v>48</v>
      </c>
      <c r="B19" s="45">
        <v>43</v>
      </c>
      <c r="C19" s="46">
        <v>21</v>
      </c>
      <c r="D19" s="47">
        <f t="shared" si="0"/>
        <v>0.48837209302325579</v>
      </c>
      <c r="E19" s="48">
        <v>21</v>
      </c>
      <c r="F19" s="49">
        <v>20</v>
      </c>
      <c r="G19" s="46">
        <v>21</v>
      </c>
      <c r="H19" s="49">
        <v>21</v>
      </c>
      <c r="I19" s="50">
        <v>0</v>
      </c>
      <c r="J19" s="49">
        <v>21</v>
      </c>
      <c r="K19" s="50">
        <v>21</v>
      </c>
      <c r="L19" s="51">
        <v>20</v>
      </c>
      <c r="M19" s="50">
        <v>21</v>
      </c>
      <c r="N19" s="52">
        <v>21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5" customFormat="1" ht="20.100000000000001" customHeight="1">
      <c r="A20" s="23" t="s">
        <v>49</v>
      </c>
      <c r="B20" s="45">
        <v>90</v>
      </c>
      <c r="C20" s="46">
        <v>33</v>
      </c>
      <c r="D20" s="47">
        <f t="shared" si="0"/>
        <v>0.36666666666666664</v>
      </c>
      <c r="E20" s="48">
        <v>32</v>
      </c>
      <c r="F20" s="49">
        <v>31</v>
      </c>
      <c r="G20" s="46">
        <v>20</v>
      </c>
      <c r="H20" s="49">
        <v>25</v>
      </c>
      <c r="I20" s="50">
        <v>25</v>
      </c>
      <c r="J20" s="49">
        <v>12</v>
      </c>
      <c r="K20" s="50">
        <v>24</v>
      </c>
      <c r="L20" s="51">
        <v>7</v>
      </c>
      <c r="M20" s="50">
        <v>31</v>
      </c>
      <c r="N20" s="52">
        <v>22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5" customFormat="1" ht="20.100000000000001" customHeight="1" thickBot="1">
      <c r="A21" s="55" t="s">
        <v>50</v>
      </c>
      <c r="B21" s="56">
        <v>130</v>
      </c>
      <c r="C21" s="57">
        <v>20</v>
      </c>
      <c r="D21" s="58">
        <f t="shared" si="0"/>
        <v>0.15384615384615385</v>
      </c>
      <c r="E21" s="59">
        <v>6</v>
      </c>
      <c r="F21" s="60">
        <v>14</v>
      </c>
      <c r="G21" s="57">
        <v>15</v>
      </c>
      <c r="H21" s="60">
        <v>0</v>
      </c>
      <c r="I21" s="61">
        <v>14</v>
      </c>
      <c r="J21" s="60">
        <v>5</v>
      </c>
      <c r="K21" s="61">
        <v>14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5" customFormat="1" ht="20.100000000000001" customHeight="1" thickBot="1">
      <c r="A22" s="64" t="s">
        <v>51</v>
      </c>
      <c r="B22" s="65">
        <f>SUM(B6:B21)</f>
        <v>1419</v>
      </c>
      <c r="C22" s="66">
        <f>SUM(C6:C21)</f>
        <v>524</v>
      </c>
      <c r="D22" s="67">
        <f t="shared" si="0"/>
        <v>0.36927413671599718</v>
      </c>
      <c r="E22" s="66">
        <f>SUM(E6:E21)</f>
        <v>421</v>
      </c>
      <c r="F22" s="66">
        <f t="shared" ref="F22:N22" si="1">SUM(F6:F21)</f>
        <v>385</v>
      </c>
      <c r="G22" s="66">
        <f t="shared" si="1"/>
        <v>290</v>
      </c>
      <c r="H22" s="66">
        <f t="shared" si="1"/>
        <v>206</v>
      </c>
      <c r="I22" s="66">
        <f t="shared" si="1"/>
        <v>269</v>
      </c>
      <c r="J22" s="66">
        <f t="shared" si="1"/>
        <v>250</v>
      </c>
      <c r="K22" s="66">
        <f t="shared" si="1"/>
        <v>217</v>
      </c>
      <c r="L22" s="66">
        <f t="shared" si="1"/>
        <v>287</v>
      </c>
      <c r="M22" s="66">
        <f t="shared" si="1"/>
        <v>408</v>
      </c>
      <c r="N22" s="68">
        <f t="shared" si="1"/>
        <v>139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  <c r="AB22" s="34"/>
    </row>
    <row r="23" spans="1:28" ht="76.5" customHeight="1" thickBot="1">
      <c r="A23" s="232" t="s">
        <v>52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A24" sqref="A24"/>
    </sheetView>
  </sheetViews>
  <sheetFormatPr defaultColWidth="9.140625" defaultRowHeight="12.75"/>
  <cols>
    <col min="1" max="1" width="20.28515625" style="2" customWidth="1"/>
    <col min="2" max="2" width="8.85546875" style="2" customWidth="1"/>
    <col min="3" max="3" width="8.5703125" style="2" customWidth="1"/>
    <col min="4" max="4" width="8.28515625" style="2" customWidth="1"/>
    <col min="5" max="6" width="9.7109375" style="2" customWidth="1"/>
    <col min="7" max="7" width="6.140625" style="2" customWidth="1"/>
    <col min="8" max="8" width="8.7109375" style="2" customWidth="1"/>
    <col min="9" max="9" width="6.85546875" style="2" customWidth="1"/>
    <col min="10" max="10" width="7.42578125" style="2" customWidth="1"/>
    <col min="11" max="11" width="10.5703125" style="2" customWidth="1"/>
    <col min="12" max="12" width="8.5703125" style="2" customWidth="1"/>
    <col min="13" max="13" width="8.42578125" style="2" customWidth="1"/>
    <col min="14" max="14" width="7.28515625" style="2" customWidth="1"/>
    <col min="15" max="16" width="9.140625" style="2"/>
    <col min="17" max="17" width="8.85546875" style="2" customWidth="1"/>
    <col min="18" max="27" width="9.140625" style="2"/>
    <col min="28" max="28" width="9.140625" style="1"/>
    <col min="29" max="16384" width="9.140625" style="2"/>
  </cols>
  <sheetData>
    <row r="1" spans="1:43" ht="20.100000000000001" customHeight="1">
      <c r="A1" s="235" t="str">
        <f>+'1 In School Youth Part'!A1:N1</f>
        <v>TAB 7 - WIOA TITLE I PARTICIPANT SUMMARY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5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3" ht="20.100000000000001" customHeight="1">
      <c r="A2" s="244" t="str">
        <f>'1 In School Youth Part'!$A$2</f>
        <v>FY23 QUARTER ENDING SEPTEMBER 30, 2022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43" ht="16.5" customHeight="1" thickBot="1">
      <c r="A3" s="241" t="s">
        <v>54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3" ht="15" customHeight="1">
      <c r="A4" s="247" t="s">
        <v>19</v>
      </c>
      <c r="B4" s="238" t="s">
        <v>20</v>
      </c>
      <c r="C4" s="239"/>
      <c r="D4" s="240"/>
      <c r="E4" s="238" t="s">
        <v>21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43" ht="54.75" customHeight="1" thickBot="1">
      <c r="A5" s="248"/>
      <c r="B5" s="18" t="s">
        <v>22</v>
      </c>
      <c r="C5" s="19" t="s">
        <v>23</v>
      </c>
      <c r="D5" s="20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21" t="s">
        <v>29</v>
      </c>
      <c r="J5" s="19" t="s">
        <v>30</v>
      </c>
      <c r="K5" s="21" t="s">
        <v>31</v>
      </c>
      <c r="L5" s="19" t="s">
        <v>32</v>
      </c>
      <c r="M5" s="21" t="s">
        <v>33</v>
      </c>
      <c r="N5" s="20" t="s">
        <v>34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43" s="35" customFormat="1" ht="20.100000000000001" customHeight="1">
      <c r="A6" s="23" t="s">
        <v>35</v>
      </c>
      <c r="B6" s="24">
        <f>+'1 In School Youth Part'!B6+'2 Out of School Youth Part'!B6</f>
        <v>46</v>
      </c>
      <c r="C6" s="25">
        <f>+'1 In School Youth Part'!C6+'2 Out of School Youth Part'!C6</f>
        <v>12</v>
      </c>
      <c r="D6" s="26">
        <f t="shared" ref="D6:D22" si="0">(C6/B6)</f>
        <v>0.2608695652173913</v>
      </c>
      <c r="E6" s="74">
        <f>+'1 In School Youth Part'!E6+'2 Out of School Youth Part'!E6</f>
        <v>0</v>
      </c>
      <c r="F6" s="30">
        <f>+'1 In School Youth Part'!F6+'2 Out of School Youth Part'!F6</f>
        <v>8</v>
      </c>
      <c r="G6" s="53">
        <f>+'1 In School Youth Part'!G6+'2 Out of School Youth Part'!G6</f>
        <v>12</v>
      </c>
      <c r="H6" s="53">
        <f>+'1 In School Youth Part'!H6+'2 Out of School Youth Part'!H6</f>
        <v>2</v>
      </c>
      <c r="I6" s="53">
        <f>+'1 In School Youth Part'!I6+'2 Out of School Youth Part'!I6</f>
        <v>2</v>
      </c>
      <c r="J6" s="53">
        <f>+'1 In School Youth Part'!J6+'2 Out of School Youth Part'!J6</f>
        <v>2</v>
      </c>
      <c r="K6" s="53">
        <f>+'1 In School Youth Part'!K6+'2 Out of School Youth Part'!K6</f>
        <v>0</v>
      </c>
      <c r="L6" s="53">
        <f>+'1 In School Youth Part'!L6+'2 Out of School Youth Part'!L6</f>
        <v>0</v>
      </c>
      <c r="M6" s="53">
        <f>+'1 In School Youth Part'!M6+'2 Out of School Youth Part'!M6</f>
        <v>12</v>
      </c>
      <c r="N6" s="75">
        <f>+'1 In School Youth Part'!N6+'2 Out of School Youth Part'!N6</f>
        <v>0</v>
      </c>
      <c r="O6" s="34"/>
      <c r="P6" s="34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</row>
    <row r="7" spans="1:43" s="35" customFormat="1" ht="20.100000000000001" customHeight="1">
      <c r="A7" s="36" t="s">
        <v>36</v>
      </c>
      <c r="B7" s="37">
        <f>+'1 In School Youth Part'!B7+'2 Out of School Youth Part'!B7</f>
        <v>100</v>
      </c>
      <c r="C7" s="38">
        <f>+'1 In School Youth Part'!C7+'2 Out of School Youth Part'!C7</f>
        <v>30</v>
      </c>
      <c r="D7" s="39">
        <f t="shared" si="0"/>
        <v>0.3</v>
      </c>
      <c r="E7" s="77">
        <f>+'1 In School Youth Part'!E7+'2 Out of School Youth Part'!E7</f>
        <v>26</v>
      </c>
      <c r="F7" s="53">
        <f>+'1 In School Youth Part'!F7+'2 Out of School Youth Part'!F7</f>
        <v>7</v>
      </c>
      <c r="G7" s="53">
        <f>+'1 In School Youth Part'!G7+'2 Out of School Youth Part'!G7</f>
        <v>6</v>
      </c>
      <c r="H7" s="53">
        <f>+'1 In School Youth Part'!H7+'2 Out of School Youth Part'!H7</f>
        <v>6</v>
      </c>
      <c r="I7" s="53">
        <f>+'1 In School Youth Part'!I7+'2 Out of School Youth Part'!I7</f>
        <v>21</v>
      </c>
      <c r="J7" s="53">
        <f>+'1 In School Youth Part'!J7+'2 Out of School Youth Part'!J7</f>
        <v>13</v>
      </c>
      <c r="K7" s="53">
        <f>+'1 In School Youth Part'!K7+'2 Out of School Youth Part'!K7</f>
        <v>17</v>
      </c>
      <c r="L7" s="53">
        <f>+'1 In School Youth Part'!L7+'2 Out of School Youth Part'!L7</f>
        <v>20</v>
      </c>
      <c r="M7" s="53">
        <f>+'1 In School Youth Part'!M7+'2 Out of School Youth Part'!M7</f>
        <v>24</v>
      </c>
      <c r="N7" s="78">
        <f>+'1 In School Youth Part'!N7+'2 Out of School Youth Part'!N7</f>
        <v>0</v>
      </c>
      <c r="O7" s="34"/>
      <c r="P7" s="34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spans="1:43" s="35" customFormat="1" ht="20.100000000000001" customHeight="1">
      <c r="A8" s="23" t="s">
        <v>37</v>
      </c>
      <c r="B8" s="37">
        <f>+'1 In School Youth Part'!B8+'2 Out of School Youth Part'!B8</f>
        <v>60</v>
      </c>
      <c r="C8" s="46">
        <f>+'1 In School Youth Part'!C8+'2 Out of School Youth Part'!C8</f>
        <v>21</v>
      </c>
      <c r="D8" s="47">
        <f t="shared" si="0"/>
        <v>0.35</v>
      </c>
      <c r="E8" s="77">
        <f>+'1 In School Youth Part'!E8+'2 Out of School Youth Part'!E8</f>
        <v>0</v>
      </c>
      <c r="F8" s="53">
        <f>+'1 In School Youth Part'!F8+'2 Out of School Youth Part'!F8</f>
        <v>17</v>
      </c>
      <c r="G8" s="53">
        <f>+'1 In School Youth Part'!G8+'2 Out of School Youth Part'!G8</f>
        <v>0</v>
      </c>
      <c r="H8" s="53">
        <f>+'1 In School Youth Part'!H8+'2 Out of School Youth Part'!H8</f>
        <v>2</v>
      </c>
      <c r="I8" s="53">
        <f>+'1 In School Youth Part'!I8+'2 Out of School Youth Part'!I8</f>
        <v>3</v>
      </c>
      <c r="J8" s="53">
        <f>+'1 In School Youth Part'!J8+'2 Out of School Youth Part'!J8</f>
        <v>5</v>
      </c>
      <c r="K8" s="53">
        <f>+'1 In School Youth Part'!K8+'2 Out of School Youth Part'!K8</f>
        <v>0</v>
      </c>
      <c r="L8" s="53">
        <f>+'1 In School Youth Part'!L8+'2 Out of School Youth Part'!L8</f>
        <v>0</v>
      </c>
      <c r="M8" s="53">
        <f>+'1 In School Youth Part'!M8+'2 Out of School Youth Part'!M8</f>
        <v>0</v>
      </c>
      <c r="N8" s="78">
        <f>+'1 In School Youth Part'!N8+'2 Out of School Youth Part'!N8</f>
        <v>0</v>
      </c>
      <c r="O8" s="34"/>
      <c r="P8" s="34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spans="1:43" s="35" customFormat="1" ht="20.100000000000001" customHeight="1">
      <c r="A9" s="23" t="s">
        <v>38</v>
      </c>
      <c r="B9" s="37">
        <f>+'1 In School Youth Part'!B9+'2 Out of School Youth Part'!B9</f>
        <v>92</v>
      </c>
      <c r="C9" s="46">
        <f>+'1 In School Youth Part'!C9+'2 Out of School Youth Part'!C9</f>
        <v>19</v>
      </c>
      <c r="D9" s="47">
        <f t="shared" si="0"/>
        <v>0.20652173913043478</v>
      </c>
      <c r="E9" s="77">
        <f>+'1 In School Youth Part'!E9+'2 Out of School Youth Part'!E9</f>
        <v>1</v>
      </c>
      <c r="F9" s="53">
        <f>+'1 In School Youth Part'!F9+'2 Out of School Youth Part'!F9</f>
        <v>0</v>
      </c>
      <c r="G9" s="53">
        <f>+'1 In School Youth Part'!G9+'2 Out of School Youth Part'!G9</f>
        <v>0</v>
      </c>
      <c r="H9" s="53">
        <f>+'1 In School Youth Part'!H9+'2 Out of School Youth Part'!H9</f>
        <v>2</v>
      </c>
      <c r="I9" s="53">
        <f>+'1 In School Youth Part'!I9+'2 Out of School Youth Part'!I9</f>
        <v>0</v>
      </c>
      <c r="J9" s="53">
        <f>+'1 In School Youth Part'!J9+'2 Out of School Youth Part'!J9</f>
        <v>9</v>
      </c>
      <c r="K9" s="53">
        <f>+'1 In School Youth Part'!K9+'2 Out of School Youth Part'!K9</f>
        <v>0</v>
      </c>
      <c r="L9" s="53">
        <f>+'1 In School Youth Part'!L9+'2 Out of School Youth Part'!L9</f>
        <v>0</v>
      </c>
      <c r="M9" s="53">
        <f>+'1 In School Youth Part'!M9+'2 Out of School Youth Part'!M9</f>
        <v>0</v>
      </c>
      <c r="N9" s="78">
        <f>+'1 In School Youth Part'!N9+'2 Out of School Youth Part'!N9</f>
        <v>0</v>
      </c>
      <c r="O9" s="34"/>
      <c r="P9" s="34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spans="1:43" s="35" customFormat="1" ht="20.100000000000001" customHeight="1">
      <c r="A10" s="23" t="s">
        <v>39</v>
      </c>
      <c r="B10" s="37">
        <f>+'1 In School Youth Part'!B10+'2 Out of School Youth Part'!B10</f>
        <v>59</v>
      </c>
      <c r="C10" s="46">
        <f>+'1 In School Youth Part'!C10+'2 Out of School Youth Part'!C10</f>
        <v>22</v>
      </c>
      <c r="D10" s="47">
        <f t="shared" si="0"/>
        <v>0.3728813559322034</v>
      </c>
      <c r="E10" s="77">
        <f>+'1 In School Youth Part'!E10+'2 Out of School Youth Part'!E10</f>
        <v>21</v>
      </c>
      <c r="F10" s="53">
        <f>+'1 In School Youth Part'!F10+'2 Out of School Youth Part'!F10</f>
        <v>21</v>
      </c>
      <c r="G10" s="53">
        <f>+'1 In School Youth Part'!G10+'2 Out of School Youth Part'!G10</f>
        <v>21</v>
      </c>
      <c r="H10" s="53">
        <f>+'1 In School Youth Part'!H10+'2 Out of School Youth Part'!H10</f>
        <v>21</v>
      </c>
      <c r="I10" s="53">
        <f>+'1 In School Youth Part'!I10+'2 Out of School Youth Part'!I10</f>
        <v>21</v>
      </c>
      <c r="J10" s="53">
        <f>+'1 In School Youth Part'!J10+'2 Out of School Youth Part'!J10</f>
        <v>22</v>
      </c>
      <c r="K10" s="53">
        <f>+'1 In School Youth Part'!K10+'2 Out of School Youth Part'!K10</f>
        <v>21</v>
      </c>
      <c r="L10" s="53">
        <f>+'1 In School Youth Part'!L10+'2 Out of School Youth Part'!L10</f>
        <v>21</v>
      </c>
      <c r="M10" s="53">
        <f>+'1 In School Youth Part'!M10+'2 Out of School Youth Part'!M10</f>
        <v>6</v>
      </c>
      <c r="N10" s="78">
        <f>+'1 In School Youth Part'!N10+'2 Out of School Youth Part'!N10</f>
        <v>21</v>
      </c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spans="1:43" s="35" customFormat="1" ht="20.100000000000001" customHeight="1">
      <c r="A11" s="23" t="s">
        <v>40</v>
      </c>
      <c r="B11" s="37">
        <f>+'1 In School Youth Part'!B11+'2 Out of School Youth Part'!B11</f>
        <v>122</v>
      </c>
      <c r="C11" s="46">
        <f>+'1 In School Youth Part'!C11+'2 Out of School Youth Part'!C11</f>
        <v>64</v>
      </c>
      <c r="D11" s="47">
        <f t="shared" si="0"/>
        <v>0.52459016393442626</v>
      </c>
      <c r="E11" s="77">
        <f>+'1 In School Youth Part'!E11+'2 Out of School Youth Part'!E11</f>
        <v>63</v>
      </c>
      <c r="F11" s="53">
        <f>+'1 In School Youth Part'!F11+'2 Out of School Youth Part'!F11</f>
        <v>41</v>
      </c>
      <c r="G11" s="53">
        <f>+'1 In School Youth Part'!G11+'2 Out of School Youth Part'!G11</f>
        <v>61</v>
      </c>
      <c r="H11" s="53">
        <f>+'1 In School Youth Part'!H11+'2 Out of School Youth Part'!H11</f>
        <v>0</v>
      </c>
      <c r="I11" s="53">
        <f>+'1 In School Youth Part'!I11+'2 Out of School Youth Part'!I11</f>
        <v>33</v>
      </c>
      <c r="J11" s="53">
        <f>+'1 In School Youth Part'!J11+'2 Out of School Youth Part'!J11</f>
        <v>36</v>
      </c>
      <c r="K11" s="53">
        <f>+'1 In School Youth Part'!K11+'2 Out of School Youth Part'!K11</f>
        <v>61</v>
      </c>
      <c r="L11" s="53">
        <f>+'1 In School Youth Part'!L11+'2 Out of School Youth Part'!L11</f>
        <v>1</v>
      </c>
      <c r="M11" s="53">
        <f>+'1 In School Youth Part'!M11+'2 Out of School Youth Part'!M11</f>
        <v>63</v>
      </c>
      <c r="N11" s="78">
        <f>+'1 In School Youth Part'!N11+'2 Out of School Youth Part'!N11</f>
        <v>57</v>
      </c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spans="1:43" s="35" customFormat="1" ht="20.100000000000001" customHeight="1">
      <c r="A12" s="23" t="s">
        <v>41</v>
      </c>
      <c r="B12" s="37">
        <f>+'1 In School Youth Part'!B12+'2 Out of School Youth Part'!B12</f>
        <v>50</v>
      </c>
      <c r="C12" s="46">
        <f>+'1 In School Youth Part'!C12+'2 Out of School Youth Part'!C12</f>
        <v>18</v>
      </c>
      <c r="D12" s="47">
        <f t="shared" si="0"/>
        <v>0.36</v>
      </c>
      <c r="E12" s="77">
        <f>+'1 In School Youth Part'!E12+'2 Out of School Youth Part'!E12</f>
        <v>15</v>
      </c>
      <c r="F12" s="53">
        <f>+'1 In School Youth Part'!F12+'2 Out of School Youth Part'!F12</f>
        <v>0</v>
      </c>
      <c r="G12" s="53">
        <f>+'1 In School Youth Part'!G12+'2 Out of School Youth Part'!G12</f>
        <v>15</v>
      </c>
      <c r="H12" s="53">
        <f>+'1 In School Youth Part'!H12+'2 Out of School Youth Part'!H12</f>
        <v>0</v>
      </c>
      <c r="I12" s="53">
        <f>+'1 In School Youth Part'!I12+'2 Out of School Youth Part'!I12</f>
        <v>6</v>
      </c>
      <c r="J12" s="53">
        <f>+'1 In School Youth Part'!J12+'2 Out of School Youth Part'!J12</f>
        <v>0</v>
      </c>
      <c r="K12" s="53">
        <f>+'1 In School Youth Part'!K12+'2 Out of School Youth Part'!K12</f>
        <v>6</v>
      </c>
      <c r="L12" s="53">
        <f>+'1 In School Youth Part'!L12+'2 Out of School Youth Part'!L12</f>
        <v>0</v>
      </c>
      <c r="M12" s="53">
        <f>+'1 In School Youth Part'!M12+'2 Out of School Youth Part'!M12</f>
        <v>15</v>
      </c>
      <c r="N12" s="78">
        <f>+'1 In School Youth Part'!N12+'2 Out of School Youth Part'!N12</f>
        <v>0</v>
      </c>
      <c r="O12" s="34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spans="1:43" s="35" customFormat="1" ht="20.100000000000001" customHeight="1">
      <c r="A13" s="23" t="s">
        <v>42</v>
      </c>
      <c r="B13" s="37">
        <f>+'1 In School Youth Part'!B13+'2 Out of School Youth Part'!B13</f>
        <v>70</v>
      </c>
      <c r="C13" s="46">
        <f>+'1 In School Youth Part'!C13+'2 Out of School Youth Part'!C13</f>
        <v>32</v>
      </c>
      <c r="D13" s="47">
        <f t="shared" si="0"/>
        <v>0.45714285714285713</v>
      </c>
      <c r="E13" s="77">
        <f>+'1 In School Youth Part'!E13+'2 Out of School Youth Part'!E13</f>
        <v>30</v>
      </c>
      <c r="F13" s="53">
        <f>+'1 In School Youth Part'!F13+'2 Out of School Youth Part'!F13</f>
        <v>30</v>
      </c>
      <c r="G13" s="53">
        <f>+'1 In School Youth Part'!G13+'2 Out of School Youth Part'!G13</f>
        <v>30</v>
      </c>
      <c r="H13" s="53">
        <f>+'1 In School Youth Part'!H13+'2 Out of School Youth Part'!H13</f>
        <v>21</v>
      </c>
      <c r="I13" s="53">
        <f>+'1 In School Youth Part'!I13+'2 Out of School Youth Part'!I13</f>
        <v>30</v>
      </c>
      <c r="J13" s="53">
        <f>+'1 In School Youth Part'!J13+'2 Out of School Youth Part'!J13</f>
        <v>30</v>
      </c>
      <c r="K13" s="53">
        <f>+'1 In School Youth Part'!K13+'2 Out of School Youth Part'!K13</f>
        <v>30</v>
      </c>
      <c r="L13" s="53">
        <f>+'1 In School Youth Part'!L13+'2 Out of School Youth Part'!L13</f>
        <v>23</v>
      </c>
      <c r="M13" s="53">
        <f>+'1 In School Youth Part'!M13+'2 Out of School Youth Part'!M13</f>
        <v>30</v>
      </c>
      <c r="N13" s="78">
        <f>+'1 In School Youth Part'!N13+'2 Out of School Youth Part'!N13</f>
        <v>30</v>
      </c>
      <c r="O13" s="34"/>
      <c r="P13" s="3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</row>
    <row r="14" spans="1:43" s="35" customFormat="1" ht="20.100000000000001" customHeight="1">
      <c r="A14" s="23" t="s">
        <v>43</v>
      </c>
      <c r="B14" s="37">
        <f>+'1 In School Youth Part'!B14+'2 Out of School Youth Part'!B14</f>
        <v>77</v>
      </c>
      <c r="C14" s="46">
        <f>+'1 In School Youth Part'!C14+'2 Out of School Youth Part'!C14</f>
        <v>36</v>
      </c>
      <c r="D14" s="47">
        <f t="shared" si="0"/>
        <v>0.46753246753246752</v>
      </c>
      <c r="E14" s="77">
        <f>+'1 In School Youth Part'!E14+'2 Out of School Youth Part'!E14</f>
        <v>33</v>
      </c>
      <c r="F14" s="53">
        <f>+'1 In School Youth Part'!F14+'2 Out of School Youth Part'!F14</f>
        <v>31</v>
      </c>
      <c r="G14" s="53">
        <f>+'1 In School Youth Part'!G14+'2 Out of School Youth Part'!G14</f>
        <v>21</v>
      </c>
      <c r="H14" s="53">
        <f>+'1 In School Youth Part'!H14+'2 Out of School Youth Part'!H14</f>
        <v>18</v>
      </c>
      <c r="I14" s="53">
        <f>+'1 In School Youth Part'!I14+'2 Out of School Youth Part'!I14</f>
        <v>20</v>
      </c>
      <c r="J14" s="53">
        <f>+'1 In School Youth Part'!J14+'2 Out of School Youth Part'!J14</f>
        <v>33</v>
      </c>
      <c r="K14" s="53">
        <f>+'1 In School Youth Part'!K14+'2 Out of School Youth Part'!K14</f>
        <v>20</v>
      </c>
      <c r="L14" s="53">
        <f>+'1 In School Youth Part'!L14+'2 Out of School Youth Part'!L14</f>
        <v>33</v>
      </c>
      <c r="M14" s="53">
        <f>+'1 In School Youth Part'!M14+'2 Out of School Youth Part'!M14</f>
        <v>32</v>
      </c>
      <c r="N14" s="78">
        <f>+'1 In School Youth Part'!N14+'2 Out of School Youth Part'!N14</f>
        <v>0</v>
      </c>
      <c r="O14" s="34"/>
      <c r="P14" s="34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</row>
    <row r="15" spans="1:43" s="35" customFormat="1" ht="20.100000000000001" customHeight="1">
      <c r="A15" s="23" t="s">
        <v>44</v>
      </c>
      <c r="B15" s="37">
        <f>+'1 In School Youth Part'!B15+'2 Out of School Youth Part'!B15</f>
        <v>428</v>
      </c>
      <c r="C15" s="46">
        <f>+'1 In School Youth Part'!C15+'2 Out of School Youth Part'!C15</f>
        <v>280</v>
      </c>
      <c r="D15" s="47">
        <f t="shared" si="0"/>
        <v>0.65420560747663548</v>
      </c>
      <c r="E15" s="77">
        <f>+'1 In School Youth Part'!E15+'2 Out of School Youth Part'!E15</f>
        <v>234</v>
      </c>
      <c r="F15" s="53">
        <f>+'1 In School Youth Part'!F15+'2 Out of School Youth Part'!F15</f>
        <v>139</v>
      </c>
      <c r="G15" s="53">
        <f>+'1 In School Youth Part'!G15+'2 Out of School Youth Part'!G15</f>
        <v>176</v>
      </c>
      <c r="H15" s="53">
        <f>+'1 In School Youth Part'!H15+'2 Out of School Youth Part'!H15</f>
        <v>183</v>
      </c>
      <c r="I15" s="53">
        <f>+'1 In School Youth Part'!I15+'2 Out of School Youth Part'!I15</f>
        <v>173</v>
      </c>
      <c r="J15" s="53">
        <f>+'1 In School Youth Part'!J15+'2 Out of School Youth Part'!J15</f>
        <v>130</v>
      </c>
      <c r="K15" s="53">
        <f>+'1 In School Youth Part'!K15+'2 Out of School Youth Part'!K15</f>
        <v>66</v>
      </c>
      <c r="L15" s="53">
        <f>+'1 In School Youth Part'!L15+'2 Out of School Youth Part'!L15</f>
        <v>208</v>
      </c>
      <c r="M15" s="53">
        <f>+'1 In School Youth Part'!M15+'2 Out of School Youth Part'!M15</f>
        <v>220</v>
      </c>
      <c r="N15" s="78">
        <f>+'1 In School Youth Part'!N15+'2 Out of School Youth Part'!N15</f>
        <v>0</v>
      </c>
      <c r="O15" s="34"/>
      <c r="P15" s="34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</row>
    <row r="16" spans="1:43" s="35" customFormat="1" ht="20.100000000000001" customHeight="1">
      <c r="A16" s="23" t="s">
        <v>45</v>
      </c>
      <c r="B16" s="37">
        <f>+'1 In School Youth Part'!B16+'2 Out of School Youth Part'!B16</f>
        <v>79</v>
      </c>
      <c r="C16" s="46">
        <f>+'1 In School Youth Part'!C16+'2 Out of School Youth Part'!C16</f>
        <v>9</v>
      </c>
      <c r="D16" s="47">
        <f t="shared" si="0"/>
        <v>0.11392405063291139</v>
      </c>
      <c r="E16" s="77">
        <f>+'1 In School Youth Part'!E16+'2 Out of School Youth Part'!E16</f>
        <v>0</v>
      </c>
      <c r="F16" s="53">
        <f>+'1 In School Youth Part'!F16+'2 Out of School Youth Part'!F16</f>
        <v>0</v>
      </c>
      <c r="G16" s="53">
        <f>+'1 In School Youth Part'!G16+'2 Out of School Youth Part'!G16</f>
        <v>0</v>
      </c>
      <c r="H16" s="53">
        <f>+'1 In School Youth Part'!H16+'2 Out of School Youth Part'!H16</f>
        <v>0</v>
      </c>
      <c r="I16" s="53">
        <f>+'1 In School Youth Part'!I16+'2 Out of School Youth Part'!I16</f>
        <v>0</v>
      </c>
      <c r="J16" s="53">
        <f>+'1 In School Youth Part'!J16+'2 Out of School Youth Part'!J16</f>
        <v>9</v>
      </c>
      <c r="K16" s="53">
        <f>+'1 In School Youth Part'!K16+'2 Out of School Youth Part'!K16</f>
        <v>0</v>
      </c>
      <c r="L16" s="53">
        <f>+'1 In School Youth Part'!L16+'2 Out of School Youth Part'!L16</f>
        <v>0</v>
      </c>
      <c r="M16" s="53">
        <f>+'1 In School Youth Part'!M16+'2 Out of School Youth Part'!M16</f>
        <v>0</v>
      </c>
      <c r="N16" s="78">
        <f>+'1 In School Youth Part'!N16+'2 Out of School Youth Part'!N16</f>
        <v>0</v>
      </c>
      <c r="O16" s="34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</row>
    <row r="17" spans="1:43" s="35" customFormat="1" ht="20.100000000000001" customHeight="1">
      <c r="A17" s="23" t="s">
        <v>46</v>
      </c>
      <c r="B17" s="37">
        <f>+'1 In School Youth Part'!B17+'2 Out of School Youth Part'!B17</f>
        <v>61</v>
      </c>
      <c r="C17" s="46">
        <f>+'1 In School Youth Part'!C17+'2 Out of School Youth Part'!C17</f>
        <v>6</v>
      </c>
      <c r="D17" s="47">
        <f t="shared" si="0"/>
        <v>9.8360655737704916E-2</v>
      </c>
      <c r="E17" s="77">
        <f>+'1 In School Youth Part'!E17+'2 Out of School Youth Part'!E17</f>
        <v>6</v>
      </c>
      <c r="F17" s="53">
        <f>+'1 In School Youth Part'!F17+'2 Out of School Youth Part'!F17</f>
        <v>0</v>
      </c>
      <c r="G17" s="53">
        <f>+'1 In School Youth Part'!G17+'2 Out of School Youth Part'!G17</f>
        <v>4</v>
      </c>
      <c r="H17" s="53">
        <f>+'1 In School Youth Part'!H17+'2 Out of School Youth Part'!H17</f>
        <v>6</v>
      </c>
      <c r="I17" s="53">
        <f>+'1 In School Youth Part'!I17+'2 Out of School Youth Part'!I17</f>
        <v>6</v>
      </c>
      <c r="J17" s="53">
        <f>+'1 In School Youth Part'!J17+'2 Out of School Youth Part'!J17</f>
        <v>6</v>
      </c>
      <c r="K17" s="53">
        <f>+'1 In School Youth Part'!K17+'2 Out of School Youth Part'!K17</f>
        <v>6</v>
      </c>
      <c r="L17" s="53">
        <f>+'1 In School Youth Part'!L17+'2 Out of School Youth Part'!L17</f>
        <v>6</v>
      </c>
      <c r="M17" s="53">
        <f>+'1 In School Youth Part'!M17+'2 Out of School Youth Part'!M17</f>
        <v>6</v>
      </c>
      <c r="N17" s="78">
        <f>+'1 In School Youth Part'!N17+'2 Out of School Youth Part'!N17</f>
        <v>0</v>
      </c>
      <c r="O17" s="34"/>
      <c r="P17" s="3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</row>
    <row r="18" spans="1:43" s="35" customFormat="1" ht="20.100000000000001" customHeight="1">
      <c r="A18" s="23" t="s">
        <v>47</v>
      </c>
      <c r="B18" s="37">
        <f>+'1 In School Youth Part'!B18+'2 Out of School Youth Part'!B18</f>
        <v>144</v>
      </c>
      <c r="C18" s="46">
        <f>+'1 In School Youth Part'!C18+'2 Out of School Youth Part'!C18</f>
        <v>65</v>
      </c>
      <c r="D18" s="47">
        <f t="shared" si="0"/>
        <v>0.4513888888888889</v>
      </c>
      <c r="E18" s="77">
        <f>+'1 In School Youth Part'!E18+'2 Out of School Youth Part'!E18</f>
        <v>50</v>
      </c>
      <c r="F18" s="53">
        <f>+'1 In School Youth Part'!F18+'2 Out of School Youth Part'!F18</f>
        <v>40</v>
      </c>
      <c r="G18" s="53">
        <f>+'1 In School Youth Part'!G18+'2 Out of School Youth Part'!G18</f>
        <v>41</v>
      </c>
      <c r="H18" s="53">
        <f>+'1 In School Youth Part'!H18+'2 Out of School Youth Part'!H18</f>
        <v>24</v>
      </c>
      <c r="I18" s="53">
        <f>+'1 In School Youth Part'!I18+'2 Out of School Youth Part'!I18</f>
        <v>24</v>
      </c>
      <c r="J18" s="53">
        <f>+'1 In School Youth Part'!J18+'2 Out of School Youth Part'!J18</f>
        <v>17</v>
      </c>
      <c r="K18" s="53">
        <f>+'1 In School Youth Part'!K18+'2 Out of School Youth Part'!K18</f>
        <v>7</v>
      </c>
      <c r="L18" s="53">
        <f>+'1 In School Youth Part'!L18+'2 Out of School Youth Part'!L18</f>
        <v>63</v>
      </c>
      <c r="M18" s="53">
        <f>+'1 In School Youth Part'!M18+'2 Out of School Youth Part'!M18</f>
        <v>53</v>
      </c>
      <c r="N18" s="78">
        <f>+'1 In School Youth Part'!N18+'2 Out of School Youth Part'!N18</f>
        <v>0</v>
      </c>
      <c r="O18" s="34"/>
      <c r="P18" s="3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spans="1:43" s="35" customFormat="1" ht="20.100000000000001" customHeight="1">
      <c r="A19" s="23" t="s">
        <v>48</v>
      </c>
      <c r="B19" s="37">
        <f>+'1 In School Youth Part'!B19+'2 Out of School Youth Part'!B19</f>
        <v>43</v>
      </c>
      <c r="C19" s="46">
        <f>+'1 In School Youth Part'!C19+'2 Out of School Youth Part'!C19</f>
        <v>23</v>
      </c>
      <c r="D19" s="47">
        <f t="shared" si="0"/>
        <v>0.53488372093023251</v>
      </c>
      <c r="E19" s="77">
        <f>+'1 In School Youth Part'!E19+'2 Out of School Youth Part'!E19</f>
        <v>23</v>
      </c>
      <c r="F19" s="53">
        <f>+'1 In School Youth Part'!F19+'2 Out of School Youth Part'!F19</f>
        <v>22</v>
      </c>
      <c r="G19" s="53">
        <f>+'1 In School Youth Part'!G19+'2 Out of School Youth Part'!G19</f>
        <v>23</v>
      </c>
      <c r="H19" s="53">
        <f>+'1 In School Youth Part'!H19+'2 Out of School Youth Part'!H19</f>
        <v>23</v>
      </c>
      <c r="I19" s="53">
        <f>+'1 In School Youth Part'!I19+'2 Out of School Youth Part'!I19</f>
        <v>0</v>
      </c>
      <c r="J19" s="53">
        <f>+'1 In School Youth Part'!J19+'2 Out of School Youth Part'!J19</f>
        <v>23</v>
      </c>
      <c r="K19" s="53">
        <f>+'1 In School Youth Part'!K19+'2 Out of School Youth Part'!K19</f>
        <v>23</v>
      </c>
      <c r="L19" s="53">
        <f>+'1 In School Youth Part'!L19+'2 Out of School Youth Part'!L19</f>
        <v>22</v>
      </c>
      <c r="M19" s="53">
        <f>+'1 In School Youth Part'!M19+'2 Out of School Youth Part'!M19</f>
        <v>23</v>
      </c>
      <c r="N19" s="78">
        <f>+'1 In School Youth Part'!N19+'2 Out of School Youth Part'!N19</f>
        <v>23</v>
      </c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</row>
    <row r="20" spans="1:43" s="35" customFormat="1" ht="20.100000000000001" customHeight="1">
      <c r="A20" s="23" t="s">
        <v>49</v>
      </c>
      <c r="B20" s="37">
        <f>+'1 In School Youth Part'!B20+'2 Out of School Youth Part'!B20</f>
        <v>90</v>
      </c>
      <c r="C20" s="46">
        <f>+'1 In School Youth Part'!C20+'2 Out of School Youth Part'!C20</f>
        <v>33</v>
      </c>
      <c r="D20" s="47">
        <f t="shared" si="0"/>
        <v>0.36666666666666664</v>
      </c>
      <c r="E20" s="77">
        <f>+'1 In School Youth Part'!E20+'2 Out of School Youth Part'!E20</f>
        <v>32</v>
      </c>
      <c r="F20" s="53">
        <f>+'1 In School Youth Part'!F20+'2 Out of School Youth Part'!F20</f>
        <v>31</v>
      </c>
      <c r="G20" s="53">
        <f>+'1 In School Youth Part'!G20+'2 Out of School Youth Part'!G20</f>
        <v>20</v>
      </c>
      <c r="H20" s="53">
        <f>+'1 In School Youth Part'!H20+'2 Out of School Youth Part'!H20</f>
        <v>25</v>
      </c>
      <c r="I20" s="53">
        <f>+'1 In School Youth Part'!I20+'2 Out of School Youth Part'!I20</f>
        <v>25</v>
      </c>
      <c r="J20" s="53">
        <f>+'1 In School Youth Part'!J20+'2 Out of School Youth Part'!J20</f>
        <v>12</v>
      </c>
      <c r="K20" s="53">
        <f>+'1 In School Youth Part'!K20+'2 Out of School Youth Part'!K20</f>
        <v>24</v>
      </c>
      <c r="L20" s="53">
        <f>+'1 In School Youth Part'!L20+'2 Out of School Youth Part'!L20</f>
        <v>7</v>
      </c>
      <c r="M20" s="53">
        <f>+'1 In School Youth Part'!M20+'2 Out of School Youth Part'!M20</f>
        <v>31</v>
      </c>
      <c r="N20" s="78">
        <f>+'1 In School Youth Part'!N20+'2 Out of School Youth Part'!N20</f>
        <v>22</v>
      </c>
      <c r="O20" s="34"/>
      <c r="P20" s="34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</row>
    <row r="21" spans="1:43" s="35" customFormat="1" ht="20.100000000000001" customHeight="1" thickBot="1">
      <c r="A21" s="55" t="s">
        <v>50</v>
      </c>
      <c r="B21" s="79">
        <f>+'1 In School Youth Part'!B21+'2 Out of School Youth Part'!B21</f>
        <v>160</v>
      </c>
      <c r="C21" s="57">
        <f>+'1 In School Youth Part'!C21+'2 Out of School Youth Part'!C21</f>
        <v>23</v>
      </c>
      <c r="D21" s="58">
        <f t="shared" si="0"/>
        <v>0.14374999999999999</v>
      </c>
      <c r="E21" s="77">
        <f>+'1 In School Youth Part'!E21+'2 Out of School Youth Part'!E21</f>
        <v>7</v>
      </c>
      <c r="F21" s="53">
        <f>+'1 In School Youth Part'!F21+'2 Out of School Youth Part'!F21</f>
        <v>16</v>
      </c>
      <c r="G21" s="53">
        <f>+'1 In School Youth Part'!G21+'2 Out of School Youth Part'!G21</f>
        <v>18</v>
      </c>
      <c r="H21" s="53">
        <f>+'1 In School Youth Part'!H21+'2 Out of School Youth Part'!H21</f>
        <v>0</v>
      </c>
      <c r="I21" s="53">
        <f>+'1 In School Youth Part'!I21+'2 Out of School Youth Part'!I21</f>
        <v>17</v>
      </c>
      <c r="J21" s="53">
        <f>+'1 In School Youth Part'!J21+'2 Out of School Youth Part'!J21</f>
        <v>5</v>
      </c>
      <c r="K21" s="53">
        <f>+'1 In School Youth Part'!K21+'2 Out of School Youth Part'!K21</f>
        <v>16</v>
      </c>
      <c r="L21" s="53">
        <f>+'1 In School Youth Part'!L21+'2 Out of School Youth Part'!L21</f>
        <v>0</v>
      </c>
      <c r="M21" s="53">
        <f>+'1 In School Youth Part'!M21+'2 Out of School Youth Part'!M21</f>
        <v>1</v>
      </c>
      <c r="N21" s="80">
        <f>+'1 In School Youth Part'!N21+'2 Out of School Youth Part'!N21</f>
        <v>0</v>
      </c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spans="1:43" s="35" customFormat="1" ht="20.100000000000001" customHeight="1" thickBot="1">
      <c r="A22" s="64" t="s">
        <v>51</v>
      </c>
      <c r="B22" s="65">
        <f>SUM(B6:B21)</f>
        <v>1681</v>
      </c>
      <c r="C22" s="66">
        <f>SUM(C6:C21)</f>
        <v>693</v>
      </c>
      <c r="D22" s="67">
        <f t="shared" si="0"/>
        <v>0.41225461035098154</v>
      </c>
      <c r="E22" s="81">
        <f>SUM(E6:E21)</f>
        <v>541</v>
      </c>
      <c r="F22" s="82">
        <f t="shared" ref="F22:N22" si="1">SUM(F6:F21)</f>
        <v>403</v>
      </c>
      <c r="G22" s="66">
        <f t="shared" si="1"/>
        <v>448</v>
      </c>
      <c r="H22" s="66">
        <f t="shared" si="1"/>
        <v>333</v>
      </c>
      <c r="I22" s="66">
        <f t="shared" si="1"/>
        <v>381</v>
      </c>
      <c r="J22" s="66">
        <f t="shared" si="1"/>
        <v>352</v>
      </c>
      <c r="K22" s="66">
        <f t="shared" si="1"/>
        <v>297</v>
      </c>
      <c r="L22" s="66">
        <f t="shared" si="1"/>
        <v>404</v>
      </c>
      <c r="M22" s="66">
        <f t="shared" si="1"/>
        <v>516</v>
      </c>
      <c r="N22" s="68">
        <f t="shared" si="1"/>
        <v>153</v>
      </c>
      <c r="O22" s="33"/>
      <c r="P22" s="34"/>
      <c r="Q22" s="69"/>
      <c r="R22" s="70"/>
      <c r="S22" s="70"/>
      <c r="T22" s="70"/>
      <c r="U22" s="70"/>
      <c r="V22" s="70"/>
      <c r="W22" s="33"/>
      <c r="X22" s="33"/>
      <c r="Y22" s="33"/>
      <c r="Z22" s="33"/>
      <c r="AA22" s="33"/>
      <c r="AB22" s="33"/>
      <c r="AC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spans="1:43" ht="76.5" customHeight="1" thickBot="1">
      <c r="A23" s="232" t="s">
        <v>52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</row>
    <row r="24" spans="1:43">
      <c r="A24" s="83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zoomScale="70" zoomScaleNormal="70" workbookViewId="0">
      <selection activeCell="C10" sqref="C10"/>
    </sheetView>
  </sheetViews>
  <sheetFormatPr defaultColWidth="9.140625" defaultRowHeight="12.75"/>
  <cols>
    <col min="1" max="1" width="19.140625" style="2" customWidth="1"/>
    <col min="2" max="2" width="7.140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>
      <c r="A1" s="253" t="str">
        <f>+'1 In School Youth Part'!A1:N1</f>
        <v>TAB 7 - WIOA TITLE I PARTICIPANT SUMMARY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5"/>
    </row>
    <row r="2" spans="1:17" ht="21.95" customHeight="1">
      <c r="A2" s="262" t="str">
        <f>'1 In School Youth Part'!$A$2</f>
        <v>FY23 QUARTER ENDING SEPTEMBER 30, 2022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>
      <c r="A3" s="266" t="s">
        <v>55</v>
      </c>
      <c r="B3" s="267"/>
      <c r="C3" s="267"/>
      <c r="D3" s="267"/>
      <c r="E3" s="267"/>
      <c r="F3" s="267"/>
      <c r="G3" s="267"/>
      <c r="H3" s="267"/>
      <c r="I3" s="267"/>
      <c r="J3" s="267"/>
      <c r="K3" s="242"/>
      <c r="L3" s="242"/>
      <c r="M3" s="242"/>
      <c r="N3" s="242"/>
      <c r="O3" s="243"/>
    </row>
    <row r="4" spans="1:17" ht="25.5" customHeight="1">
      <c r="A4" s="247" t="s">
        <v>19</v>
      </c>
      <c r="B4" s="261" t="s">
        <v>56</v>
      </c>
      <c r="C4" s="261"/>
      <c r="D4" s="257"/>
      <c r="E4" s="258" t="s">
        <v>57</v>
      </c>
      <c r="F4" s="259"/>
      <c r="G4" s="260"/>
      <c r="H4" s="258" t="s">
        <v>58</v>
      </c>
      <c r="I4" s="257"/>
      <c r="J4" s="84" t="s">
        <v>59</v>
      </c>
      <c r="K4" s="256" t="s">
        <v>60</v>
      </c>
      <c r="L4" s="257"/>
      <c r="M4" s="225" t="s">
        <v>61</v>
      </c>
      <c r="N4" s="258" t="s">
        <v>62</v>
      </c>
      <c r="O4" s="260"/>
    </row>
    <row r="5" spans="1:17" ht="30" customHeight="1" thickBot="1">
      <c r="A5" s="248"/>
      <c r="B5" s="19" t="s">
        <v>22</v>
      </c>
      <c r="C5" s="19" t="s">
        <v>23</v>
      </c>
      <c r="D5" s="85" t="s">
        <v>63</v>
      </c>
      <c r="E5" s="19" t="s">
        <v>22</v>
      </c>
      <c r="F5" s="19" t="s">
        <v>23</v>
      </c>
      <c r="G5" s="85" t="s">
        <v>63</v>
      </c>
      <c r="H5" s="19" t="s">
        <v>22</v>
      </c>
      <c r="I5" s="20" t="s">
        <v>23</v>
      </c>
      <c r="J5" s="20" t="s">
        <v>23</v>
      </c>
      <c r="K5" s="19" t="s">
        <v>22</v>
      </c>
      <c r="L5" s="20" t="s">
        <v>23</v>
      </c>
      <c r="M5" s="20" t="s">
        <v>23</v>
      </c>
      <c r="N5" s="19" t="s">
        <v>22</v>
      </c>
      <c r="O5" s="86" t="s">
        <v>23</v>
      </c>
    </row>
    <row r="6" spans="1:17" s="35" customFormat="1" ht="21.95" customHeight="1">
      <c r="A6" s="23" t="s">
        <v>35</v>
      </c>
      <c r="B6" s="87">
        <v>0</v>
      </c>
      <c r="C6" s="88">
        <v>0</v>
      </c>
      <c r="D6" s="47">
        <f>IF(B6&gt;0,C6/B6,0)</f>
        <v>0</v>
      </c>
      <c r="E6" s="37">
        <v>0</v>
      </c>
      <c r="F6" s="89">
        <v>0</v>
      </c>
      <c r="G6" s="47">
        <f>IF(E6&gt;0,F6/E6,0)</f>
        <v>0</v>
      </c>
      <c r="H6" s="40">
        <v>0</v>
      </c>
      <c r="I6" s="90">
        <v>0</v>
      </c>
      <c r="J6" s="91">
        <v>0</v>
      </c>
      <c r="K6" s="92">
        <f t="shared" ref="K6:K22" si="0">IF((E6+H6)&gt;0,(E6+H6)/B6,0)</f>
        <v>0</v>
      </c>
      <c r="L6" s="39">
        <f>IF(C6&gt;0,(F6+I6-J6)/C6,0)</f>
        <v>0</v>
      </c>
      <c r="M6" s="93">
        <v>0</v>
      </c>
      <c r="N6" s="37">
        <v>0</v>
      </c>
      <c r="O6" s="94">
        <v>0</v>
      </c>
      <c r="P6" s="34"/>
      <c r="Q6" s="95"/>
    </row>
    <row r="7" spans="1:17" s="35" customFormat="1" ht="21.95" customHeight="1">
      <c r="A7" s="36" t="s">
        <v>36</v>
      </c>
      <c r="B7" s="87">
        <v>3</v>
      </c>
      <c r="C7" s="88">
        <v>0</v>
      </c>
      <c r="D7" s="47">
        <f t="shared" ref="D7:D21" si="1">IF(B7&gt;0,C7/B7,0)</f>
        <v>0</v>
      </c>
      <c r="E7" s="37">
        <v>1</v>
      </c>
      <c r="F7" s="89">
        <v>0</v>
      </c>
      <c r="G7" s="39">
        <f t="shared" ref="G7:G12" si="2">F7/E7</f>
        <v>0</v>
      </c>
      <c r="H7" s="40">
        <v>1</v>
      </c>
      <c r="I7" s="90">
        <v>0</v>
      </c>
      <c r="J7" s="97">
        <v>0</v>
      </c>
      <c r="K7" s="92">
        <f t="shared" si="0"/>
        <v>0.66666666666666663</v>
      </c>
      <c r="L7" s="39">
        <f t="shared" ref="L7:L22" si="3">IF(C7&gt;0,(F7+I7-J7)/C7,0)</f>
        <v>0</v>
      </c>
      <c r="M7" s="93">
        <v>0</v>
      </c>
      <c r="N7" s="37">
        <v>3</v>
      </c>
      <c r="O7" s="94">
        <v>0</v>
      </c>
      <c r="P7" s="34"/>
      <c r="Q7" s="95"/>
    </row>
    <row r="8" spans="1:17" s="35" customFormat="1" ht="21.95" customHeight="1">
      <c r="A8" s="23" t="s">
        <v>37</v>
      </c>
      <c r="B8" s="98">
        <v>3</v>
      </c>
      <c r="C8" s="53">
        <v>0</v>
      </c>
      <c r="D8" s="47">
        <f t="shared" si="1"/>
        <v>0</v>
      </c>
      <c r="E8" s="45">
        <v>1</v>
      </c>
      <c r="F8" s="99">
        <v>0</v>
      </c>
      <c r="G8" s="96">
        <f t="shared" si="2"/>
        <v>0</v>
      </c>
      <c r="H8" s="100">
        <v>1</v>
      </c>
      <c r="I8" s="101">
        <v>0</v>
      </c>
      <c r="J8" s="102">
        <v>0</v>
      </c>
      <c r="K8" s="92">
        <f t="shared" si="0"/>
        <v>0.66666666666666663</v>
      </c>
      <c r="L8" s="39">
        <f t="shared" si="3"/>
        <v>0</v>
      </c>
      <c r="M8" s="103">
        <v>0</v>
      </c>
      <c r="N8" s="45">
        <v>1</v>
      </c>
      <c r="O8" s="78">
        <v>0</v>
      </c>
      <c r="P8" s="34"/>
    </row>
    <row r="9" spans="1:17" s="35" customFormat="1" ht="21.95" customHeight="1">
      <c r="A9" s="23" t="s">
        <v>38</v>
      </c>
      <c r="B9" s="98">
        <v>10</v>
      </c>
      <c r="C9" s="53">
        <v>0</v>
      </c>
      <c r="D9" s="47">
        <f t="shared" si="1"/>
        <v>0</v>
      </c>
      <c r="E9" s="45">
        <v>2</v>
      </c>
      <c r="F9" s="99">
        <v>0</v>
      </c>
      <c r="G9" s="47">
        <f>IF(E9&gt;0,F9/E9,0)</f>
        <v>0</v>
      </c>
      <c r="H9" s="48">
        <v>8</v>
      </c>
      <c r="I9" s="54">
        <v>0</v>
      </c>
      <c r="J9" s="102">
        <v>0</v>
      </c>
      <c r="K9" s="92">
        <f t="shared" si="0"/>
        <v>1</v>
      </c>
      <c r="L9" s="39">
        <f t="shared" si="3"/>
        <v>0</v>
      </c>
      <c r="M9" s="103">
        <v>0</v>
      </c>
      <c r="N9" s="45">
        <v>10</v>
      </c>
      <c r="O9" s="78">
        <v>0</v>
      </c>
      <c r="P9" s="34"/>
      <c r="Q9" s="95"/>
    </row>
    <row r="10" spans="1:17" s="35" customFormat="1" ht="21.95" customHeight="1">
      <c r="A10" s="23" t="s">
        <v>39</v>
      </c>
      <c r="B10" s="98">
        <v>0</v>
      </c>
      <c r="C10" s="53">
        <v>0</v>
      </c>
      <c r="D10" s="47">
        <f t="shared" si="1"/>
        <v>0</v>
      </c>
      <c r="E10" s="45">
        <v>0</v>
      </c>
      <c r="F10" s="99">
        <v>0</v>
      </c>
      <c r="G10" s="47">
        <f>IF(E10&gt;0,F10/E10,0)</f>
        <v>0</v>
      </c>
      <c r="H10" s="48">
        <v>0</v>
      </c>
      <c r="I10" s="54">
        <v>0</v>
      </c>
      <c r="J10" s="102">
        <v>0</v>
      </c>
      <c r="K10" s="92">
        <f t="shared" si="0"/>
        <v>0</v>
      </c>
      <c r="L10" s="39">
        <f t="shared" si="3"/>
        <v>0</v>
      </c>
      <c r="M10" s="103">
        <v>0</v>
      </c>
      <c r="N10" s="45">
        <v>0</v>
      </c>
      <c r="O10" s="78">
        <v>0</v>
      </c>
      <c r="P10" s="34"/>
      <c r="Q10" s="95"/>
    </row>
    <row r="11" spans="1:17" s="35" customFormat="1" ht="21.95" customHeight="1">
      <c r="A11" s="23" t="s">
        <v>40</v>
      </c>
      <c r="B11" s="98">
        <v>0</v>
      </c>
      <c r="C11" s="53">
        <v>1</v>
      </c>
      <c r="D11" s="47">
        <f t="shared" si="1"/>
        <v>0</v>
      </c>
      <c r="E11" s="45">
        <v>0</v>
      </c>
      <c r="F11" s="99">
        <v>1</v>
      </c>
      <c r="G11" s="47">
        <f>IF(E11&gt;0,F11/E11,0)</f>
        <v>0</v>
      </c>
      <c r="H11" s="104">
        <v>0</v>
      </c>
      <c r="I11" s="105">
        <v>0</v>
      </c>
      <c r="J11" s="102">
        <v>0</v>
      </c>
      <c r="K11" s="92">
        <f t="shared" si="0"/>
        <v>0</v>
      </c>
      <c r="L11" s="39">
        <f t="shared" si="3"/>
        <v>1</v>
      </c>
      <c r="M11" s="103">
        <v>19</v>
      </c>
      <c r="N11" s="45">
        <v>0</v>
      </c>
      <c r="O11" s="78">
        <v>1</v>
      </c>
      <c r="P11" s="34"/>
      <c r="Q11" s="95"/>
    </row>
    <row r="12" spans="1:17" s="35" customFormat="1" ht="21.95" customHeight="1">
      <c r="A12" s="23" t="s">
        <v>41</v>
      </c>
      <c r="B12" s="98">
        <v>5</v>
      </c>
      <c r="C12" s="53">
        <v>0</v>
      </c>
      <c r="D12" s="47">
        <f t="shared" si="1"/>
        <v>0</v>
      </c>
      <c r="E12" s="45">
        <v>2</v>
      </c>
      <c r="F12" s="99">
        <v>0</v>
      </c>
      <c r="G12" s="47">
        <f t="shared" si="2"/>
        <v>0</v>
      </c>
      <c r="H12" s="48">
        <v>2</v>
      </c>
      <c r="I12" s="54">
        <v>0</v>
      </c>
      <c r="J12" s="102">
        <v>0</v>
      </c>
      <c r="K12" s="92">
        <f t="shared" si="0"/>
        <v>0.8</v>
      </c>
      <c r="L12" s="39">
        <f t="shared" si="3"/>
        <v>0</v>
      </c>
      <c r="M12" s="103">
        <v>0</v>
      </c>
      <c r="N12" s="45">
        <v>4</v>
      </c>
      <c r="O12" s="78">
        <v>0</v>
      </c>
      <c r="P12" s="34"/>
      <c r="Q12" s="95"/>
    </row>
    <row r="13" spans="1:17" s="35" customFormat="1" ht="21.95" customHeight="1">
      <c r="A13" s="23" t="s">
        <v>42</v>
      </c>
      <c r="B13" s="98">
        <v>14</v>
      </c>
      <c r="C13" s="53">
        <v>0</v>
      </c>
      <c r="D13" s="47">
        <f t="shared" si="1"/>
        <v>0</v>
      </c>
      <c r="E13" s="45">
        <v>8</v>
      </c>
      <c r="F13" s="99">
        <v>0</v>
      </c>
      <c r="G13" s="96">
        <f t="shared" ref="G13:G22" si="4">F13/E13</f>
        <v>0</v>
      </c>
      <c r="H13" s="100">
        <v>3</v>
      </c>
      <c r="I13" s="101">
        <v>0</v>
      </c>
      <c r="J13" s="102">
        <v>0</v>
      </c>
      <c r="K13" s="92">
        <f t="shared" si="0"/>
        <v>0.7857142857142857</v>
      </c>
      <c r="L13" s="39">
        <f t="shared" si="3"/>
        <v>0</v>
      </c>
      <c r="M13" s="103">
        <v>0</v>
      </c>
      <c r="N13" s="45">
        <v>10</v>
      </c>
      <c r="O13" s="78">
        <v>0</v>
      </c>
      <c r="P13" s="34"/>
      <c r="Q13" s="95"/>
    </row>
    <row r="14" spans="1:17" s="35" customFormat="1" ht="21.95" customHeight="1">
      <c r="A14" s="23" t="s">
        <v>43</v>
      </c>
      <c r="B14" s="98">
        <v>0</v>
      </c>
      <c r="C14" s="53">
        <v>0</v>
      </c>
      <c r="D14" s="47">
        <f t="shared" si="1"/>
        <v>0</v>
      </c>
      <c r="E14" s="45">
        <v>0</v>
      </c>
      <c r="F14" s="99">
        <v>0</v>
      </c>
      <c r="G14" s="47">
        <f>IF(E14&gt;0,F14/E14,0)</f>
        <v>0</v>
      </c>
      <c r="H14" s="48">
        <v>0</v>
      </c>
      <c r="I14" s="54">
        <v>0</v>
      </c>
      <c r="J14" s="102">
        <v>0</v>
      </c>
      <c r="K14" s="92">
        <f t="shared" si="0"/>
        <v>0</v>
      </c>
      <c r="L14" s="39">
        <f t="shared" si="3"/>
        <v>0</v>
      </c>
      <c r="M14" s="103">
        <v>0</v>
      </c>
      <c r="N14" s="45">
        <v>0</v>
      </c>
      <c r="O14" s="78">
        <v>0</v>
      </c>
      <c r="P14" s="34"/>
      <c r="Q14" s="95"/>
    </row>
    <row r="15" spans="1:17" s="35" customFormat="1" ht="21.95" customHeight="1">
      <c r="A15" s="23" t="s">
        <v>44</v>
      </c>
      <c r="B15" s="98">
        <v>81</v>
      </c>
      <c r="C15" s="53">
        <v>47</v>
      </c>
      <c r="D15" s="47">
        <f t="shared" si="1"/>
        <v>0.58024691358024694</v>
      </c>
      <c r="E15" s="45">
        <v>15</v>
      </c>
      <c r="F15" s="99">
        <v>6</v>
      </c>
      <c r="G15" s="47">
        <f t="shared" si="4"/>
        <v>0.4</v>
      </c>
      <c r="H15" s="48">
        <v>48</v>
      </c>
      <c r="I15" s="54">
        <v>35</v>
      </c>
      <c r="J15" s="102">
        <v>0</v>
      </c>
      <c r="K15" s="92">
        <f t="shared" si="0"/>
        <v>0.77777777777777779</v>
      </c>
      <c r="L15" s="39">
        <f t="shared" si="3"/>
        <v>0.87234042553191493</v>
      </c>
      <c r="M15" s="103">
        <v>16.690000000000001</v>
      </c>
      <c r="N15" s="45">
        <v>61</v>
      </c>
      <c r="O15" s="78">
        <v>43</v>
      </c>
      <c r="P15" s="34"/>
      <c r="Q15" s="95"/>
    </row>
    <row r="16" spans="1:17" s="35" customFormat="1" ht="21.95" customHeight="1">
      <c r="A16" s="23" t="s">
        <v>45</v>
      </c>
      <c r="B16" s="98">
        <v>0</v>
      </c>
      <c r="C16" s="53">
        <v>0</v>
      </c>
      <c r="D16" s="47">
        <f t="shared" si="1"/>
        <v>0</v>
      </c>
      <c r="E16" s="45">
        <v>0</v>
      </c>
      <c r="F16" s="99">
        <v>0</v>
      </c>
      <c r="G16" s="47">
        <f>IF(E16&gt;0,F16/E16,0)</f>
        <v>0</v>
      </c>
      <c r="H16" s="48">
        <v>0</v>
      </c>
      <c r="I16" s="54">
        <v>0</v>
      </c>
      <c r="J16" s="102">
        <v>0</v>
      </c>
      <c r="K16" s="92">
        <f t="shared" si="0"/>
        <v>0</v>
      </c>
      <c r="L16" s="39">
        <f t="shared" si="3"/>
        <v>0</v>
      </c>
      <c r="M16" s="103">
        <v>0</v>
      </c>
      <c r="N16" s="45">
        <v>0</v>
      </c>
      <c r="O16" s="78">
        <v>0</v>
      </c>
      <c r="P16" s="34"/>
      <c r="Q16" s="95"/>
    </row>
    <row r="17" spans="1:17" s="35" customFormat="1" ht="21.95" customHeight="1">
      <c r="A17" s="23" t="s">
        <v>46</v>
      </c>
      <c r="B17" s="98">
        <v>10</v>
      </c>
      <c r="C17" s="53">
        <v>0</v>
      </c>
      <c r="D17" s="47">
        <f t="shared" si="1"/>
        <v>0</v>
      </c>
      <c r="E17" s="45">
        <v>2</v>
      </c>
      <c r="F17" s="99">
        <v>0</v>
      </c>
      <c r="G17" s="47">
        <f t="shared" si="4"/>
        <v>0</v>
      </c>
      <c r="H17" s="48">
        <v>5</v>
      </c>
      <c r="I17" s="54">
        <v>0</v>
      </c>
      <c r="J17" s="102">
        <v>0</v>
      </c>
      <c r="K17" s="92">
        <f t="shared" si="0"/>
        <v>0.7</v>
      </c>
      <c r="L17" s="39">
        <f t="shared" si="3"/>
        <v>0</v>
      </c>
      <c r="M17" s="103">
        <v>0</v>
      </c>
      <c r="N17" s="45">
        <v>5</v>
      </c>
      <c r="O17" s="78">
        <v>0</v>
      </c>
      <c r="P17" s="34"/>
      <c r="Q17" s="95"/>
    </row>
    <row r="18" spans="1:17" s="35" customFormat="1" ht="21.95" customHeight="1">
      <c r="A18" s="23" t="s">
        <v>47</v>
      </c>
      <c r="B18" s="98">
        <v>0</v>
      </c>
      <c r="C18" s="53">
        <v>0</v>
      </c>
      <c r="D18" s="47">
        <f t="shared" si="1"/>
        <v>0</v>
      </c>
      <c r="E18" s="45">
        <v>0</v>
      </c>
      <c r="F18" s="99">
        <v>0</v>
      </c>
      <c r="G18" s="47">
        <f>IF(E18&gt;0,F18/E18,0)</f>
        <v>0</v>
      </c>
      <c r="H18" s="48">
        <v>0</v>
      </c>
      <c r="I18" s="54">
        <v>0</v>
      </c>
      <c r="J18" s="102">
        <v>0</v>
      </c>
      <c r="K18" s="92">
        <f>IF((E18+H18)&gt;0,(E18+H18)/B18,0)</f>
        <v>0</v>
      </c>
      <c r="L18" s="39">
        <f t="shared" si="3"/>
        <v>0</v>
      </c>
      <c r="M18" s="103">
        <v>0</v>
      </c>
      <c r="N18" s="45">
        <v>0</v>
      </c>
      <c r="O18" s="78">
        <v>0</v>
      </c>
      <c r="P18" s="34"/>
      <c r="Q18" s="95"/>
    </row>
    <row r="19" spans="1:17" s="35" customFormat="1" ht="21.95" customHeight="1">
      <c r="A19" s="23" t="s">
        <v>48</v>
      </c>
      <c r="B19" s="98">
        <v>0</v>
      </c>
      <c r="C19" s="53">
        <v>0</v>
      </c>
      <c r="D19" s="47">
        <f t="shared" si="1"/>
        <v>0</v>
      </c>
      <c r="E19" s="45">
        <v>0</v>
      </c>
      <c r="F19" s="99">
        <v>0</v>
      </c>
      <c r="G19" s="47">
        <f>IF(E19&gt;0,F19/E19,0)</f>
        <v>0</v>
      </c>
      <c r="H19" s="40">
        <v>0</v>
      </c>
      <c r="I19" s="90">
        <v>0</v>
      </c>
      <c r="J19" s="91">
        <v>0</v>
      </c>
      <c r="K19" s="92">
        <f t="shared" ref="K19:K22" si="5">IF((E19+H19)&gt;0,(E19+H19)/B19,0)</f>
        <v>0</v>
      </c>
      <c r="L19" s="106">
        <f t="shared" si="3"/>
        <v>0</v>
      </c>
      <c r="M19" s="103">
        <v>0</v>
      </c>
      <c r="N19" s="45">
        <v>0</v>
      </c>
      <c r="O19" s="78">
        <v>0</v>
      </c>
      <c r="P19" s="34"/>
      <c r="Q19" s="95"/>
    </row>
    <row r="20" spans="1:17" s="35" customFormat="1" ht="21.95" customHeight="1">
      <c r="A20" s="23" t="s">
        <v>49</v>
      </c>
      <c r="B20" s="222">
        <v>0</v>
      </c>
      <c r="C20" s="49">
        <v>0</v>
      </c>
      <c r="D20" s="47">
        <f t="shared" si="1"/>
        <v>0</v>
      </c>
      <c r="E20" s="45">
        <v>0</v>
      </c>
      <c r="F20" s="99">
        <v>0</v>
      </c>
      <c r="G20" s="47">
        <f>IF(E20&gt;0,F20/E20,0)</f>
        <v>0</v>
      </c>
      <c r="H20" s="40">
        <v>0</v>
      </c>
      <c r="I20" s="90">
        <v>0</v>
      </c>
      <c r="J20" s="91">
        <v>0</v>
      </c>
      <c r="K20" s="92">
        <f t="shared" si="5"/>
        <v>0</v>
      </c>
      <c r="L20" s="39">
        <f t="shared" si="3"/>
        <v>0</v>
      </c>
      <c r="M20" s="103">
        <v>0</v>
      </c>
      <c r="N20" s="45">
        <v>0</v>
      </c>
      <c r="O20" s="78">
        <v>0</v>
      </c>
      <c r="P20" s="34"/>
      <c r="Q20" s="95"/>
    </row>
    <row r="21" spans="1:17" s="35" customFormat="1" ht="21.95" customHeight="1" thickBot="1">
      <c r="A21" s="55" t="s">
        <v>50</v>
      </c>
      <c r="B21" s="107">
        <v>30</v>
      </c>
      <c r="C21" s="108">
        <v>1</v>
      </c>
      <c r="D21" s="47">
        <f t="shared" si="1"/>
        <v>3.3333333333333333E-2</v>
      </c>
      <c r="E21" s="109">
        <v>15</v>
      </c>
      <c r="F21" s="110">
        <v>0</v>
      </c>
      <c r="G21" s="96">
        <f>IF(E21&gt;0,F21/E21,0)</f>
        <v>0</v>
      </c>
      <c r="H21" s="100">
        <v>10</v>
      </c>
      <c r="I21" s="101">
        <v>0</v>
      </c>
      <c r="J21" s="97">
        <v>0</v>
      </c>
      <c r="K21" s="131">
        <f t="shared" si="5"/>
        <v>0.83333333333333337</v>
      </c>
      <c r="L21" s="96">
        <f t="shared" si="3"/>
        <v>0</v>
      </c>
      <c r="M21" s="111">
        <v>0</v>
      </c>
      <c r="N21" s="109">
        <v>25</v>
      </c>
      <c r="O21" s="112">
        <v>0</v>
      </c>
      <c r="P21" s="34"/>
      <c r="Q21" s="95"/>
    </row>
    <row r="22" spans="1:17" s="35" customFormat="1" ht="21.95" customHeight="1" thickBot="1">
      <c r="A22" s="64" t="s">
        <v>51</v>
      </c>
      <c r="B22" s="113">
        <f>SUM(B6:B21)</f>
        <v>156</v>
      </c>
      <c r="C22" s="82">
        <f>SUM(C6:C21)</f>
        <v>49</v>
      </c>
      <c r="D22" s="67">
        <f t="shared" ref="D22" si="6">C22/B22</f>
        <v>0.3141025641025641</v>
      </c>
      <c r="E22" s="65">
        <f>SUM(E6:E21)</f>
        <v>46</v>
      </c>
      <c r="F22" s="114">
        <f>SUM(F6:F21)</f>
        <v>7</v>
      </c>
      <c r="G22" s="67">
        <f t="shared" si="4"/>
        <v>0.15217391304347827</v>
      </c>
      <c r="H22" s="115">
        <f>SUM(H6:H21)</f>
        <v>78</v>
      </c>
      <c r="I22" s="116">
        <f>SUM(I6:I21)</f>
        <v>35</v>
      </c>
      <c r="J22" s="117">
        <f>SUM(J6:J21)</f>
        <v>0</v>
      </c>
      <c r="K22" s="118">
        <f t="shared" si="5"/>
        <v>0.79487179487179482</v>
      </c>
      <c r="L22" s="67">
        <f t="shared" si="3"/>
        <v>0.8571428571428571</v>
      </c>
      <c r="M22" s="119">
        <v>17.02</v>
      </c>
      <c r="N22" s="65">
        <f>SUM(N6:N21)</f>
        <v>119</v>
      </c>
      <c r="O22" s="68">
        <f>SUM(O6:O21)</f>
        <v>44</v>
      </c>
      <c r="P22" s="34"/>
      <c r="Q22" s="120"/>
    </row>
    <row r="23" spans="1:17" s="35" customFormat="1" ht="12.75" customHeight="1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>
      <c r="A24" s="268" t="s">
        <v>64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70"/>
      <c r="P24" s="34"/>
      <c r="Q24" s="120"/>
    </row>
    <row r="25" spans="1:17" s="35" customFormat="1" ht="12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5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/>
  <cols>
    <col min="1" max="1" width="19.140625" style="2" customWidth="1"/>
    <col min="2" max="2" width="7.140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>
      <c r="A1" s="253" t="str">
        <f>+'1 In School Youth Part'!A1:N1</f>
        <v>TAB 7 - WIOA TITLE I PARTICIPANT SUMMARY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5"/>
    </row>
    <row r="2" spans="1:17" ht="21.95" customHeight="1">
      <c r="A2" s="262" t="str">
        <f>'1 In School Youth Part'!$A$2</f>
        <v>FY23 QUARTER ENDING SEPTEMBER 30, 2022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>
      <c r="A3" s="266" t="s">
        <v>65</v>
      </c>
      <c r="B3" s="267"/>
      <c r="C3" s="267"/>
      <c r="D3" s="267"/>
      <c r="E3" s="267"/>
      <c r="F3" s="267"/>
      <c r="G3" s="267"/>
      <c r="H3" s="267"/>
      <c r="I3" s="267"/>
      <c r="J3" s="267"/>
      <c r="K3" s="242"/>
      <c r="L3" s="242"/>
      <c r="M3" s="242"/>
      <c r="N3" s="242"/>
      <c r="O3" s="243"/>
    </row>
    <row r="4" spans="1:17" ht="25.5" customHeight="1">
      <c r="A4" s="247" t="s">
        <v>19</v>
      </c>
      <c r="B4" s="261" t="s">
        <v>56</v>
      </c>
      <c r="C4" s="261"/>
      <c r="D4" s="257"/>
      <c r="E4" s="258" t="s">
        <v>57</v>
      </c>
      <c r="F4" s="259"/>
      <c r="G4" s="260"/>
      <c r="H4" s="258" t="s">
        <v>58</v>
      </c>
      <c r="I4" s="257"/>
      <c r="J4" s="84" t="s">
        <v>59</v>
      </c>
      <c r="K4" s="256" t="s">
        <v>60</v>
      </c>
      <c r="L4" s="257"/>
      <c r="M4" s="225" t="s">
        <v>61</v>
      </c>
      <c r="N4" s="258" t="s">
        <v>62</v>
      </c>
      <c r="O4" s="260"/>
    </row>
    <row r="5" spans="1:17" ht="30" customHeight="1" thickBot="1">
      <c r="A5" s="248"/>
      <c r="B5" s="19" t="s">
        <v>22</v>
      </c>
      <c r="C5" s="19" t="s">
        <v>23</v>
      </c>
      <c r="D5" s="85" t="s">
        <v>63</v>
      </c>
      <c r="E5" s="19" t="s">
        <v>22</v>
      </c>
      <c r="F5" s="19" t="s">
        <v>23</v>
      </c>
      <c r="G5" s="85" t="s">
        <v>63</v>
      </c>
      <c r="H5" s="19" t="s">
        <v>22</v>
      </c>
      <c r="I5" s="20" t="s">
        <v>23</v>
      </c>
      <c r="J5" s="20" t="s">
        <v>23</v>
      </c>
      <c r="K5" s="19" t="s">
        <v>22</v>
      </c>
      <c r="L5" s="20" t="s">
        <v>23</v>
      </c>
      <c r="M5" s="20" t="s">
        <v>23</v>
      </c>
      <c r="N5" s="19" t="s">
        <v>22</v>
      </c>
      <c r="O5" s="86" t="s">
        <v>23</v>
      </c>
    </row>
    <row r="6" spans="1:17" s="35" customFormat="1" ht="21.95" customHeight="1">
      <c r="A6" s="23" t="s">
        <v>35</v>
      </c>
      <c r="B6" s="87">
        <v>31</v>
      </c>
      <c r="C6" s="88">
        <v>6</v>
      </c>
      <c r="D6" s="39">
        <f t="shared" ref="D6:D22" si="0">C6/B6</f>
        <v>0.19354838709677419</v>
      </c>
      <c r="E6" s="37">
        <v>13</v>
      </c>
      <c r="F6" s="89">
        <v>3</v>
      </c>
      <c r="G6" s="39">
        <f t="shared" ref="G6:G22" si="1">F6/E6</f>
        <v>0.23076923076923078</v>
      </c>
      <c r="H6" s="40">
        <v>9</v>
      </c>
      <c r="I6" s="90">
        <v>0</v>
      </c>
      <c r="J6" s="91">
        <v>0</v>
      </c>
      <c r="K6" s="129">
        <f>(E6+H6)/B6</f>
        <v>0.70967741935483875</v>
      </c>
      <c r="L6" s="39">
        <f>IF(C6&gt;0,(F6+I6-J6)/C6,0)</f>
        <v>0.5</v>
      </c>
      <c r="M6" s="93">
        <v>15.75</v>
      </c>
      <c r="N6" s="37">
        <v>19</v>
      </c>
      <c r="O6" s="94">
        <v>2</v>
      </c>
      <c r="P6" s="34"/>
      <c r="Q6" s="95"/>
    </row>
    <row r="7" spans="1:17" s="35" customFormat="1" ht="21.95" customHeight="1">
      <c r="A7" s="36" t="s">
        <v>36</v>
      </c>
      <c r="B7" s="87">
        <v>72</v>
      </c>
      <c r="C7" s="88">
        <v>11</v>
      </c>
      <c r="D7" s="96">
        <f t="shared" si="0"/>
        <v>0.15277777777777779</v>
      </c>
      <c r="E7" s="37">
        <v>33</v>
      </c>
      <c r="F7" s="89">
        <v>1</v>
      </c>
      <c r="G7" s="39">
        <f t="shared" si="1"/>
        <v>3.0303030303030304E-2</v>
      </c>
      <c r="H7" s="40">
        <v>24</v>
      </c>
      <c r="I7" s="90">
        <v>2</v>
      </c>
      <c r="J7" s="97">
        <v>0</v>
      </c>
      <c r="K7" s="92">
        <f>(E7+H7)/B7</f>
        <v>0.79166666666666663</v>
      </c>
      <c r="L7" s="39">
        <f>IF(C7&gt;0,(F7+I7-J7)/C7,0)</f>
        <v>0.27272727272727271</v>
      </c>
      <c r="M7" s="93">
        <v>14.25</v>
      </c>
      <c r="N7" s="37">
        <v>52</v>
      </c>
      <c r="O7" s="94">
        <v>2</v>
      </c>
      <c r="P7" s="34"/>
      <c r="Q7" s="95"/>
    </row>
    <row r="8" spans="1:17" s="35" customFormat="1" ht="21.95" customHeight="1">
      <c r="A8" s="23" t="s">
        <v>37</v>
      </c>
      <c r="B8" s="98">
        <v>35</v>
      </c>
      <c r="C8" s="53">
        <v>3</v>
      </c>
      <c r="D8" s="47">
        <f t="shared" si="0"/>
        <v>8.5714285714285715E-2</v>
      </c>
      <c r="E8" s="45">
        <v>16</v>
      </c>
      <c r="F8" s="99">
        <v>0</v>
      </c>
      <c r="G8" s="96">
        <f t="shared" si="1"/>
        <v>0</v>
      </c>
      <c r="H8" s="100">
        <v>9</v>
      </c>
      <c r="I8" s="101">
        <v>2</v>
      </c>
      <c r="J8" s="102">
        <v>0</v>
      </c>
      <c r="K8" s="92">
        <f t="shared" ref="K8:K22" si="2">(E8+H8)/B8</f>
        <v>0.7142857142857143</v>
      </c>
      <c r="L8" s="39">
        <f t="shared" ref="L8:L22" si="3">IF(C8&gt;0,(F8+I8-J8)/C8,0)</f>
        <v>0.66666666666666663</v>
      </c>
      <c r="M8" s="103">
        <v>0</v>
      </c>
      <c r="N8" s="45">
        <v>22</v>
      </c>
      <c r="O8" s="78">
        <v>3</v>
      </c>
      <c r="P8" s="34"/>
    </row>
    <row r="9" spans="1:17" s="35" customFormat="1" ht="21.95" customHeight="1">
      <c r="A9" s="23" t="s">
        <v>38</v>
      </c>
      <c r="B9" s="98">
        <v>82</v>
      </c>
      <c r="C9" s="53">
        <v>4</v>
      </c>
      <c r="D9" s="47">
        <f t="shared" si="0"/>
        <v>4.878048780487805E-2</v>
      </c>
      <c r="E9" s="45">
        <v>51</v>
      </c>
      <c r="F9" s="99">
        <v>0</v>
      </c>
      <c r="G9" s="47">
        <f t="shared" si="1"/>
        <v>0</v>
      </c>
      <c r="H9" s="48">
        <v>11</v>
      </c>
      <c r="I9" s="54">
        <v>0</v>
      </c>
      <c r="J9" s="102">
        <v>0</v>
      </c>
      <c r="K9" s="92">
        <f t="shared" si="2"/>
        <v>0.75609756097560976</v>
      </c>
      <c r="L9" s="39">
        <f t="shared" si="3"/>
        <v>0</v>
      </c>
      <c r="M9" s="103">
        <v>0</v>
      </c>
      <c r="N9" s="45">
        <v>60</v>
      </c>
      <c r="O9" s="78">
        <v>0</v>
      </c>
      <c r="P9" s="34"/>
      <c r="Q9" s="95"/>
    </row>
    <row r="10" spans="1:17" s="35" customFormat="1" ht="21.95" customHeight="1">
      <c r="A10" s="23" t="s">
        <v>39</v>
      </c>
      <c r="B10" s="98">
        <v>24</v>
      </c>
      <c r="C10" s="53">
        <v>4</v>
      </c>
      <c r="D10" s="47">
        <f t="shared" si="0"/>
        <v>0.16666666666666666</v>
      </c>
      <c r="E10" s="45">
        <v>10</v>
      </c>
      <c r="F10" s="99">
        <v>4</v>
      </c>
      <c r="G10" s="47">
        <f t="shared" si="1"/>
        <v>0.4</v>
      </c>
      <c r="H10" s="48">
        <v>8</v>
      </c>
      <c r="I10" s="54">
        <v>0</v>
      </c>
      <c r="J10" s="102">
        <v>0</v>
      </c>
      <c r="K10" s="92">
        <f t="shared" si="2"/>
        <v>0.75</v>
      </c>
      <c r="L10" s="39">
        <f t="shared" si="3"/>
        <v>1</v>
      </c>
      <c r="M10" s="103">
        <v>15.01</v>
      </c>
      <c r="N10" s="45">
        <v>16</v>
      </c>
      <c r="O10" s="78">
        <v>4</v>
      </c>
      <c r="P10" s="34"/>
      <c r="Q10" s="95"/>
    </row>
    <row r="11" spans="1:17" s="35" customFormat="1" ht="21.95" customHeight="1">
      <c r="A11" s="23" t="s">
        <v>40</v>
      </c>
      <c r="B11" s="98">
        <v>88</v>
      </c>
      <c r="C11" s="53">
        <v>10</v>
      </c>
      <c r="D11" s="47">
        <f t="shared" si="0"/>
        <v>0.11363636363636363</v>
      </c>
      <c r="E11" s="45">
        <v>50</v>
      </c>
      <c r="F11" s="99">
        <v>10</v>
      </c>
      <c r="G11" s="130">
        <f t="shared" si="1"/>
        <v>0.2</v>
      </c>
      <c r="H11" s="104">
        <v>13</v>
      </c>
      <c r="I11" s="105">
        <v>0</v>
      </c>
      <c r="J11" s="102">
        <v>0</v>
      </c>
      <c r="K11" s="92">
        <f t="shared" si="2"/>
        <v>0.71590909090909094</v>
      </c>
      <c r="L11" s="39">
        <f t="shared" si="3"/>
        <v>1</v>
      </c>
      <c r="M11" s="103">
        <v>16.75</v>
      </c>
      <c r="N11" s="45">
        <v>57</v>
      </c>
      <c r="O11" s="78">
        <v>9</v>
      </c>
      <c r="P11" s="34"/>
      <c r="Q11" s="95"/>
    </row>
    <row r="12" spans="1:17" s="35" customFormat="1" ht="21.95" customHeight="1">
      <c r="A12" s="23" t="s">
        <v>41</v>
      </c>
      <c r="B12" s="98">
        <v>27</v>
      </c>
      <c r="C12" s="53">
        <v>2</v>
      </c>
      <c r="D12" s="47">
        <f t="shared" si="0"/>
        <v>7.407407407407407E-2</v>
      </c>
      <c r="E12" s="45">
        <v>18</v>
      </c>
      <c r="F12" s="99">
        <v>1</v>
      </c>
      <c r="G12" s="47">
        <f t="shared" si="1"/>
        <v>5.5555555555555552E-2</v>
      </c>
      <c r="H12" s="48">
        <v>4</v>
      </c>
      <c r="I12" s="54">
        <v>0</v>
      </c>
      <c r="J12" s="102">
        <v>0</v>
      </c>
      <c r="K12" s="92">
        <f t="shared" si="2"/>
        <v>0.81481481481481477</v>
      </c>
      <c r="L12" s="39">
        <f t="shared" si="3"/>
        <v>0.5</v>
      </c>
      <c r="M12" s="103">
        <v>14.25</v>
      </c>
      <c r="N12" s="45">
        <v>20</v>
      </c>
      <c r="O12" s="78">
        <v>0</v>
      </c>
      <c r="P12" s="34"/>
      <c r="Q12" s="95"/>
    </row>
    <row r="13" spans="1:17" s="35" customFormat="1" ht="21.95" customHeight="1">
      <c r="A13" s="23" t="s">
        <v>42</v>
      </c>
      <c r="B13" s="98">
        <v>28</v>
      </c>
      <c r="C13" s="53">
        <v>1</v>
      </c>
      <c r="D13" s="47">
        <f t="shared" si="0"/>
        <v>3.5714285714285712E-2</v>
      </c>
      <c r="E13" s="45">
        <v>18</v>
      </c>
      <c r="F13" s="99">
        <v>1</v>
      </c>
      <c r="G13" s="96">
        <f t="shared" si="1"/>
        <v>5.5555555555555552E-2</v>
      </c>
      <c r="H13" s="100">
        <v>5</v>
      </c>
      <c r="I13" s="101">
        <v>0</v>
      </c>
      <c r="J13" s="102">
        <v>0</v>
      </c>
      <c r="K13" s="92">
        <f t="shared" si="2"/>
        <v>0.8214285714285714</v>
      </c>
      <c r="L13" s="39">
        <f t="shared" si="3"/>
        <v>1</v>
      </c>
      <c r="M13" s="103">
        <v>17.5</v>
      </c>
      <c r="N13" s="45">
        <v>19</v>
      </c>
      <c r="O13" s="78">
        <v>1</v>
      </c>
      <c r="P13" s="34"/>
      <c r="Q13" s="95"/>
    </row>
    <row r="14" spans="1:17" s="35" customFormat="1" ht="21.95" customHeight="1">
      <c r="A14" s="23" t="s">
        <v>43</v>
      </c>
      <c r="B14" s="98">
        <v>61</v>
      </c>
      <c r="C14" s="53">
        <v>0</v>
      </c>
      <c r="D14" s="47">
        <f t="shared" si="0"/>
        <v>0</v>
      </c>
      <c r="E14" s="45">
        <v>18</v>
      </c>
      <c r="F14" s="99">
        <v>0</v>
      </c>
      <c r="G14" s="47">
        <f t="shared" si="1"/>
        <v>0</v>
      </c>
      <c r="H14" s="48">
        <v>32</v>
      </c>
      <c r="I14" s="54">
        <v>0</v>
      </c>
      <c r="J14" s="102">
        <v>0</v>
      </c>
      <c r="K14" s="92">
        <f t="shared" si="2"/>
        <v>0.81967213114754101</v>
      </c>
      <c r="L14" s="39">
        <f t="shared" si="3"/>
        <v>0</v>
      </c>
      <c r="M14" s="103">
        <v>0</v>
      </c>
      <c r="N14" s="45">
        <v>53</v>
      </c>
      <c r="O14" s="78">
        <v>0</v>
      </c>
      <c r="P14" s="34"/>
      <c r="Q14" s="95"/>
    </row>
    <row r="15" spans="1:17" s="35" customFormat="1" ht="21.95" customHeight="1">
      <c r="A15" s="23" t="s">
        <v>44</v>
      </c>
      <c r="B15" s="98">
        <v>144</v>
      </c>
      <c r="C15" s="53">
        <v>8</v>
      </c>
      <c r="D15" s="47">
        <f t="shared" si="0"/>
        <v>5.5555555555555552E-2</v>
      </c>
      <c r="E15" s="45">
        <v>78</v>
      </c>
      <c r="F15" s="99">
        <v>0</v>
      </c>
      <c r="G15" s="47">
        <f t="shared" si="1"/>
        <v>0</v>
      </c>
      <c r="H15" s="48">
        <v>36</v>
      </c>
      <c r="I15" s="54">
        <v>2</v>
      </c>
      <c r="J15" s="102">
        <v>0</v>
      </c>
      <c r="K15" s="92">
        <f t="shared" si="2"/>
        <v>0.79166666666666663</v>
      </c>
      <c r="L15" s="39">
        <f t="shared" si="3"/>
        <v>0.25</v>
      </c>
      <c r="M15" s="103">
        <v>0</v>
      </c>
      <c r="N15" s="45">
        <v>100</v>
      </c>
      <c r="O15" s="78">
        <v>5</v>
      </c>
      <c r="P15" s="34"/>
      <c r="Q15" s="95"/>
    </row>
    <row r="16" spans="1:17" s="35" customFormat="1" ht="21.95" customHeight="1">
      <c r="A16" s="23" t="s">
        <v>45</v>
      </c>
      <c r="B16" s="98">
        <v>30</v>
      </c>
      <c r="C16" s="53">
        <v>1</v>
      </c>
      <c r="D16" s="47">
        <f t="shared" si="0"/>
        <v>3.3333333333333333E-2</v>
      </c>
      <c r="E16" s="45">
        <v>19</v>
      </c>
      <c r="F16" s="99">
        <v>1</v>
      </c>
      <c r="G16" s="47">
        <f t="shared" si="1"/>
        <v>5.2631578947368418E-2</v>
      </c>
      <c r="H16" s="48">
        <v>2</v>
      </c>
      <c r="I16" s="54">
        <v>0</v>
      </c>
      <c r="J16" s="102">
        <v>0</v>
      </c>
      <c r="K16" s="92">
        <f t="shared" si="2"/>
        <v>0.7</v>
      </c>
      <c r="L16" s="39">
        <f t="shared" si="3"/>
        <v>1</v>
      </c>
      <c r="M16" s="103">
        <v>18</v>
      </c>
      <c r="N16" s="45">
        <v>19</v>
      </c>
      <c r="O16" s="78">
        <v>1</v>
      </c>
      <c r="P16" s="34"/>
      <c r="Q16" s="95"/>
    </row>
    <row r="17" spans="1:17" s="35" customFormat="1" ht="21.95" customHeight="1">
      <c r="A17" s="23" t="s">
        <v>46</v>
      </c>
      <c r="B17" s="98">
        <v>22</v>
      </c>
      <c r="C17" s="53">
        <v>0</v>
      </c>
      <c r="D17" s="47">
        <f t="shared" si="0"/>
        <v>0</v>
      </c>
      <c r="E17" s="45">
        <v>15</v>
      </c>
      <c r="F17" s="99">
        <v>0</v>
      </c>
      <c r="G17" s="47">
        <f t="shared" si="1"/>
        <v>0</v>
      </c>
      <c r="H17" s="48">
        <v>5</v>
      </c>
      <c r="I17" s="54">
        <v>0</v>
      </c>
      <c r="J17" s="102">
        <v>0</v>
      </c>
      <c r="K17" s="92">
        <f t="shared" si="2"/>
        <v>0.90909090909090906</v>
      </c>
      <c r="L17" s="39">
        <f t="shared" si="3"/>
        <v>0</v>
      </c>
      <c r="M17" s="103">
        <v>0</v>
      </c>
      <c r="N17" s="45">
        <v>20</v>
      </c>
      <c r="O17" s="78">
        <v>0</v>
      </c>
      <c r="P17" s="34"/>
      <c r="Q17" s="95"/>
    </row>
    <row r="18" spans="1:17" s="35" customFormat="1" ht="21.95" customHeight="1">
      <c r="A18" s="23" t="s">
        <v>47</v>
      </c>
      <c r="B18" s="98">
        <v>53</v>
      </c>
      <c r="C18" s="53">
        <v>7</v>
      </c>
      <c r="D18" s="47">
        <f t="shared" si="0"/>
        <v>0.13207547169811321</v>
      </c>
      <c r="E18" s="45">
        <v>40</v>
      </c>
      <c r="F18" s="99">
        <v>6</v>
      </c>
      <c r="G18" s="47">
        <f t="shared" si="1"/>
        <v>0.15</v>
      </c>
      <c r="H18" s="48">
        <v>10</v>
      </c>
      <c r="I18" s="54">
        <v>1</v>
      </c>
      <c r="J18" s="102">
        <v>0</v>
      </c>
      <c r="K18" s="92">
        <f t="shared" si="2"/>
        <v>0.94339622641509435</v>
      </c>
      <c r="L18" s="39">
        <f t="shared" si="3"/>
        <v>1</v>
      </c>
      <c r="M18" s="103">
        <v>18.920000000000002</v>
      </c>
      <c r="N18" s="45">
        <v>70</v>
      </c>
      <c r="O18" s="78">
        <v>3</v>
      </c>
      <c r="P18" s="34"/>
      <c r="Q18" s="95"/>
    </row>
    <row r="19" spans="1:17" s="35" customFormat="1" ht="21.95" customHeight="1">
      <c r="A19" s="23" t="s">
        <v>48</v>
      </c>
      <c r="B19" s="98">
        <v>27</v>
      </c>
      <c r="C19" s="53">
        <v>0</v>
      </c>
      <c r="D19" s="47">
        <f t="shared" si="0"/>
        <v>0</v>
      </c>
      <c r="E19" s="45">
        <v>20</v>
      </c>
      <c r="F19" s="99">
        <v>0</v>
      </c>
      <c r="G19" s="39">
        <f t="shared" si="1"/>
        <v>0</v>
      </c>
      <c r="H19" s="40">
        <v>5</v>
      </c>
      <c r="I19" s="90">
        <v>0</v>
      </c>
      <c r="J19" s="91">
        <v>0</v>
      </c>
      <c r="K19" s="92">
        <f t="shared" si="2"/>
        <v>0.92592592592592593</v>
      </c>
      <c r="L19" s="39">
        <f t="shared" si="3"/>
        <v>0</v>
      </c>
      <c r="M19" s="103">
        <v>0</v>
      </c>
      <c r="N19" s="45">
        <v>18</v>
      </c>
      <c r="O19" s="78">
        <v>0</v>
      </c>
      <c r="P19" s="34"/>
      <c r="Q19" s="95"/>
    </row>
    <row r="20" spans="1:17" s="35" customFormat="1" ht="21.95" customHeight="1">
      <c r="A20" s="23" t="s">
        <v>49</v>
      </c>
      <c r="B20" s="98">
        <v>60</v>
      </c>
      <c r="C20" s="53">
        <v>4</v>
      </c>
      <c r="D20" s="47">
        <f t="shared" si="0"/>
        <v>6.6666666666666666E-2</v>
      </c>
      <c r="E20" s="45">
        <v>28</v>
      </c>
      <c r="F20" s="99">
        <v>3</v>
      </c>
      <c r="G20" s="39">
        <f t="shared" si="1"/>
        <v>0.10714285714285714</v>
      </c>
      <c r="H20" s="40">
        <v>23</v>
      </c>
      <c r="I20" s="90">
        <v>1</v>
      </c>
      <c r="J20" s="91">
        <v>0</v>
      </c>
      <c r="K20" s="92">
        <f t="shared" si="2"/>
        <v>0.85</v>
      </c>
      <c r="L20" s="39">
        <f t="shared" si="3"/>
        <v>1</v>
      </c>
      <c r="M20" s="103">
        <v>22.33</v>
      </c>
      <c r="N20" s="45">
        <v>51</v>
      </c>
      <c r="O20" s="78">
        <v>3</v>
      </c>
      <c r="P20" s="34"/>
      <c r="Q20" s="95"/>
    </row>
    <row r="21" spans="1:17" s="35" customFormat="1" ht="21.95" customHeight="1" thickBot="1">
      <c r="A21" s="55" t="s">
        <v>50</v>
      </c>
      <c r="B21" s="107">
        <v>130</v>
      </c>
      <c r="C21" s="108">
        <v>7</v>
      </c>
      <c r="D21" s="58">
        <f t="shared" si="0"/>
        <v>5.3846153846153849E-2</v>
      </c>
      <c r="E21" s="109">
        <v>80</v>
      </c>
      <c r="F21" s="110">
        <v>3</v>
      </c>
      <c r="G21" s="96">
        <f t="shared" si="1"/>
        <v>3.7499999999999999E-2</v>
      </c>
      <c r="H21" s="100">
        <v>30</v>
      </c>
      <c r="I21" s="101">
        <v>1</v>
      </c>
      <c r="J21" s="97">
        <v>0</v>
      </c>
      <c r="K21" s="131">
        <f t="shared" si="2"/>
        <v>0.84615384615384615</v>
      </c>
      <c r="L21" s="96">
        <f t="shared" si="3"/>
        <v>0.5714285714285714</v>
      </c>
      <c r="M21" s="111">
        <v>14.25</v>
      </c>
      <c r="N21" s="109">
        <v>110</v>
      </c>
      <c r="O21" s="112">
        <v>3</v>
      </c>
      <c r="P21" s="34"/>
      <c r="Q21" s="95"/>
    </row>
    <row r="22" spans="1:17" s="35" customFormat="1" ht="21.95" customHeight="1" thickBot="1">
      <c r="A22" s="64" t="s">
        <v>51</v>
      </c>
      <c r="B22" s="113">
        <f>SUM(B6:B21)</f>
        <v>914</v>
      </c>
      <c r="C22" s="82">
        <f>SUM(C6:C21)</f>
        <v>68</v>
      </c>
      <c r="D22" s="67">
        <f t="shared" si="0"/>
        <v>7.4398249452954049E-2</v>
      </c>
      <c r="E22" s="65">
        <f>SUM(E6:E21)</f>
        <v>507</v>
      </c>
      <c r="F22" s="114">
        <f>SUM(F6:F21)</f>
        <v>33</v>
      </c>
      <c r="G22" s="67">
        <f t="shared" si="1"/>
        <v>6.5088757396449703E-2</v>
      </c>
      <c r="H22" s="115">
        <f>SUM(H6:H21)</f>
        <v>226</v>
      </c>
      <c r="I22" s="116">
        <f>SUM(I6:I21)</f>
        <v>9</v>
      </c>
      <c r="J22" s="117">
        <f>SUM(J6:J21)</f>
        <v>0</v>
      </c>
      <c r="K22" s="118">
        <f t="shared" si="2"/>
        <v>0.80196936542669583</v>
      </c>
      <c r="L22" s="67">
        <f t="shared" si="3"/>
        <v>0.61764705882352944</v>
      </c>
      <c r="M22" s="119">
        <v>17.03</v>
      </c>
      <c r="N22" s="65">
        <f>SUM(N6:N21)</f>
        <v>706</v>
      </c>
      <c r="O22" s="68">
        <f>SUM(O6:O21)</f>
        <v>36</v>
      </c>
      <c r="P22" s="34"/>
      <c r="Q22" s="120"/>
    </row>
    <row r="23" spans="1:17" s="35" customFormat="1" ht="12.75" customHeight="1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>
      <c r="A24" s="271" t="s">
        <v>64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34"/>
      <c r="Q24" s="120"/>
    </row>
    <row r="25" spans="1:17" s="35" customFormat="1" ht="12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5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/>
  <cols>
    <col min="1" max="1" width="19.140625" style="2" customWidth="1"/>
    <col min="2" max="2" width="8.57031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>
      <c r="A1" s="253" t="str">
        <f>+'1 In School Youth Part'!A1:N1</f>
        <v>TAB 7 - WIOA TITLE I PARTICIPANT SUMMARY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5"/>
    </row>
    <row r="2" spans="1:17" ht="21.95" customHeight="1">
      <c r="A2" s="262" t="str">
        <f>'1 In School Youth Part'!$A$2</f>
        <v>FY23 QUARTER ENDING SEPTEMBER 30, 2022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>
      <c r="A3" s="266" t="s">
        <v>66</v>
      </c>
      <c r="B3" s="267"/>
      <c r="C3" s="267"/>
      <c r="D3" s="267"/>
      <c r="E3" s="267"/>
      <c r="F3" s="267"/>
      <c r="G3" s="267"/>
      <c r="H3" s="267"/>
      <c r="I3" s="267"/>
      <c r="J3" s="267"/>
      <c r="K3" s="242"/>
      <c r="L3" s="242"/>
      <c r="M3" s="242"/>
      <c r="N3" s="242"/>
      <c r="O3" s="243"/>
    </row>
    <row r="4" spans="1:17" ht="25.5" customHeight="1">
      <c r="A4" s="274" t="str">
        <f>'1 In School Youth Part'!$A$4</f>
        <v>WORKFORCE AREA</v>
      </c>
      <c r="B4" s="261" t="s">
        <v>56</v>
      </c>
      <c r="C4" s="261"/>
      <c r="D4" s="257"/>
      <c r="E4" s="258" t="s">
        <v>57</v>
      </c>
      <c r="F4" s="259"/>
      <c r="G4" s="260"/>
      <c r="H4" s="258" t="s">
        <v>58</v>
      </c>
      <c r="I4" s="257"/>
      <c r="J4" s="84" t="s">
        <v>59</v>
      </c>
      <c r="K4" s="256" t="s">
        <v>60</v>
      </c>
      <c r="L4" s="257"/>
      <c r="M4" s="225" t="s">
        <v>61</v>
      </c>
      <c r="N4" s="258" t="s">
        <v>62</v>
      </c>
      <c r="O4" s="260"/>
    </row>
    <row r="5" spans="1:17" ht="30" customHeight="1" thickBot="1">
      <c r="A5" s="275"/>
      <c r="B5" s="19" t="s">
        <v>22</v>
      </c>
      <c r="C5" s="19" t="s">
        <v>23</v>
      </c>
      <c r="D5" s="85" t="s">
        <v>63</v>
      </c>
      <c r="E5" s="19" t="s">
        <v>22</v>
      </c>
      <c r="F5" s="19" t="s">
        <v>23</v>
      </c>
      <c r="G5" s="85" t="s">
        <v>63</v>
      </c>
      <c r="H5" s="19" t="s">
        <v>22</v>
      </c>
      <c r="I5" s="20" t="s">
        <v>23</v>
      </c>
      <c r="J5" s="20" t="s">
        <v>23</v>
      </c>
      <c r="K5" s="19" t="s">
        <v>22</v>
      </c>
      <c r="L5" s="20" t="s">
        <v>23</v>
      </c>
      <c r="M5" s="20" t="s">
        <v>23</v>
      </c>
      <c r="N5" s="19" t="s">
        <v>22</v>
      </c>
      <c r="O5" s="86" t="s">
        <v>23</v>
      </c>
    </row>
    <row r="6" spans="1:17" s="35" customFormat="1" ht="21.95" customHeight="1">
      <c r="A6" s="23" t="s">
        <v>35</v>
      </c>
      <c r="B6" s="132">
        <f>+'4 In School Youth Exits'!B6+'5 Out School Youth Exits'!B6</f>
        <v>31</v>
      </c>
      <c r="C6" s="133">
        <f>+'4 In School Youth Exits'!C6+'5 Out School Youth Exits'!C6</f>
        <v>6</v>
      </c>
      <c r="D6" s="39">
        <f t="shared" ref="D6:D22" si="0">C6/B6</f>
        <v>0.19354838709677419</v>
      </c>
      <c r="E6" s="134">
        <f>+'4 In School Youth Exits'!E6+'5 Out School Youth Exits'!E6</f>
        <v>13</v>
      </c>
      <c r="F6" s="134">
        <f>+'4 In School Youth Exits'!F6+'5 Out School Youth Exits'!F6</f>
        <v>3</v>
      </c>
      <c r="G6" s="39">
        <f t="shared" ref="G6:G22" si="1">F6/E6</f>
        <v>0.23076923076923078</v>
      </c>
      <c r="H6" s="134">
        <f>+'4 In School Youth Exits'!H6+'5 Out School Youth Exits'!H6</f>
        <v>9</v>
      </c>
      <c r="I6" s="135">
        <f>+'4 In School Youth Exits'!I6+'5 Out School Youth Exits'!I6</f>
        <v>0</v>
      </c>
      <c r="J6" s="136">
        <f>+'4 In School Youth Exits'!J6+'5 Out School Youth Exits'!J6</f>
        <v>0</v>
      </c>
      <c r="K6" s="137">
        <f>(E6+H6)/B6</f>
        <v>0.70967741935483875</v>
      </c>
      <c r="L6" s="39">
        <f>IF(C6&gt;0,(F6+I6-J6)/C6,0)</f>
        <v>0.5</v>
      </c>
      <c r="M6" s="138">
        <v>15.75</v>
      </c>
      <c r="N6" s="134">
        <f>+'4 In School Youth Exits'!N6+'5 Out School Youth Exits'!N6</f>
        <v>19</v>
      </c>
      <c r="O6" s="135">
        <f>+'4 In School Youth Exits'!O6+'5 Out School Youth Exits'!O6</f>
        <v>2</v>
      </c>
      <c r="P6" s="34"/>
      <c r="Q6" s="95"/>
    </row>
    <row r="7" spans="1:17" s="35" customFormat="1" ht="21.95" customHeight="1">
      <c r="A7" s="36" t="s">
        <v>36</v>
      </c>
      <c r="B7" s="87">
        <f>+'4 In School Youth Exits'!B7+'5 Out School Youth Exits'!B7</f>
        <v>75</v>
      </c>
      <c r="C7" s="134">
        <f>+'4 In School Youth Exits'!C7+'5 Out School Youth Exits'!C7</f>
        <v>11</v>
      </c>
      <c r="D7" s="96">
        <f t="shared" si="0"/>
        <v>0.14666666666666667</v>
      </c>
      <c r="E7" s="134">
        <f>+'4 In School Youth Exits'!E7+'5 Out School Youth Exits'!E7</f>
        <v>34</v>
      </c>
      <c r="F7" s="134">
        <f>+'4 In School Youth Exits'!F7+'5 Out School Youth Exits'!F7</f>
        <v>1</v>
      </c>
      <c r="G7" s="39">
        <f t="shared" si="1"/>
        <v>2.9411764705882353E-2</v>
      </c>
      <c r="H7" s="134">
        <f>+'4 In School Youth Exits'!H7+'5 Out School Youth Exits'!H7</f>
        <v>25</v>
      </c>
      <c r="I7" s="139">
        <f>+'4 In School Youth Exits'!I7+'5 Out School Youth Exits'!I7</f>
        <v>2</v>
      </c>
      <c r="J7" s="140">
        <f>+'4 In School Youth Exits'!J7+'5 Out School Youth Exits'!J7</f>
        <v>0</v>
      </c>
      <c r="K7" s="92">
        <f t="shared" ref="K7:K22" si="2">(E7+H7)/B7</f>
        <v>0.78666666666666663</v>
      </c>
      <c r="L7" s="39">
        <f t="shared" ref="L7:L22" si="3">IF(C7&gt;0,(F7+I7-J7)/C7,0)</f>
        <v>0.27272727272727271</v>
      </c>
      <c r="M7" s="138">
        <v>14.25</v>
      </c>
      <c r="N7" s="134">
        <f>+'4 In School Youth Exits'!N7+'5 Out School Youth Exits'!N7</f>
        <v>55</v>
      </c>
      <c r="O7" s="139">
        <f>+'4 In School Youth Exits'!O7+'5 Out School Youth Exits'!O7</f>
        <v>2</v>
      </c>
      <c r="P7" s="34"/>
      <c r="Q7" s="95"/>
    </row>
    <row r="8" spans="1:17" s="35" customFormat="1" ht="21.95" customHeight="1">
      <c r="A8" s="23" t="s">
        <v>37</v>
      </c>
      <c r="B8" s="87">
        <f>+'4 In School Youth Exits'!B8+'5 Out School Youth Exits'!B8</f>
        <v>38</v>
      </c>
      <c r="C8" s="134">
        <f>+'4 In School Youth Exits'!C8+'5 Out School Youth Exits'!C8</f>
        <v>3</v>
      </c>
      <c r="D8" s="47">
        <f t="shared" si="0"/>
        <v>7.8947368421052627E-2</v>
      </c>
      <c r="E8" s="134">
        <f>+'4 In School Youth Exits'!E8+'5 Out School Youth Exits'!E8</f>
        <v>17</v>
      </c>
      <c r="F8" s="134">
        <f>+'4 In School Youth Exits'!F8+'5 Out School Youth Exits'!F8</f>
        <v>0</v>
      </c>
      <c r="G8" s="96">
        <f t="shared" si="1"/>
        <v>0</v>
      </c>
      <c r="H8" s="134">
        <f>+'4 In School Youth Exits'!H8+'5 Out School Youth Exits'!H8</f>
        <v>10</v>
      </c>
      <c r="I8" s="139">
        <f>+'4 In School Youth Exits'!I8+'5 Out School Youth Exits'!I8</f>
        <v>2</v>
      </c>
      <c r="J8" s="140">
        <f>+'4 In School Youth Exits'!J8+'5 Out School Youth Exits'!J8</f>
        <v>0</v>
      </c>
      <c r="K8" s="92">
        <f t="shared" si="2"/>
        <v>0.71052631578947367</v>
      </c>
      <c r="L8" s="39">
        <f t="shared" si="3"/>
        <v>0.66666666666666663</v>
      </c>
      <c r="M8" s="138">
        <v>0</v>
      </c>
      <c r="N8" s="134">
        <f>+'4 In School Youth Exits'!N8+'5 Out School Youth Exits'!N8</f>
        <v>23</v>
      </c>
      <c r="O8" s="139">
        <f>+'4 In School Youth Exits'!O8+'5 Out School Youth Exits'!O8</f>
        <v>3</v>
      </c>
      <c r="P8" s="34"/>
    </row>
    <row r="9" spans="1:17" s="35" customFormat="1" ht="21.95" customHeight="1">
      <c r="A9" s="23" t="s">
        <v>38</v>
      </c>
      <c r="B9" s="87">
        <f>+'4 In School Youth Exits'!B9+'5 Out School Youth Exits'!B9</f>
        <v>92</v>
      </c>
      <c r="C9" s="134">
        <f>+'4 In School Youth Exits'!C9+'5 Out School Youth Exits'!C9</f>
        <v>4</v>
      </c>
      <c r="D9" s="47">
        <f t="shared" si="0"/>
        <v>4.3478260869565216E-2</v>
      </c>
      <c r="E9" s="134">
        <f>+'4 In School Youth Exits'!E9+'5 Out School Youth Exits'!E9</f>
        <v>53</v>
      </c>
      <c r="F9" s="134">
        <f>+'4 In School Youth Exits'!F9+'5 Out School Youth Exits'!F9</f>
        <v>0</v>
      </c>
      <c r="G9" s="47">
        <f t="shared" si="1"/>
        <v>0</v>
      </c>
      <c r="H9" s="134">
        <f>+'4 In School Youth Exits'!H9+'5 Out School Youth Exits'!H9</f>
        <v>19</v>
      </c>
      <c r="I9" s="139">
        <f>+'4 In School Youth Exits'!I9+'5 Out School Youth Exits'!I9</f>
        <v>0</v>
      </c>
      <c r="J9" s="140">
        <f>+'4 In School Youth Exits'!J9+'5 Out School Youth Exits'!J9</f>
        <v>0</v>
      </c>
      <c r="K9" s="92">
        <f t="shared" si="2"/>
        <v>0.78260869565217395</v>
      </c>
      <c r="L9" s="39">
        <f t="shared" si="3"/>
        <v>0</v>
      </c>
      <c r="M9" s="138">
        <v>0</v>
      </c>
      <c r="N9" s="134">
        <f>+'4 In School Youth Exits'!N9+'5 Out School Youth Exits'!N9</f>
        <v>70</v>
      </c>
      <c r="O9" s="139">
        <f>+'4 In School Youth Exits'!O9+'5 Out School Youth Exits'!O9</f>
        <v>0</v>
      </c>
      <c r="P9" s="34"/>
      <c r="Q9" s="95"/>
    </row>
    <row r="10" spans="1:17" s="35" customFormat="1" ht="21.95" customHeight="1">
      <c r="A10" s="23" t="s">
        <v>39</v>
      </c>
      <c r="B10" s="87">
        <f>+'4 In School Youth Exits'!B10+'5 Out School Youth Exits'!B10</f>
        <v>24</v>
      </c>
      <c r="C10" s="134">
        <f>+'4 In School Youth Exits'!C10+'5 Out School Youth Exits'!C10</f>
        <v>4</v>
      </c>
      <c r="D10" s="47">
        <f t="shared" si="0"/>
        <v>0.16666666666666666</v>
      </c>
      <c r="E10" s="134">
        <f>+'4 In School Youth Exits'!E10+'5 Out School Youth Exits'!E10</f>
        <v>10</v>
      </c>
      <c r="F10" s="134">
        <f>+'4 In School Youth Exits'!F10+'5 Out School Youth Exits'!F10</f>
        <v>4</v>
      </c>
      <c r="G10" s="47">
        <f t="shared" si="1"/>
        <v>0.4</v>
      </c>
      <c r="H10" s="134">
        <f>+'4 In School Youth Exits'!H10+'5 Out School Youth Exits'!H10</f>
        <v>8</v>
      </c>
      <c r="I10" s="139">
        <f>+'4 In School Youth Exits'!I10+'5 Out School Youth Exits'!I10</f>
        <v>0</v>
      </c>
      <c r="J10" s="140">
        <f>+'4 In School Youth Exits'!J10+'5 Out School Youth Exits'!J10</f>
        <v>0</v>
      </c>
      <c r="K10" s="92">
        <f t="shared" si="2"/>
        <v>0.75</v>
      </c>
      <c r="L10" s="39">
        <f t="shared" si="3"/>
        <v>1</v>
      </c>
      <c r="M10" s="138">
        <v>15.01</v>
      </c>
      <c r="N10" s="134">
        <f>+'4 In School Youth Exits'!N10+'5 Out School Youth Exits'!N10</f>
        <v>16</v>
      </c>
      <c r="O10" s="139">
        <f>+'4 In School Youth Exits'!O10+'5 Out School Youth Exits'!O10</f>
        <v>4</v>
      </c>
      <c r="P10" s="34"/>
      <c r="Q10" s="95"/>
    </row>
    <row r="11" spans="1:17" s="35" customFormat="1" ht="21.95" customHeight="1">
      <c r="A11" s="23" t="s">
        <v>40</v>
      </c>
      <c r="B11" s="87">
        <f>+'4 In School Youth Exits'!B11+'5 Out School Youth Exits'!B11</f>
        <v>88</v>
      </c>
      <c r="C11" s="134">
        <f>+'4 In School Youth Exits'!C11+'5 Out School Youth Exits'!C11</f>
        <v>11</v>
      </c>
      <c r="D11" s="47">
        <f t="shared" si="0"/>
        <v>0.125</v>
      </c>
      <c r="E11" s="134">
        <f>+'4 In School Youth Exits'!E11+'5 Out School Youth Exits'!E11</f>
        <v>50</v>
      </c>
      <c r="F11" s="134">
        <f>+'4 In School Youth Exits'!F11+'5 Out School Youth Exits'!F11</f>
        <v>11</v>
      </c>
      <c r="G11" s="130">
        <f t="shared" si="1"/>
        <v>0.22</v>
      </c>
      <c r="H11" s="134">
        <f>+'4 In School Youth Exits'!H11+'5 Out School Youth Exits'!H11</f>
        <v>13</v>
      </c>
      <c r="I11" s="139">
        <f>+'4 In School Youth Exits'!I11+'5 Out School Youth Exits'!I11</f>
        <v>0</v>
      </c>
      <c r="J11" s="140">
        <f>+'4 In School Youth Exits'!J11+'5 Out School Youth Exits'!J11</f>
        <v>0</v>
      </c>
      <c r="K11" s="92">
        <f t="shared" si="2"/>
        <v>0.71590909090909094</v>
      </c>
      <c r="L11" s="39">
        <f t="shared" si="3"/>
        <v>1</v>
      </c>
      <c r="M11" s="138">
        <v>16.95</v>
      </c>
      <c r="N11" s="134">
        <f>+'4 In School Youth Exits'!N11+'5 Out School Youth Exits'!N11</f>
        <v>57</v>
      </c>
      <c r="O11" s="139">
        <f>+'4 In School Youth Exits'!O11+'5 Out School Youth Exits'!O11</f>
        <v>10</v>
      </c>
      <c r="P11" s="34"/>
      <c r="Q11" s="95"/>
    </row>
    <row r="12" spans="1:17" s="35" customFormat="1" ht="21.95" customHeight="1">
      <c r="A12" s="23" t="s">
        <v>41</v>
      </c>
      <c r="B12" s="87">
        <f>+'4 In School Youth Exits'!B12+'5 Out School Youth Exits'!B12</f>
        <v>32</v>
      </c>
      <c r="C12" s="134">
        <f>+'4 In School Youth Exits'!C12+'5 Out School Youth Exits'!C12</f>
        <v>2</v>
      </c>
      <c r="D12" s="47">
        <f t="shared" si="0"/>
        <v>6.25E-2</v>
      </c>
      <c r="E12" s="134">
        <f>+'4 In School Youth Exits'!E12+'5 Out School Youth Exits'!E12</f>
        <v>20</v>
      </c>
      <c r="F12" s="134">
        <f>+'4 In School Youth Exits'!F12+'5 Out School Youth Exits'!F12</f>
        <v>1</v>
      </c>
      <c r="G12" s="47">
        <f t="shared" si="1"/>
        <v>0.05</v>
      </c>
      <c r="H12" s="134">
        <f>+'4 In School Youth Exits'!H12+'5 Out School Youth Exits'!H12</f>
        <v>6</v>
      </c>
      <c r="I12" s="139">
        <f>+'4 In School Youth Exits'!I12+'5 Out School Youth Exits'!I12</f>
        <v>0</v>
      </c>
      <c r="J12" s="140">
        <f>+'4 In School Youth Exits'!J12+'5 Out School Youth Exits'!J12</f>
        <v>0</v>
      </c>
      <c r="K12" s="92">
        <f t="shared" si="2"/>
        <v>0.8125</v>
      </c>
      <c r="L12" s="39">
        <f t="shared" si="3"/>
        <v>0.5</v>
      </c>
      <c r="M12" s="138">
        <v>14.25</v>
      </c>
      <c r="N12" s="134">
        <f>+'4 In School Youth Exits'!N12+'5 Out School Youth Exits'!N12</f>
        <v>24</v>
      </c>
      <c r="O12" s="139">
        <f>+'4 In School Youth Exits'!O12+'5 Out School Youth Exits'!O12</f>
        <v>0</v>
      </c>
      <c r="P12" s="34"/>
      <c r="Q12" s="95"/>
    </row>
    <row r="13" spans="1:17" s="35" customFormat="1" ht="21.95" customHeight="1">
      <c r="A13" s="23" t="s">
        <v>42</v>
      </c>
      <c r="B13" s="87">
        <f>+'4 In School Youth Exits'!B13+'5 Out School Youth Exits'!B13</f>
        <v>42</v>
      </c>
      <c r="C13" s="134">
        <f>+'4 In School Youth Exits'!C13+'5 Out School Youth Exits'!C13</f>
        <v>1</v>
      </c>
      <c r="D13" s="47">
        <f t="shared" si="0"/>
        <v>2.3809523809523808E-2</v>
      </c>
      <c r="E13" s="134">
        <f>+'4 In School Youth Exits'!E13+'5 Out School Youth Exits'!E13</f>
        <v>26</v>
      </c>
      <c r="F13" s="134">
        <f>+'4 In School Youth Exits'!F13+'5 Out School Youth Exits'!F13</f>
        <v>1</v>
      </c>
      <c r="G13" s="96">
        <f t="shared" si="1"/>
        <v>3.8461538461538464E-2</v>
      </c>
      <c r="H13" s="134">
        <f>+'4 In School Youth Exits'!H13+'5 Out School Youth Exits'!H13</f>
        <v>8</v>
      </c>
      <c r="I13" s="139">
        <f>+'4 In School Youth Exits'!I13+'5 Out School Youth Exits'!I13</f>
        <v>0</v>
      </c>
      <c r="J13" s="140">
        <f>+'4 In School Youth Exits'!J13+'5 Out School Youth Exits'!J13</f>
        <v>0</v>
      </c>
      <c r="K13" s="92">
        <f t="shared" si="2"/>
        <v>0.80952380952380953</v>
      </c>
      <c r="L13" s="39">
        <f t="shared" si="3"/>
        <v>1</v>
      </c>
      <c r="M13" s="138">
        <v>17.5</v>
      </c>
      <c r="N13" s="134">
        <f>+'4 In School Youth Exits'!N13+'5 Out School Youth Exits'!N13</f>
        <v>29</v>
      </c>
      <c r="O13" s="139">
        <f>+'4 In School Youth Exits'!O13+'5 Out School Youth Exits'!O13</f>
        <v>1</v>
      </c>
      <c r="P13" s="34"/>
      <c r="Q13" s="95"/>
    </row>
    <row r="14" spans="1:17" s="35" customFormat="1" ht="21.95" customHeight="1">
      <c r="A14" s="23" t="s">
        <v>43</v>
      </c>
      <c r="B14" s="87">
        <f>+'4 In School Youth Exits'!B14+'5 Out School Youth Exits'!B14</f>
        <v>61</v>
      </c>
      <c r="C14" s="134">
        <f>+'4 In School Youth Exits'!C14+'5 Out School Youth Exits'!C14</f>
        <v>0</v>
      </c>
      <c r="D14" s="47">
        <f t="shared" si="0"/>
        <v>0</v>
      </c>
      <c r="E14" s="134">
        <f>+'4 In School Youth Exits'!E14+'5 Out School Youth Exits'!E14</f>
        <v>18</v>
      </c>
      <c r="F14" s="134">
        <f>+'4 In School Youth Exits'!F14+'5 Out School Youth Exits'!F14</f>
        <v>0</v>
      </c>
      <c r="G14" s="47">
        <f t="shared" si="1"/>
        <v>0</v>
      </c>
      <c r="H14" s="134">
        <f>+'4 In School Youth Exits'!H14+'5 Out School Youth Exits'!H14</f>
        <v>32</v>
      </c>
      <c r="I14" s="139">
        <f>+'4 In School Youth Exits'!I14+'5 Out School Youth Exits'!I14</f>
        <v>0</v>
      </c>
      <c r="J14" s="140">
        <f>+'4 In School Youth Exits'!J14+'5 Out School Youth Exits'!J14</f>
        <v>0</v>
      </c>
      <c r="K14" s="92">
        <f t="shared" si="2"/>
        <v>0.81967213114754101</v>
      </c>
      <c r="L14" s="39">
        <f t="shared" si="3"/>
        <v>0</v>
      </c>
      <c r="M14" s="138">
        <v>0</v>
      </c>
      <c r="N14" s="134">
        <f>+'4 In School Youth Exits'!N14+'5 Out School Youth Exits'!N14</f>
        <v>53</v>
      </c>
      <c r="O14" s="139">
        <f>+'4 In School Youth Exits'!O14+'5 Out School Youth Exits'!O14</f>
        <v>0</v>
      </c>
      <c r="P14" s="34"/>
      <c r="Q14" s="95"/>
    </row>
    <row r="15" spans="1:17" s="35" customFormat="1" ht="21.95" customHeight="1">
      <c r="A15" s="23" t="s">
        <v>44</v>
      </c>
      <c r="B15" s="87">
        <f>+'4 In School Youth Exits'!B15+'5 Out School Youth Exits'!B15</f>
        <v>225</v>
      </c>
      <c r="C15" s="134">
        <f>+'4 In School Youth Exits'!C15+'5 Out School Youth Exits'!C15</f>
        <v>55</v>
      </c>
      <c r="D15" s="47">
        <f t="shared" si="0"/>
        <v>0.24444444444444444</v>
      </c>
      <c r="E15" s="134">
        <f>+'4 In School Youth Exits'!E15+'5 Out School Youth Exits'!E15</f>
        <v>93</v>
      </c>
      <c r="F15" s="134">
        <f>+'4 In School Youth Exits'!F15+'5 Out School Youth Exits'!F15</f>
        <v>6</v>
      </c>
      <c r="G15" s="47">
        <f t="shared" si="1"/>
        <v>6.4516129032258063E-2</v>
      </c>
      <c r="H15" s="134">
        <f>+'4 In School Youth Exits'!H15+'5 Out School Youth Exits'!H15</f>
        <v>84</v>
      </c>
      <c r="I15" s="139">
        <f>+'4 In School Youth Exits'!I15+'5 Out School Youth Exits'!I15</f>
        <v>37</v>
      </c>
      <c r="J15" s="140">
        <f>+'4 In School Youth Exits'!J15+'5 Out School Youth Exits'!J15</f>
        <v>0</v>
      </c>
      <c r="K15" s="92">
        <f t="shared" si="2"/>
        <v>0.78666666666666663</v>
      </c>
      <c r="L15" s="39">
        <f t="shared" si="3"/>
        <v>0.78181818181818186</v>
      </c>
      <c r="M15" s="138">
        <v>16.690000000000001</v>
      </c>
      <c r="N15" s="134">
        <f>+'4 In School Youth Exits'!N15+'5 Out School Youth Exits'!N15</f>
        <v>161</v>
      </c>
      <c r="O15" s="139">
        <f>+'4 In School Youth Exits'!O15+'5 Out School Youth Exits'!O15</f>
        <v>48</v>
      </c>
      <c r="P15" s="34"/>
      <c r="Q15" s="95"/>
    </row>
    <row r="16" spans="1:17" s="35" customFormat="1" ht="21.95" customHeight="1">
      <c r="A16" s="23" t="s">
        <v>45</v>
      </c>
      <c r="B16" s="87">
        <f>+'4 In School Youth Exits'!B16+'5 Out School Youth Exits'!B16</f>
        <v>30</v>
      </c>
      <c r="C16" s="134">
        <f>+'4 In School Youth Exits'!C16+'5 Out School Youth Exits'!C16</f>
        <v>1</v>
      </c>
      <c r="D16" s="47">
        <f t="shared" si="0"/>
        <v>3.3333333333333333E-2</v>
      </c>
      <c r="E16" s="134">
        <f>+'4 In School Youth Exits'!E16+'5 Out School Youth Exits'!E16</f>
        <v>19</v>
      </c>
      <c r="F16" s="134">
        <f>+'4 In School Youth Exits'!F16+'5 Out School Youth Exits'!F16</f>
        <v>1</v>
      </c>
      <c r="G16" s="47">
        <f t="shared" si="1"/>
        <v>5.2631578947368418E-2</v>
      </c>
      <c r="H16" s="134">
        <f>+'4 In School Youth Exits'!H16+'5 Out School Youth Exits'!H16</f>
        <v>2</v>
      </c>
      <c r="I16" s="139">
        <f>+'4 In School Youth Exits'!I16+'5 Out School Youth Exits'!I16</f>
        <v>0</v>
      </c>
      <c r="J16" s="140">
        <f>+'4 In School Youth Exits'!J16+'5 Out School Youth Exits'!J16</f>
        <v>0</v>
      </c>
      <c r="K16" s="92">
        <f t="shared" si="2"/>
        <v>0.7</v>
      </c>
      <c r="L16" s="39">
        <f t="shared" si="3"/>
        <v>1</v>
      </c>
      <c r="M16" s="138">
        <v>18</v>
      </c>
      <c r="N16" s="134">
        <f>+'4 In School Youth Exits'!N16+'5 Out School Youth Exits'!N16</f>
        <v>19</v>
      </c>
      <c r="O16" s="139">
        <f>+'4 In School Youth Exits'!O16+'5 Out School Youth Exits'!O16</f>
        <v>1</v>
      </c>
      <c r="P16" s="34"/>
      <c r="Q16" s="95"/>
    </row>
    <row r="17" spans="1:17" s="35" customFormat="1" ht="21.95" customHeight="1">
      <c r="A17" s="23" t="s">
        <v>46</v>
      </c>
      <c r="B17" s="87">
        <f>+'4 In School Youth Exits'!B17+'5 Out School Youth Exits'!B17</f>
        <v>32</v>
      </c>
      <c r="C17" s="134">
        <f>+'4 In School Youth Exits'!C17+'5 Out School Youth Exits'!C17</f>
        <v>0</v>
      </c>
      <c r="D17" s="47">
        <f t="shared" si="0"/>
        <v>0</v>
      </c>
      <c r="E17" s="134">
        <f>+'4 In School Youth Exits'!E17+'5 Out School Youth Exits'!E17</f>
        <v>17</v>
      </c>
      <c r="F17" s="134">
        <f>+'4 In School Youth Exits'!F17+'5 Out School Youth Exits'!F17</f>
        <v>0</v>
      </c>
      <c r="G17" s="47">
        <f t="shared" si="1"/>
        <v>0</v>
      </c>
      <c r="H17" s="134">
        <f>+'4 In School Youth Exits'!H17+'5 Out School Youth Exits'!H17</f>
        <v>10</v>
      </c>
      <c r="I17" s="139">
        <f>+'4 In School Youth Exits'!I17+'5 Out School Youth Exits'!I17</f>
        <v>0</v>
      </c>
      <c r="J17" s="140">
        <f>+'4 In School Youth Exits'!J17+'5 Out School Youth Exits'!J17</f>
        <v>0</v>
      </c>
      <c r="K17" s="92">
        <f t="shared" si="2"/>
        <v>0.84375</v>
      </c>
      <c r="L17" s="39">
        <f t="shared" si="3"/>
        <v>0</v>
      </c>
      <c r="M17" s="138">
        <v>0</v>
      </c>
      <c r="N17" s="134">
        <f>+'4 In School Youth Exits'!N17+'5 Out School Youth Exits'!N17</f>
        <v>25</v>
      </c>
      <c r="O17" s="139">
        <f>+'4 In School Youth Exits'!O17+'5 Out School Youth Exits'!O17</f>
        <v>0</v>
      </c>
      <c r="P17" s="34"/>
      <c r="Q17" s="95"/>
    </row>
    <row r="18" spans="1:17" s="35" customFormat="1" ht="21.95" customHeight="1">
      <c r="A18" s="23" t="s">
        <v>47</v>
      </c>
      <c r="B18" s="87">
        <f>+'4 In School Youth Exits'!B18+'5 Out School Youth Exits'!B18</f>
        <v>53</v>
      </c>
      <c r="C18" s="134">
        <f>+'4 In School Youth Exits'!C18+'5 Out School Youth Exits'!C18</f>
        <v>7</v>
      </c>
      <c r="D18" s="47">
        <f t="shared" si="0"/>
        <v>0.13207547169811321</v>
      </c>
      <c r="E18" s="134">
        <f>+'4 In School Youth Exits'!E18+'5 Out School Youth Exits'!E18</f>
        <v>40</v>
      </c>
      <c r="F18" s="134">
        <f>+'4 In School Youth Exits'!F18+'5 Out School Youth Exits'!F18</f>
        <v>6</v>
      </c>
      <c r="G18" s="47">
        <f t="shared" si="1"/>
        <v>0.15</v>
      </c>
      <c r="H18" s="134">
        <f>+'4 In School Youth Exits'!H18+'5 Out School Youth Exits'!H18</f>
        <v>10</v>
      </c>
      <c r="I18" s="139">
        <f>+'4 In School Youth Exits'!I18+'5 Out School Youth Exits'!I18</f>
        <v>1</v>
      </c>
      <c r="J18" s="140">
        <f>+'4 In School Youth Exits'!J18+'5 Out School Youth Exits'!J18</f>
        <v>0</v>
      </c>
      <c r="K18" s="92">
        <f t="shared" si="2"/>
        <v>0.94339622641509435</v>
      </c>
      <c r="L18" s="39">
        <f t="shared" si="3"/>
        <v>1</v>
      </c>
      <c r="M18" s="138">
        <v>18.920000000000002</v>
      </c>
      <c r="N18" s="134">
        <f>+'4 In School Youth Exits'!N18+'5 Out School Youth Exits'!N18</f>
        <v>70</v>
      </c>
      <c r="O18" s="139">
        <f>+'4 In School Youth Exits'!O18+'5 Out School Youth Exits'!O18</f>
        <v>3</v>
      </c>
      <c r="P18" s="34"/>
      <c r="Q18" s="95"/>
    </row>
    <row r="19" spans="1:17" s="35" customFormat="1" ht="21.95" customHeight="1">
      <c r="A19" s="23" t="s">
        <v>48</v>
      </c>
      <c r="B19" s="87">
        <f>+'4 In School Youth Exits'!B19+'5 Out School Youth Exits'!B19</f>
        <v>27</v>
      </c>
      <c r="C19" s="134">
        <f>+'4 In School Youth Exits'!C19+'5 Out School Youth Exits'!C19</f>
        <v>0</v>
      </c>
      <c r="D19" s="47">
        <f t="shared" si="0"/>
        <v>0</v>
      </c>
      <c r="E19" s="134">
        <f>+'4 In School Youth Exits'!E19+'5 Out School Youth Exits'!E19</f>
        <v>20</v>
      </c>
      <c r="F19" s="134">
        <f>+'4 In School Youth Exits'!F19+'5 Out School Youth Exits'!F19</f>
        <v>0</v>
      </c>
      <c r="G19" s="39">
        <f t="shared" si="1"/>
        <v>0</v>
      </c>
      <c r="H19" s="134">
        <f>+'4 In School Youth Exits'!H19+'5 Out School Youth Exits'!H19</f>
        <v>5</v>
      </c>
      <c r="I19" s="139">
        <f>+'4 In School Youth Exits'!I19+'5 Out School Youth Exits'!I19</f>
        <v>0</v>
      </c>
      <c r="J19" s="140">
        <f>+'4 In School Youth Exits'!J19+'5 Out School Youth Exits'!J19</f>
        <v>0</v>
      </c>
      <c r="K19" s="92">
        <f t="shared" si="2"/>
        <v>0.92592592592592593</v>
      </c>
      <c r="L19" s="39">
        <f t="shared" si="3"/>
        <v>0</v>
      </c>
      <c r="M19" s="138">
        <v>0</v>
      </c>
      <c r="N19" s="134">
        <f>+'4 In School Youth Exits'!N19+'5 Out School Youth Exits'!N19</f>
        <v>18</v>
      </c>
      <c r="O19" s="139">
        <f>+'4 In School Youth Exits'!O19+'5 Out School Youth Exits'!O19</f>
        <v>0</v>
      </c>
      <c r="P19" s="34"/>
      <c r="Q19" s="95"/>
    </row>
    <row r="20" spans="1:17" s="35" customFormat="1" ht="21.95" customHeight="1">
      <c r="A20" s="23" t="s">
        <v>49</v>
      </c>
      <c r="B20" s="87">
        <f>+'4 In School Youth Exits'!B20+'5 Out School Youth Exits'!B20</f>
        <v>60</v>
      </c>
      <c r="C20" s="134">
        <f>+'4 In School Youth Exits'!C20+'5 Out School Youth Exits'!C20</f>
        <v>4</v>
      </c>
      <c r="D20" s="47">
        <f t="shared" si="0"/>
        <v>6.6666666666666666E-2</v>
      </c>
      <c r="E20" s="134">
        <f>+'4 In School Youth Exits'!E20+'5 Out School Youth Exits'!E20</f>
        <v>28</v>
      </c>
      <c r="F20" s="134">
        <f>+'4 In School Youth Exits'!F20+'5 Out School Youth Exits'!F20</f>
        <v>3</v>
      </c>
      <c r="G20" s="39">
        <f t="shared" si="1"/>
        <v>0.10714285714285714</v>
      </c>
      <c r="H20" s="134">
        <f>+'4 In School Youth Exits'!H20+'5 Out School Youth Exits'!H20</f>
        <v>23</v>
      </c>
      <c r="I20" s="139">
        <f>+'4 In School Youth Exits'!I20+'5 Out School Youth Exits'!I20</f>
        <v>1</v>
      </c>
      <c r="J20" s="140">
        <f>+'4 In School Youth Exits'!J20+'5 Out School Youth Exits'!J20</f>
        <v>0</v>
      </c>
      <c r="K20" s="92">
        <f t="shared" si="2"/>
        <v>0.85</v>
      </c>
      <c r="L20" s="39">
        <f t="shared" si="3"/>
        <v>1</v>
      </c>
      <c r="M20" s="138">
        <v>22.33</v>
      </c>
      <c r="N20" s="134">
        <f>+'4 In School Youth Exits'!N20+'5 Out School Youth Exits'!N20</f>
        <v>51</v>
      </c>
      <c r="O20" s="139">
        <f>+'4 In School Youth Exits'!O20+'5 Out School Youth Exits'!O20</f>
        <v>3</v>
      </c>
      <c r="P20" s="34"/>
      <c r="Q20" s="95"/>
    </row>
    <row r="21" spans="1:17" s="35" customFormat="1" ht="21.95" customHeight="1" thickBot="1">
      <c r="A21" s="55" t="s">
        <v>50</v>
      </c>
      <c r="B21" s="87">
        <f>+'4 In School Youth Exits'!B21+'5 Out School Youth Exits'!B21</f>
        <v>160</v>
      </c>
      <c r="C21" s="141">
        <f>+'4 In School Youth Exits'!C21+'5 Out School Youth Exits'!C21</f>
        <v>8</v>
      </c>
      <c r="D21" s="58">
        <f t="shared" si="0"/>
        <v>0.05</v>
      </c>
      <c r="E21" s="134">
        <f>+'4 In School Youth Exits'!E21+'5 Out School Youth Exits'!E21</f>
        <v>95</v>
      </c>
      <c r="F21" s="134">
        <f>+'4 In School Youth Exits'!F21+'5 Out School Youth Exits'!F21</f>
        <v>3</v>
      </c>
      <c r="G21" s="96">
        <f t="shared" si="1"/>
        <v>3.1578947368421054E-2</v>
      </c>
      <c r="H21" s="134">
        <f>+'4 In School Youth Exits'!H21+'5 Out School Youth Exits'!H21</f>
        <v>40</v>
      </c>
      <c r="I21" s="139">
        <f>+'4 In School Youth Exits'!I21+'5 Out School Youth Exits'!I21</f>
        <v>1</v>
      </c>
      <c r="J21" s="142">
        <f>+'4 In School Youth Exits'!J21+'5 Out School Youth Exits'!J21</f>
        <v>0</v>
      </c>
      <c r="K21" s="131">
        <f t="shared" si="2"/>
        <v>0.84375</v>
      </c>
      <c r="L21" s="96">
        <f t="shared" si="3"/>
        <v>0.5</v>
      </c>
      <c r="M21" s="143">
        <v>14.25</v>
      </c>
      <c r="N21" s="134">
        <f>+'4 In School Youth Exits'!N21+'5 Out School Youth Exits'!N21</f>
        <v>135</v>
      </c>
      <c r="O21" s="144">
        <f>+'4 In School Youth Exits'!O21+'5 Out School Youth Exits'!O21</f>
        <v>3</v>
      </c>
      <c r="P21" s="34"/>
      <c r="Q21" s="95"/>
    </row>
    <row r="22" spans="1:17" s="35" customFormat="1" ht="21.95" customHeight="1" thickBot="1">
      <c r="A22" s="64" t="s">
        <v>51</v>
      </c>
      <c r="B22" s="82">
        <f>SUM(B6:B21)</f>
        <v>1070</v>
      </c>
      <c r="C22" s="82">
        <f>SUM(C6:C21)</f>
        <v>117</v>
      </c>
      <c r="D22" s="67">
        <f t="shared" si="0"/>
        <v>0.10934579439252337</v>
      </c>
      <c r="E22" s="65">
        <f>SUM(E6:E21)</f>
        <v>553</v>
      </c>
      <c r="F22" s="114">
        <f>SUM(F6:F21)</f>
        <v>40</v>
      </c>
      <c r="G22" s="67">
        <f t="shared" si="1"/>
        <v>7.2332730560578665E-2</v>
      </c>
      <c r="H22" s="115">
        <f>SUM(H6:H21)</f>
        <v>304</v>
      </c>
      <c r="I22" s="116">
        <f>SUM(I6:I21)</f>
        <v>44</v>
      </c>
      <c r="J22" s="117">
        <f>SUM(J6:J21)</f>
        <v>0</v>
      </c>
      <c r="K22" s="118">
        <f t="shared" si="2"/>
        <v>0.80093457943925228</v>
      </c>
      <c r="L22" s="67">
        <f t="shared" si="3"/>
        <v>0.71794871794871795</v>
      </c>
      <c r="M22" s="145">
        <v>17.03</v>
      </c>
      <c r="N22" s="65">
        <f>SUM(N6:N21)</f>
        <v>825</v>
      </c>
      <c r="O22" s="146">
        <f>+'4 In School Youth Exits'!O22+'5 Out School Youth Exits'!O22</f>
        <v>80</v>
      </c>
      <c r="P22" s="34"/>
      <c r="Q22" s="120"/>
    </row>
    <row r="23" spans="1:17" s="35" customFormat="1" ht="12.75" customHeight="1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>
      <c r="A24" s="271" t="s">
        <v>64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3"/>
      <c r="P24" s="34"/>
      <c r="Q24" s="120"/>
    </row>
    <row r="25" spans="1:17" s="35" customFormat="1" ht="12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3"/>
      <c r="P25" s="34"/>
      <c r="Q25" s="120"/>
    </row>
    <row r="26" spans="1:17" ht="6.75" customHeight="1" thickBot="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5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3"/>
  <sheetViews>
    <sheetView zoomScale="90" zoomScaleNormal="90" zoomScaleSheetLayoutView="120" workbookViewId="0">
      <selection activeCell="A23" sqref="A23"/>
    </sheetView>
  </sheetViews>
  <sheetFormatPr defaultColWidth="9.140625" defaultRowHeight="12.75"/>
  <cols>
    <col min="1" max="1" width="16.42578125" style="2" customWidth="1"/>
    <col min="2" max="2" width="5.140625" style="2" customWidth="1"/>
    <col min="3" max="5" width="5.5703125" style="2" customWidth="1"/>
    <col min="6" max="6" width="5.85546875" style="2" customWidth="1"/>
    <col min="7" max="7" width="6.140625" style="2" customWidth="1"/>
    <col min="8" max="8" width="6.28515625" style="2" customWidth="1"/>
    <col min="9" max="9" width="6.42578125" style="2" customWidth="1"/>
    <col min="10" max="10" width="5.7109375" style="2" customWidth="1"/>
    <col min="11" max="11" width="6.42578125" style="128" customWidth="1"/>
    <col min="12" max="12" width="6.85546875" style="2" customWidth="1"/>
    <col min="13" max="13" width="5.7109375" style="2" customWidth="1"/>
    <col min="14" max="14" width="7" style="2" customWidth="1"/>
    <col min="15" max="15" width="5.85546875" style="2" customWidth="1"/>
    <col min="16" max="16" width="5" style="2" customWidth="1"/>
    <col min="17" max="17" width="5.7109375" style="2" customWidth="1"/>
    <col min="18" max="18" width="6.85546875" style="2" customWidth="1"/>
    <col min="19" max="19" width="7.28515625" style="2" customWidth="1"/>
    <col min="20" max="20" width="6" style="2" customWidth="1"/>
    <col min="21" max="16384" width="9.140625" style="2"/>
  </cols>
  <sheetData>
    <row r="1" spans="1:33" ht="20.100000000000001" customHeight="1">
      <c r="A1" s="253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>
      <c r="A2" s="282" t="str">
        <f>'1 In School Youth Part'!A2:N2</f>
        <v>FY23 QUARTER ENDING SEPTEMBER 30, 2022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>
      <c r="A3" s="285" t="s">
        <v>67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>
      <c r="A4" s="274" t="str">
        <f>'1 In School Youth Part'!$A$4</f>
        <v>WORKFORCE AREA</v>
      </c>
      <c r="B4" s="276" t="s">
        <v>68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8"/>
      <c r="S4" s="278"/>
      <c r="T4" s="27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>
      <c r="A5" s="275"/>
      <c r="B5" s="147" t="s">
        <v>69</v>
      </c>
      <c r="C5" s="147" t="s">
        <v>70</v>
      </c>
      <c r="D5" s="148" t="s">
        <v>71</v>
      </c>
      <c r="E5" s="149" t="s">
        <v>72</v>
      </c>
      <c r="F5" s="150" t="s">
        <v>73</v>
      </c>
      <c r="G5" s="150" t="s">
        <v>74</v>
      </c>
      <c r="H5" s="149" t="s">
        <v>75</v>
      </c>
      <c r="I5" s="149" t="s">
        <v>76</v>
      </c>
      <c r="J5" s="149" t="s">
        <v>77</v>
      </c>
      <c r="K5" s="149" t="s">
        <v>78</v>
      </c>
      <c r="L5" s="149" t="s">
        <v>79</v>
      </c>
      <c r="M5" s="150" t="s">
        <v>80</v>
      </c>
      <c r="N5" s="150" t="s">
        <v>81</v>
      </c>
      <c r="O5" s="151" t="s">
        <v>82</v>
      </c>
      <c r="P5" s="149" t="s">
        <v>83</v>
      </c>
      <c r="Q5" s="149" t="s">
        <v>84</v>
      </c>
      <c r="R5" s="150" t="s">
        <v>85</v>
      </c>
      <c r="S5" s="150" t="s">
        <v>86</v>
      </c>
      <c r="T5" s="152" t="s">
        <v>87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>
      <c r="A6" s="153" t="s">
        <v>35</v>
      </c>
      <c r="B6" s="162">
        <f>'1 In School Youth Part'!C6</f>
        <v>1</v>
      </c>
      <c r="C6" s="154">
        <v>100</v>
      </c>
      <c r="D6" s="155">
        <v>0</v>
      </c>
      <c r="E6" s="156">
        <v>0</v>
      </c>
      <c r="F6" s="157">
        <v>100</v>
      </c>
      <c r="G6" s="156">
        <v>100</v>
      </c>
      <c r="H6" s="158">
        <v>0</v>
      </c>
      <c r="I6" s="158">
        <v>0</v>
      </c>
      <c r="J6" s="156">
        <v>0</v>
      </c>
      <c r="K6" s="156">
        <v>100</v>
      </c>
      <c r="L6" s="158">
        <v>0</v>
      </c>
      <c r="M6" s="159">
        <v>0</v>
      </c>
      <c r="N6" s="156">
        <v>0</v>
      </c>
      <c r="O6" s="158">
        <v>0</v>
      </c>
      <c r="P6" s="158">
        <v>0</v>
      </c>
      <c r="Q6" s="156">
        <v>0</v>
      </c>
      <c r="R6" s="156">
        <v>0</v>
      </c>
      <c r="S6" s="156">
        <v>0</v>
      </c>
      <c r="T6" s="160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>
      <c r="A7" s="161" t="s">
        <v>36</v>
      </c>
      <c r="B7" s="162">
        <f>'1 In School Youth Part'!C7</f>
        <v>1</v>
      </c>
      <c r="C7" s="163">
        <v>100</v>
      </c>
      <c r="D7" s="164">
        <v>0</v>
      </c>
      <c r="E7" s="165">
        <v>0</v>
      </c>
      <c r="F7" s="166">
        <v>100</v>
      </c>
      <c r="G7" s="165">
        <v>0</v>
      </c>
      <c r="H7" s="165">
        <v>100</v>
      </c>
      <c r="I7" s="165">
        <v>0</v>
      </c>
      <c r="J7" s="165">
        <v>100</v>
      </c>
      <c r="K7" s="165">
        <v>100</v>
      </c>
      <c r="L7" s="167">
        <v>0</v>
      </c>
      <c r="M7" s="168">
        <v>0</v>
      </c>
      <c r="N7" s="165">
        <v>0</v>
      </c>
      <c r="O7" s="165">
        <v>0</v>
      </c>
      <c r="P7" s="165">
        <v>0</v>
      </c>
      <c r="Q7" s="165">
        <v>0</v>
      </c>
      <c r="R7" s="165">
        <v>0</v>
      </c>
      <c r="S7" s="165">
        <v>0</v>
      </c>
      <c r="T7" s="169">
        <v>0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>
      <c r="A8" s="153" t="s">
        <v>37</v>
      </c>
      <c r="B8" s="170">
        <f>'1 In School Youth Part'!C8</f>
        <v>0</v>
      </c>
      <c r="C8" s="163"/>
      <c r="D8" s="164"/>
      <c r="E8" s="165"/>
      <c r="F8" s="166"/>
      <c r="G8" s="165"/>
      <c r="H8" s="165"/>
      <c r="I8" s="165"/>
      <c r="J8" s="165"/>
      <c r="K8" s="165"/>
      <c r="L8" s="167"/>
      <c r="M8" s="168"/>
      <c r="N8" s="165"/>
      <c r="O8" s="165"/>
      <c r="P8" s="165"/>
      <c r="Q8" s="165"/>
      <c r="R8" s="167"/>
      <c r="S8" s="165"/>
      <c r="T8" s="169"/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>
      <c r="A9" s="153" t="s">
        <v>38</v>
      </c>
      <c r="B9" s="170">
        <f>'1 In School Youth Part'!C9</f>
        <v>0</v>
      </c>
      <c r="C9" s="163"/>
      <c r="D9" s="164"/>
      <c r="E9" s="165"/>
      <c r="F9" s="166"/>
      <c r="G9" s="165"/>
      <c r="H9" s="165"/>
      <c r="I9" s="165"/>
      <c r="J9" s="165"/>
      <c r="K9" s="165"/>
      <c r="L9" s="167"/>
      <c r="M9" s="166"/>
      <c r="N9" s="165"/>
      <c r="O9" s="165"/>
      <c r="P9" s="165"/>
      <c r="Q9" s="165"/>
      <c r="R9" s="165"/>
      <c r="S9" s="165"/>
      <c r="T9" s="169"/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>
      <c r="A10" s="153" t="s">
        <v>39</v>
      </c>
      <c r="B10" s="170">
        <f>'1 In School Youth Part'!C10</f>
        <v>0</v>
      </c>
      <c r="C10" s="163"/>
      <c r="D10" s="171"/>
      <c r="E10" s="167"/>
      <c r="F10" s="166"/>
      <c r="G10" s="165"/>
      <c r="H10" s="165"/>
      <c r="I10" s="167"/>
      <c r="J10" s="165"/>
      <c r="K10" s="165"/>
      <c r="L10" s="167"/>
      <c r="M10" s="168"/>
      <c r="N10" s="167"/>
      <c r="O10" s="165"/>
      <c r="P10" s="167"/>
      <c r="Q10" s="165"/>
      <c r="R10" s="165"/>
      <c r="S10" s="165"/>
      <c r="T10" s="169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>
      <c r="A11" s="153" t="s">
        <v>40</v>
      </c>
      <c r="B11" s="170">
        <f>'1 In School Youth Part'!C11</f>
        <v>2</v>
      </c>
      <c r="C11" s="163">
        <v>0</v>
      </c>
      <c r="D11" s="164">
        <v>100</v>
      </c>
      <c r="E11" s="165">
        <v>0</v>
      </c>
      <c r="F11" s="166">
        <v>100</v>
      </c>
      <c r="G11" s="165">
        <v>0</v>
      </c>
      <c r="H11" s="165">
        <v>50</v>
      </c>
      <c r="I11" s="165">
        <v>0</v>
      </c>
      <c r="J11" s="165">
        <v>0</v>
      </c>
      <c r="K11" s="165">
        <v>50</v>
      </c>
      <c r="L11" s="167">
        <v>0</v>
      </c>
      <c r="M11" s="168">
        <v>0</v>
      </c>
      <c r="N11" s="165">
        <v>100</v>
      </c>
      <c r="O11" s="165">
        <v>0</v>
      </c>
      <c r="P11" s="165">
        <v>0</v>
      </c>
      <c r="Q11" s="167">
        <v>0</v>
      </c>
      <c r="R11" s="165">
        <v>50</v>
      </c>
      <c r="S11" s="167">
        <v>50</v>
      </c>
      <c r="T11" s="169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>
      <c r="A12" s="153" t="s">
        <v>41</v>
      </c>
      <c r="B12" s="162">
        <f>'1 In School Youth Part'!C12</f>
        <v>2</v>
      </c>
      <c r="C12" s="163">
        <v>100</v>
      </c>
      <c r="D12" s="164">
        <v>0</v>
      </c>
      <c r="E12" s="165">
        <v>0</v>
      </c>
      <c r="F12" s="166">
        <v>50</v>
      </c>
      <c r="G12" s="165">
        <v>0</v>
      </c>
      <c r="H12" s="165">
        <v>50</v>
      </c>
      <c r="I12" s="167">
        <v>0</v>
      </c>
      <c r="J12" s="165">
        <v>50</v>
      </c>
      <c r="K12" s="165">
        <v>50</v>
      </c>
      <c r="L12" s="167">
        <v>0</v>
      </c>
      <c r="M12" s="168">
        <v>0</v>
      </c>
      <c r="N12" s="165">
        <v>50</v>
      </c>
      <c r="O12" s="165">
        <v>0</v>
      </c>
      <c r="P12" s="165">
        <v>50</v>
      </c>
      <c r="Q12" s="165">
        <v>0</v>
      </c>
      <c r="R12" s="167">
        <v>0</v>
      </c>
      <c r="S12" s="165">
        <v>0</v>
      </c>
      <c r="T12" s="169">
        <v>0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>
      <c r="A13" s="153" t="s">
        <v>42</v>
      </c>
      <c r="B13" s="162">
        <f>'1 In School Youth Part'!C13</f>
        <v>10</v>
      </c>
      <c r="C13" s="163">
        <v>100</v>
      </c>
      <c r="D13" s="164">
        <v>0</v>
      </c>
      <c r="E13" s="165">
        <v>0</v>
      </c>
      <c r="F13" s="166">
        <v>50</v>
      </c>
      <c r="G13" s="165">
        <v>40</v>
      </c>
      <c r="H13" s="165">
        <v>20</v>
      </c>
      <c r="I13" s="165">
        <v>10</v>
      </c>
      <c r="J13" s="165">
        <v>100</v>
      </c>
      <c r="K13" s="165">
        <v>100</v>
      </c>
      <c r="L13" s="167">
        <v>0</v>
      </c>
      <c r="M13" s="166">
        <v>0</v>
      </c>
      <c r="N13" s="165">
        <v>0</v>
      </c>
      <c r="O13" s="167">
        <v>0</v>
      </c>
      <c r="P13" s="165">
        <v>40</v>
      </c>
      <c r="Q13" s="167">
        <v>0</v>
      </c>
      <c r="R13" s="167">
        <v>0</v>
      </c>
      <c r="S13" s="165">
        <v>0</v>
      </c>
      <c r="T13" s="169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>
      <c r="A14" s="153" t="s">
        <v>43</v>
      </c>
      <c r="B14" s="170">
        <f>'1 In School Youth Part'!C14</f>
        <v>1</v>
      </c>
      <c r="C14" s="163">
        <v>100</v>
      </c>
      <c r="D14" s="164">
        <v>0</v>
      </c>
      <c r="E14" s="165">
        <v>0</v>
      </c>
      <c r="F14" s="166">
        <v>0</v>
      </c>
      <c r="G14" s="165">
        <v>0</v>
      </c>
      <c r="H14" s="165">
        <v>0</v>
      </c>
      <c r="I14" s="167">
        <v>0</v>
      </c>
      <c r="J14" s="165">
        <v>0</v>
      </c>
      <c r="K14" s="165">
        <v>100</v>
      </c>
      <c r="L14" s="167">
        <v>0</v>
      </c>
      <c r="M14" s="168">
        <v>0</v>
      </c>
      <c r="N14" s="165">
        <v>0</v>
      </c>
      <c r="O14" s="165">
        <v>0</v>
      </c>
      <c r="P14" s="165">
        <v>0</v>
      </c>
      <c r="Q14" s="165">
        <v>0</v>
      </c>
      <c r="R14" s="167">
        <v>0</v>
      </c>
      <c r="S14" s="165">
        <v>0</v>
      </c>
      <c r="T14" s="169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>
      <c r="A15" s="153" t="s">
        <v>44</v>
      </c>
      <c r="B15" s="162">
        <f>'1 In School Youth Part'!C15</f>
        <v>141</v>
      </c>
      <c r="C15" s="163">
        <v>97.163120567375884</v>
      </c>
      <c r="D15" s="164">
        <v>2.8368794326241136</v>
      </c>
      <c r="E15" s="165">
        <v>0</v>
      </c>
      <c r="F15" s="166">
        <v>56.028368794326241</v>
      </c>
      <c r="G15" s="165">
        <v>60.99290780141844</v>
      </c>
      <c r="H15" s="165">
        <v>10.638297872340424</v>
      </c>
      <c r="I15" s="165">
        <v>0</v>
      </c>
      <c r="J15" s="165">
        <v>36.170212765957451</v>
      </c>
      <c r="K15" s="165">
        <v>97.872340425531917</v>
      </c>
      <c r="L15" s="167">
        <v>0</v>
      </c>
      <c r="M15" s="166">
        <v>0</v>
      </c>
      <c r="N15" s="165">
        <v>89.361702127659569</v>
      </c>
      <c r="O15" s="165">
        <v>0.70921985815602839</v>
      </c>
      <c r="P15" s="165">
        <v>13.475177304964539</v>
      </c>
      <c r="Q15" s="165">
        <v>0</v>
      </c>
      <c r="R15" s="165">
        <v>9.9290780141843964</v>
      </c>
      <c r="S15" s="165">
        <v>0</v>
      </c>
      <c r="T15" s="169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>
      <c r="A16" s="153" t="s">
        <v>45</v>
      </c>
      <c r="B16" s="170">
        <f>'1 In School Youth Part'!C16</f>
        <v>0</v>
      </c>
      <c r="C16" s="163"/>
      <c r="D16" s="164"/>
      <c r="E16" s="165"/>
      <c r="F16" s="166"/>
      <c r="G16" s="165"/>
      <c r="H16" s="165"/>
      <c r="I16" s="167"/>
      <c r="J16" s="165"/>
      <c r="K16" s="165"/>
      <c r="L16" s="167"/>
      <c r="M16" s="168"/>
      <c r="N16" s="165"/>
      <c r="O16" s="167"/>
      <c r="P16" s="165"/>
      <c r="Q16" s="167"/>
      <c r="R16" s="167"/>
      <c r="S16" s="165"/>
      <c r="T16" s="169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>
      <c r="A17" s="153" t="s">
        <v>46</v>
      </c>
      <c r="B17" s="162">
        <f>'1 In School Youth Part'!C17</f>
        <v>6</v>
      </c>
      <c r="C17" s="163">
        <v>66.666666666666671</v>
      </c>
      <c r="D17" s="171">
        <v>33.333333333333336</v>
      </c>
      <c r="E17" s="167">
        <v>0</v>
      </c>
      <c r="F17" s="166">
        <v>100</v>
      </c>
      <c r="G17" s="165">
        <v>16.666666666666668</v>
      </c>
      <c r="H17" s="165">
        <v>33.333333333333336</v>
      </c>
      <c r="I17" s="165">
        <v>50</v>
      </c>
      <c r="J17" s="165">
        <v>0</v>
      </c>
      <c r="K17" s="165">
        <v>100</v>
      </c>
      <c r="L17" s="167">
        <v>0</v>
      </c>
      <c r="M17" s="166">
        <v>83.333333333333343</v>
      </c>
      <c r="N17" s="165">
        <v>33.333333333333336</v>
      </c>
      <c r="O17" s="167">
        <v>0</v>
      </c>
      <c r="P17" s="165">
        <v>0</v>
      </c>
      <c r="Q17" s="167">
        <v>16.666666666666668</v>
      </c>
      <c r="R17" s="167">
        <v>0</v>
      </c>
      <c r="S17" s="167">
        <v>0</v>
      </c>
      <c r="T17" s="169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>
      <c r="A18" s="153" t="s">
        <v>47</v>
      </c>
      <c r="B18" s="170">
        <f>'1 In School Youth Part'!C18</f>
        <v>0</v>
      </c>
      <c r="C18" s="163"/>
      <c r="D18" s="164"/>
      <c r="E18" s="165"/>
      <c r="F18" s="166"/>
      <c r="G18" s="165"/>
      <c r="H18" s="165"/>
      <c r="I18" s="165"/>
      <c r="J18" s="165"/>
      <c r="K18" s="165"/>
      <c r="L18" s="167"/>
      <c r="M18" s="166"/>
      <c r="N18" s="165"/>
      <c r="O18" s="167"/>
      <c r="P18" s="165"/>
      <c r="Q18" s="165"/>
      <c r="R18" s="165"/>
      <c r="S18" s="165"/>
      <c r="T18" s="169"/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>
      <c r="A19" s="153" t="s">
        <v>48</v>
      </c>
      <c r="B19" s="162">
        <f>'1 In School Youth Part'!C19</f>
        <v>2</v>
      </c>
      <c r="C19" s="163">
        <v>0</v>
      </c>
      <c r="D19" s="171">
        <v>0</v>
      </c>
      <c r="E19" s="167">
        <v>100</v>
      </c>
      <c r="F19" s="166">
        <v>100</v>
      </c>
      <c r="G19" s="165">
        <v>100</v>
      </c>
      <c r="H19" s="165">
        <v>50</v>
      </c>
      <c r="I19" s="167">
        <v>0</v>
      </c>
      <c r="J19" s="165">
        <v>0</v>
      </c>
      <c r="K19" s="165">
        <v>50</v>
      </c>
      <c r="L19" s="167">
        <v>0</v>
      </c>
      <c r="M19" s="168">
        <v>0</v>
      </c>
      <c r="N19" s="165">
        <v>100</v>
      </c>
      <c r="O19" s="167">
        <v>0</v>
      </c>
      <c r="P19" s="165">
        <v>100</v>
      </c>
      <c r="Q19" s="167">
        <v>0</v>
      </c>
      <c r="R19" s="167">
        <v>100</v>
      </c>
      <c r="S19" s="167">
        <v>50</v>
      </c>
      <c r="T19" s="169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>
      <c r="A20" s="153" t="s">
        <v>49</v>
      </c>
      <c r="B20" s="170">
        <f>'1 In School Youth Part'!C20</f>
        <v>0</v>
      </c>
      <c r="C20" s="163"/>
      <c r="D20" s="164"/>
      <c r="E20" s="165"/>
      <c r="F20" s="166"/>
      <c r="G20" s="165"/>
      <c r="H20" s="165"/>
      <c r="I20" s="165"/>
      <c r="J20" s="165"/>
      <c r="K20" s="165"/>
      <c r="L20" s="167"/>
      <c r="M20" s="166"/>
      <c r="N20" s="165"/>
      <c r="O20" s="167"/>
      <c r="P20" s="165"/>
      <c r="Q20" s="167"/>
      <c r="R20" s="167"/>
      <c r="S20" s="167"/>
      <c r="T20" s="169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>
      <c r="A21" s="172" t="s">
        <v>50</v>
      </c>
      <c r="B21" s="173">
        <f>'1 In School Youth Part'!C21</f>
        <v>3</v>
      </c>
      <c r="C21" s="174">
        <v>66.666666666666671</v>
      </c>
      <c r="D21" s="175">
        <v>33.333333333333336</v>
      </c>
      <c r="E21" s="176">
        <v>0</v>
      </c>
      <c r="F21" s="177">
        <v>33.333333333333336</v>
      </c>
      <c r="G21" s="175">
        <v>33.333333333333336</v>
      </c>
      <c r="H21" s="176">
        <v>33.333333333333336</v>
      </c>
      <c r="I21" s="176">
        <v>0</v>
      </c>
      <c r="J21" s="175">
        <v>100</v>
      </c>
      <c r="K21" s="175">
        <v>100</v>
      </c>
      <c r="L21" s="176">
        <v>0</v>
      </c>
      <c r="M21" s="178">
        <v>0</v>
      </c>
      <c r="N21" s="176">
        <v>0</v>
      </c>
      <c r="O21" s="175">
        <v>33.333333333333336</v>
      </c>
      <c r="P21" s="175">
        <v>0</v>
      </c>
      <c r="Q21" s="176">
        <v>33.333333333333336</v>
      </c>
      <c r="R21" s="176">
        <v>0</v>
      </c>
      <c r="S21" s="176">
        <v>0</v>
      </c>
      <c r="T21" s="179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>
      <c r="A22" s="180" t="s">
        <v>51</v>
      </c>
      <c r="B22" s="181">
        <f>SUM(B6:B21)</f>
        <v>169</v>
      </c>
      <c r="C22" s="182">
        <v>93.491124260355022</v>
      </c>
      <c r="D22" s="183">
        <v>5.3254437869822482</v>
      </c>
      <c r="E22" s="184">
        <v>1.1834319526627219</v>
      </c>
      <c r="F22" s="185">
        <v>57.988165680473372</v>
      </c>
      <c r="G22" s="184">
        <v>56.213017751479292</v>
      </c>
      <c r="H22" s="184">
        <v>14.201183431952664</v>
      </c>
      <c r="I22" s="184">
        <v>2.3668639053254439</v>
      </c>
      <c r="J22" s="184">
        <v>39.053254437869825</v>
      </c>
      <c r="K22" s="184">
        <v>96.449704142011839</v>
      </c>
      <c r="L22" s="186">
        <v>0</v>
      </c>
      <c r="M22" s="185">
        <v>2.9585798816568047</v>
      </c>
      <c r="N22" s="184">
        <v>78.698224852071007</v>
      </c>
      <c r="O22" s="184">
        <v>1.1834319526627219</v>
      </c>
      <c r="P22" s="184">
        <v>15.384615384615385</v>
      </c>
      <c r="Q22" s="184">
        <v>1.1834319526627219</v>
      </c>
      <c r="R22" s="184">
        <v>10.059171597633137</v>
      </c>
      <c r="S22" s="184">
        <v>1.1834319526627219</v>
      </c>
      <c r="T22" s="187">
        <v>0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23"/>
  <sheetViews>
    <sheetView zoomScaleNormal="100" workbookViewId="0">
      <selection activeCell="A23" sqref="A23"/>
    </sheetView>
  </sheetViews>
  <sheetFormatPr defaultColWidth="9.140625" defaultRowHeight="12.75"/>
  <cols>
    <col min="1" max="1" width="18.85546875" style="2" customWidth="1"/>
    <col min="2" max="2" width="5.85546875" style="2" customWidth="1"/>
    <col min="3" max="4" width="5.5703125" style="2" customWidth="1"/>
    <col min="5" max="5" width="4.7109375" style="2" customWidth="1"/>
    <col min="6" max="6" width="5.7109375" style="2" customWidth="1"/>
    <col min="7" max="7" width="6.85546875" style="2" customWidth="1"/>
    <col min="8" max="8" width="7.28515625" style="2" customWidth="1"/>
    <col min="9" max="9" width="6.42578125" style="2" customWidth="1"/>
    <col min="10" max="10" width="5.7109375" style="2" customWidth="1"/>
    <col min="11" max="11" width="5.85546875" style="128" customWidth="1"/>
    <col min="12" max="12" width="6.5703125" style="2" customWidth="1"/>
    <col min="13" max="13" width="5.85546875" style="2" customWidth="1"/>
    <col min="14" max="14" width="7" style="2" customWidth="1"/>
    <col min="15" max="15" width="6" style="2" customWidth="1"/>
    <col min="16" max="16" width="5" style="2" customWidth="1"/>
    <col min="17" max="17" width="5.85546875" style="2" customWidth="1"/>
    <col min="18" max="18" width="6.85546875" style="2" customWidth="1"/>
    <col min="19" max="19" width="7.28515625" style="2" customWidth="1"/>
    <col min="20" max="20" width="6.7109375" style="2" customWidth="1"/>
    <col min="21" max="16384" width="9.140625" style="2"/>
  </cols>
  <sheetData>
    <row r="1" spans="1:33" ht="20.100000000000001" customHeight="1">
      <c r="A1" s="253" t="s">
        <v>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>
      <c r="A2" s="282" t="str">
        <f>'1 In School Youth Part'!A2:N2</f>
        <v>FY23 QUARTER ENDING SEPTEMBER 30, 2022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>
      <c r="A3" s="285" t="s">
        <v>88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>
      <c r="A4" s="274" t="str">
        <f>'1 In School Youth Part'!$A$4</f>
        <v>WORKFORCE AREA</v>
      </c>
      <c r="B4" s="258" t="s">
        <v>68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>
      <c r="A5" s="275"/>
      <c r="B5" s="147" t="s">
        <v>69</v>
      </c>
      <c r="C5" s="147" t="s">
        <v>89</v>
      </c>
      <c r="D5" s="149" t="s">
        <v>71</v>
      </c>
      <c r="E5" s="149" t="s">
        <v>72</v>
      </c>
      <c r="F5" s="150" t="s">
        <v>73</v>
      </c>
      <c r="G5" s="150" t="s">
        <v>74</v>
      </c>
      <c r="H5" s="149" t="s">
        <v>75</v>
      </c>
      <c r="I5" s="149" t="s">
        <v>76</v>
      </c>
      <c r="J5" s="149" t="s">
        <v>77</v>
      </c>
      <c r="K5" s="149" t="s">
        <v>78</v>
      </c>
      <c r="L5" s="149" t="s">
        <v>79</v>
      </c>
      <c r="M5" s="150" t="s">
        <v>80</v>
      </c>
      <c r="N5" s="150" t="s">
        <v>81</v>
      </c>
      <c r="O5" s="151" t="s">
        <v>82</v>
      </c>
      <c r="P5" s="149" t="s">
        <v>83</v>
      </c>
      <c r="Q5" s="149" t="s">
        <v>84</v>
      </c>
      <c r="R5" s="150" t="s">
        <v>85</v>
      </c>
      <c r="S5" s="150" t="s">
        <v>86</v>
      </c>
      <c r="T5" s="152" t="s">
        <v>87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>
      <c r="A6" s="23" t="s">
        <v>35</v>
      </c>
      <c r="B6" s="189">
        <f>'2 Out of School Youth Part'!C6</f>
        <v>11</v>
      </c>
      <c r="C6" s="190">
        <v>27.272727272727273</v>
      </c>
      <c r="D6" s="191">
        <v>27.272727272727273</v>
      </c>
      <c r="E6" s="191">
        <v>45.454545454545453</v>
      </c>
      <c r="F6" s="192">
        <v>54.545454545454547</v>
      </c>
      <c r="G6" s="191">
        <v>9.0909090909090917</v>
      </c>
      <c r="H6" s="191">
        <v>27.272727272727273</v>
      </c>
      <c r="I6" s="193">
        <v>0</v>
      </c>
      <c r="J6" s="193">
        <v>27.272727272727273</v>
      </c>
      <c r="K6" s="193">
        <v>0</v>
      </c>
      <c r="L6" s="191">
        <v>63.63636363636364</v>
      </c>
      <c r="M6" s="194">
        <v>0</v>
      </c>
      <c r="N6" s="191">
        <v>45.454545454545453</v>
      </c>
      <c r="O6" s="191">
        <v>0</v>
      </c>
      <c r="P6" s="191">
        <v>27.272727272727273</v>
      </c>
      <c r="Q6" s="191">
        <v>0</v>
      </c>
      <c r="R6" s="191">
        <v>27.272727272727273</v>
      </c>
      <c r="S6" s="191">
        <v>18.181818181818183</v>
      </c>
      <c r="T6" s="195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>
      <c r="A7" s="36" t="s">
        <v>36</v>
      </c>
      <c r="B7" s="196">
        <f>'2 Out of School Youth Part'!C7</f>
        <v>29</v>
      </c>
      <c r="C7" s="197">
        <v>27.586206896551726</v>
      </c>
      <c r="D7" s="198">
        <v>41.379310344827587</v>
      </c>
      <c r="E7" s="198">
        <v>31.034482758620687</v>
      </c>
      <c r="F7" s="199">
        <v>48.275862068965516</v>
      </c>
      <c r="G7" s="198">
        <v>44.827586206896548</v>
      </c>
      <c r="H7" s="198">
        <v>68.965517241379317</v>
      </c>
      <c r="I7" s="198">
        <v>3.4482758620689657</v>
      </c>
      <c r="J7" s="198">
        <v>3.4482758620689657</v>
      </c>
      <c r="K7" s="200">
        <v>0</v>
      </c>
      <c r="L7" s="198">
        <v>51.724137931034484</v>
      </c>
      <c r="M7" s="199">
        <v>0</v>
      </c>
      <c r="N7" s="198">
        <v>75.862068965517238</v>
      </c>
      <c r="O7" s="198">
        <v>10.344827586206897</v>
      </c>
      <c r="P7" s="198">
        <v>6.8965517241379315</v>
      </c>
      <c r="Q7" s="198">
        <v>3.4482758620689657</v>
      </c>
      <c r="R7" s="198">
        <v>27.586206896551726</v>
      </c>
      <c r="S7" s="198">
        <v>0</v>
      </c>
      <c r="T7" s="201">
        <v>31.034482758620687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>
      <c r="A8" s="23" t="s">
        <v>37</v>
      </c>
      <c r="B8" s="196">
        <f>'2 Out of School Youth Part'!C8</f>
        <v>21</v>
      </c>
      <c r="C8" s="197">
        <v>95.238095238095227</v>
      </c>
      <c r="D8" s="198">
        <v>4.7619047619047619</v>
      </c>
      <c r="E8" s="198">
        <v>0</v>
      </c>
      <c r="F8" s="199">
        <v>28.571428571428573</v>
      </c>
      <c r="G8" s="198">
        <v>14.285714285714286</v>
      </c>
      <c r="H8" s="198">
        <v>23.809523809523807</v>
      </c>
      <c r="I8" s="198">
        <v>4.7619047619047619</v>
      </c>
      <c r="J8" s="198">
        <v>47.619047619047613</v>
      </c>
      <c r="K8" s="200">
        <v>0</v>
      </c>
      <c r="L8" s="198">
        <v>85.714285714285708</v>
      </c>
      <c r="M8" s="202">
        <v>0</v>
      </c>
      <c r="N8" s="198">
        <v>47.619047619047613</v>
      </c>
      <c r="O8" s="198">
        <v>4.7619047619047619</v>
      </c>
      <c r="P8" s="198">
        <v>4.7619047619047619</v>
      </c>
      <c r="Q8" s="198">
        <v>0</v>
      </c>
      <c r="R8" s="198">
        <v>0</v>
      </c>
      <c r="S8" s="198">
        <v>0</v>
      </c>
      <c r="T8" s="201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>
      <c r="A9" s="23" t="s">
        <v>38</v>
      </c>
      <c r="B9" s="196">
        <f>'2 Out of School Youth Part'!C9</f>
        <v>19</v>
      </c>
      <c r="C9" s="197">
        <v>15.789473684210527</v>
      </c>
      <c r="D9" s="198">
        <v>47.368421052631575</v>
      </c>
      <c r="E9" s="198">
        <v>36.842105263157897</v>
      </c>
      <c r="F9" s="199">
        <v>63.15789473684211</v>
      </c>
      <c r="G9" s="198">
        <v>31.578947368421055</v>
      </c>
      <c r="H9" s="198">
        <v>78.94736842105263</v>
      </c>
      <c r="I9" s="200">
        <v>10.526315789473683</v>
      </c>
      <c r="J9" s="200">
        <v>10.526315789473683</v>
      </c>
      <c r="K9" s="200">
        <v>0</v>
      </c>
      <c r="L9" s="198">
        <v>10.526315789473683</v>
      </c>
      <c r="M9" s="202">
        <v>5.2631578947368416</v>
      </c>
      <c r="N9" s="198">
        <v>0</v>
      </c>
      <c r="O9" s="200">
        <v>0</v>
      </c>
      <c r="P9" s="198">
        <v>10.526315789473683</v>
      </c>
      <c r="Q9" s="200">
        <v>0</v>
      </c>
      <c r="R9" s="198">
        <v>36.842105263157897</v>
      </c>
      <c r="S9" s="198">
        <v>36.842105263157897</v>
      </c>
      <c r="T9" s="201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>
      <c r="A10" s="23" t="s">
        <v>39</v>
      </c>
      <c r="B10" s="196">
        <f>'2 Out of School Youth Part'!C10</f>
        <v>22</v>
      </c>
      <c r="C10" s="197">
        <v>77.272727272727266</v>
      </c>
      <c r="D10" s="198">
        <v>13.636363636363637</v>
      </c>
      <c r="E10" s="198">
        <v>9.0909090909090917</v>
      </c>
      <c r="F10" s="199">
        <v>72.727272727272734</v>
      </c>
      <c r="G10" s="200">
        <v>27.272727272727273</v>
      </c>
      <c r="H10" s="200">
        <v>18.181818181818183</v>
      </c>
      <c r="I10" s="200">
        <v>13.636363636363637</v>
      </c>
      <c r="J10" s="198">
        <v>22.727272727272727</v>
      </c>
      <c r="K10" s="200">
        <v>0</v>
      </c>
      <c r="L10" s="198">
        <v>90.909090909090907</v>
      </c>
      <c r="M10" s="202">
        <v>9.0909090909090917</v>
      </c>
      <c r="N10" s="198">
        <v>0</v>
      </c>
      <c r="O10" s="200">
        <v>0</v>
      </c>
      <c r="P10" s="198">
        <v>0</v>
      </c>
      <c r="Q10" s="200">
        <v>0</v>
      </c>
      <c r="R10" s="200">
        <v>0</v>
      </c>
      <c r="S10" s="198">
        <v>4.5454545454545459</v>
      </c>
      <c r="T10" s="201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>
      <c r="A11" s="23" t="s">
        <v>40</v>
      </c>
      <c r="B11" s="196">
        <f>'2 Out of School Youth Part'!C11</f>
        <v>62</v>
      </c>
      <c r="C11" s="197">
        <v>48.387096774193552</v>
      </c>
      <c r="D11" s="198">
        <v>30.64516129032258</v>
      </c>
      <c r="E11" s="198">
        <v>20.967741935483872</v>
      </c>
      <c r="F11" s="199">
        <v>66.129032258064512</v>
      </c>
      <c r="G11" s="198">
        <v>22.58064516129032</v>
      </c>
      <c r="H11" s="198">
        <v>24.193548387096776</v>
      </c>
      <c r="I11" s="198">
        <v>3.225806451612903</v>
      </c>
      <c r="J11" s="198">
        <v>8.064516129032258</v>
      </c>
      <c r="K11" s="200">
        <v>0</v>
      </c>
      <c r="L11" s="198">
        <v>58.064516129032256</v>
      </c>
      <c r="M11" s="199">
        <v>0</v>
      </c>
      <c r="N11" s="198">
        <v>74.193548387096769</v>
      </c>
      <c r="O11" s="198">
        <v>1.6129032258064515</v>
      </c>
      <c r="P11" s="198">
        <v>6.4516129032258061</v>
      </c>
      <c r="Q11" s="198">
        <v>1.6129032258064515</v>
      </c>
      <c r="R11" s="198">
        <v>4.838709677419355</v>
      </c>
      <c r="S11" s="198">
        <v>14.516129032258064</v>
      </c>
      <c r="T11" s="201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>
      <c r="A12" s="23" t="s">
        <v>41</v>
      </c>
      <c r="B12" s="196">
        <f>'2 Out of School Youth Part'!C12</f>
        <v>16</v>
      </c>
      <c r="C12" s="197">
        <v>0</v>
      </c>
      <c r="D12" s="198">
        <v>37.5</v>
      </c>
      <c r="E12" s="198">
        <v>62.5</v>
      </c>
      <c r="F12" s="199">
        <v>56.25</v>
      </c>
      <c r="G12" s="198">
        <v>25</v>
      </c>
      <c r="H12" s="198">
        <v>18.75</v>
      </c>
      <c r="I12" s="198">
        <v>12.5</v>
      </c>
      <c r="J12" s="198">
        <v>56.25</v>
      </c>
      <c r="K12" s="200">
        <v>0</v>
      </c>
      <c r="L12" s="198">
        <v>25</v>
      </c>
      <c r="M12" s="202">
        <v>0</v>
      </c>
      <c r="N12" s="198">
        <v>68.75</v>
      </c>
      <c r="O12" s="198">
        <v>0</v>
      </c>
      <c r="P12" s="198">
        <v>25</v>
      </c>
      <c r="Q12" s="198">
        <v>0</v>
      </c>
      <c r="R12" s="198">
        <v>12.5</v>
      </c>
      <c r="S12" s="198">
        <v>18.75</v>
      </c>
      <c r="T12" s="201">
        <v>12.5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>
      <c r="A13" s="23" t="s">
        <v>42</v>
      </c>
      <c r="B13" s="196">
        <f>'2 Out of School Youth Part'!C13</f>
        <v>22</v>
      </c>
      <c r="C13" s="197">
        <v>31.81818181818182</v>
      </c>
      <c r="D13" s="198">
        <v>40.909090909090907</v>
      </c>
      <c r="E13" s="198">
        <v>27.272727272727273</v>
      </c>
      <c r="F13" s="199">
        <v>54.545454545454547</v>
      </c>
      <c r="G13" s="198">
        <v>45.454545454545453</v>
      </c>
      <c r="H13" s="200">
        <v>45.454545454545453</v>
      </c>
      <c r="I13" s="198">
        <v>4.5454545454545459</v>
      </c>
      <c r="J13" s="198">
        <v>4.5454545454545459</v>
      </c>
      <c r="K13" s="200">
        <v>0</v>
      </c>
      <c r="L13" s="198">
        <v>86.36363636363636</v>
      </c>
      <c r="M13" s="202">
        <v>18.181818181818183</v>
      </c>
      <c r="N13" s="198">
        <v>0</v>
      </c>
      <c r="O13" s="200">
        <v>0</v>
      </c>
      <c r="P13" s="198">
        <v>18.181818181818183</v>
      </c>
      <c r="Q13" s="198">
        <v>0</v>
      </c>
      <c r="R13" s="198">
        <v>0</v>
      </c>
      <c r="S13" s="198">
        <v>27.272727272727273</v>
      </c>
      <c r="T13" s="201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>
      <c r="A14" s="23" t="s">
        <v>43</v>
      </c>
      <c r="B14" s="196">
        <f>'2 Out of School Youth Part'!C14</f>
        <v>35</v>
      </c>
      <c r="C14" s="197">
        <v>42.857142857142854</v>
      </c>
      <c r="D14" s="198">
        <v>34.285714285714285</v>
      </c>
      <c r="E14" s="198">
        <v>22.857142857142858</v>
      </c>
      <c r="F14" s="199">
        <v>31.428571428571427</v>
      </c>
      <c r="G14" s="198">
        <v>22.857142857142858</v>
      </c>
      <c r="H14" s="198">
        <v>51.428571428571431</v>
      </c>
      <c r="I14" s="198">
        <v>0</v>
      </c>
      <c r="J14" s="198">
        <v>8.5714285714285712</v>
      </c>
      <c r="K14" s="200">
        <v>0</v>
      </c>
      <c r="L14" s="198">
        <v>88.571428571428569</v>
      </c>
      <c r="M14" s="202">
        <v>0</v>
      </c>
      <c r="N14" s="198">
        <v>22.857142857142858</v>
      </c>
      <c r="O14" s="198">
        <v>5.7142857142857144</v>
      </c>
      <c r="P14" s="198">
        <v>14.285714285714286</v>
      </c>
      <c r="Q14" s="198">
        <v>0</v>
      </c>
      <c r="R14" s="198">
        <v>2.8571428571428572</v>
      </c>
      <c r="S14" s="198">
        <v>0</v>
      </c>
      <c r="T14" s="201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>
      <c r="A15" s="23" t="s">
        <v>44</v>
      </c>
      <c r="B15" s="196">
        <f>'2 Out of School Youth Part'!C15</f>
        <v>139</v>
      </c>
      <c r="C15" s="197">
        <v>65.467625899280577</v>
      </c>
      <c r="D15" s="198">
        <v>15.827338129496402</v>
      </c>
      <c r="E15" s="198">
        <v>18.705035971223023</v>
      </c>
      <c r="F15" s="199">
        <v>53.237410071942449</v>
      </c>
      <c r="G15" s="198">
        <v>64.02877697841727</v>
      </c>
      <c r="H15" s="198">
        <v>20.14388489208633</v>
      </c>
      <c r="I15" s="198">
        <v>0.71942446043165464</v>
      </c>
      <c r="J15" s="198">
        <v>9.3525179856115113</v>
      </c>
      <c r="K15" s="200">
        <v>0</v>
      </c>
      <c r="L15" s="198">
        <v>92.805755395683448</v>
      </c>
      <c r="M15" s="202">
        <v>0</v>
      </c>
      <c r="N15" s="198">
        <v>84.892086330935257</v>
      </c>
      <c r="O15" s="198">
        <v>4.3165467625899279</v>
      </c>
      <c r="P15" s="198">
        <v>25.179856115107913</v>
      </c>
      <c r="Q15" s="198">
        <v>1.4388489208633093</v>
      </c>
      <c r="R15" s="198">
        <v>28.776978417266186</v>
      </c>
      <c r="S15" s="198">
        <v>7.1942446043165464</v>
      </c>
      <c r="T15" s="201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>
      <c r="A16" s="23" t="s">
        <v>45</v>
      </c>
      <c r="B16" s="196">
        <f>'2 Out of School Youth Part'!C16</f>
        <v>9</v>
      </c>
      <c r="C16" s="197">
        <v>0</v>
      </c>
      <c r="D16" s="198">
        <v>33.333333333333336</v>
      </c>
      <c r="E16" s="198">
        <v>66.666666666666671</v>
      </c>
      <c r="F16" s="199">
        <v>77.777777777777771</v>
      </c>
      <c r="G16" s="198">
        <v>88.888888888888886</v>
      </c>
      <c r="H16" s="198">
        <v>33.333333333333336</v>
      </c>
      <c r="I16" s="198">
        <v>0</v>
      </c>
      <c r="J16" s="198">
        <v>0</v>
      </c>
      <c r="K16" s="200">
        <v>0</v>
      </c>
      <c r="L16" s="198">
        <v>0</v>
      </c>
      <c r="M16" s="199">
        <v>0</v>
      </c>
      <c r="N16" s="198">
        <v>0</v>
      </c>
      <c r="O16" s="198">
        <v>0</v>
      </c>
      <c r="P16" s="198">
        <v>22.222222222222221</v>
      </c>
      <c r="Q16" s="200">
        <v>0</v>
      </c>
      <c r="R16" s="198">
        <v>11.111111111111111</v>
      </c>
      <c r="S16" s="198">
        <v>55.555555555555557</v>
      </c>
      <c r="T16" s="201">
        <v>88.888888888888886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>
      <c r="A17" s="23" t="s">
        <v>46</v>
      </c>
      <c r="B17" s="223">
        <f>'2 Out of School Youth Part'!C17</f>
        <v>0</v>
      </c>
      <c r="C17" s="197"/>
      <c r="D17" s="198"/>
      <c r="E17" s="198"/>
      <c r="F17" s="199"/>
      <c r="G17" s="198"/>
      <c r="H17" s="198"/>
      <c r="I17" s="198"/>
      <c r="J17" s="198"/>
      <c r="K17" s="200"/>
      <c r="L17" s="198"/>
      <c r="M17" s="202"/>
      <c r="N17" s="198"/>
      <c r="O17" s="198"/>
      <c r="P17" s="198"/>
      <c r="Q17" s="200"/>
      <c r="R17" s="198"/>
      <c r="S17" s="198"/>
      <c r="T17" s="201"/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>
      <c r="A18" s="23" t="s">
        <v>47</v>
      </c>
      <c r="B18" s="196">
        <f>'2 Out of School Youth Part'!C18</f>
        <v>65</v>
      </c>
      <c r="C18" s="197">
        <v>43.076923076923073</v>
      </c>
      <c r="D18" s="198">
        <v>32.307692307692307</v>
      </c>
      <c r="E18" s="198">
        <v>24.615384615384613</v>
      </c>
      <c r="F18" s="199">
        <v>47.692307692307693</v>
      </c>
      <c r="G18" s="198">
        <v>35.384615384615387</v>
      </c>
      <c r="H18" s="198">
        <v>15.384615384615385</v>
      </c>
      <c r="I18" s="200">
        <v>0</v>
      </c>
      <c r="J18" s="198">
        <v>36.923076923076927</v>
      </c>
      <c r="K18" s="200">
        <v>0</v>
      </c>
      <c r="L18" s="198">
        <v>40</v>
      </c>
      <c r="M18" s="199">
        <v>0</v>
      </c>
      <c r="N18" s="198">
        <v>30.76923076923077</v>
      </c>
      <c r="O18" s="200">
        <v>1.5384615384615383</v>
      </c>
      <c r="P18" s="198">
        <v>18.461538461538463</v>
      </c>
      <c r="Q18" s="198">
        <v>3.0769230769230766</v>
      </c>
      <c r="R18" s="198">
        <v>4.6153846153846159</v>
      </c>
      <c r="S18" s="198">
        <v>30.76923076923077</v>
      </c>
      <c r="T18" s="201">
        <v>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>
      <c r="A19" s="23" t="s">
        <v>48</v>
      </c>
      <c r="B19" s="196">
        <f>'2 Out of School Youth Part'!C19</f>
        <v>21</v>
      </c>
      <c r="C19" s="197">
        <v>23.809523809523807</v>
      </c>
      <c r="D19" s="198">
        <v>28.571428571428573</v>
      </c>
      <c r="E19" s="198">
        <v>47.619047619047613</v>
      </c>
      <c r="F19" s="199">
        <v>80.952380952380949</v>
      </c>
      <c r="G19" s="198">
        <v>28.571428571428573</v>
      </c>
      <c r="H19" s="198">
        <v>19.047619047619047</v>
      </c>
      <c r="I19" s="200">
        <v>0</v>
      </c>
      <c r="J19" s="198">
        <v>23.809523809523807</v>
      </c>
      <c r="K19" s="200">
        <v>0</v>
      </c>
      <c r="L19" s="198">
        <v>52.380952380952387</v>
      </c>
      <c r="M19" s="202">
        <v>4.7619047619047619</v>
      </c>
      <c r="N19" s="198">
        <v>100</v>
      </c>
      <c r="O19" s="198">
        <v>4.7619047619047619</v>
      </c>
      <c r="P19" s="198">
        <v>38.095238095238095</v>
      </c>
      <c r="Q19" s="198">
        <v>0</v>
      </c>
      <c r="R19" s="200">
        <v>23.809523809523807</v>
      </c>
      <c r="S19" s="198">
        <v>47.619047619047613</v>
      </c>
      <c r="T19" s="201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>
      <c r="A20" s="23" t="s">
        <v>49</v>
      </c>
      <c r="B20" s="196">
        <f>'2 Out of School Youth Part'!C20</f>
        <v>33</v>
      </c>
      <c r="C20" s="197">
        <v>57.575757575757578</v>
      </c>
      <c r="D20" s="198">
        <v>27.272727272727273</v>
      </c>
      <c r="E20" s="198">
        <v>15.151515151515152</v>
      </c>
      <c r="F20" s="199">
        <v>51.515151515151523</v>
      </c>
      <c r="G20" s="198">
        <v>30.303030303030305</v>
      </c>
      <c r="H20" s="198">
        <v>36.363636363636367</v>
      </c>
      <c r="I20" s="198">
        <v>0</v>
      </c>
      <c r="J20" s="198">
        <v>12.121212121212119</v>
      </c>
      <c r="K20" s="200">
        <v>0</v>
      </c>
      <c r="L20" s="198">
        <v>100</v>
      </c>
      <c r="M20" s="199">
        <v>0</v>
      </c>
      <c r="N20" s="198">
        <v>66.666666666666671</v>
      </c>
      <c r="O20" s="198">
        <v>3.0303030303030298</v>
      </c>
      <c r="P20" s="198">
        <v>15.151515151515152</v>
      </c>
      <c r="Q20" s="198">
        <v>0</v>
      </c>
      <c r="R20" s="198">
        <v>0</v>
      </c>
      <c r="S20" s="198">
        <v>0</v>
      </c>
      <c r="T20" s="201">
        <v>30.303030303030305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>
      <c r="A21" s="55" t="s">
        <v>50</v>
      </c>
      <c r="B21" s="203">
        <f>'2 Out of School Youth Part'!C21</f>
        <v>20</v>
      </c>
      <c r="C21" s="204">
        <v>55</v>
      </c>
      <c r="D21" s="205">
        <v>35</v>
      </c>
      <c r="E21" s="205">
        <v>10</v>
      </c>
      <c r="F21" s="206">
        <v>40</v>
      </c>
      <c r="G21" s="205">
        <v>15</v>
      </c>
      <c r="H21" s="205">
        <v>0</v>
      </c>
      <c r="I21" s="207">
        <v>5</v>
      </c>
      <c r="J21" s="205">
        <v>40</v>
      </c>
      <c r="K21" s="207">
        <v>0</v>
      </c>
      <c r="L21" s="205">
        <v>65</v>
      </c>
      <c r="M21" s="208">
        <v>0</v>
      </c>
      <c r="N21" s="205">
        <v>25</v>
      </c>
      <c r="O21" s="205">
        <v>5</v>
      </c>
      <c r="P21" s="205">
        <v>15</v>
      </c>
      <c r="Q21" s="205">
        <v>15</v>
      </c>
      <c r="R21" s="205">
        <v>0</v>
      </c>
      <c r="S21" s="207">
        <v>15</v>
      </c>
      <c r="T21" s="209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>
      <c r="A22" s="210" t="s">
        <v>51</v>
      </c>
      <c r="B22" s="211">
        <f>SUM(B6:B21)</f>
        <v>524</v>
      </c>
      <c r="C22" s="212">
        <v>49.045801526717561</v>
      </c>
      <c r="D22" s="213">
        <v>27.099236641221374</v>
      </c>
      <c r="E22" s="213">
        <v>23.854961832061068</v>
      </c>
      <c r="F22" s="214">
        <v>53.625954198473281</v>
      </c>
      <c r="G22" s="213">
        <v>38.931297709923662</v>
      </c>
      <c r="H22" s="213">
        <v>28.625954198473281</v>
      </c>
      <c r="I22" s="213">
        <v>2.6717557251908399</v>
      </c>
      <c r="J22" s="213">
        <v>17.748091603053435</v>
      </c>
      <c r="K22" s="215">
        <v>0</v>
      </c>
      <c r="L22" s="213">
        <v>69.465648854961827</v>
      </c>
      <c r="M22" s="214">
        <v>1.5267175572519085</v>
      </c>
      <c r="N22" s="213">
        <v>54.961832061068698</v>
      </c>
      <c r="O22" s="213">
        <v>3.2442748091603058</v>
      </c>
      <c r="P22" s="213">
        <v>17.175572519083968</v>
      </c>
      <c r="Q22" s="213">
        <v>1.7175572519083968</v>
      </c>
      <c r="R22" s="213">
        <v>13.931297709923665</v>
      </c>
      <c r="S22" s="213">
        <v>14.503816793893129</v>
      </c>
      <c r="T22" s="216">
        <v>5.5343511450381673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6F0B420-097E-4F15-AC0F-579CF8EA21F5}"/>
</file>

<file path=customXml/itemProps2.xml><?xml version="1.0" encoding="utf-8"?>
<ds:datastoreItem xmlns:ds="http://schemas.openxmlformats.org/officeDocument/2006/customXml" ds:itemID="{568FFEA8-A241-451E-A7DE-77D87F0F715F}"/>
</file>

<file path=customXml/itemProps3.xml><?xml version="1.0" encoding="utf-8"?>
<ds:datastoreItem xmlns:ds="http://schemas.openxmlformats.org/officeDocument/2006/customXml" ds:itemID="{43A4B695-84A0-48AB-BA47-A2C6EBBEC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2022-12-05T21:36:33Z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