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howObjects="placeholders" defaultThemeVersion="124226"/>
  <mc:AlternateContent xmlns:mc="http://schemas.openxmlformats.org/markup-compatibility/2006">
    <mc:Choice Requires="x15">
      <x15ac:absPath xmlns:x15ac="http://schemas.microsoft.com/office/spreadsheetml/2010/11/ac" url="https://massgov.sharepoint.com/sites/EOL-DET-HURLEY-05/Shared/ESShare/DCS Analysis and Reporting/FY23 Reports/FY23 Q1 09302022/"/>
    </mc:Choice>
  </mc:AlternateContent>
  <xr:revisionPtr revIDLastSave="122" documentId="11_60BEDAE0B9C0B460A5E53785608922667850FE44" xr6:coauthVersionLast="47" xr6:coauthVersionMax="47" xr10:uidLastSave="{54AF5766-E61B-4AB0-BD42-F8D7F7F77222}"/>
  <bookViews>
    <workbookView xWindow="-110" yWindow="-110" windowWidth="19420" windowHeight="11020" tabRatio="899"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2" i="39" l="1"/>
  <c r="K22" i="42"/>
  <c r="K8" i="42"/>
  <c r="K9" i="42"/>
  <c r="K10" i="42"/>
  <c r="K11" i="42"/>
  <c r="K12" i="42"/>
  <c r="K13" i="42"/>
  <c r="K14" i="42"/>
  <c r="K15" i="42"/>
  <c r="K16" i="42"/>
  <c r="K17" i="42"/>
  <c r="K18" i="42"/>
  <c r="K19" i="42"/>
  <c r="K20" i="42"/>
  <c r="K21" i="42"/>
  <c r="K7" i="42"/>
  <c r="K6" i="42"/>
  <c r="I22" i="42"/>
  <c r="I8" i="42"/>
  <c r="I9" i="42"/>
  <c r="I10" i="42"/>
  <c r="I11" i="42"/>
  <c r="I12" i="42"/>
  <c r="I13" i="42"/>
  <c r="I14" i="42"/>
  <c r="I15" i="42"/>
  <c r="I16" i="42"/>
  <c r="I17" i="42"/>
  <c r="I18" i="42"/>
  <c r="I19" i="42"/>
  <c r="I20" i="42"/>
  <c r="I21" i="42"/>
  <c r="I7" i="42"/>
  <c r="I6" i="42"/>
  <c r="E22" i="42"/>
  <c r="E8" i="42"/>
  <c r="E9" i="42"/>
  <c r="E10" i="42"/>
  <c r="E11" i="42"/>
  <c r="E12" i="42"/>
  <c r="E13" i="42"/>
  <c r="E14" i="42"/>
  <c r="E15" i="42"/>
  <c r="E16" i="42"/>
  <c r="E17" i="42"/>
  <c r="E18" i="42"/>
  <c r="E19" i="42"/>
  <c r="E20" i="42"/>
  <c r="E21" i="42"/>
  <c r="E7" i="42"/>
  <c r="E6" i="42"/>
  <c r="K6" i="40"/>
  <c r="K22" i="40"/>
  <c r="K8" i="40"/>
  <c r="K9" i="40"/>
  <c r="K10" i="40"/>
  <c r="K11" i="40"/>
  <c r="K12" i="40"/>
  <c r="K13" i="40"/>
  <c r="K14" i="40"/>
  <c r="K15" i="40"/>
  <c r="K16" i="40"/>
  <c r="K17" i="40"/>
  <c r="K18" i="40"/>
  <c r="K19" i="40"/>
  <c r="K20" i="40"/>
  <c r="K21" i="40"/>
  <c r="K7" i="40"/>
  <c r="I22" i="40"/>
  <c r="I8" i="40"/>
  <c r="I9" i="40"/>
  <c r="I10" i="40"/>
  <c r="I11" i="40"/>
  <c r="I12" i="40"/>
  <c r="I13" i="40"/>
  <c r="I14" i="40"/>
  <c r="I15" i="40"/>
  <c r="I16" i="40"/>
  <c r="I17" i="40"/>
  <c r="I18" i="40"/>
  <c r="I19" i="40"/>
  <c r="I20" i="40"/>
  <c r="I21" i="40"/>
  <c r="I7" i="40"/>
  <c r="I6" i="40"/>
  <c r="E22" i="40"/>
  <c r="E8" i="40"/>
  <c r="E9" i="40"/>
  <c r="E10" i="40"/>
  <c r="E11" i="40"/>
  <c r="E12" i="40"/>
  <c r="E13" i="40"/>
  <c r="E14" i="40"/>
  <c r="E15" i="40"/>
  <c r="E16" i="40"/>
  <c r="E17" i="40"/>
  <c r="E18" i="40"/>
  <c r="E19" i="40"/>
  <c r="E20" i="40"/>
  <c r="E21" i="40"/>
  <c r="E7" i="40"/>
  <c r="E6" i="40"/>
  <c r="K22" i="39"/>
  <c r="K8" i="39"/>
  <c r="K9" i="39"/>
  <c r="K10" i="39"/>
  <c r="K11" i="39"/>
  <c r="K12" i="39"/>
  <c r="K13" i="39"/>
  <c r="K14" i="39"/>
  <c r="K15" i="39"/>
  <c r="K16" i="39"/>
  <c r="K17" i="39"/>
  <c r="K18" i="39"/>
  <c r="K19" i="39"/>
  <c r="K20" i="39"/>
  <c r="K21" i="39"/>
  <c r="K7" i="39"/>
  <c r="K6" i="39"/>
  <c r="I22" i="39"/>
  <c r="I8" i="39"/>
  <c r="I9" i="39"/>
  <c r="I10" i="39"/>
  <c r="I11" i="39"/>
  <c r="I12" i="39"/>
  <c r="I13" i="39"/>
  <c r="I14" i="39"/>
  <c r="I15" i="39"/>
  <c r="I16" i="39"/>
  <c r="I17" i="39"/>
  <c r="I18" i="39"/>
  <c r="I19" i="39"/>
  <c r="I20" i="39"/>
  <c r="I21" i="39"/>
  <c r="I7" i="39"/>
  <c r="I6" i="39"/>
  <c r="E8" i="39"/>
  <c r="E9" i="39"/>
  <c r="E10" i="39"/>
  <c r="E11" i="39"/>
  <c r="E12" i="39"/>
  <c r="E13" i="39"/>
  <c r="E14" i="39"/>
  <c r="E15" i="39"/>
  <c r="E16" i="39"/>
  <c r="E17" i="39"/>
  <c r="E18" i="39"/>
  <c r="E19" i="39"/>
  <c r="E20" i="39"/>
  <c r="E21" i="39"/>
  <c r="E7" i="39"/>
  <c r="E6" i="39"/>
  <c r="K22" i="29"/>
  <c r="K8" i="29"/>
  <c r="K9" i="29"/>
  <c r="K10" i="29"/>
  <c r="K11" i="29"/>
  <c r="K12" i="29"/>
  <c r="K13" i="29"/>
  <c r="K14" i="29"/>
  <c r="K15" i="29"/>
  <c r="K16" i="29"/>
  <c r="K17" i="29"/>
  <c r="K18" i="29"/>
  <c r="K19" i="29"/>
  <c r="K20" i="29"/>
  <c r="K21" i="29"/>
  <c r="K7" i="29"/>
  <c r="K6" i="29"/>
  <c r="E22" i="29"/>
  <c r="E8" i="29"/>
  <c r="E9" i="29"/>
  <c r="E10" i="29"/>
  <c r="E11" i="29"/>
  <c r="E12" i="29"/>
  <c r="E13" i="29"/>
  <c r="E14" i="29"/>
  <c r="E15" i="29"/>
  <c r="E16" i="29"/>
  <c r="E17" i="29"/>
  <c r="E18" i="29"/>
  <c r="E19" i="29"/>
  <c r="E20" i="29"/>
  <c r="E21" i="29"/>
  <c r="E7" i="29"/>
  <c r="E6" i="29"/>
  <c r="K22" i="37"/>
  <c r="K8" i="37"/>
  <c r="K9" i="37"/>
  <c r="K10" i="37"/>
  <c r="K11" i="37"/>
  <c r="K12" i="37"/>
  <c r="K13" i="37"/>
  <c r="K14" i="37"/>
  <c r="K15" i="37"/>
  <c r="K16" i="37"/>
  <c r="K17" i="37"/>
  <c r="K18" i="37"/>
  <c r="K19" i="37"/>
  <c r="K20" i="37"/>
  <c r="K21" i="37"/>
  <c r="K7" i="37"/>
  <c r="K6" i="37"/>
  <c r="K24" i="18"/>
  <c r="K9" i="18"/>
  <c r="K10" i="18"/>
  <c r="K11" i="18"/>
  <c r="K12" i="18"/>
  <c r="K13" i="18"/>
  <c r="K14" i="18"/>
  <c r="K15" i="18"/>
  <c r="K16" i="18"/>
  <c r="K17" i="18"/>
  <c r="K18" i="18"/>
  <c r="K19" i="18"/>
  <c r="K20" i="18"/>
  <c r="K21" i="18"/>
  <c r="K22" i="18"/>
  <c r="K23" i="18"/>
  <c r="K8" i="18"/>
  <c r="D13" i="18"/>
  <c r="E13" i="18" s="1"/>
  <c r="H13" i="18"/>
  <c r="I13" i="18" s="1"/>
  <c r="D14" i="18"/>
  <c r="E14" i="18"/>
  <c r="H14" i="18"/>
  <c r="I14" i="18" s="1"/>
  <c r="D15" i="18"/>
  <c r="E15" i="18"/>
  <c r="H15" i="18"/>
  <c r="I15" i="18"/>
  <c r="D16" i="18"/>
  <c r="E16" i="18"/>
  <c r="H16" i="18"/>
  <c r="I16" i="18" s="1"/>
  <c r="D17" i="18"/>
  <c r="E17" i="18"/>
  <c r="H17" i="18"/>
  <c r="I17" i="18"/>
  <c r="D18" i="18"/>
  <c r="E18" i="18" s="1"/>
  <c r="H18" i="18"/>
  <c r="I18" i="18" s="1"/>
  <c r="D19" i="18"/>
  <c r="E19" i="18"/>
  <c r="H19" i="18"/>
  <c r="I19" i="18" s="1"/>
  <c r="D20" i="18"/>
  <c r="E20" i="18" s="1"/>
  <c r="H20" i="18"/>
  <c r="I20" i="18"/>
  <c r="D21" i="18"/>
  <c r="E21" i="18" s="1"/>
  <c r="H21" i="18"/>
  <c r="I21" i="18"/>
  <c r="D22" i="18"/>
  <c r="E22" i="18"/>
  <c r="H22" i="18"/>
  <c r="I22" i="18"/>
  <c r="D23" i="18"/>
  <c r="E23" i="18"/>
  <c r="H23" i="18"/>
  <c r="I23" i="18"/>
  <c r="D24" i="18"/>
  <c r="E24" i="18"/>
  <c r="H24" i="18"/>
  <c r="I24" i="18"/>
  <c r="I9" i="18"/>
  <c r="I10" i="18"/>
  <c r="I11" i="18"/>
  <c r="I12" i="18"/>
  <c r="H9" i="18"/>
  <c r="H10" i="18"/>
  <c r="H11" i="18"/>
  <c r="H12" i="18"/>
  <c r="I8" i="18"/>
  <c r="E12" i="18"/>
  <c r="E11" i="18"/>
  <c r="E10" i="18"/>
  <c r="E9" i="18"/>
  <c r="E8" i="18"/>
  <c r="K8" i="41" l="1"/>
  <c r="K9" i="41"/>
  <c r="K10" i="41"/>
  <c r="K11" i="41"/>
  <c r="K12" i="41"/>
  <c r="K13" i="41"/>
  <c r="K14" i="41"/>
  <c r="K15" i="41"/>
  <c r="K16" i="41"/>
  <c r="K17" i="41"/>
  <c r="K18" i="41"/>
  <c r="K19" i="41"/>
  <c r="K20" i="41"/>
  <c r="K21" i="41"/>
  <c r="K22" i="41"/>
  <c r="K7" i="41"/>
  <c r="K6" i="41"/>
  <c r="L9" i="14"/>
  <c r="H14" i="41" l="1"/>
  <c r="I14" i="41" s="1"/>
  <c r="H14" i="40"/>
  <c r="D14" i="41" l="1"/>
  <c r="E14" i="41" s="1"/>
  <c r="D14" i="40"/>
  <c r="A24" i="42" l="1"/>
  <c r="A23" i="42"/>
  <c r="H22" i="42"/>
  <c r="D22" i="42"/>
  <c r="H21" i="42"/>
  <c r="D21" i="42"/>
  <c r="H20" i="42"/>
  <c r="D20" i="42"/>
  <c r="H19" i="42"/>
  <c r="D19" i="42"/>
  <c r="H18" i="42"/>
  <c r="D18" i="42"/>
  <c r="H17" i="42"/>
  <c r="D17" i="42"/>
  <c r="H16" i="42"/>
  <c r="D16" i="42"/>
  <c r="H15" i="42"/>
  <c r="D15" i="42"/>
  <c r="H14" i="42"/>
  <c r="D14" i="42"/>
  <c r="H13" i="42"/>
  <c r="D13" i="42"/>
  <c r="H12" i="42"/>
  <c r="D12" i="42"/>
  <c r="H11" i="42"/>
  <c r="D11" i="42"/>
  <c r="H10" i="42"/>
  <c r="D10" i="42"/>
  <c r="H9" i="42"/>
  <c r="D9" i="42"/>
  <c r="H8" i="42"/>
  <c r="D8" i="42"/>
  <c r="H7" i="42"/>
  <c r="D7" i="42"/>
  <c r="H6" i="42"/>
  <c r="D6" i="42"/>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D9" i="18"/>
  <c r="D10" i="18"/>
  <c r="D11" i="18"/>
  <c r="D12" i="18"/>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H17" i="40"/>
  <c r="D17" i="40"/>
  <c r="H18" i="41"/>
  <c r="I18" i="41" s="1"/>
  <c r="H10" i="41"/>
  <c r="I10" i="41" s="1"/>
  <c r="H18" i="40"/>
  <c r="H12" i="40"/>
  <c r="H10" i="40"/>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D22" i="40"/>
  <c r="H21" i="40"/>
  <c r="D21" i="40"/>
  <c r="H20" i="40"/>
  <c r="D20" i="40"/>
  <c r="H19" i="40"/>
  <c r="D19" i="40"/>
  <c r="D18" i="40"/>
  <c r="D16" i="40"/>
  <c r="H15" i="40"/>
  <c r="D15" i="40"/>
  <c r="H13" i="40"/>
  <c r="D13" i="40"/>
  <c r="D12" i="40"/>
  <c r="H11" i="40"/>
  <c r="D11" i="40"/>
  <c r="D10" i="40"/>
  <c r="H9" i="40"/>
  <c r="D9" i="40"/>
  <c r="H8" i="40"/>
  <c r="D8" i="40"/>
  <c r="H7" i="40"/>
  <c r="D7" i="40"/>
  <c r="H6" i="40"/>
  <c r="D6" i="40"/>
  <c r="A24" i="39"/>
  <c r="H22" i="39"/>
  <c r="D22" i="39"/>
  <c r="H21" i="39"/>
  <c r="D21" i="39"/>
  <c r="H20" i="39"/>
  <c r="D20" i="39"/>
  <c r="H19" i="39"/>
  <c r="D19" i="39"/>
  <c r="H18" i="39"/>
  <c r="D18" i="39"/>
  <c r="H17" i="39"/>
  <c r="D17" i="39"/>
  <c r="H16" i="39"/>
  <c r="D16" i="39"/>
  <c r="H15" i="39"/>
  <c r="D15" i="39"/>
  <c r="H14" i="39"/>
  <c r="D14" i="39"/>
  <c r="H13" i="39"/>
  <c r="D13" i="39"/>
  <c r="H12" i="39"/>
  <c r="D12" i="39"/>
  <c r="H11" i="39"/>
  <c r="D11" i="39"/>
  <c r="H10" i="39"/>
  <c r="D10" i="39"/>
  <c r="H9" i="39"/>
  <c r="D9" i="39"/>
  <c r="H8" i="39"/>
  <c r="D8" i="39"/>
  <c r="H7" i="39"/>
  <c r="D7" i="39"/>
  <c r="H6" i="39"/>
  <c r="D6" i="39"/>
  <c r="D18" i="29"/>
  <c r="D10" i="29"/>
  <c r="H22" i="29"/>
  <c r="I22" i="29" s="1"/>
  <c r="D22" i="29"/>
  <c r="H21" i="29"/>
  <c r="I21" i="29" s="1"/>
  <c r="D21" i="29"/>
  <c r="H20" i="29"/>
  <c r="I20" i="29" s="1"/>
  <c r="D20" i="29"/>
  <c r="H19" i="29"/>
  <c r="I19" i="29" s="1"/>
  <c r="D19" i="29"/>
  <c r="H18" i="29"/>
  <c r="I18" i="29" s="1"/>
  <c r="H17" i="29"/>
  <c r="I17" i="29" s="1"/>
  <c r="D17" i="29"/>
  <c r="H16" i="29"/>
  <c r="I16" i="29" s="1"/>
  <c r="D16" i="29"/>
  <c r="H15" i="29"/>
  <c r="I15" i="29" s="1"/>
  <c r="D15" i="29"/>
  <c r="H14" i="29"/>
  <c r="I14" i="29" s="1"/>
  <c r="D14" i="29"/>
  <c r="H13" i="29"/>
  <c r="I13" i="29" s="1"/>
  <c r="D13" i="29"/>
  <c r="H12" i="29"/>
  <c r="I12" i="29" s="1"/>
  <c r="D12" i="29"/>
  <c r="H11" i="29"/>
  <c r="I11" i="29" s="1"/>
  <c r="D11" i="29"/>
  <c r="H10" i="29"/>
  <c r="I10" i="29" s="1"/>
  <c r="H9" i="29"/>
  <c r="I9" i="29" s="1"/>
  <c r="D9" i="29"/>
  <c r="H8" i="29"/>
  <c r="I8" i="29" s="1"/>
  <c r="D8" i="29"/>
  <c r="H7" i="29"/>
  <c r="I7" i="29" s="1"/>
  <c r="D7" i="29"/>
  <c r="H6" i="29"/>
  <c r="I6" i="29" s="1"/>
  <c r="D6" i="29"/>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A24" i="29"/>
</calcChain>
</file>

<file path=xl/sharedStrings.xml><?xml version="1.0" encoding="utf-8"?>
<sst xmlns="http://schemas.openxmlformats.org/spreadsheetml/2006/main" count="372" uniqueCount="92">
  <si>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</si>
  <si>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</si>
  <si>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</si>
  <si>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</si>
  <si>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</si>
  <si>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</si>
  <si>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</si>
  <si>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</si>
  <si>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</si>
  <si>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</si>
  <si>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</si>
  <si>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</si>
  <si>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</si>
  <si>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</si>
  <si>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</si>
  <si>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</si>
  <si>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</si>
  <si>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</si>
  <si>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</si>
  <si>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</si>
  <si>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</si>
  <si>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</si>
  <si>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</si>
  <si>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</si>
  <si>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</si>
  <si>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</si>
  <si>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</si>
  <si>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</si>
  <si>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</si>
  <si>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</si>
  <si>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</si>
  <si>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</si>
  <si>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</si>
  <si>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</si>
  <si>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</si>
  <si>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</si>
  <si>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</si>
  <si>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</si>
  <si>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</si>
  <si>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</si>
  <si>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</si>
  <si>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</si>
  <si>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</si>
  <si>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</si>
  <si>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</si>
  <si>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</si>
  <si>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</si>
  <si>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</si>
  <si>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</si>
  <si>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</si>
  <si>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</si>
  <si>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</si>
  <si>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</si>
  <si>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</si>
  <si>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</si>
  <si>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</si>
  <si>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</si>
  <si>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</si>
  <si>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</si>
  <si>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</si>
  <si>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</si>
  <si>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</si>
  <si>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</si>
  <si>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</si>
  <si>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</si>
  <si>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</si>
  <si>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</si>
  <si>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</si>
  <si>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</si>
  <si>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</si>
  <si>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</si>
  <si>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</si>
  <si>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</si>
  <si>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</si>
  <si>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</si>
  <si>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</si>
  <si>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</si>
  <si>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</si>
  <si>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</si>
  <si>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</si>
  <si>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</si>
  <si>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</si>
  <si>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</si>
  <si>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</si>
  <si>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</si>
  <si>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</si>
  <si>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</si>
  <si>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</si>
  <si>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*State DVOP Goals:   Q2 EE Rate = 56%    Q4 EE Rate = 56%    Median Earnings = $8000</t>
  </si>
  <si>
    <t>FY23 QUARTER ENDING SEPTEMBER 30, 2022</t>
  </si>
  <si>
    <t>*State Labor Exchange Goals:   Q2 EE Rate = 63%    Q4 EE Rate = 65%    Median Earnings = $8000</t>
  </si>
  <si>
    <t>*State Veteran Goals:   Q2 EE Rate = 56%    Q4 EE Rate = 56%    Median Earnings = $8000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</si>
</sst>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3" x14ac:knownFonts="1">
    <font>
      <sz val="10"/>
      <name val="Arial"/>
    </font>
    <font>
      <sz val="10"/>
      <name val="Arial"/>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charset val="1"/>
    </font>
    <font>
      <sz val="10"/>
      <color rgb="FF000000"/>
      <name val="ARIAL"/>
      <charset val="1"/>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193">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9" fontId="5" fillId="0" borderId="38" xfId="8" applyFont="1" applyFill="1" applyBorder="1" applyAlignment="1">
      <alignment horizontal="center" vertical="center"/>
    </xf>
    <xf numFmtId="9" fontId="5" fillId="0" borderId="0" xfId="8" applyFont="1" applyFill="1" applyBorder="1" applyAlignment="1">
      <alignment horizontal="center" vertical="center"/>
    </xf>
    <xf numFmtId="9" fontId="5" fillId="0" borderId="39" xfId="8" applyFont="1" applyFill="1" applyBorder="1" applyAlignment="1">
      <alignment horizontal="center" vertical="center"/>
    </xf>
    <xf numFmtId="9" fontId="5" fillId="0" borderId="40" xfId="8" applyFont="1" applyFill="1" applyBorder="1" applyAlignment="1">
      <alignment horizontal="center" vertical="center"/>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9" fontId="5" fillId="0" borderId="63" xfId="8" applyFont="1" applyFill="1" applyBorder="1" applyAlignment="1">
      <alignment horizontal="center" vertical="center"/>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9" fontId="5" fillId="0" borderId="47" xfId="8" applyFont="1" applyFill="1" applyBorder="1" applyAlignment="1">
      <alignment horizontal="center" vertical="center"/>
    </xf>
    <xf numFmtId="9" fontId="5" fillId="0" borderId="56" xfId="8" applyFont="1" applyFill="1" applyBorder="1" applyAlignment="1">
      <alignment horizontal="center" vertical="center"/>
    </xf>
    <xf numFmtId="9" fontId="5" fillId="0" borderId="33" xfId="8" applyFont="1" applyFill="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A33" sqref="A33"/>
    </sheetView>
  </sheetViews>
  <sheetFormatPr defaultRowHeight="12.5" x14ac:dyDescent="0.25"/>
  <cols>
    <col min="9" max="9" width="9.26953125" customWidth="1"/>
  </cols>
  <sheetData>
    <row r="1" spans="1:14" ht="18" thickBot="1" x14ac:dyDescent="0.4">
      <c r="A1" s="8"/>
      <c r="B1" s="25"/>
      <c r="C1" s="25"/>
      <c r="D1" s="25"/>
      <c r="E1" s="25"/>
      <c r="F1" s="25"/>
      <c r="G1" s="25"/>
      <c r="H1" s="25"/>
      <c r="I1" s="25"/>
      <c r="J1" s="25"/>
      <c r="K1" s="25"/>
      <c r="L1" s="25"/>
      <c r="M1" s="25"/>
    </row>
    <row r="2" spans="1:14" ht="18" thickTop="1" x14ac:dyDescent="0.35">
      <c r="A2" s="13"/>
      <c r="B2" s="26"/>
      <c r="C2" s="26"/>
      <c r="D2" s="26"/>
      <c r="E2" s="26"/>
      <c r="F2" s="26"/>
      <c r="G2" s="26"/>
      <c r="H2" s="26"/>
      <c r="I2" s="26"/>
      <c r="J2" s="26"/>
      <c r="K2" s="26"/>
      <c r="L2" s="26"/>
      <c r="M2" s="27"/>
    </row>
    <row r="3" spans="1:14" ht="20.25" customHeight="1" x14ac:dyDescent="0.4">
      <c r="A3" s="133"/>
      <c r="B3" s="134"/>
      <c r="C3" s="134"/>
      <c r="D3" s="134"/>
      <c r="E3" s="134"/>
      <c r="F3" s="134"/>
      <c r="G3" s="134"/>
      <c r="H3" s="134"/>
      <c r="I3" s="134"/>
      <c r="J3" s="134"/>
      <c r="K3" s="134"/>
      <c r="L3" s="134"/>
      <c r="M3" s="135"/>
    </row>
    <row r="4" spans="1:14" ht="17.5" x14ac:dyDescent="0.35">
      <c r="A4" s="136" t="s">
        <v>0</v>
      </c>
      <c r="B4" s="137"/>
      <c r="C4" s="137"/>
      <c r="D4" s="137"/>
      <c r="E4" s="137"/>
      <c r="F4" s="137"/>
      <c r="G4" s="137"/>
      <c r="H4" s="137"/>
      <c r="I4" s="137"/>
      <c r="J4" s="137"/>
      <c r="K4" s="137"/>
      <c r="L4" s="137"/>
      <c r="M4" s="138"/>
    </row>
    <row r="5" spans="1:14" ht="17.5" x14ac:dyDescent="0.35">
      <c r="A5" s="136" t="s">
        <v>89</v>
      </c>
      <c r="B5" s="137"/>
      <c r="C5" s="137"/>
      <c r="D5" s="137"/>
      <c r="E5" s="137"/>
      <c r="F5" s="137"/>
      <c r="G5" s="137"/>
      <c r="H5" s="137"/>
      <c r="I5" s="137"/>
      <c r="J5" s="137"/>
      <c r="K5" s="137"/>
      <c r="L5" s="137"/>
      <c r="M5" s="138"/>
    </row>
    <row r="6" spans="1:14" ht="17.5" x14ac:dyDescent="0.35">
      <c r="A6" s="10"/>
      <c r="B6" s="25"/>
      <c r="C6" s="25"/>
      <c r="D6" s="25"/>
      <c r="E6" s="25"/>
      <c r="F6" s="25"/>
      <c r="G6" s="25"/>
      <c r="H6" s="25"/>
      <c r="I6" s="25"/>
      <c r="J6" s="25"/>
      <c r="K6" s="25"/>
      <c r="L6" s="25"/>
      <c r="M6" s="28"/>
    </row>
    <row r="7" spans="1:14" ht="13" x14ac:dyDescent="0.3">
      <c r="A7" s="29"/>
      <c r="B7" s="25"/>
      <c r="C7" s="25"/>
      <c r="F7" s="25"/>
      <c r="G7" s="25"/>
      <c r="H7" s="25"/>
      <c r="I7" s="25"/>
      <c r="J7" s="25"/>
      <c r="K7" s="25"/>
      <c r="L7" s="25"/>
      <c r="M7" s="28"/>
    </row>
    <row r="8" spans="1:14" ht="17.5" x14ac:dyDescent="0.35">
      <c r="A8" s="11"/>
      <c r="B8" s="25"/>
      <c r="C8" s="25"/>
      <c r="D8" s="56" t="s">
        <v>1</v>
      </c>
      <c r="E8" s="25"/>
      <c r="F8" s="25"/>
      <c r="G8" s="25"/>
      <c r="H8" s="25"/>
      <c r="I8" s="25"/>
      <c r="J8" s="25"/>
      <c r="K8" s="25"/>
      <c r="L8" s="25"/>
      <c r="M8" s="28"/>
    </row>
    <row r="9" spans="1:14" ht="15" x14ac:dyDescent="0.3">
      <c r="A9" s="29"/>
      <c r="B9" s="25"/>
      <c r="C9" s="25"/>
      <c r="D9" s="25"/>
      <c r="E9" s="25"/>
      <c r="F9" s="9"/>
      <c r="G9" s="9"/>
      <c r="H9" s="9"/>
      <c r="I9" s="9"/>
      <c r="J9" s="9"/>
      <c r="K9" s="9"/>
      <c r="L9" s="9"/>
      <c r="M9" s="14"/>
    </row>
    <row r="10" spans="1:14" ht="15" x14ac:dyDescent="0.3">
      <c r="A10" s="11"/>
      <c r="B10" s="25"/>
      <c r="C10" s="25"/>
      <c r="D10" s="25"/>
      <c r="E10" s="9" t="s">
        <v>2</v>
      </c>
      <c r="F10" s="25"/>
      <c r="G10" s="25"/>
      <c r="H10" s="25"/>
      <c r="I10" s="25"/>
      <c r="J10" s="25"/>
      <c r="K10" s="25"/>
      <c r="L10" s="25"/>
      <c r="M10" s="28"/>
      <c r="N10" s="9"/>
    </row>
    <row r="11" spans="1:14" ht="13" x14ac:dyDescent="0.3">
      <c r="A11" s="29"/>
      <c r="B11" s="25"/>
      <c r="C11" s="25"/>
      <c r="D11" s="25"/>
      <c r="E11" s="25"/>
      <c r="F11" s="25"/>
      <c r="G11" s="25"/>
      <c r="H11" s="25"/>
      <c r="I11" s="25"/>
      <c r="J11" s="25"/>
      <c r="K11" s="25"/>
      <c r="L11" s="25"/>
      <c r="M11" s="28"/>
    </row>
    <row r="12" spans="1:14" ht="17.5" x14ac:dyDescent="0.35">
      <c r="A12" s="11"/>
      <c r="B12" s="25"/>
      <c r="C12" s="25"/>
      <c r="D12" s="56" t="s">
        <v>3</v>
      </c>
      <c r="E12" s="25"/>
      <c r="F12" s="25"/>
      <c r="G12" s="25"/>
      <c r="H12" s="25"/>
      <c r="I12" s="25"/>
      <c r="J12" s="25"/>
      <c r="K12" s="25"/>
      <c r="L12" s="25"/>
      <c r="M12" s="28"/>
    </row>
    <row r="13" spans="1:14" ht="15.75" customHeight="1" x14ac:dyDescent="0.35">
      <c r="A13" s="29"/>
      <c r="B13" s="40"/>
      <c r="C13" s="40"/>
      <c r="D13" s="119"/>
      <c r="E13" s="25"/>
      <c r="F13" s="40"/>
      <c r="G13" s="25"/>
      <c r="H13" s="25"/>
      <c r="I13" s="25"/>
      <c r="J13" s="25"/>
      <c r="K13" s="25"/>
      <c r="L13" s="25"/>
      <c r="M13" s="28"/>
    </row>
    <row r="14" spans="1:14" ht="12.75" customHeight="1" x14ac:dyDescent="0.35">
      <c r="A14" s="29"/>
      <c r="B14" s="40"/>
      <c r="C14" s="40"/>
      <c r="D14" s="119"/>
      <c r="E14" s="25"/>
      <c r="F14" s="40"/>
      <c r="G14" s="25"/>
      <c r="H14" s="25"/>
      <c r="I14" s="25"/>
      <c r="J14" s="25"/>
      <c r="K14" s="25"/>
      <c r="L14" s="25"/>
      <c r="M14" s="28"/>
    </row>
    <row r="15" spans="1:14" ht="15" x14ac:dyDescent="0.3">
      <c r="A15" s="29"/>
      <c r="B15" s="41"/>
      <c r="C15" s="25"/>
      <c r="D15" s="40"/>
      <c r="E15" s="40" t="s">
        <v>4</v>
      </c>
      <c r="F15" s="25"/>
      <c r="G15" s="25"/>
      <c r="H15" s="25"/>
      <c r="I15" s="25"/>
      <c r="J15" s="25"/>
      <c r="K15" s="25"/>
      <c r="L15" s="25"/>
      <c r="M15" s="28"/>
    </row>
    <row r="16" spans="1:14" ht="12.75" customHeight="1" x14ac:dyDescent="0.3">
      <c r="A16" s="29"/>
      <c r="B16" s="9"/>
      <c r="C16" s="9"/>
      <c r="D16" s="25"/>
      <c r="E16" s="25"/>
      <c r="F16" s="25"/>
      <c r="G16" s="25"/>
      <c r="H16" s="25"/>
      <c r="I16" s="25"/>
      <c r="J16" s="25"/>
      <c r="K16" s="25"/>
      <c r="L16" s="25"/>
      <c r="M16" s="28"/>
    </row>
    <row r="17" spans="1:13" ht="15" x14ac:dyDescent="0.3">
      <c r="A17" s="29"/>
      <c r="B17" s="41"/>
      <c r="C17" s="25"/>
      <c r="D17" s="9"/>
      <c r="E17" s="9" t="s">
        <v>5</v>
      </c>
      <c r="F17" s="25"/>
      <c r="G17" s="25"/>
      <c r="H17" s="25"/>
      <c r="I17" s="25"/>
      <c r="J17" s="25"/>
      <c r="K17" s="25"/>
      <c r="L17" s="25"/>
      <c r="M17" s="28"/>
    </row>
    <row r="18" spans="1:13" ht="12.75" customHeight="1" x14ac:dyDescent="0.3">
      <c r="A18" s="29"/>
      <c r="B18" s="9"/>
      <c r="C18" s="9"/>
      <c r="D18" s="25"/>
      <c r="E18" s="25"/>
      <c r="F18" s="25"/>
      <c r="G18" s="25"/>
      <c r="H18" s="25"/>
      <c r="I18" s="25"/>
      <c r="J18" s="25"/>
      <c r="K18" s="25"/>
      <c r="L18" s="25"/>
      <c r="M18" s="28"/>
    </row>
    <row r="19" spans="1:13" ht="15" x14ac:dyDescent="0.3">
      <c r="A19" s="29"/>
      <c r="B19" s="41"/>
      <c r="C19" s="25"/>
      <c r="D19" s="9"/>
      <c r="E19" s="9" t="s">
        <v>6</v>
      </c>
      <c r="F19" s="25"/>
      <c r="G19" s="25"/>
      <c r="H19" s="25"/>
      <c r="I19" s="25"/>
      <c r="J19" s="25"/>
      <c r="K19" s="25"/>
      <c r="L19" s="25"/>
      <c r="M19" s="28"/>
    </row>
    <row r="20" spans="1:13" ht="12.75" customHeight="1" x14ac:dyDescent="0.3">
      <c r="A20" s="29"/>
      <c r="B20" s="9"/>
      <c r="C20" s="9"/>
      <c r="D20" s="25"/>
      <c r="E20" s="25"/>
      <c r="F20" s="25"/>
      <c r="G20" s="25"/>
      <c r="H20" s="25"/>
      <c r="I20" s="25"/>
      <c r="J20" s="25"/>
      <c r="K20" s="25"/>
      <c r="L20" s="25"/>
      <c r="M20" s="28"/>
    </row>
    <row r="21" spans="1:13" ht="15" x14ac:dyDescent="0.3">
      <c r="A21" s="29"/>
      <c r="B21" s="41"/>
      <c r="C21" s="25"/>
      <c r="D21" s="9"/>
      <c r="E21" s="9" t="s">
        <v>7</v>
      </c>
      <c r="F21" s="25"/>
      <c r="G21" s="25"/>
      <c r="H21" s="25"/>
      <c r="I21" s="25"/>
      <c r="J21" s="25"/>
      <c r="K21" s="25"/>
      <c r="L21" s="25"/>
      <c r="M21" s="28"/>
    </row>
    <row r="22" spans="1:13" ht="12.75" customHeight="1" x14ac:dyDescent="0.3">
      <c r="A22" s="29"/>
      <c r="B22" s="9"/>
      <c r="C22" s="9"/>
      <c r="D22" s="25"/>
      <c r="E22" s="25"/>
      <c r="F22" s="25"/>
      <c r="G22" s="25"/>
      <c r="H22" s="25"/>
      <c r="I22" s="25"/>
      <c r="J22" s="25"/>
      <c r="K22" s="25"/>
      <c r="L22" s="25"/>
      <c r="M22" s="28"/>
    </row>
    <row r="23" spans="1:13" ht="15" x14ac:dyDescent="0.3">
      <c r="A23" s="29"/>
      <c r="B23" s="41"/>
      <c r="C23" s="25"/>
      <c r="D23" s="9"/>
      <c r="E23" s="9" t="s">
        <v>8</v>
      </c>
      <c r="F23" s="25"/>
      <c r="G23" s="25"/>
      <c r="H23" s="25"/>
      <c r="I23" s="25"/>
      <c r="J23" s="25"/>
      <c r="K23" s="25"/>
      <c r="L23" s="25"/>
      <c r="M23" s="28"/>
    </row>
    <row r="24" spans="1:13" ht="12.75" customHeight="1" x14ac:dyDescent="0.3">
      <c r="A24" s="29"/>
      <c r="B24" s="9"/>
      <c r="C24" s="9"/>
      <c r="D24" s="25"/>
      <c r="E24" s="25"/>
      <c r="F24" s="25"/>
      <c r="G24" s="25"/>
      <c r="H24" s="25"/>
      <c r="I24" s="25"/>
      <c r="J24" s="25"/>
      <c r="K24" s="25"/>
      <c r="L24" s="25"/>
      <c r="M24" s="28"/>
    </row>
    <row r="25" spans="1:13" ht="15" x14ac:dyDescent="0.3">
      <c r="A25" s="29"/>
      <c r="B25" s="41"/>
      <c r="C25" s="25"/>
      <c r="D25" s="9"/>
      <c r="E25" s="9" t="s">
        <v>9</v>
      </c>
      <c r="F25" s="25"/>
      <c r="G25" s="25"/>
      <c r="H25" s="25"/>
      <c r="I25" s="25"/>
      <c r="J25" s="25"/>
      <c r="K25" s="25"/>
      <c r="L25" s="25"/>
      <c r="M25" s="28"/>
    </row>
    <row r="26" spans="1:13" ht="15" x14ac:dyDescent="0.3">
      <c r="A26" s="11"/>
      <c r="B26" s="25"/>
      <c r="C26" s="25"/>
      <c r="D26" s="25"/>
      <c r="E26" s="25"/>
      <c r="F26" s="25"/>
      <c r="G26" s="25"/>
      <c r="H26" s="25"/>
      <c r="I26" s="25"/>
      <c r="J26" s="25"/>
      <c r="K26" s="25"/>
      <c r="L26" s="25"/>
      <c r="M26" s="28"/>
    </row>
    <row r="27" spans="1:13" ht="15" x14ac:dyDescent="0.3">
      <c r="A27" s="118"/>
      <c r="B27" s="25"/>
      <c r="C27" s="25"/>
      <c r="D27" s="25"/>
      <c r="E27" s="9" t="s">
        <v>10</v>
      </c>
      <c r="F27" s="123"/>
      <c r="G27" s="25"/>
      <c r="H27" s="25"/>
      <c r="I27" s="25"/>
      <c r="J27" s="25"/>
      <c r="K27" s="25"/>
      <c r="L27" s="25"/>
      <c r="M27" s="28"/>
    </row>
    <row r="28" spans="1:13" ht="13" x14ac:dyDescent="0.3">
      <c r="A28" s="12"/>
      <c r="B28" s="25"/>
      <c r="C28" s="25"/>
      <c r="D28" s="25"/>
      <c r="L28" s="25"/>
      <c r="M28" s="28"/>
    </row>
    <row r="29" spans="1:13" ht="13" x14ac:dyDescent="0.3">
      <c r="A29" s="12"/>
      <c r="B29" s="25"/>
      <c r="C29" s="25"/>
      <c r="D29" s="25"/>
      <c r="E29" s="25"/>
      <c r="F29" s="25"/>
      <c r="G29" s="25"/>
      <c r="H29" s="25"/>
      <c r="I29" s="25"/>
      <c r="J29" s="25"/>
      <c r="L29" s="25"/>
      <c r="M29" s="28"/>
    </row>
    <row r="30" spans="1:13" ht="13" x14ac:dyDescent="0.3">
      <c r="A30" s="120" t="s">
        <v>11</v>
      </c>
      <c r="B30" s="25"/>
      <c r="C30" s="25"/>
      <c r="D30" s="25"/>
      <c r="F30" s="25"/>
      <c r="G30" s="25"/>
      <c r="H30" s="25"/>
      <c r="I30" s="25"/>
      <c r="J30" s="25"/>
      <c r="L30" s="25"/>
      <c r="M30" s="28"/>
    </row>
    <row r="31" spans="1:13" ht="15" x14ac:dyDescent="0.3">
      <c r="A31" s="120" t="s">
        <v>12</v>
      </c>
      <c r="B31" s="25"/>
      <c r="C31" s="25"/>
      <c r="D31" s="25"/>
      <c r="E31" s="9"/>
      <c r="F31" s="25"/>
      <c r="G31" s="25"/>
      <c r="H31" s="25"/>
      <c r="I31" s="25"/>
      <c r="J31" s="25"/>
      <c r="L31" s="25"/>
      <c r="M31" s="28"/>
    </row>
    <row r="32" spans="1:13" ht="15.5" thickBot="1" x14ac:dyDescent="0.35">
      <c r="A32" s="30"/>
      <c r="B32" s="31"/>
      <c r="C32" s="31"/>
      <c r="D32" s="31"/>
      <c r="E32" s="105"/>
      <c r="F32" s="31"/>
      <c r="G32" s="31"/>
      <c r="H32" s="31"/>
      <c r="I32" s="31"/>
      <c r="J32" s="31"/>
      <c r="K32" s="31"/>
      <c r="L32" s="31"/>
      <c r="M32" s="32"/>
    </row>
    <row r="33" spans="13:13" ht="13" thickTop="1" x14ac:dyDescent="0.25"/>
    <row r="35" spans="13:13" ht="13" x14ac:dyDescent="0.3">
      <c r="M35" s="110"/>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45" t="s">
        <v>0</v>
      </c>
      <c r="B1" s="146"/>
      <c r="C1" s="146"/>
      <c r="D1" s="146"/>
      <c r="E1" s="146"/>
      <c r="F1" s="146"/>
      <c r="G1" s="146"/>
      <c r="H1" s="146"/>
      <c r="I1" s="146"/>
      <c r="J1" s="146"/>
      <c r="K1" s="146"/>
      <c r="L1" s="146"/>
      <c r="M1" s="146"/>
      <c r="N1" s="147"/>
    </row>
    <row r="2" spans="1:14" ht="15" x14ac:dyDescent="0.25">
      <c r="A2" s="142" t="s">
        <v>89</v>
      </c>
      <c r="B2" s="143"/>
      <c r="C2" s="143"/>
      <c r="D2" s="143"/>
      <c r="E2" s="143"/>
      <c r="F2" s="143"/>
      <c r="G2" s="143"/>
      <c r="H2" s="143"/>
      <c r="I2" s="143"/>
      <c r="J2" s="143"/>
      <c r="K2" s="143"/>
      <c r="L2" s="143"/>
      <c r="M2" s="143"/>
      <c r="N2" s="144"/>
    </row>
    <row r="3" spans="1:14" ht="15.5" thickBot="1" x14ac:dyDescent="0.3">
      <c r="A3" s="139" t="s">
        <v>13</v>
      </c>
      <c r="B3" s="140"/>
      <c r="C3" s="140"/>
      <c r="D3" s="140"/>
      <c r="E3" s="140"/>
      <c r="F3" s="140"/>
      <c r="G3" s="140"/>
      <c r="H3" s="140"/>
      <c r="I3" s="140"/>
      <c r="J3" s="140"/>
      <c r="K3" s="140"/>
      <c r="L3" s="140"/>
      <c r="M3" s="140"/>
      <c r="N3" s="141"/>
    </row>
    <row r="4" spans="1:14" ht="13" x14ac:dyDescent="0.25">
      <c r="A4" s="46" t="s">
        <v>14</v>
      </c>
      <c r="B4" s="49" t="s">
        <v>15</v>
      </c>
      <c r="C4" s="50" t="s">
        <v>16</v>
      </c>
      <c r="D4" s="51" t="s">
        <v>17</v>
      </c>
      <c r="E4" s="53" t="s">
        <v>18</v>
      </c>
      <c r="F4" s="72" t="s">
        <v>19</v>
      </c>
      <c r="G4" s="92" t="s">
        <v>20</v>
      </c>
      <c r="H4" s="93" t="s">
        <v>21</v>
      </c>
      <c r="I4" s="52" t="s">
        <v>22</v>
      </c>
      <c r="J4" s="72" t="s">
        <v>23</v>
      </c>
      <c r="K4" s="73" t="s">
        <v>24</v>
      </c>
      <c r="L4" s="51" t="s">
        <v>25</v>
      </c>
      <c r="M4" s="52" t="s">
        <v>26</v>
      </c>
      <c r="N4" s="49" t="s">
        <v>27</v>
      </c>
    </row>
    <row r="5" spans="1:14" x14ac:dyDescent="0.25">
      <c r="A5" s="148" t="s">
        <v>28</v>
      </c>
      <c r="B5" s="81"/>
      <c r="C5" s="82"/>
      <c r="D5" s="83"/>
      <c r="E5" s="94"/>
      <c r="F5" s="84"/>
      <c r="G5" s="97"/>
      <c r="H5" s="98"/>
      <c r="I5" s="82"/>
      <c r="J5" s="84"/>
      <c r="K5" s="85" t="s">
        <v>29</v>
      </c>
      <c r="L5" s="83"/>
      <c r="M5" s="82" t="s">
        <v>30</v>
      </c>
      <c r="N5" s="86"/>
    </row>
    <row r="6" spans="1:14" x14ac:dyDescent="0.25">
      <c r="A6" s="149"/>
      <c r="B6" s="81" t="s">
        <v>31</v>
      </c>
      <c r="C6" s="82"/>
      <c r="D6" s="83" t="s">
        <v>32</v>
      </c>
      <c r="E6" s="94"/>
      <c r="F6" s="84" t="s">
        <v>32</v>
      </c>
      <c r="G6" s="96"/>
      <c r="H6" s="83" t="s">
        <v>32</v>
      </c>
      <c r="I6" s="82" t="s">
        <v>33</v>
      </c>
      <c r="J6" s="84" t="s">
        <v>32</v>
      </c>
      <c r="K6" s="85" t="s">
        <v>33</v>
      </c>
      <c r="L6" s="83" t="s">
        <v>32</v>
      </c>
      <c r="M6" s="82" t="s">
        <v>33</v>
      </c>
      <c r="N6" s="86" t="s">
        <v>32</v>
      </c>
    </row>
    <row r="7" spans="1:14" x14ac:dyDescent="0.25">
      <c r="A7" s="149"/>
      <c r="B7" s="81" t="s">
        <v>34</v>
      </c>
      <c r="C7" s="82" t="s">
        <v>35</v>
      </c>
      <c r="D7" s="83" t="s">
        <v>36</v>
      </c>
      <c r="E7" s="94"/>
      <c r="F7" s="84" t="s">
        <v>36</v>
      </c>
      <c r="G7" s="96" t="s">
        <v>29</v>
      </c>
      <c r="H7" s="83" t="s">
        <v>31</v>
      </c>
      <c r="I7" s="82" t="s">
        <v>37</v>
      </c>
      <c r="J7" s="84" t="s">
        <v>31</v>
      </c>
      <c r="K7" s="85" t="s">
        <v>37</v>
      </c>
      <c r="L7" s="83" t="s">
        <v>29</v>
      </c>
      <c r="M7" s="82" t="s">
        <v>38</v>
      </c>
      <c r="N7" s="86" t="s">
        <v>30</v>
      </c>
    </row>
    <row r="8" spans="1:14" ht="13" thickBot="1" x14ac:dyDescent="0.3">
      <c r="A8" s="150"/>
      <c r="B8" s="87" t="s">
        <v>39</v>
      </c>
      <c r="C8" s="80" t="s">
        <v>40</v>
      </c>
      <c r="D8" s="88" t="s">
        <v>39</v>
      </c>
      <c r="E8" s="95" t="s">
        <v>33</v>
      </c>
      <c r="F8" s="89" t="s">
        <v>39</v>
      </c>
      <c r="G8" s="90" t="s">
        <v>33</v>
      </c>
      <c r="H8" s="88" t="s">
        <v>33</v>
      </c>
      <c r="I8" s="80" t="s">
        <v>30</v>
      </c>
      <c r="J8" s="89" t="s">
        <v>33</v>
      </c>
      <c r="K8" s="90" t="s">
        <v>30</v>
      </c>
      <c r="L8" s="88" t="s">
        <v>33</v>
      </c>
      <c r="M8" s="80" t="s">
        <v>41</v>
      </c>
      <c r="N8" s="91" t="s">
        <v>33</v>
      </c>
    </row>
    <row r="9" spans="1:14" ht="17.25" customHeight="1" x14ac:dyDescent="0.25">
      <c r="A9" s="15" t="s">
        <v>42</v>
      </c>
      <c r="B9" s="67">
        <v>2011</v>
      </c>
      <c r="C9" s="33">
        <v>1069</v>
      </c>
      <c r="D9" s="17">
        <f>+C9/B9</f>
        <v>0.53157633018398809</v>
      </c>
      <c r="E9" s="45">
        <v>145</v>
      </c>
      <c r="F9" s="77">
        <f t="shared" ref="F9:F25" si="0">+E9/B9</f>
        <v>7.210343112879164E-2</v>
      </c>
      <c r="G9" s="45">
        <v>17</v>
      </c>
      <c r="H9" s="17">
        <f>+G9/E9</f>
        <v>0.11724137931034483</v>
      </c>
      <c r="I9" s="45">
        <v>58</v>
      </c>
      <c r="J9" s="76">
        <f>I9/E9</f>
        <v>0.4</v>
      </c>
      <c r="K9" s="45">
        <v>11</v>
      </c>
      <c r="L9" s="17">
        <f>+K9/G9</f>
        <v>0.6470588235294118</v>
      </c>
      <c r="M9" s="45">
        <v>56</v>
      </c>
      <c r="N9" s="109">
        <f>M9/I9</f>
        <v>0.96551724137931039</v>
      </c>
    </row>
    <row r="10" spans="1:14" ht="17.25" customHeight="1" x14ac:dyDescent="0.25">
      <c r="A10" s="18" t="s">
        <v>43</v>
      </c>
      <c r="B10" s="68">
        <v>7315</v>
      </c>
      <c r="C10" s="33">
        <v>3801</v>
      </c>
      <c r="D10" s="17">
        <f t="shared" ref="D10:D23" si="1">+C10/B10</f>
        <v>0.51961722488038276</v>
      </c>
      <c r="E10" s="45">
        <v>388</v>
      </c>
      <c r="F10" s="77">
        <f t="shared" si="0"/>
        <v>5.3041695146958306E-2</v>
      </c>
      <c r="G10" s="45">
        <v>189</v>
      </c>
      <c r="H10" s="17">
        <f t="shared" ref="H10:H25" si="2">+G10/E10</f>
        <v>0.48711340206185566</v>
      </c>
      <c r="I10" s="45">
        <v>187</v>
      </c>
      <c r="J10" s="77">
        <f>I10/E10</f>
        <v>0.48195876288659795</v>
      </c>
      <c r="K10" s="45">
        <v>159</v>
      </c>
      <c r="L10" s="17">
        <f t="shared" ref="L10:L25" si="3">+K10/G10</f>
        <v>0.84126984126984128</v>
      </c>
      <c r="M10" s="45">
        <v>160</v>
      </c>
      <c r="N10" s="34">
        <f>M10/I10</f>
        <v>0.85561497326203206</v>
      </c>
    </row>
    <row r="11" spans="1:14" ht="17.25" customHeight="1" x14ac:dyDescent="0.25">
      <c r="A11" s="18" t="s">
        <v>44</v>
      </c>
      <c r="B11" s="68">
        <v>4373</v>
      </c>
      <c r="C11" s="33">
        <v>2877</v>
      </c>
      <c r="D11" s="17">
        <f t="shared" si="1"/>
        <v>0.65790075463068831</v>
      </c>
      <c r="E11" s="45">
        <v>173</v>
      </c>
      <c r="F11" s="77">
        <f t="shared" si="0"/>
        <v>3.9560942144980564E-2</v>
      </c>
      <c r="G11" s="45">
        <v>38</v>
      </c>
      <c r="H11" s="17">
        <f t="shared" si="2"/>
        <v>0.21965317919075145</v>
      </c>
      <c r="I11" s="45">
        <v>35</v>
      </c>
      <c r="J11" s="121">
        <f t="shared" ref="J11:J25" si="4">I11/E11</f>
        <v>0.20231213872832371</v>
      </c>
      <c r="K11" s="45">
        <v>13</v>
      </c>
      <c r="L11" s="17">
        <f t="shared" si="3"/>
        <v>0.34210526315789475</v>
      </c>
      <c r="M11" s="45">
        <v>26</v>
      </c>
      <c r="N11" s="34">
        <f t="shared" ref="N11:N23" si="5">M11/I11</f>
        <v>0.74285714285714288</v>
      </c>
    </row>
    <row r="12" spans="1:14" ht="17.25" customHeight="1" x14ac:dyDescent="0.25">
      <c r="A12" s="18" t="s">
        <v>45</v>
      </c>
      <c r="B12" s="68">
        <v>4247</v>
      </c>
      <c r="C12" s="33">
        <v>2676</v>
      </c>
      <c r="D12" s="17">
        <f t="shared" si="1"/>
        <v>0.63009182952672471</v>
      </c>
      <c r="E12" s="45">
        <v>144</v>
      </c>
      <c r="F12" s="77">
        <f t="shared" si="0"/>
        <v>3.3906286790675769E-2</v>
      </c>
      <c r="G12" s="45">
        <v>14</v>
      </c>
      <c r="H12" s="17">
        <f t="shared" si="2"/>
        <v>9.7222222222222224E-2</v>
      </c>
      <c r="I12" s="45">
        <v>13</v>
      </c>
      <c r="J12" s="121">
        <f t="shared" si="4"/>
        <v>9.0277777777777776E-2</v>
      </c>
      <c r="K12" s="45">
        <v>6</v>
      </c>
      <c r="L12" s="17">
        <f t="shared" si="3"/>
        <v>0.42857142857142855</v>
      </c>
      <c r="M12" s="45">
        <v>12</v>
      </c>
      <c r="N12" s="34">
        <f t="shared" si="5"/>
        <v>0.92307692307692313</v>
      </c>
    </row>
    <row r="13" spans="1:14" ht="17.25" customHeight="1" x14ac:dyDescent="0.25">
      <c r="A13" s="18" t="s">
        <v>46</v>
      </c>
      <c r="B13" s="68">
        <v>2207</v>
      </c>
      <c r="C13" s="33">
        <v>1495</v>
      </c>
      <c r="D13" s="17">
        <f t="shared" si="1"/>
        <v>0.67739012233801543</v>
      </c>
      <c r="E13" s="45">
        <v>148</v>
      </c>
      <c r="F13" s="77">
        <f t="shared" si="0"/>
        <v>6.7059356592659713E-2</v>
      </c>
      <c r="G13" s="45">
        <v>33</v>
      </c>
      <c r="H13" s="17">
        <f t="shared" si="2"/>
        <v>0.22297297297297297</v>
      </c>
      <c r="I13" s="45">
        <v>60</v>
      </c>
      <c r="J13" s="121">
        <f t="shared" si="4"/>
        <v>0.40540540540540543</v>
      </c>
      <c r="K13" s="45">
        <v>22</v>
      </c>
      <c r="L13" s="17">
        <f t="shared" si="3"/>
        <v>0.66666666666666663</v>
      </c>
      <c r="M13" s="45">
        <v>51</v>
      </c>
      <c r="N13" s="34">
        <f t="shared" si="5"/>
        <v>0.85</v>
      </c>
    </row>
    <row r="14" spans="1:14" ht="17.25" customHeight="1" x14ac:dyDescent="0.25">
      <c r="A14" s="18" t="s">
        <v>47</v>
      </c>
      <c r="B14" s="68">
        <v>4641</v>
      </c>
      <c r="C14" s="69">
        <v>3284</v>
      </c>
      <c r="D14" s="17">
        <f t="shared" si="1"/>
        <v>0.70760611937082529</v>
      </c>
      <c r="E14" s="74">
        <v>247</v>
      </c>
      <c r="F14" s="77">
        <f t="shared" si="0"/>
        <v>5.3221288515406161E-2</v>
      </c>
      <c r="G14" s="74">
        <v>48</v>
      </c>
      <c r="H14" s="17">
        <f t="shared" si="2"/>
        <v>0.19433198380566802</v>
      </c>
      <c r="I14" s="74">
        <v>74</v>
      </c>
      <c r="J14" s="121">
        <f t="shared" si="4"/>
        <v>0.29959514170040485</v>
      </c>
      <c r="K14" s="74">
        <v>29</v>
      </c>
      <c r="L14" s="17">
        <f t="shared" si="3"/>
        <v>0.60416666666666663</v>
      </c>
      <c r="M14" s="74">
        <v>59</v>
      </c>
      <c r="N14" s="34">
        <f t="shared" si="5"/>
        <v>0.79729729729729726</v>
      </c>
    </row>
    <row r="15" spans="1:14" ht="17.25" customHeight="1" x14ac:dyDescent="0.25">
      <c r="A15" s="15" t="s">
        <v>48</v>
      </c>
      <c r="B15" s="67">
        <v>2020</v>
      </c>
      <c r="C15" s="33">
        <v>1249</v>
      </c>
      <c r="D15" s="17">
        <f t="shared" si="1"/>
        <v>0.61831683168316831</v>
      </c>
      <c r="E15" s="45">
        <v>101</v>
      </c>
      <c r="F15" s="77">
        <f t="shared" si="0"/>
        <v>0.05</v>
      </c>
      <c r="G15" s="45">
        <v>33</v>
      </c>
      <c r="H15" s="17">
        <f t="shared" si="2"/>
        <v>0.32673267326732675</v>
      </c>
      <c r="I15" s="45">
        <v>35</v>
      </c>
      <c r="J15" s="121">
        <f t="shared" si="4"/>
        <v>0.34653465346534651</v>
      </c>
      <c r="K15" s="45">
        <v>25</v>
      </c>
      <c r="L15" s="17">
        <f t="shared" si="3"/>
        <v>0.75757575757575757</v>
      </c>
      <c r="M15" s="45">
        <v>22</v>
      </c>
      <c r="N15" s="34">
        <f t="shared" si="5"/>
        <v>0.62857142857142856</v>
      </c>
    </row>
    <row r="16" spans="1:14" ht="17.25" customHeight="1" x14ac:dyDescent="0.25">
      <c r="A16" s="18" t="s">
        <v>49</v>
      </c>
      <c r="B16" s="68">
        <v>4637</v>
      </c>
      <c r="C16" s="33">
        <v>2534</v>
      </c>
      <c r="D16" s="17">
        <f t="shared" si="1"/>
        <v>0.54647401337071377</v>
      </c>
      <c r="E16" s="45">
        <v>140</v>
      </c>
      <c r="F16" s="77">
        <f t="shared" si="0"/>
        <v>3.0191934440370931E-2</v>
      </c>
      <c r="G16" s="45">
        <v>32</v>
      </c>
      <c r="H16" s="17">
        <f t="shared" si="2"/>
        <v>0.22857142857142856</v>
      </c>
      <c r="I16" s="45">
        <v>17</v>
      </c>
      <c r="J16" s="121">
        <f t="shared" si="4"/>
        <v>0.12142857142857143</v>
      </c>
      <c r="K16" s="45">
        <v>9</v>
      </c>
      <c r="L16" s="17">
        <f t="shared" si="3"/>
        <v>0.28125</v>
      </c>
      <c r="M16" s="45">
        <v>15</v>
      </c>
      <c r="N16" s="34">
        <f t="shared" si="5"/>
        <v>0.88235294117647056</v>
      </c>
    </row>
    <row r="17" spans="1:14" ht="17.25" customHeight="1" x14ac:dyDescent="0.25">
      <c r="A17" s="18" t="s">
        <v>50</v>
      </c>
      <c r="B17" s="68">
        <v>2653</v>
      </c>
      <c r="C17" s="33">
        <v>1446</v>
      </c>
      <c r="D17" s="17">
        <f t="shared" si="1"/>
        <v>0.54504334715416514</v>
      </c>
      <c r="E17" s="45">
        <v>152</v>
      </c>
      <c r="F17" s="77">
        <f t="shared" si="0"/>
        <v>5.729362985299661E-2</v>
      </c>
      <c r="G17" s="45">
        <v>45</v>
      </c>
      <c r="H17" s="17">
        <f t="shared" si="2"/>
        <v>0.29605263157894735</v>
      </c>
      <c r="I17" s="45">
        <v>92</v>
      </c>
      <c r="J17" s="121">
        <f t="shared" si="4"/>
        <v>0.60526315789473684</v>
      </c>
      <c r="K17" s="45">
        <v>39</v>
      </c>
      <c r="L17" s="17">
        <f t="shared" si="3"/>
        <v>0.8666666666666667</v>
      </c>
      <c r="M17" s="45">
        <v>81</v>
      </c>
      <c r="N17" s="34">
        <f>IF(M17&gt;0,M17/I17,0)</f>
        <v>0.88043478260869568</v>
      </c>
    </row>
    <row r="18" spans="1:14" ht="17.25" customHeight="1" x14ac:dyDescent="0.25">
      <c r="A18" s="18" t="s">
        <v>51</v>
      </c>
      <c r="B18" s="68">
        <v>11799</v>
      </c>
      <c r="C18" s="33">
        <v>4501</v>
      </c>
      <c r="D18" s="17">
        <f t="shared" si="1"/>
        <v>0.381473006186965</v>
      </c>
      <c r="E18" s="45">
        <v>314</v>
      </c>
      <c r="F18" s="77">
        <f t="shared" si="0"/>
        <v>2.6612424781761165E-2</v>
      </c>
      <c r="G18" s="45">
        <v>34</v>
      </c>
      <c r="H18" s="17">
        <f t="shared" si="2"/>
        <v>0.10828025477707007</v>
      </c>
      <c r="I18" s="45">
        <v>24</v>
      </c>
      <c r="J18" s="121">
        <f t="shared" si="4"/>
        <v>7.6433121019108277E-2</v>
      </c>
      <c r="K18" s="45">
        <v>12</v>
      </c>
      <c r="L18" s="17">
        <f t="shared" si="3"/>
        <v>0.35294117647058826</v>
      </c>
      <c r="M18" s="45">
        <v>12</v>
      </c>
      <c r="N18" s="34">
        <f t="shared" si="5"/>
        <v>0.5</v>
      </c>
    </row>
    <row r="19" spans="1:14" ht="17.25" customHeight="1" x14ac:dyDescent="0.25">
      <c r="A19" s="18" t="s">
        <v>52</v>
      </c>
      <c r="B19" s="68">
        <v>4849</v>
      </c>
      <c r="C19" s="33">
        <v>3088</v>
      </c>
      <c r="D19" s="17">
        <f t="shared" si="1"/>
        <v>0.6368323365642401</v>
      </c>
      <c r="E19" s="45">
        <v>119</v>
      </c>
      <c r="F19" s="77">
        <f t="shared" si="0"/>
        <v>2.4541142503608993E-2</v>
      </c>
      <c r="G19" s="45">
        <v>16</v>
      </c>
      <c r="H19" s="17">
        <f t="shared" si="2"/>
        <v>0.13445378151260504</v>
      </c>
      <c r="I19" s="45">
        <v>18</v>
      </c>
      <c r="J19" s="121">
        <f t="shared" si="4"/>
        <v>0.15126050420168066</v>
      </c>
      <c r="K19" s="45">
        <v>11</v>
      </c>
      <c r="L19" s="17">
        <f t="shared" si="3"/>
        <v>0.6875</v>
      </c>
      <c r="M19" s="45">
        <v>16</v>
      </c>
      <c r="N19" s="34">
        <f t="shared" si="5"/>
        <v>0.88888888888888884</v>
      </c>
    </row>
    <row r="20" spans="1:14" ht="17.25" customHeight="1" x14ac:dyDescent="0.25">
      <c r="A20" s="18" t="s">
        <v>53</v>
      </c>
      <c r="B20" s="68">
        <v>5687</v>
      </c>
      <c r="C20" s="33">
        <v>4415</v>
      </c>
      <c r="D20" s="17">
        <f t="shared" si="1"/>
        <v>0.77633198522947078</v>
      </c>
      <c r="E20" s="45">
        <v>247</v>
      </c>
      <c r="F20" s="77">
        <f t="shared" si="0"/>
        <v>4.3432389660629504E-2</v>
      </c>
      <c r="G20" s="45">
        <v>61</v>
      </c>
      <c r="H20" s="17">
        <f t="shared" si="2"/>
        <v>0.24696356275303644</v>
      </c>
      <c r="I20" s="45">
        <v>98</v>
      </c>
      <c r="J20" s="121">
        <f t="shared" si="4"/>
        <v>0.39676113360323889</v>
      </c>
      <c r="K20" s="45">
        <v>46</v>
      </c>
      <c r="L20" s="17">
        <f t="shared" si="3"/>
        <v>0.75409836065573765</v>
      </c>
      <c r="M20" s="45">
        <v>32</v>
      </c>
      <c r="N20" s="34">
        <f t="shared" si="5"/>
        <v>0.32653061224489793</v>
      </c>
    </row>
    <row r="21" spans="1:14" ht="17.25" customHeight="1" x14ac:dyDescent="0.25">
      <c r="A21" s="18" t="s">
        <v>54</v>
      </c>
      <c r="B21" s="68">
        <v>5754</v>
      </c>
      <c r="C21" s="33">
        <v>4763</v>
      </c>
      <c r="D21" s="17">
        <f t="shared" si="1"/>
        <v>0.82777198470629132</v>
      </c>
      <c r="E21" s="45">
        <v>211</v>
      </c>
      <c r="F21" s="77">
        <f t="shared" si="0"/>
        <v>3.6670142509558565E-2</v>
      </c>
      <c r="G21" s="45">
        <v>42</v>
      </c>
      <c r="H21" s="17">
        <f t="shared" si="2"/>
        <v>0.1990521327014218</v>
      </c>
      <c r="I21" s="45">
        <v>46</v>
      </c>
      <c r="J21" s="121">
        <f t="shared" si="4"/>
        <v>0.21800947867298578</v>
      </c>
      <c r="K21" s="45">
        <v>27</v>
      </c>
      <c r="L21" s="17">
        <f t="shared" si="3"/>
        <v>0.6428571428571429</v>
      </c>
      <c r="M21" s="45">
        <v>42</v>
      </c>
      <c r="N21" s="34">
        <f t="shared" si="5"/>
        <v>0.91304347826086951</v>
      </c>
    </row>
    <row r="22" spans="1:14" ht="17.25" customHeight="1" x14ac:dyDescent="0.25">
      <c r="A22" s="18" t="s">
        <v>55</v>
      </c>
      <c r="B22" s="68">
        <v>2768</v>
      </c>
      <c r="C22" s="33">
        <v>1978</v>
      </c>
      <c r="D22" s="17">
        <f t="shared" si="1"/>
        <v>0.71459537572254339</v>
      </c>
      <c r="E22" s="45">
        <v>158</v>
      </c>
      <c r="F22" s="77">
        <f t="shared" si="0"/>
        <v>5.7080924855491329E-2</v>
      </c>
      <c r="G22" s="45">
        <v>37</v>
      </c>
      <c r="H22" s="17">
        <f t="shared" si="2"/>
        <v>0.23417721518987342</v>
      </c>
      <c r="I22" s="45">
        <v>56</v>
      </c>
      <c r="J22" s="121">
        <f t="shared" si="4"/>
        <v>0.35443037974683544</v>
      </c>
      <c r="K22" s="45">
        <v>27</v>
      </c>
      <c r="L22" s="17">
        <f t="shared" si="3"/>
        <v>0.72972972972972971</v>
      </c>
      <c r="M22" s="45">
        <v>54</v>
      </c>
      <c r="N22" s="34">
        <f t="shared" si="5"/>
        <v>0.9642857142857143</v>
      </c>
    </row>
    <row r="23" spans="1:14" ht="17.25" customHeight="1" x14ac:dyDescent="0.25">
      <c r="A23" s="18" t="s">
        <v>56</v>
      </c>
      <c r="B23" s="68">
        <v>2947</v>
      </c>
      <c r="C23" s="33">
        <v>1799</v>
      </c>
      <c r="D23" s="17">
        <f t="shared" si="1"/>
        <v>0.6104513064133017</v>
      </c>
      <c r="E23" s="45">
        <v>176</v>
      </c>
      <c r="F23" s="77">
        <f t="shared" si="0"/>
        <v>5.9721750933152358E-2</v>
      </c>
      <c r="G23" s="45">
        <v>23</v>
      </c>
      <c r="H23" s="17">
        <f t="shared" si="2"/>
        <v>0.13068181818181818</v>
      </c>
      <c r="I23" s="45">
        <v>64</v>
      </c>
      <c r="J23" s="121">
        <f t="shared" si="4"/>
        <v>0.36363636363636365</v>
      </c>
      <c r="K23" s="45">
        <v>17</v>
      </c>
      <c r="L23" s="17">
        <f t="shared" si="3"/>
        <v>0.73913043478260865</v>
      </c>
      <c r="M23" s="45">
        <v>57</v>
      </c>
      <c r="N23" s="34">
        <f t="shared" si="5"/>
        <v>0.890625</v>
      </c>
    </row>
    <row r="24" spans="1:14" ht="17.25" customHeight="1" thickBot="1" x14ac:dyDescent="0.3">
      <c r="A24" s="18" t="s">
        <v>57</v>
      </c>
      <c r="B24" s="70">
        <v>4005</v>
      </c>
      <c r="C24" s="35">
        <v>3137</v>
      </c>
      <c r="D24" s="21">
        <f>+C24/B24</f>
        <v>0.78327091136079896</v>
      </c>
      <c r="E24" s="75">
        <v>192</v>
      </c>
      <c r="F24" s="78">
        <f t="shared" si="0"/>
        <v>4.7940074906367043E-2</v>
      </c>
      <c r="G24" s="75">
        <v>53</v>
      </c>
      <c r="H24" s="21">
        <f t="shared" si="2"/>
        <v>0.27604166666666669</v>
      </c>
      <c r="I24" s="75">
        <v>59</v>
      </c>
      <c r="J24" s="122">
        <f t="shared" si="4"/>
        <v>0.30729166666666669</v>
      </c>
      <c r="K24" s="75">
        <v>40</v>
      </c>
      <c r="L24" s="21">
        <f t="shared" si="3"/>
        <v>0.75471698113207553</v>
      </c>
      <c r="M24" s="75">
        <v>56</v>
      </c>
      <c r="N24" s="34">
        <f>M24/I24</f>
        <v>0.94915254237288138</v>
      </c>
    </row>
    <row r="25" spans="1:14" ht="17.25" customHeight="1" thickBot="1" x14ac:dyDescent="0.3">
      <c r="A25" s="99" t="s">
        <v>58</v>
      </c>
      <c r="B25" s="71">
        <v>72304</v>
      </c>
      <c r="C25" s="36">
        <v>44355</v>
      </c>
      <c r="D25" s="24">
        <f>+C25/B25</f>
        <v>0.61345153795087404</v>
      </c>
      <c r="E25" s="43">
        <v>3075</v>
      </c>
      <c r="F25" s="79">
        <f t="shared" si="0"/>
        <v>4.2528767426421775E-2</v>
      </c>
      <c r="G25" s="43">
        <v>715</v>
      </c>
      <c r="H25" s="24">
        <f t="shared" si="2"/>
        <v>0.23252032520325203</v>
      </c>
      <c r="I25" s="43">
        <v>936</v>
      </c>
      <c r="J25" s="79">
        <f t="shared" si="4"/>
        <v>0.30439024390243902</v>
      </c>
      <c r="K25" s="43">
        <v>493</v>
      </c>
      <c r="L25" s="24">
        <f t="shared" si="3"/>
        <v>0.68951048951048954</v>
      </c>
      <c r="M25" s="43">
        <v>751</v>
      </c>
      <c r="N25" s="37">
        <f>+M25/I25</f>
        <v>0.80235042735042739</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Normal="75" workbookViewId="0">
      <pane ySplit="7" topLeftCell="A16"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54" t="str">
        <f>'1- Populations in Cohort'!A1:N1</f>
        <v xml:space="preserve">TAB 10 - LABOR EXCHANGE PERFORMANCE SUMMARY </v>
      </c>
      <c r="B1" s="155"/>
      <c r="C1" s="155"/>
      <c r="D1" s="155"/>
      <c r="E1" s="155"/>
      <c r="F1" s="155"/>
      <c r="G1" s="155"/>
      <c r="H1" s="155"/>
      <c r="I1" s="155"/>
      <c r="J1" s="155"/>
      <c r="K1" s="156"/>
      <c r="L1" s="6"/>
      <c r="M1" s="6"/>
      <c r="N1" s="6"/>
    </row>
    <row r="2" spans="1:14" s="1" customFormat="1" ht="18.75" customHeight="1" x14ac:dyDescent="0.25">
      <c r="A2" s="142" t="str">
        <f>'1- Populations in Cohort'!A2:N2</f>
        <v>FY23 QUARTER ENDING SEPTEMBER 30, 2022</v>
      </c>
      <c r="B2" s="157"/>
      <c r="C2" s="157"/>
      <c r="D2" s="157"/>
      <c r="E2" s="157"/>
      <c r="F2" s="157"/>
      <c r="G2" s="157"/>
      <c r="H2" s="157"/>
      <c r="I2" s="157"/>
      <c r="J2" s="157"/>
      <c r="K2" s="158"/>
      <c r="L2" s="6"/>
      <c r="M2" s="6"/>
      <c r="N2" s="6"/>
    </row>
    <row r="3" spans="1:14" s="1" customFormat="1" ht="18.75" customHeight="1" thickBot="1" x14ac:dyDescent="0.3">
      <c r="A3" s="159" t="s">
        <v>59</v>
      </c>
      <c r="B3" s="160"/>
      <c r="C3" s="160"/>
      <c r="D3" s="160"/>
      <c r="E3" s="160"/>
      <c r="F3" s="160"/>
      <c r="G3" s="160"/>
      <c r="H3" s="160"/>
      <c r="I3" s="160"/>
      <c r="J3" s="160"/>
      <c r="K3" s="161"/>
      <c r="L3" s="6"/>
      <c r="M3" s="6"/>
      <c r="N3" s="6"/>
    </row>
    <row r="4" spans="1:14" s="1" customFormat="1" ht="13" x14ac:dyDescent="0.25">
      <c r="A4" s="46" t="s">
        <v>14</v>
      </c>
      <c r="B4" s="54" t="s">
        <v>15</v>
      </c>
      <c r="C4" s="47" t="s">
        <v>16</v>
      </c>
      <c r="D4" s="47" t="s">
        <v>17</v>
      </c>
      <c r="E4" s="48" t="s">
        <v>18</v>
      </c>
      <c r="F4" s="55" t="s">
        <v>60</v>
      </c>
      <c r="G4" s="47" t="s">
        <v>20</v>
      </c>
      <c r="H4" s="47" t="s">
        <v>61</v>
      </c>
      <c r="I4" s="48" t="s">
        <v>22</v>
      </c>
      <c r="J4" s="53" t="s">
        <v>62</v>
      </c>
      <c r="K4" s="63" t="s">
        <v>24</v>
      </c>
    </row>
    <row r="5" spans="1:14" s="3" customFormat="1" x14ac:dyDescent="0.25">
      <c r="A5" s="169" t="s">
        <v>63</v>
      </c>
      <c r="B5" s="172" t="s">
        <v>64</v>
      </c>
      <c r="C5" s="175" t="s">
        <v>65</v>
      </c>
      <c r="D5" s="175" t="s">
        <v>66</v>
      </c>
      <c r="E5" s="151" t="s">
        <v>67</v>
      </c>
      <c r="F5" s="172" t="s">
        <v>68</v>
      </c>
      <c r="G5" s="175" t="s">
        <v>69</v>
      </c>
      <c r="H5" s="175" t="s">
        <v>70</v>
      </c>
      <c r="I5" s="151" t="s">
        <v>67</v>
      </c>
      <c r="J5" s="178" t="s">
        <v>71</v>
      </c>
      <c r="K5" s="151" t="s">
        <v>67</v>
      </c>
    </row>
    <row r="6" spans="1:14" s="3" customFormat="1" x14ac:dyDescent="0.25">
      <c r="A6" s="170"/>
      <c r="B6" s="173"/>
      <c r="C6" s="176"/>
      <c r="D6" s="176"/>
      <c r="E6" s="152"/>
      <c r="F6" s="173"/>
      <c r="G6" s="176"/>
      <c r="H6" s="176"/>
      <c r="I6" s="152"/>
      <c r="J6" s="179"/>
      <c r="K6" s="152"/>
    </row>
    <row r="7" spans="1:14" s="3" customFormat="1" ht="13" thickBot="1" x14ac:dyDescent="0.3">
      <c r="A7" s="171"/>
      <c r="B7" s="174"/>
      <c r="C7" s="177"/>
      <c r="D7" s="177"/>
      <c r="E7" s="153"/>
      <c r="F7" s="174"/>
      <c r="G7" s="177"/>
      <c r="H7" s="177"/>
      <c r="I7" s="153"/>
      <c r="J7" s="180"/>
      <c r="K7" s="153"/>
    </row>
    <row r="8" spans="1:14" s="3" customFormat="1" ht="17.25" customHeight="1" x14ac:dyDescent="0.25">
      <c r="A8" s="15" t="s">
        <v>42</v>
      </c>
      <c r="B8" s="16">
        <v>1940</v>
      </c>
      <c r="C8" s="33">
        <v>1198</v>
      </c>
      <c r="D8" s="59">
        <f>+C8/B8</f>
        <v>0.61752577319587632</v>
      </c>
      <c r="E8" s="17">
        <f>D8/0.63</f>
        <v>0.9801996399934545</v>
      </c>
      <c r="F8" s="33">
        <v>1842</v>
      </c>
      <c r="G8" s="44">
        <v>1191</v>
      </c>
      <c r="H8" s="57">
        <f>+G8/F8</f>
        <v>0.64657980456026054</v>
      </c>
      <c r="I8" s="17">
        <f>H8/0.65</f>
        <v>0.99473816086193922</v>
      </c>
      <c r="J8" s="65">
        <v>7562.8149999999996</v>
      </c>
      <c r="K8" s="34">
        <f>(J8/8000)</f>
        <v>0.94535187499999995</v>
      </c>
    </row>
    <row r="9" spans="1:14" s="3" customFormat="1" ht="17.25" customHeight="1" x14ac:dyDescent="0.25">
      <c r="A9" s="18" t="s">
        <v>43</v>
      </c>
      <c r="B9" s="16">
        <v>6315</v>
      </c>
      <c r="C9" s="33">
        <v>3857</v>
      </c>
      <c r="D9" s="59">
        <f t="shared" ref="D9:D24" si="0">+C9/B9</f>
        <v>0.6107680126682502</v>
      </c>
      <c r="E9" s="17">
        <f t="shared" ref="E9:E24" si="1">D9/0.63</f>
        <v>0.96947303598134948</v>
      </c>
      <c r="F9" s="33">
        <v>5717</v>
      </c>
      <c r="G9" s="45">
        <v>3764</v>
      </c>
      <c r="H9" s="57">
        <f t="shared" ref="H9:H24" si="2">+G9/F9</f>
        <v>0.65838726604862685</v>
      </c>
      <c r="I9" s="17">
        <f t="shared" ref="I9:I23" si="3">H9/0.65</f>
        <v>1.0129034862286566</v>
      </c>
      <c r="J9" s="66">
        <v>9395.33</v>
      </c>
      <c r="K9" s="34">
        <f t="shared" ref="K9:K23" si="4">(J9/8000)</f>
        <v>1.1744162499999999</v>
      </c>
    </row>
    <row r="10" spans="1:14" s="3" customFormat="1" ht="17.25" customHeight="1" x14ac:dyDescent="0.25">
      <c r="A10" s="18" t="s">
        <v>44</v>
      </c>
      <c r="B10" s="16">
        <v>3665</v>
      </c>
      <c r="C10" s="33">
        <v>2282</v>
      </c>
      <c r="D10" s="59">
        <f t="shared" si="0"/>
        <v>0.62264665757162352</v>
      </c>
      <c r="E10" s="17">
        <f t="shared" si="1"/>
        <v>0.9883280278914659</v>
      </c>
      <c r="F10" s="33">
        <v>2619</v>
      </c>
      <c r="G10" s="45">
        <v>1740</v>
      </c>
      <c r="H10" s="57">
        <f t="shared" si="2"/>
        <v>0.66437571592210765</v>
      </c>
      <c r="I10" s="17">
        <f t="shared" si="3"/>
        <v>1.0221164860340117</v>
      </c>
      <c r="J10" s="66">
        <v>8569.6</v>
      </c>
      <c r="K10" s="34">
        <f t="shared" si="4"/>
        <v>1.0712000000000002</v>
      </c>
    </row>
    <row r="11" spans="1:14" s="3" customFormat="1" ht="17.25" customHeight="1" x14ac:dyDescent="0.25">
      <c r="A11" s="18" t="s">
        <v>45</v>
      </c>
      <c r="B11" s="16">
        <v>2823</v>
      </c>
      <c r="C11" s="33">
        <v>1691</v>
      </c>
      <c r="D11" s="59">
        <f t="shared" si="0"/>
        <v>0.59900814736096353</v>
      </c>
      <c r="E11" s="17">
        <f t="shared" si="1"/>
        <v>0.95080658311264055</v>
      </c>
      <c r="F11" s="33">
        <v>2260</v>
      </c>
      <c r="G11" s="45">
        <v>1503</v>
      </c>
      <c r="H11" s="57">
        <f t="shared" si="2"/>
        <v>0.66504424778761062</v>
      </c>
      <c r="I11" s="17">
        <f t="shared" si="3"/>
        <v>1.023144996596324</v>
      </c>
      <c r="J11" s="66">
        <v>9228.18</v>
      </c>
      <c r="K11" s="34">
        <f t="shared" si="4"/>
        <v>1.1535225</v>
      </c>
    </row>
    <row r="12" spans="1:14" s="3" customFormat="1" ht="17.25" customHeight="1" x14ac:dyDescent="0.25">
      <c r="A12" s="18" t="s">
        <v>72</v>
      </c>
      <c r="B12" s="16">
        <v>1848</v>
      </c>
      <c r="C12" s="33">
        <v>1130</v>
      </c>
      <c r="D12" s="59">
        <f t="shared" si="0"/>
        <v>0.6114718614718615</v>
      </c>
      <c r="E12" s="17">
        <f t="shared" si="1"/>
        <v>0.9705902563045421</v>
      </c>
      <c r="F12" s="33">
        <v>1559</v>
      </c>
      <c r="G12" s="45">
        <v>983</v>
      </c>
      <c r="H12" s="57">
        <f t="shared" si="2"/>
        <v>0.63053239255933291</v>
      </c>
      <c r="I12" s="17">
        <f t="shared" si="3"/>
        <v>0.97004983470666595</v>
      </c>
      <c r="J12" s="66">
        <v>9200.07</v>
      </c>
      <c r="K12" s="34">
        <f t="shared" si="4"/>
        <v>1.15000875</v>
      </c>
    </row>
    <row r="13" spans="1:14" s="3" customFormat="1" ht="17.25" customHeight="1" x14ac:dyDescent="0.25">
      <c r="A13" s="18" t="s">
        <v>47</v>
      </c>
      <c r="B13" s="16">
        <v>5178</v>
      </c>
      <c r="C13" s="33">
        <v>3287</v>
      </c>
      <c r="D13" s="59">
        <f t="shared" si="0"/>
        <v>0.63480108149864811</v>
      </c>
      <c r="E13" s="17">
        <f t="shared" si="1"/>
        <v>1.0076207642835684</v>
      </c>
      <c r="F13" s="33">
        <v>4758</v>
      </c>
      <c r="G13" s="45">
        <v>3079</v>
      </c>
      <c r="H13" s="57">
        <f t="shared" si="2"/>
        <v>0.64712063892391758</v>
      </c>
      <c r="I13" s="17">
        <f t="shared" si="3"/>
        <v>0.99557021372910393</v>
      </c>
      <c r="J13" s="66">
        <v>9697.7999999999993</v>
      </c>
      <c r="K13" s="34">
        <f t="shared" si="4"/>
        <v>1.2122249999999999</v>
      </c>
    </row>
    <row r="14" spans="1:14" s="3" customFormat="1" ht="17.25" customHeight="1" x14ac:dyDescent="0.25">
      <c r="A14" s="15" t="s">
        <v>73</v>
      </c>
      <c r="B14" s="16">
        <v>2746</v>
      </c>
      <c r="C14" s="33">
        <v>1763</v>
      </c>
      <c r="D14" s="59">
        <f t="shared" si="0"/>
        <v>0.64202476329206115</v>
      </c>
      <c r="E14" s="17">
        <f t="shared" si="1"/>
        <v>1.0190869258604145</v>
      </c>
      <c r="F14" s="33">
        <v>3009</v>
      </c>
      <c r="G14" s="45">
        <v>2113</v>
      </c>
      <c r="H14" s="57">
        <f t="shared" si="2"/>
        <v>0.70222665337321366</v>
      </c>
      <c r="I14" s="17">
        <f t="shared" si="3"/>
        <v>1.0803486974972518</v>
      </c>
      <c r="J14" s="66">
        <v>8457.08</v>
      </c>
      <c r="K14" s="34">
        <f t="shared" si="4"/>
        <v>1.0571349999999999</v>
      </c>
    </row>
    <row r="15" spans="1:14" s="3" customFormat="1" ht="17.25" customHeight="1" x14ac:dyDescent="0.25">
      <c r="A15" s="18" t="s">
        <v>74</v>
      </c>
      <c r="B15" s="16">
        <v>3400</v>
      </c>
      <c r="C15" s="33">
        <v>2115</v>
      </c>
      <c r="D15" s="59">
        <f t="shared" si="0"/>
        <v>0.62205882352941178</v>
      </c>
      <c r="E15" s="17">
        <f t="shared" si="1"/>
        <v>0.98739495798319332</v>
      </c>
      <c r="F15" s="33">
        <v>2657</v>
      </c>
      <c r="G15" s="45">
        <v>1728</v>
      </c>
      <c r="H15" s="57">
        <f t="shared" si="2"/>
        <v>0.65035754610462926</v>
      </c>
      <c r="I15" s="17">
        <f t="shared" si="3"/>
        <v>1.0005500709301989</v>
      </c>
      <c r="J15" s="66">
        <v>9473.0300000000007</v>
      </c>
      <c r="K15" s="34">
        <f t="shared" si="4"/>
        <v>1.1841287500000002</v>
      </c>
    </row>
    <row r="16" spans="1:14" s="3" customFormat="1" ht="17.25" customHeight="1" x14ac:dyDescent="0.25">
      <c r="A16" s="18" t="s">
        <v>75</v>
      </c>
      <c r="B16" s="16">
        <v>1856</v>
      </c>
      <c r="C16" s="33">
        <v>1109</v>
      </c>
      <c r="D16" s="59">
        <f t="shared" si="0"/>
        <v>0.5975215517241379</v>
      </c>
      <c r="E16" s="17">
        <f t="shared" si="1"/>
        <v>0.94844690749863159</v>
      </c>
      <c r="F16" s="33">
        <v>1564</v>
      </c>
      <c r="G16" s="45">
        <v>978</v>
      </c>
      <c r="H16" s="57">
        <f t="shared" si="2"/>
        <v>0.6253196930946292</v>
      </c>
      <c r="I16" s="17">
        <f t="shared" si="3"/>
        <v>0.96203029706866028</v>
      </c>
      <c r="J16" s="66">
        <v>6120.24</v>
      </c>
      <c r="K16" s="34">
        <f t="shared" si="4"/>
        <v>0.76502999999999999</v>
      </c>
    </row>
    <row r="17" spans="1:12" s="3" customFormat="1" ht="17.25" customHeight="1" x14ac:dyDescent="0.25">
      <c r="A17" s="18" t="s">
        <v>51</v>
      </c>
      <c r="B17" s="16">
        <v>8670</v>
      </c>
      <c r="C17" s="33">
        <v>5067</v>
      </c>
      <c r="D17" s="59">
        <f t="shared" si="0"/>
        <v>0.5844290657439446</v>
      </c>
      <c r="E17" s="17">
        <f t="shared" si="1"/>
        <v>0.92766518372054696</v>
      </c>
      <c r="F17" s="33">
        <v>6983</v>
      </c>
      <c r="G17" s="45">
        <v>4358</v>
      </c>
      <c r="H17" s="57">
        <f t="shared" si="2"/>
        <v>0.62408706859515972</v>
      </c>
      <c r="I17" s="17">
        <f t="shared" si="3"/>
        <v>0.96013395168486104</v>
      </c>
      <c r="J17" s="66">
        <v>7158.83</v>
      </c>
      <c r="K17" s="34">
        <f t="shared" si="4"/>
        <v>0.89485375</v>
      </c>
    </row>
    <row r="18" spans="1:12" s="3" customFormat="1" ht="17.25" customHeight="1" x14ac:dyDescent="0.25">
      <c r="A18" s="18" t="s">
        <v>76</v>
      </c>
      <c r="B18" s="16">
        <v>4402</v>
      </c>
      <c r="C18" s="33">
        <v>2876</v>
      </c>
      <c r="D18" s="59">
        <f t="shared" si="0"/>
        <v>0.65333939118582463</v>
      </c>
      <c r="E18" s="17">
        <f t="shared" si="1"/>
        <v>1.0370466526759121</v>
      </c>
      <c r="F18" s="33">
        <v>4461</v>
      </c>
      <c r="G18" s="45">
        <v>3063</v>
      </c>
      <c r="H18" s="57">
        <f t="shared" si="2"/>
        <v>0.68661735036987226</v>
      </c>
      <c r="I18" s="17">
        <f t="shared" si="3"/>
        <v>1.0563343851844189</v>
      </c>
      <c r="J18" s="66">
        <v>9625.8799999999992</v>
      </c>
      <c r="K18" s="34">
        <f t="shared" si="4"/>
        <v>1.2032349999999998</v>
      </c>
    </row>
    <row r="19" spans="1:12" s="3" customFormat="1" ht="17.25" customHeight="1" x14ac:dyDescent="0.25">
      <c r="A19" s="18" t="s">
        <v>53</v>
      </c>
      <c r="B19" s="16">
        <v>5457</v>
      </c>
      <c r="C19" s="33">
        <v>3426</v>
      </c>
      <c r="D19" s="59">
        <f t="shared" si="0"/>
        <v>0.62781748213304012</v>
      </c>
      <c r="E19" s="17">
        <f t="shared" si="1"/>
        <v>0.99653568592546049</v>
      </c>
      <c r="F19" s="33">
        <v>5241</v>
      </c>
      <c r="G19" s="45">
        <v>3595</v>
      </c>
      <c r="H19" s="57">
        <f t="shared" si="2"/>
        <v>0.68593779813012778</v>
      </c>
      <c r="I19" s="17">
        <f t="shared" si="3"/>
        <v>1.0552889202001965</v>
      </c>
      <c r="J19" s="66">
        <v>12345.455</v>
      </c>
      <c r="K19" s="34">
        <f t="shared" si="4"/>
        <v>1.5431818749999999</v>
      </c>
    </row>
    <row r="20" spans="1:12" s="3" customFormat="1" ht="17.25" customHeight="1" x14ac:dyDescent="0.25">
      <c r="A20" s="18" t="s">
        <v>77</v>
      </c>
      <c r="B20" s="16">
        <v>5444</v>
      </c>
      <c r="C20" s="33">
        <v>3498</v>
      </c>
      <c r="D20" s="59">
        <f t="shared" si="0"/>
        <v>0.64254224834680385</v>
      </c>
      <c r="E20" s="17">
        <f t="shared" si="1"/>
        <v>1.0199083307092125</v>
      </c>
      <c r="F20" s="33">
        <v>3699</v>
      </c>
      <c r="G20" s="45">
        <v>2517</v>
      </c>
      <c r="H20" s="57">
        <f t="shared" si="2"/>
        <v>0.68045417680454179</v>
      </c>
      <c r="I20" s="17">
        <f t="shared" si="3"/>
        <v>1.0468525796992951</v>
      </c>
      <c r="J20" s="66">
        <v>12716.04</v>
      </c>
      <c r="K20" s="34">
        <f t="shared" si="4"/>
        <v>1.5895050000000002</v>
      </c>
    </row>
    <row r="21" spans="1:12" s="3" customFormat="1" ht="17.25" customHeight="1" x14ac:dyDescent="0.25">
      <c r="A21" s="18" t="s">
        <v>78</v>
      </c>
      <c r="B21" s="16">
        <v>2125</v>
      </c>
      <c r="C21" s="33">
        <v>1386</v>
      </c>
      <c r="D21" s="59">
        <f t="shared" si="0"/>
        <v>0.65223529411764702</v>
      </c>
      <c r="E21" s="17">
        <f t="shared" si="1"/>
        <v>1.0352941176470587</v>
      </c>
      <c r="F21" s="33">
        <v>1798</v>
      </c>
      <c r="G21" s="45">
        <v>1207</v>
      </c>
      <c r="H21" s="57">
        <f t="shared" si="2"/>
        <v>0.67130144605116793</v>
      </c>
      <c r="I21" s="17">
        <f t="shared" si="3"/>
        <v>1.0327714554633352</v>
      </c>
      <c r="J21" s="66">
        <v>10702.62</v>
      </c>
      <c r="K21" s="34">
        <f t="shared" si="4"/>
        <v>1.3378275000000002</v>
      </c>
    </row>
    <row r="22" spans="1:12" s="3" customFormat="1" ht="17.25" customHeight="1" x14ac:dyDescent="0.25">
      <c r="A22" s="18" t="s">
        <v>56</v>
      </c>
      <c r="B22" s="16">
        <v>3196</v>
      </c>
      <c r="C22" s="33">
        <v>1950</v>
      </c>
      <c r="D22" s="59">
        <f t="shared" si="0"/>
        <v>0.6101376720901126</v>
      </c>
      <c r="E22" s="17">
        <f t="shared" si="1"/>
        <v>0.96847249538113112</v>
      </c>
      <c r="F22" s="33">
        <v>3247</v>
      </c>
      <c r="G22" s="45">
        <v>2089</v>
      </c>
      <c r="H22" s="57">
        <f t="shared" si="2"/>
        <v>0.6433631044040653</v>
      </c>
      <c r="I22" s="17">
        <f t="shared" si="3"/>
        <v>0.98978939139086963</v>
      </c>
      <c r="J22" s="66">
        <v>10363.065000000001</v>
      </c>
      <c r="K22" s="34">
        <f t="shared" si="4"/>
        <v>1.2953831250000001</v>
      </c>
    </row>
    <row r="23" spans="1:12" s="3" customFormat="1" ht="17.25" customHeight="1" thickBot="1" x14ac:dyDescent="0.3">
      <c r="A23" s="19" t="s">
        <v>57</v>
      </c>
      <c r="B23" s="20">
        <v>4089</v>
      </c>
      <c r="C23" s="35">
        <v>2531</v>
      </c>
      <c r="D23" s="60">
        <f t="shared" si="0"/>
        <v>0.61897774516996817</v>
      </c>
      <c r="E23" s="21">
        <f t="shared" si="1"/>
        <v>0.98250435741264786</v>
      </c>
      <c r="F23" s="35">
        <v>2764</v>
      </c>
      <c r="G23" s="75">
        <v>1838</v>
      </c>
      <c r="H23" s="58">
        <f t="shared" si="2"/>
        <v>0.66497829232995653</v>
      </c>
      <c r="I23" s="17">
        <f t="shared" si="3"/>
        <v>1.0230435266614715</v>
      </c>
      <c r="J23" s="100">
        <v>10470.76</v>
      </c>
      <c r="K23" s="34">
        <f t="shared" si="4"/>
        <v>1.308845</v>
      </c>
      <c r="L23" s="61"/>
    </row>
    <row r="24" spans="1:12" s="7" customFormat="1" ht="17.25" customHeight="1" thickBot="1" x14ac:dyDescent="0.3">
      <c r="A24" s="22" t="s">
        <v>79</v>
      </c>
      <c r="B24" s="23">
        <v>63154</v>
      </c>
      <c r="C24" s="43">
        <v>39166</v>
      </c>
      <c r="D24" s="79">
        <f t="shared" si="0"/>
        <v>0.6201665769389112</v>
      </c>
      <c r="E24" s="24">
        <f t="shared" si="1"/>
        <v>0.9843913919665257</v>
      </c>
      <c r="F24" s="36">
        <v>54178</v>
      </c>
      <c r="G24" s="43">
        <v>35746</v>
      </c>
      <c r="H24" s="79">
        <f t="shared" si="2"/>
        <v>0.65978810587323267</v>
      </c>
      <c r="I24" s="24">
        <f>H24/0.65</f>
        <v>1.0150586244203579</v>
      </c>
      <c r="J24" s="108">
        <v>9416.3950000000004</v>
      </c>
      <c r="K24" s="37">
        <f>(J24/8000)</f>
        <v>1.177049375</v>
      </c>
      <c r="L24" s="62"/>
    </row>
    <row r="25" spans="1:12" s="7" customFormat="1" ht="17.25" customHeight="1" x14ac:dyDescent="0.25">
      <c r="A25" s="165" t="s">
        <v>90</v>
      </c>
      <c r="B25" s="166"/>
      <c r="C25" s="166"/>
      <c r="D25" s="166"/>
      <c r="E25" s="166"/>
      <c r="F25" s="166"/>
      <c r="G25" s="166"/>
      <c r="H25" s="166"/>
      <c r="I25" s="167"/>
      <c r="J25" s="166"/>
      <c r="K25" s="168"/>
    </row>
    <row r="26" spans="1:12" s="5" customFormat="1" ht="122.25" customHeight="1" thickBot="1" x14ac:dyDescent="0.3">
      <c r="A26" s="162" t="s">
        <v>80</v>
      </c>
      <c r="B26" s="163"/>
      <c r="C26" s="163"/>
      <c r="D26" s="163"/>
      <c r="E26" s="163"/>
      <c r="F26" s="163"/>
      <c r="G26" s="163"/>
      <c r="H26" s="163"/>
      <c r="I26" s="163"/>
      <c r="J26" s="163"/>
      <c r="K26" s="164"/>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A25" sqref="A25"/>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54" t="str">
        <f>'1- Populations in Cohort'!A1:N1</f>
        <v xml:space="preserve">TAB 10 - LABOR EXCHANGE PERFORMANCE SUMMARY </v>
      </c>
      <c r="B1" s="155"/>
      <c r="C1" s="155"/>
      <c r="D1" s="155"/>
      <c r="E1" s="155"/>
      <c r="F1" s="155"/>
      <c r="G1" s="155"/>
      <c r="H1" s="155"/>
      <c r="I1" s="155"/>
      <c r="J1" s="155"/>
      <c r="K1" s="156"/>
      <c r="L1" s="6"/>
      <c r="M1" s="6"/>
      <c r="N1" s="6"/>
    </row>
    <row r="2" spans="1:14" s="1" customFormat="1" ht="18.75" customHeight="1" x14ac:dyDescent="0.25">
      <c r="A2" s="142" t="str">
        <f>'1- Populations in Cohort'!A2:N2</f>
        <v>FY23 QUARTER ENDING SEPTEMBER 30, 2022</v>
      </c>
      <c r="B2" s="157"/>
      <c r="C2" s="157"/>
      <c r="D2" s="157"/>
      <c r="E2" s="157"/>
      <c r="F2" s="157"/>
      <c r="G2" s="157"/>
      <c r="H2" s="157"/>
      <c r="I2" s="157"/>
      <c r="J2" s="157"/>
      <c r="K2" s="158"/>
      <c r="L2" s="6"/>
      <c r="M2" s="6"/>
      <c r="N2" s="6"/>
    </row>
    <row r="3" spans="1:14" s="1" customFormat="1" ht="18.75" customHeight="1" thickBot="1" x14ac:dyDescent="0.3">
      <c r="A3" s="142" t="s">
        <v>81</v>
      </c>
      <c r="B3" s="157"/>
      <c r="C3" s="157"/>
      <c r="D3" s="157"/>
      <c r="E3" s="157"/>
      <c r="F3" s="157"/>
      <c r="G3" s="157"/>
      <c r="H3" s="157"/>
      <c r="I3" s="157"/>
      <c r="J3" s="157"/>
      <c r="K3" s="158"/>
      <c r="L3" s="6"/>
      <c r="M3" s="6"/>
      <c r="N3" s="6"/>
    </row>
    <row r="4" spans="1:14" s="1" customFormat="1" ht="13" x14ac:dyDescent="0.25">
      <c r="A4" s="46" t="s">
        <v>14</v>
      </c>
      <c r="B4" s="54" t="s">
        <v>15</v>
      </c>
      <c r="C4" s="47" t="s">
        <v>16</v>
      </c>
      <c r="D4" s="47" t="s">
        <v>17</v>
      </c>
      <c r="E4" s="48" t="s">
        <v>18</v>
      </c>
      <c r="F4" s="55" t="s">
        <v>60</v>
      </c>
      <c r="G4" s="47" t="s">
        <v>20</v>
      </c>
      <c r="H4" s="47" t="s">
        <v>61</v>
      </c>
      <c r="I4" s="48" t="s">
        <v>22</v>
      </c>
      <c r="J4" s="53" t="s">
        <v>62</v>
      </c>
      <c r="K4" s="63" t="s">
        <v>24</v>
      </c>
    </row>
    <row r="5" spans="1:14" s="3" customFormat="1" ht="39.5" thickBot="1" x14ac:dyDescent="0.3">
      <c r="A5" s="126" t="s">
        <v>63</v>
      </c>
      <c r="B5" s="127" t="s">
        <v>64</v>
      </c>
      <c r="C5" s="129" t="s">
        <v>65</v>
      </c>
      <c r="D5" s="128" t="s">
        <v>66</v>
      </c>
      <c r="E5" s="124" t="s">
        <v>67</v>
      </c>
      <c r="F5" s="38" t="s">
        <v>68</v>
      </c>
      <c r="G5" s="129" t="s">
        <v>69</v>
      </c>
      <c r="H5" s="128" t="s">
        <v>70</v>
      </c>
      <c r="I5" s="124" t="s">
        <v>67</v>
      </c>
      <c r="J5" s="130" t="s">
        <v>71</v>
      </c>
      <c r="K5" s="64" t="s">
        <v>67</v>
      </c>
    </row>
    <row r="6" spans="1:14" s="3" customFormat="1" ht="17.25" customHeight="1" x14ac:dyDescent="0.25">
      <c r="A6" s="39" t="s">
        <v>42</v>
      </c>
      <c r="B6" s="112">
        <v>1363</v>
      </c>
      <c r="C6" s="113">
        <v>888</v>
      </c>
      <c r="D6" s="114">
        <f>+C6/B6</f>
        <v>0.6515040352164343</v>
      </c>
      <c r="E6" s="115">
        <f>D6/0.63</f>
        <v>1.0341333892324354</v>
      </c>
      <c r="F6" s="113">
        <v>1423</v>
      </c>
      <c r="G6" s="44">
        <v>960</v>
      </c>
      <c r="H6" s="116">
        <f>+G6/F6</f>
        <v>0.67463106113843996</v>
      </c>
      <c r="I6" s="115">
        <f>H6/0.65</f>
        <v>1.0378939402129845</v>
      </c>
      <c r="J6" s="117">
        <v>8090.335</v>
      </c>
      <c r="K6" s="109">
        <f>(J6/8000)</f>
        <v>1.011291875</v>
      </c>
    </row>
    <row r="7" spans="1:14" s="3" customFormat="1" ht="17.25" customHeight="1" x14ac:dyDescent="0.25">
      <c r="A7" s="18" t="s">
        <v>43</v>
      </c>
      <c r="B7" s="16">
        <v>3454</v>
      </c>
      <c r="C7" s="33">
        <v>2291</v>
      </c>
      <c r="D7" s="59">
        <f t="shared" ref="D7:D22" si="0">+C7/B7</f>
        <v>0.6632889403590041</v>
      </c>
      <c r="E7" s="17">
        <f>D7/0.63</f>
        <v>1.0528395878714352</v>
      </c>
      <c r="F7" s="33">
        <v>3376</v>
      </c>
      <c r="G7" s="45">
        <v>2399</v>
      </c>
      <c r="H7" s="57">
        <f t="shared" ref="H7:H22" si="1">+G7/F7</f>
        <v>0.7106042654028436</v>
      </c>
      <c r="I7" s="17">
        <f>H7/0.65</f>
        <v>1.09323733138899</v>
      </c>
      <c r="J7" s="66">
        <v>10251.02</v>
      </c>
      <c r="K7" s="34">
        <f>(J7/8000)</f>
        <v>1.2813775000000001</v>
      </c>
    </row>
    <row r="8" spans="1:14" s="3" customFormat="1" ht="17.25" customHeight="1" x14ac:dyDescent="0.25">
      <c r="A8" s="18" t="s">
        <v>44</v>
      </c>
      <c r="B8" s="16">
        <v>2599</v>
      </c>
      <c r="C8" s="33">
        <v>1706</v>
      </c>
      <c r="D8" s="59">
        <f t="shared" si="0"/>
        <v>0.65640631011927664</v>
      </c>
      <c r="E8" s="17">
        <f t="shared" ref="E8:E21" si="2">D8/0.63</f>
        <v>1.0419147779671059</v>
      </c>
      <c r="F8" s="33">
        <v>1903</v>
      </c>
      <c r="G8" s="45">
        <v>1310</v>
      </c>
      <c r="H8" s="57">
        <f t="shared" si="1"/>
        <v>0.68838675775091962</v>
      </c>
      <c r="I8" s="17">
        <f t="shared" ref="I8:I21" si="3">H8/0.65</f>
        <v>1.0590565503860301</v>
      </c>
      <c r="J8" s="66">
        <v>9811.8050000000003</v>
      </c>
      <c r="K8" s="34">
        <f t="shared" ref="K8:K21" si="4">(J8/8000)</f>
        <v>1.226475625</v>
      </c>
    </row>
    <row r="9" spans="1:14" s="3" customFormat="1" ht="17.25" customHeight="1" x14ac:dyDescent="0.25">
      <c r="A9" s="18" t="s">
        <v>45</v>
      </c>
      <c r="B9" s="16">
        <v>2155</v>
      </c>
      <c r="C9" s="33">
        <v>1340</v>
      </c>
      <c r="D9" s="59">
        <f t="shared" si="0"/>
        <v>0.6218097447795824</v>
      </c>
      <c r="E9" s="17">
        <f t="shared" si="2"/>
        <v>0.98699959488822597</v>
      </c>
      <c r="F9" s="33">
        <v>1819</v>
      </c>
      <c r="G9" s="45">
        <v>1246</v>
      </c>
      <c r="H9" s="57">
        <f t="shared" si="1"/>
        <v>0.6849917537108301</v>
      </c>
      <c r="I9" s="17">
        <f t="shared" si="3"/>
        <v>1.053833467247431</v>
      </c>
      <c r="J9" s="66">
        <v>9820.35</v>
      </c>
      <c r="K9" s="34">
        <f t="shared" si="4"/>
        <v>1.2275437500000002</v>
      </c>
    </row>
    <row r="10" spans="1:14" s="3" customFormat="1" ht="17.25" customHeight="1" x14ac:dyDescent="0.25">
      <c r="A10" s="18" t="s">
        <v>72</v>
      </c>
      <c r="B10" s="16">
        <v>1192</v>
      </c>
      <c r="C10" s="33">
        <v>793</v>
      </c>
      <c r="D10" s="59">
        <f t="shared" si="0"/>
        <v>0.66526845637583898</v>
      </c>
      <c r="E10" s="17">
        <f t="shared" si="2"/>
        <v>1.055981676787046</v>
      </c>
      <c r="F10" s="33">
        <v>1014</v>
      </c>
      <c r="G10" s="45">
        <v>679</v>
      </c>
      <c r="H10" s="57">
        <f t="shared" si="1"/>
        <v>0.66962524654832345</v>
      </c>
      <c r="I10" s="17">
        <f t="shared" si="3"/>
        <v>1.0301926869974207</v>
      </c>
      <c r="J10" s="66">
        <v>9691.6</v>
      </c>
      <c r="K10" s="34">
        <f t="shared" si="4"/>
        <v>1.2114500000000001</v>
      </c>
    </row>
    <row r="11" spans="1:14" s="3" customFormat="1" ht="17.25" customHeight="1" x14ac:dyDescent="0.25">
      <c r="A11" s="18" t="s">
        <v>47</v>
      </c>
      <c r="B11" s="16">
        <v>4139</v>
      </c>
      <c r="C11" s="33">
        <v>2694</v>
      </c>
      <c r="D11" s="59">
        <f t="shared" si="0"/>
        <v>0.65088185552065714</v>
      </c>
      <c r="E11" s="17">
        <f t="shared" si="2"/>
        <v>1.0331458024137414</v>
      </c>
      <c r="F11" s="33">
        <v>3992</v>
      </c>
      <c r="G11" s="45">
        <v>2646</v>
      </c>
      <c r="H11" s="57">
        <f t="shared" si="1"/>
        <v>0.66282565130260518</v>
      </c>
      <c r="I11" s="17">
        <f t="shared" si="3"/>
        <v>1.0197317712347771</v>
      </c>
      <c r="J11" s="66">
        <v>10324.334999999999</v>
      </c>
      <c r="K11" s="34">
        <f t="shared" si="4"/>
        <v>1.2905418749999999</v>
      </c>
    </row>
    <row r="12" spans="1:14" s="3" customFormat="1" ht="17.25" customHeight="1" x14ac:dyDescent="0.25">
      <c r="A12" s="15" t="s">
        <v>73</v>
      </c>
      <c r="B12" s="16">
        <v>1941</v>
      </c>
      <c r="C12" s="33">
        <v>1351</v>
      </c>
      <c r="D12" s="59">
        <f t="shared" si="0"/>
        <v>0.69603297269448738</v>
      </c>
      <c r="E12" s="17">
        <f t="shared" si="2"/>
        <v>1.1048142423722023</v>
      </c>
      <c r="F12" s="33">
        <v>2430</v>
      </c>
      <c r="G12" s="45">
        <v>1809</v>
      </c>
      <c r="H12" s="57">
        <f t="shared" si="1"/>
        <v>0.74444444444444446</v>
      </c>
      <c r="I12" s="17">
        <f t="shared" si="3"/>
        <v>1.1452991452991452</v>
      </c>
      <c r="J12" s="66">
        <v>9522.83</v>
      </c>
      <c r="K12" s="34">
        <f t="shared" si="4"/>
        <v>1.1903537500000001</v>
      </c>
    </row>
    <row r="13" spans="1:14" s="3" customFormat="1" ht="17.25" customHeight="1" x14ac:dyDescent="0.25">
      <c r="A13" s="18" t="s">
        <v>74</v>
      </c>
      <c r="B13" s="16">
        <v>2345</v>
      </c>
      <c r="C13" s="33">
        <v>1524</v>
      </c>
      <c r="D13" s="59">
        <f t="shared" si="0"/>
        <v>0.64989339019189762</v>
      </c>
      <c r="E13" s="17">
        <f t="shared" si="2"/>
        <v>1.0315768098284088</v>
      </c>
      <c r="F13" s="33">
        <v>1813</v>
      </c>
      <c r="G13" s="45">
        <v>1259</v>
      </c>
      <c r="H13" s="57">
        <f t="shared" si="1"/>
        <v>0.6944291230005516</v>
      </c>
      <c r="I13" s="17">
        <f t="shared" si="3"/>
        <v>1.0683524969239255</v>
      </c>
      <c r="J13" s="66">
        <v>11216.115</v>
      </c>
      <c r="K13" s="34">
        <f t="shared" si="4"/>
        <v>1.402014375</v>
      </c>
    </row>
    <row r="14" spans="1:14" s="3" customFormat="1" ht="17.25" customHeight="1" x14ac:dyDescent="0.25">
      <c r="A14" s="18" t="s">
        <v>75</v>
      </c>
      <c r="B14" s="16">
        <v>972</v>
      </c>
      <c r="C14" s="33">
        <v>673</v>
      </c>
      <c r="D14" s="59">
        <f t="shared" si="0"/>
        <v>0.6923868312757202</v>
      </c>
      <c r="E14" s="17">
        <f t="shared" si="2"/>
        <v>1.0990267163106671</v>
      </c>
      <c r="F14" s="33">
        <v>915</v>
      </c>
      <c r="G14" s="45">
        <v>622</v>
      </c>
      <c r="H14" s="57">
        <f t="shared" si="1"/>
        <v>0.67978142076502734</v>
      </c>
      <c r="I14" s="17">
        <f t="shared" si="3"/>
        <v>1.0458175704077344</v>
      </c>
      <c r="J14" s="66">
        <v>8097.91</v>
      </c>
      <c r="K14" s="34">
        <f t="shared" si="4"/>
        <v>1.0122387500000001</v>
      </c>
    </row>
    <row r="15" spans="1:14" s="3" customFormat="1" ht="17.25" customHeight="1" x14ac:dyDescent="0.25">
      <c r="A15" s="18" t="s">
        <v>51</v>
      </c>
      <c r="B15" s="16">
        <v>4421</v>
      </c>
      <c r="C15" s="33">
        <v>2924</v>
      </c>
      <c r="D15" s="59">
        <f t="shared" si="0"/>
        <v>0.66138882605745308</v>
      </c>
      <c r="E15" s="17">
        <f t="shared" si="2"/>
        <v>1.0498235334245287</v>
      </c>
      <c r="F15" s="33">
        <v>3820</v>
      </c>
      <c r="G15" s="45">
        <v>2710</v>
      </c>
      <c r="H15" s="57">
        <f t="shared" si="1"/>
        <v>0.70942408376963351</v>
      </c>
      <c r="I15" s="17">
        <f t="shared" si="3"/>
        <v>1.0914216673378976</v>
      </c>
      <c r="J15" s="66">
        <v>7842.3450000000003</v>
      </c>
      <c r="K15" s="34">
        <f t="shared" si="4"/>
        <v>0.98029312499999999</v>
      </c>
    </row>
    <row r="16" spans="1:14" s="3" customFormat="1" ht="17.25" customHeight="1" x14ac:dyDescent="0.25">
      <c r="A16" s="18" t="s">
        <v>76</v>
      </c>
      <c r="B16" s="16">
        <v>2943</v>
      </c>
      <c r="C16" s="33">
        <v>1948</v>
      </c>
      <c r="D16" s="59">
        <f t="shared" si="0"/>
        <v>0.66190961603805643</v>
      </c>
      <c r="E16" s="17">
        <f t="shared" si="2"/>
        <v>1.0506501841873912</v>
      </c>
      <c r="F16" s="33">
        <v>3498</v>
      </c>
      <c r="G16" s="45">
        <v>2467</v>
      </c>
      <c r="H16" s="57">
        <f t="shared" si="1"/>
        <v>0.7052601486563751</v>
      </c>
      <c r="I16" s="17">
        <f t="shared" si="3"/>
        <v>1.0850156133175002</v>
      </c>
      <c r="J16" s="66">
        <v>9888.3799999999992</v>
      </c>
      <c r="K16" s="34">
        <f t="shared" si="4"/>
        <v>1.2360475</v>
      </c>
    </row>
    <row r="17" spans="1:12" s="3" customFormat="1" ht="17.25" customHeight="1" x14ac:dyDescent="0.25">
      <c r="A17" s="18" t="s">
        <v>53</v>
      </c>
      <c r="B17" s="16">
        <v>4306</v>
      </c>
      <c r="C17" s="33">
        <v>2800</v>
      </c>
      <c r="D17" s="59">
        <f t="shared" si="0"/>
        <v>0.6502554575011612</v>
      </c>
      <c r="E17" s="17">
        <f t="shared" si="2"/>
        <v>1.032151519843113</v>
      </c>
      <c r="F17" s="33">
        <v>4340</v>
      </c>
      <c r="G17" s="45">
        <v>3044</v>
      </c>
      <c r="H17" s="57">
        <f t="shared" si="1"/>
        <v>0.70138248847926266</v>
      </c>
      <c r="I17" s="17">
        <f t="shared" si="3"/>
        <v>1.0790499822757886</v>
      </c>
      <c r="J17" s="66">
        <v>13256.655000000001</v>
      </c>
      <c r="K17" s="34">
        <f t="shared" si="4"/>
        <v>1.657081875</v>
      </c>
    </row>
    <row r="18" spans="1:12" s="3" customFormat="1" ht="17.25" customHeight="1" x14ac:dyDescent="0.25">
      <c r="A18" s="18" t="s">
        <v>77</v>
      </c>
      <c r="B18" s="16">
        <v>4333</v>
      </c>
      <c r="C18" s="33">
        <v>2877</v>
      </c>
      <c r="D18" s="59">
        <f t="shared" si="0"/>
        <v>0.66397415185783526</v>
      </c>
      <c r="E18" s="17">
        <f t="shared" si="2"/>
        <v>1.0539272251711671</v>
      </c>
      <c r="F18" s="33">
        <v>3080</v>
      </c>
      <c r="G18" s="45">
        <v>2164</v>
      </c>
      <c r="H18" s="57">
        <f t="shared" si="1"/>
        <v>0.70259740259740255</v>
      </c>
      <c r="I18" s="17">
        <f t="shared" si="3"/>
        <v>1.0809190809190807</v>
      </c>
      <c r="J18" s="66">
        <v>13751.22</v>
      </c>
      <c r="K18" s="34">
        <f t="shared" si="4"/>
        <v>1.7189025</v>
      </c>
    </row>
    <row r="19" spans="1:12" s="3" customFormat="1" ht="17.25" customHeight="1" x14ac:dyDescent="0.25">
      <c r="A19" s="18" t="s">
        <v>78</v>
      </c>
      <c r="B19" s="16">
        <v>1596</v>
      </c>
      <c r="C19" s="33">
        <v>1052</v>
      </c>
      <c r="D19" s="59">
        <f t="shared" si="0"/>
        <v>0.65914786967418548</v>
      </c>
      <c r="E19" s="17">
        <f t="shared" si="2"/>
        <v>1.0462664598002944</v>
      </c>
      <c r="F19" s="33">
        <v>1354</v>
      </c>
      <c r="G19" s="45">
        <v>911</v>
      </c>
      <c r="H19" s="57">
        <f t="shared" si="1"/>
        <v>0.67282127031019201</v>
      </c>
      <c r="I19" s="17">
        <f t="shared" si="3"/>
        <v>1.0351096466310645</v>
      </c>
      <c r="J19" s="66">
        <v>10821.4</v>
      </c>
      <c r="K19" s="34">
        <f t="shared" si="4"/>
        <v>1.3526749999999998</v>
      </c>
    </row>
    <row r="20" spans="1:12" s="3" customFormat="1" ht="17.25" customHeight="1" x14ac:dyDescent="0.25">
      <c r="A20" s="18" t="s">
        <v>56</v>
      </c>
      <c r="B20" s="16">
        <v>2414</v>
      </c>
      <c r="C20" s="33">
        <v>1484</v>
      </c>
      <c r="D20" s="59">
        <f t="shared" si="0"/>
        <v>0.61474730737365368</v>
      </c>
      <c r="E20" s="17">
        <f t="shared" si="2"/>
        <v>0.97578937678357724</v>
      </c>
      <c r="F20" s="33">
        <v>2472</v>
      </c>
      <c r="G20" s="45">
        <v>1667</v>
      </c>
      <c r="H20" s="57">
        <f t="shared" si="1"/>
        <v>0.67435275080906154</v>
      </c>
      <c r="I20" s="17">
        <f t="shared" si="3"/>
        <v>1.0374657704754793</v>
      </c>
      <c r="J20" s="66">
        <v>11082.434999999999</v>
      </c>
      <c r="K20" s="34">
        <f t="shared" si="4"/>
        <v>1.385304375</v>
      </c>
    </row>
    <row r="21" spans="1:12" s="3" customFormat="1" ht="17.25" customHeight="1" thickBot="1" x14ac:dyDescent="0.3">
      <c r="A21" s="19" t="s">
        <v>57</v>
      </c>
      <c r="B21" s="20">
        <v>3235</v>
      </c>
      <c r="C21" s="35">
        <v>2056</v>
      </c>
      <c r="D21" s="60">
        <f t="shared" si="0"/>
        <v>0.63554868624420402</v>
      </c>
      <c r="E21" s="17">
        <f t="shared" si="2"/>
        <v>1.0088074384828636</v>
      </c>
      <c r="F21" s="35">
        <v>2223</v>
      </c>
      <c r="G21" s="75">
        <v>1500</v>
      </c>
      <c r="H21" s="57">
        <f t="shared" si="1"/>
        <v>0.67476383265856954</v>
      </c>
      <c r="I21" s="17">
        <f t="shared" si="3"/>
        <v>1.038098204090107</v>
      </c>
      <c r="J21" s="100">
        <v>11367.59</v>
      </c>
      <c r="K21" s="34">
        <f t="shared" si="4"/>
        <v>1.42094875</v>
      </c>
      <c r="L21" s="61"/>
    </row>
    <row r="22" spans="1:12" s="7" customFormat="1" ht="17.25" customHeight="1" thickBot="1" x14ac:dyDescent="0.3">
      <c r="A22" s="22" t="s">
        <v>79</v>
      </c>
      <c r="B22" s="23">
        <v>43408</v>
      </c>
      <c r="C22" s="43">
        <v>28401</v>
      </c>
      <c r="D22" s="79">
        <f t="shared" si="0"/>
        <v>0.65428031699225953</v>
      </c>
      <c r="E22" s="24">
        <f>D22/0.63</f>
        <v>1.0385401857019991</v>
      </c>
      <c r="F22" s="107">
        <v>39472</v>
      </c>
      <c r="G22" s="43">
        <v>27393</v>
      </c>
      <c r="H22" s="79">
        <f t="shared" si="1"/>
        <v>0.69398561005269555</v>
      </c>
      <c r="I22" s="24">
        <f>H22/0.65</f>
        <v>1.0676701693118393</v>
      </c>
      <c r="J22" s="108">
        <v>10382.4</v>
      </c>
      <c r="K22" s="37">
        <f>(J22/8000)</f>
        <v>1.2978000000000001</v>
      </c>
      <c r="L22" s="62"/>
    </row>
    <row r="23" spans="1:12" s="7" customFormat="1" ht="17.25" customHeight="1" x14ac:dyDescent="0.25">
      <c r="A23" s="165" t="str">
        <f>'2 - Job Seeker'!A25:K25</f>
        <v>*State Labor Exchange Goals:   Q2 EE Rate = 63%    Q4 EE Rate = 65%    Median Earnings = $8000</v>
      </c>
      <c r="B23" s="166"/>
      <c r="C23" s="166"/>
      <c r="D23" s="166"/>
      <c r="E23" s="166"/>
      <c r="F23" s="166"/>
      <c r="G23" s="166"/>
      <c r="H23" s="166"/>
      <c r="I23" s="166"/>
      <c r="J23" s="166"/>
      <c r="K23" s="181"/>
    </row>
    <row r="24" spans="1:12" s="5" customFormat="1" ht="122.25" customHeight="1" thickBot="1" x14ac:dyDescent="0.3">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topLeftCell="A8" zoomScaleNormal="100" workbookViewId="0">
      <selection activeCell="A23" sqref="A23:K23"/>
    </sheetView>
  </sheetViews>
  <sheetFormatPr defaultColWidth="9.1796875" defaultRowHeight="13" x14ac:dyDescent="0.3"/>
  <cols>
    <col min="1" max="1" width="19.1796875" style="25" customWidth="1"/>
    <col min="2" max="4" width="11.7265625" style="25" customWidth="1"/>
    <col min="5" max="5" width="10.81640625" style="25" customWidth="1"/>
    <col min="6" max="8" width="11.7265625" style="25" customWidth="1"/>
    <col min="9" max="9" width="10.81640625" style="25" customWidth="1"/>
    <col min="10" max="10" width="11.54296875" style="25" customWidth="1"/>
    <col min="11" max="11" width="10.81640625" style="25" customWidth="1"/>
    <col min="12" max="12" width="0" style="25" hidden="1" customWidth="1"/>
    <col min="13" max="16384" width="9.1796875" style="25"/>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SEPTEMBER 30, 2022</v>
      </c>
      <c r="B2" s="186"/>
      <c r="C2" s="186"/>
      <c r="D2" s="186"/>
      <c r="E2" s="186"/>
      <c r="F2" s="186"/>
      <c r="G2" s="186"/>
      <c r="H2" s="186"/>
      <c r="I2" s="186"/>
      <c r="J2" s="186"/>
      <c r="K2" s="187"/>
    </row>
    <row r="3" spans="1:13" s="101" customFormat="1" ht="20.149999999999999" customHeight="1" thickBot="1" x14ac:dyDescent="0.3">
      <c r="A3" s="188" t="s">
        <v>82</v>
      </c>
      <c r="B3" s="189"/>
      <c r="C3" s="189"/>
      <c r="D3" s="189"/>
      <c r="E3" s="189"/>
      <c r="F3" s="189"/>
      <c r="G3" s="189"/>
      <c r="H3" s="189"/>
      <c r="I3" s="189"/>
      <c r="J3" s="189"/>
      <c r="K3" s="190"/>
      <c r="L3" s="131"/>
      <c r="M3" s="132"/>
    </row>
    <row r="4" spans="1:13" s="101" customFormat="1" x14ac:dyDescent="0.25">
      <c r="A4" s="46" t="s">
        <v>14</v>
      </c>
      <c r="B4" s="54" t="s">
        <v>15</v>
      </c>
      <c r="C4" s="47" t="s">
        <v>16</v>
      </c>
      <c r="D4" s="47" t="s">
        <v>17</v>
      </c>
      <c r="E4" s="48" t="s">
        <v>18</v>
      </c>
      <c r="F4" s="47" t="s">
        <v>60</v>
      </c>
      <c r="G4" s="47" t="s">
        <v>20</v>
      </c>
      <c r="H4" s="47" t="s">
        <v>61</v>
      </c>
      <c r="I4" s="47" t="s">
        <v>22</v>
      </c>
      <c r="J4" s="53" t="s">
        <v>62</v>
      </c>
      <c r="K4" s="49" t="s">
        <v>24</v>
      </c>
    </row>
    <row r="5" spans="1:13" s="102" customFormat="1" ht="39.5" thickBot="1" x14ac:dyDescent="0.3">
      <c r="A5" s="126" t="s">
        <v>63</v>
      </c>
      <c r="B5" s="127" t="s">
        <v>64</v>
      </c>
      <c r="C5" s="129" t="s">
        <v>65</v>
      </c>
      <c r="D5" s="129" t="s">
        <v>66</v>
      </c>
      <c r="E5" s="125" t="s">
        <v>67</v>
      </c>
      <c r="F5" s="129" t="s">
        <v>68</v>
      </c>
      <c r="G5" s="129" t="s">
        <v>69</v>
      </c>
      <c r="H5" s="129" t="s">
        <v>70</v>
      </c>
      <c r="I5" s="129" t="s">
        <v>67</v>
      </c>
      <c r="J5" s="38" t="s">
        <v>71</v>
      </c>
      <c r="K5" s="64" t="s">
        <v>83</v>
      </c>
    </row>
    <row r="6" spans="1:13" s="102" customFormat="1" ht="16.5" customHeight="1" x14ac:dyDescent="0.25">
      <c r="A6" s="39" t="s">
        <v>42</v>
      </c>
      <c r="B6" s="112">
        <v>142</v>
      </c>
      <c r="C6" s="113">
        <v>71</v>
      </c>
      <c r="D6" s="114">
        <f>+C6/B6</f>
        <v>0.5</v>
      </c>
      <c r="E6" s="115">
        <f>D6/0.56</f>
        <v>0.89285714285714279</v>
      </c>
      <c r="F6" s="113">
        <v>106</v>
      </c>
      <c r="G6" s="44">
        <v>54</v>
      </c>
      <c r="H6" s="116">
        <f>+G6/F6</f>
        <v>0.50943396226415094</v>
      </c>
      <c r="I6" s="115">
        <f>H6/0.56</f>
        <v>0.90970350404312661</v>
      </c>
      <c r="J6" s="117">
        <v>9836.9500000000007</v>
      </c>
      <c r="K6" s="109">
        <f>(J6/8000)</f>
        <v>1.22961875</v>
      </c>
    </row>
    <row r="7" spans="1:13" s="102" customFormat="1" ht="16.5" customHeight="1" x14ac:dyDescent="0.25">
      <c r="A7" s="18" t="s">
        <v>43</v>
      </c>
      <c r="B7" s="16">
        <v>292</v>
      </c>
      <c r="C7" s="33">
        <v>141</v>
      </c>
      <c r="D7" s="59">
        <f t="shared" ref="D7:D22" si="0">+C7/B7</f>
        <v>0.48287671232876711</v>
      </c>
      <c r="E7" s="17">
        <f>D7/0.56</f>
        <v>0.86227984344422692</v>
      </c>
      <c r="F7" s="33">
        <v>237</v>
      </c>
      <c r="G7" s="45">
        <v>153</v>
      </c>
      <c r="H7" s="57">
        <f t="shared" ref="H7:H22" si="1">+G7/F7</f>
        <v>0.64556962025316456</v>
      </c>
      <c r="I7" s="17">
        <f>H7/0.56</f>
        <v>1.1528028933092223</v>
      </c>
      <c r="J7" s="66">
        <v>13224.66</v>
      </c>
      <c r="K7" s="34">
        <f>(J7/8000)</f>
        <v>1.6530825</v>
      </c>
    </row>
    <row r="8" spans="1:13" s="102" customFormat="1" ht="16.5" customHeight="1" x14ac:dyDescent="0.25">
      <c r="A8" s="18" t="s">
        <v>44</v>
      </c>
      <c r="B8" s="16">
        <v>313</v>
      </c>
      <c r="C8" s="33">
        <v>176</v>
      </c>
      <c r="D8" s="59">
        <f t="shared" si="0"/>
        <v>0.56230031948881787</v>
      </c>
      <c r="E8" s="17">
        <f t="shared" ref="E8:E21" si="2">D8/0.56</f>
        <v>1.0041077133728888</v>
      </c>
      <c r="F8" s="33">
        <v>288</v>
      </c>
      <c r="G8" s="45">
        <v>171</v>
      </c>
      <c r="H8" s="57">
        <f t="shared" si="1"/>
        <v>0.59375</v>
      </c>
      <c r="I8" s="17">
        <f t="shared" ref="I8:I21" si="3">H8/0.56</f>
        <v>1.060267857142857</v>
      </c>
      <c r="J8" s="66">
        <v>11760</v>
      </c>
      <c r="K8" s="34">
        <f t="shared" ref="K8:K21" si="4">(J8/8000)</f>
        <v>1.47</v>
      </c>
    </row>
    <row r="9" spans="1:13" s="102" customFormat="1" ht="16.5" customHeight="1" x14ac:dyDescent="0.25">
      <c r="A9" s="18" t="s">
        <v>45</v>
      </c>
      <c r="B9" s="16">
        <v>186</v>
      </c>
      <c r="C9" s="33">
        <v>75</v>
      </c>
      <c r="D9" s="59">
        <f t="shared" si="0"/>
        <v>0.40322580645161288</v>
      </c>
      <c r="E9" s="17">
        <f t="shared" si="2"/>
        <v>0.72004608294930861</v>
      </c>
      <c r="F9" s="33">
        <v>117</v>
      </c>
      <c r="G9" s="45">
        <v>61</v>
      </c>
      <c r="H9" s="57">
        <f t="shared" si="1"/>
        <v>0.5213675213675214</v>
      </c>
      <c r="I9" s="17">
        <f t="shared" si="3"/>
        <v>0.93101343101343104</v>
      </c>
      <c r="J9" s="66">
        <v>10560.405000000001</v>
      </c>
      <c r="K9" s="34">
        <f t="shared" si="4"/>
        <v>1.3200506250000001</v>
      </c>
    </row>
    <row r="10" spans="1:13" s="102" customFormat="1" ht="16.5" customHeight="1" x14ac:dyDescent="0.25">
      <c r="A10" s="18" t="s">
        <v>72</v>
      </c>
      <c r="B10" s="16">
        <v>155</v>
      </c>
      <c r="C10" s="33">
        <v>86</v>
      </c>
      <c r="D10" s="59">
        <f>IF(B10&gt;0,C10/B10,0)</f>
        <v>0.55483870967741933</v>
      </c>
      <c r="E10" s="17">
        <f t="shared" si="2"/>
        <v>0.99078341013824867</v>
      </c>
      <c r="F10" s="33">
        <v>116</v>
      </c>
      <c r="G10" s="45">
        <v>73</v>
      </c>
      <c r="H10" s="57">
        <f t="shared" si="1"/>
        <v>0.62931034482758619</v>
      </c>
      <c r="I10" s="17">
        <f t="shared" si="3"/>
        <v>1.1237684729064037</v>
      </c>
      <c r="J10" s="66">
        <v>9892.49</v>
      </c>
      <c r="K10" s="34">
        <f t="shared" si="4"/>
        <v>1.2365612500000001</v>
      </c>
    </row>
    <row r="11" spans="1:13" s="102" customFormat="1" ht="16.5" customHeight="1" x14ac:dyDescent="0.25">
      <c r="A11" s="18" t="s">
        <v>47</v>
      </c>
      <c r="B11" s="16">
        <v>285</v>
      </c>
      <c r="C11" s="33">
        <v>130</v>
      </c>
      <c r="D11" s="59">
        <f t="shared" si="0"/>
        <v>0.45614035087719296</v>
      </c>
      <c r="E11" s="17">
        <f t="shared" si="2"/>
        <v>0.81453634085213023</v>
      </c>
      <c r="F11" s="33">
        <v>222</v>
      </c>
      <c r="G11" s="45">
        <v>132</v>
      </c>
      <c r="H11" s="57">
        <f t="shared" si="1"/>
        <v>0.59459459459459463</v>
      </c>
      <c r="I11" s="17">
        <f t="shared" si="3"/>
        <v>1.0617760617760617</v>
      </c>
      <c r="J11" s="66">
        <v>11765.49</v>
      </c>
      <c r="K11" s="34">
        <f t="shared" si="4"/>
        <v>1.47068625</v>
      </c>
    </row>
    <row r="12" spans="1:13" s="102" customFormat="1" ht="16.5" customHeight="1" x14ac:dyDescent="0.25">
      <c r="A12" s="15" t="s">
        <v>73</v>
      </c>
      <c r="B12" s="16">
        <v>122</v>
      </c>
      <c r="C12" s="33">
        <v>69</v>
      </c>
      <c r="D12" s="59">
        <f t="shared" si="0"/>
        <v>0.56557377049180324</v>
      </c>
      <c r="E12" s="17">
        <f t="shared" si="2"/>
        <v>1.0099531615925057</v>
      </c>
      <c r="F12" s="33">
        <v>107</v>
      </c>
      <c r="G12" s="45">
        <v>64</v>
      </c>
      <c r="H12" s="57">
        <f t="shared" si="1"/>
        <v>0.59813084112149528</v>
      </c>
      <c r="I12" s="17">
        <f t="shared" si="3"/>
        <v>1.0680907877169559</v>
      </c>
      <c r="J12" s="66">
        <v>7948.94</v>
      </c>
      <c r="K12" s="34">
        <f t="shared" si="4"/>
        <v>0.99361749999999993</v>
      </c>
    </row>
    <row r="13" spans="1:13" s="102" customFormat="1" ht="16.5" customHeight="1" x14ac:dyDescent="0.25">
      <c r="A13" s="18" t="s">
        <v>74</v>
      </c>
      <c r="B13" s="16">
        <v>110</v>
      </c>
      <c r="C13" s="33">
        <v>63</v>
      </c>
      <c r="D13" s="59">
        <f t="shared" si="0"/>
        <v>0.57272727272727275</v>
      </c>
      <c r="E13" s="17">
        <f t="shared" si="2"/>
        <v>1.0227272727272727</v>
      </c>
      <c r="F13" s="33">
        <v>109</v>
      </c>
      <c r="G13" s="45">
        <v>59</v>
      </c>
      <c r="H13" s="57">
        <f t="shared" si="1"/>
        <v>0.54128440366972475</v>
      </c>
      <c r="I13" s="17">
        <f t="shared" si="3"/>
        <v>0.9665792922673655</v>
      </c>
      <c r="J13" s="66">
        <v>11787.75</v>
      </c>
      <c r="K13" s="34">
        <f t="shared" si="4"/>
        <v>1.4734687500000001</v>
      </c>
    </row>
    <row r="14" spans="1:13" s="102" customFormat="1" ht="16.5" customHeight="1" x14ac:dyDescent="0.25">
      <c r="A14" s="18" t="s">
        <v>75</v>
      </c>
      <c r="B14" s="16">
        <v>128</v>
      </c>
      <c r="C14" s="33">
        <v>71</v>
      </c>
      <c r="D14" s="59">
        <f t="shared" si="0"/>
        <v>0.5546875</v>
      </c>
      <c r="E14" s="17">
        <f t="shared" si="2"/>
        <v>0.99051339285714279</v>
      </c>
      <c r="F14" s="33">
        <v>112</v>
      </c>
      <c r="G14" s="45">
        <v>75</v>
      </c>
      <c r="H14" s="57">
        <f t="shared" si="1"/>
        <v>0.6696428571428571</v>
      </c>
      <c r="I14" s="17">
        <f t="shared" si="3"/>
        <v>1.1957908163265305</v>
      </c>
      <c r="J14" s="66">
        <v>8601.9750000000004</v>
      </c>
      <c r="K14" s="34">
        <f t="shared" si="4"/>
        <v>1.0752468749999999</v>
      </c>
    </row>
    <row r="15" spans="1:13" s="102" customFormat="1" ht="16.5" customHeight="1" x14ac:dyDescent="0.25">
      <c r="A15" s="18" t="s">
        <v>51</v>
      </c>
      <c r="B15" s="16">
        <v>384</v>
      </c>
      <c r="C15" s="33">
        <v>204</v>
      </c>
      <c r="D15" s="59">
        <f t="shared" si="0"/>
        <v>0.53125</v>
      </c>
      <c r="E15" s="17">
        <f t="shared" si="2"/>
        <v>0.94866071428571419</v>
      </c>
      <c r="F15" s="33">
        <v>228</v>
      </c>
      <c r="G15" s="45">
        <v>140</v>
      </c>
      <c r="H15" s="57">
        <f t="shared" si="1"/>
        <v>0.61403508771929827</v>
      </c>
      <c r="I15" s="17">
        <f t="shared" si="3"/>
        <v>1.0964912280701753</v>
      </c>
      <c r="J15" s="66">
        <v>7889.64</v>
      </c>
      <c r="K15" s="34">
        <f t="shared" si="4"/>
        <v>0.986205</v>
      </c>
    </row>
    <row r="16" spans="1:13" s="102" customFormat="1" ht="16.5" customHeight="1" x14ac:dyDescent="0.25">
      <c r="A16" s="18" t="s">
        <v>76</v>
      </c>
      <c r="B16" s="16">
        <v>184</v>
      </c>
      <c r="C16" s="33">
        <v>95</v>
      </c>
      <c r="D16" s="59">
        <f t="shared" si="0"/>
        <v>0.51630434782608692</v>
      </c>
      <c r="E16" s="17">
        <f t="shared" si="2"/>
        <v>0.9219720496894408</v>
      </c>
      <c r="F16" s="33">
        <v>112</v>
      </c>
      <c r="G16" s="45">
        <v>65</v>
      </c>
      <c r="H16" s="57">
        <f t="shared" si="1"/>
        <v>0.5803571428571429</v>
      </c>
      <c r="I16" s="17">
        <f t="shared" si="3"/>
        <v>1.0363520408163265</v>
      </c>
      <c r="J16" s="66">
        <v>13164.334999999999</v>
      </c>
      <c r="K16" s="34">
        <f t="shared" si="4"/>
        <v>1.6455418749999999</v>
      </c>
    </row>
    <row r="17" spans="1:12" s="102" customFormat="1" ht="16.5" customHeight="1" x14ac:dyDescent="0.25">
      <c r="A17" s="18" t="s">
        <v>53</v>
      </c>
      <c r="B17" s="16">
        <v>310</v>
      </c>
      <c r="C17" s="33">
        <v>173</v>
      </c>
      <c r="D17" s="59">
        <f t="shared" si="0"/>
        <v>0.5580645161290323</v>
      </c>
      <c r="E17" s="17">
        <f t="shared" si="2"/>
        <v>0.99654377880184331</v>
      </c>
      <c r="F17" s="33">
        <v>222</v>
      </c>
      <c r="G17" s="45">
        <v>131</v>
      </c>
      <c r="H17" s="57">
        <f t="shared" si="1"/>
        <v>0.59009009009009006</v>
      </c>
      <c r="I17" s="17">
        <f t="shared" si="3"/>
        <v>1.0537323037323036</v>
      </c>
      <c r="J17" s="66">
        <v>13591.97</v>
      </c>
      <c r="K17" s="34">
        <f t="shared" si="4"/>
        <v>1.69899625</v>
      </c>
    </row>
    <row r="18" spans="1:12" s="102" customFormat="1" ht="16.5" customHeight="1" x14ac:dyDescent="0.25">
      <c r="A18" s="18" t="s">
        <v>77</v>
      </c>
      <c r="B18" s="16">
        <v>213</v>
      </c>
      <c r="C18" s="33">
        <v>112</v>
      </c>
      <c r="D18" s="59">
        <f>IF(B18&gt;0,C18/B18,0)</f>
        <v>0.5258215962441315</v>
      </c>
      <c r="E18" s="17">
        <f t="shared" si="2"/>
        <v>0.93896713615023475</v>
      </c>
      <c r="F18" s="33">
        <v>165</v>
      </c>
      <c r="G18" s="45">
        <v>109</v>
      </c>
      <c r="H18" s="57">
        <f t="shared" si="1"/>
        <v>0.66060606060606064</v>
      </c>
      <c r="I18" s="17">
        <f t="shared" si="3"/>
        <v>1.1796536796536796</v>
      </c>
      <c r="J18" s="66">
        <v>15492.16</v>
      </c>
      <c r="K18" s="34">
        <f t="shared" si="4"/>
        <v>1.93652</v>
      </c>
    </row>
    <row r="19" spans="1:12" s="102" customFormat="1" ht="16.5" customHeight="1" x14ac:dyDescent="0.25">
      <c r="A19" s="18" t="s">
        <v>78</v>
      </c>
      <c r="B19" s="16">
        <v>184</v>
      </c>
      <c r="C19" s="33">
        <v>80</v>
      </c>
      <c r="D19" s="59">
        <f t="shared" si="0"/>
        <v>0.43478260869565216</v>
      </c>
      <c r="E19" s="17">
        <f t="shared" si="2"/>
        <v>0.77639751552795022</v>
      </c>
      <c r="F19" s="33">
        <v>123</v>
      </c>
      <c r="G19" s="45">
        <v>54</v>
      </c>
      <c r="H19" s="57">
        <f t="shared" si="1"/>
        <v>0.43902439024390244</v>
      </c>
      <c r="I19" s="17">
        <f t="shared" si="3"/>
        <v>0.78397212543553996</v>
      </c>
      <c r="J19" s="66">
        <v>11024.48</v>
      </c>
      <c r="K19" s="34">
        <f t="shared" si="4"/>
        <v>1.3780599999999998</v>
      </c>
    </row>
    <row r="20" spans="1:12" s="102" customFormat="1" ht="16.5" customHeight="1" x14ac:dyDescent="0.25">
      <c r="A20" s="18" t="s">
        <v>56</v>
      </c>
      <c r="B20" s="16">
        <v>270</v>
      </c>
      <c r="C20" s="33">
        <v>137</v>
      </c>
      <c r="D20" s="59">
        <f t="shared" si="0"/>
        <v>0.50740740740740742</v>
      </c>
      <c r="E20" s="17">
        <f t="shared" si="2"/>
        <v>0.90608465608465605</v>
      </c>
      <c r="F20" s="33">
        <v>303</v>
      </c>
      <c r="G20" s="45">
        <v>172</v>
      </c>
      <c r="H20" s="57">
        <f t="shared" si="1"/>
        <v>0.56765676567656764</v>
      </c>
      <c r="I20" s="17">
        <f t="shared" si="3"/>
        <v>1.0136727958510134</v>
      </c>
      <c r="J20" s="66">
        <v>10430</v>
      </c>
      <c r="K20" s="34">
        <f t="shared" si="4"/>
        <v>1.30375</v>
      </c>
    </row>
    <row r="21" spans="1:12" s="102" customFormat="1" ht="16.5" customHeight="1" thickBot="1" x14ac:dyDescent="0.3">
      <c r="A21" s="19" t="s">
        <v>57</v>
      </c>
      <c r="B21" s="20">
        <v>195</v>
      </c>
      <c r="C21" s="42">
        <v>84</v>
      </c>
      <c r="D21" s="60">
        <f t="shared" si="0"/>
        <v>0.43076923076923079</v>
      </c>
      <c r="E21" s="17">
        <f t="shared" si="2"/>
        <v>0.76923076923076916</v>
      </c>
      <c r="F21" s="35">
        <v>126</v>
      </c>
      <c r="G21" s="75">
        <v>64</v>
      </c>
      <c r="H21" s="58">
        <f t="shared" si="1"/>
        <v>0.50793650793650791</v>
      </c>
      <c r="I21" s="17">
        <f t="shared" si="3"/>
        <v>0.90702947845804971</v>
      </c>
      <c r="J21" s="100">
        <v>11930</v>
      </c>
      <c r="K21" s="34">
        <f t="shared" si="4"/>
        <v>1.49125</v>
      </c>
    </row>
    <row r="22" spans="1:12" s="103" customFormat="1" ht="16.5" customHeight="1" thickBot="1" x14ac:dyDescent="0.3">
      <c r="A22" s="22" t="s">
        <v>79</v>
      </c>
      <c r="B22" s="23">
        <v>3473</v>
      </c>
      <c r="C22" s="43">
        <v>1767</v>
      </c>
      <c r="D22" s="79">
        <f t="shared" si="0"/>
        <v>0.50878203282464729</v>
      </c>
      <c r="E22" s="24">
        <f>D22/0.56</f>
        <v>0.90853934432972727</v>
      </c>
      <c r="F22" s="107">
        <v>2693</v>
      </c>
      <c r="G22" s="43">
        <v>1577</v>
      </c>
      <c r="H22" s="79">
        <f t="shared" si="1"/>
        <v>0.58559227627181587</v>
      </c>
      <c r="I22" s="24">
        <f>H22/0.56</f>
        <v>1.0457004933425282</v>
      </c>
      <c r="J22" s="108">
        <v>11461.06</v>
      </c>
      <c r="K22" s="37">
        <f>(J22/8000)</f>
        <v>1.4326325</v>
      </c>
    </row>
    <row r="23" spans="1:12" s="103" customFormat="1" ht="16.5" customHeight="1" x14ac:dyDescent="0.25">
      <c r="A23" s="165" t="s">
        <v>91</v>
      </c>
      <c r="B23" s="191"/>
      <c r="C23" s="191"/>
      <c r="D23" s="191"/>
      <c r="E23" s="191"/>
      <c r="F23" s="191"/>
      <c r="G23" s="191"/>
      <c r="H23" s="191"/>
      <c r="I23" s="191"/>
      <c r="J23" s="191"/>
      <c r="K23" s="192"/>
      <c r="L23" s="106"/>
    </row>
    <row r="24" spans="1:12" s="104"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topLeftCell="A15" zoomScaleNormal="100" workbookViewId="0">
      <selection activeCell="A25" sqref="A25"/>
    </sheetView>
  </sheetViews>
  <sheetFormatPr defaultColWidth="9.1796875" defaultRowHeight="13" x14ac:dyDescent="0.3"/>
  <cols>
    <col min="1" max="1" width="19.1796875" style="25" customWidth="1"/>
    <col min="2" max="4" width="11.7265625" style="25" customWidth="1"/>
    <col min="5" max="5" width="10.81640625" style="25" customWidth="1"/>
    <col min="6" max="8" width="11.7265625" style="25" customWidth="1"/>
    <col min="9" max="9" width="10.81640625" style="25" customWidth="1"/>
    <col min="10" max="10" width="11.54296875" style="25" customWidth="1"/>
    <col min="11" max="11" width="10.81640625" style="25" customWidth="1"/>
    <col min="12" max="12" width="0" style="25" hidden="1" customWidth="1"/>
    <col min="13" max="16384" width="9.1796875" style="25"/>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SEPTEMBER 30, 2022</v>
      </c>
      <c r="B2" s="186"/>
      <c r="C2" s="186"/>
      <c r="D2" s="186"/>
      <c r="E2" s="186"/>
      <c r="F2" s="186"/>
      <c r="G2" s="186"/>
      <c r="H2" s="186"/>
      <c r="I2" s="186"/>
      <c r="J2" s="186"/>
      <c r="K2" s="187"/>
    </row>
    <row r="3" spans="1:13" s="101" customFormat="1" ht="20.149999999999999" customHeight="1" thickBot="1" x14ac:dyDescent="0.3">
      <c r="A3" s="188" t="s">
        <v>84</v>
      </c>
      <c r="B3" s="189"/>
      <c r="C3" s="189"/>
      <c r="D3" s="189"/>
      <c r="E3" s="189"/>
      <c r="F3" s="189"/>
      <c r="G3" s="189"/>
      <c r="H3" s="189"/>
      <c r="I3" s="189"/>
      <c r="J3" s="189"/>
      <c r="K3" s="190"/>
      <c r="L3" s="131"/>
      <c r="M3" s="132"/>
    </row>
    <row r="4" spans="1:13" s="101" customFormat="1" x14ac:dyDescent="0.25">
      <c r="A4" s="46" t="s">
        <v>14</v>
      </c>
      <c r="B4" s="54" t="s">
        <v>15</v>
      </c>
      <c r="C4" s="47" t="s">
        <v>16</v>
      </c>
      <c r="D4" s="47" t="s">
        <v>17</v>
      </c>
      <c r="E4" s="48" t="s">
        <v>18</v>
      </c>
      <c r="F4" s="47" t="s">
        <v>60</v>
      </c>
      <c r="G4" s="47" t="s">
        <v>20</v>
      </c>
      <c r="H4" s="47" t="s">
        <v>61</v>
      </c>
      <c r="I4" s="47" t="s">
        <v>22</v>
      </c>
      <c r="J4" s="53" t="s">
        <v>62</v>
      </c>
      <c r="K4" s="49" t="s">
        <v>24</v>
      </c>
    </row>
    <row r="5" spans="1:13" s="102" customFormat="1" ht="39.5" thickBot="1" x14ac:dyDescent="0.3">
      <c r="A5" s="126" t="s">
        <v>63</v>
      </c>
      <c r="B5" s="127" t="s">
        <v>64</v>
      </c>
      <c r="C5" s="129" t="s">
        <v>65</v>
      </c>
      <c r="D5" s="129" t="s">
        <v>66</v>
      </c>
      <c r="E5" s="125" t="s">
        <v>67</v>
      </c>
      <c r="F5" s="129" t="s">
        <v>68</v>
      </c>
      <c r="G5" s="129" t="s">
        <v>69</v>
      </c>
      <c r="H5" s="129" t="s">
        <v>70</v>
      </c>
      <c r="I5" s="129" t="s">
        <v>67</v>
      </c>
      <c r="J5" s="38" t="s">
        <v>71</v>
      </c>
      <c r="K5" s="64" t="s">
        <v>83</v>
      </c>
    </row>
    <row r="6" spans="1:13" s="102" customFormat="1" ht="16.5" customHeight="1" x14ac:dyDescent="0.25">
      <c r="A6" s="39" t="s">
        <v>42</v>
      </c>
      <c r="B6" s="112">
        <v>20</v>
      </c>
      <c r="C6" s="113">
        <v>6</v>
      </c>
      <c r="D6" s="114">
        <f>+C6/B6</f>
        <v>0.3</v>
      </c>
      <c r="E6" s="115">
        <f>D6/0.56</f>
        <v>0.5357142857142857</v>
      </c>
      <c r="F6" s="113">
        <v>22</v>
      </c>
      <c r="G6" s="44">
        <v>5</v>
      </c>
      <c r="H6" s="116">
        <f>+G6/F6</f>
        <v>0.22727272727272727</v>
      </c>
      <c r="I6" s="115">
        <f>H6/0.56</f>
        <v>0.40584415584415579</v>
      </c>
      <c r="J6" s="117">
        <v>4561.95</v>
      </c>
      <c r="K6" s="109">
        <f>(J6/8000)</f>
        <v>0.57024374999999994</v>
      </c>
    </row>
    <row r="7" spans="1:13" s="102" customFormat="1" ht="16.5" customHeight="1" x14ac:dyDescent="0.25">
      <c r="A7" s="18" t="s">
        <v>43</v>
      </c>
      <c r="B7" s="16">
        <v>151</v>
      </c>
      <c r="C7" s="33">
        <v>107</v>
      </c>
      <c r="D7" s="59">
        <f t="shared" ref="D7:D22" si="0">+C7/B7</f>
        <v>0.70860927152317876</v>
      </c>
      <c r="E7" s="17">
        <f>D7/0.56</f>
        <v>1.2653736991485334</v>
      </c>
      <c r="F7" s="33">
        <v>143</v>
      </c>
      <c r="G7" s="45">
        <v>93</v>
      </c>
      <c r="H7" s="57">
        <f t="shared" ref="H7:H22" si="1">+G7/F7</f>
        <v>0.65034965034965031</v>
      </c>
      <c r="I7" s="17">
        <f>H7/0.56</f>
        <v>1.1613386613386611</v>
      </c>
      <c r="J7" s="66">
        <v>14557.12</v>
      </c>
      <c r="K7" s="34">
        <f>(J7/8000)</f>
        <v>1.8196400000000001</v>
      </c>
    </row>
    <row r="8" spans="1:13" s="102" customFormat="1" ht="16.5" customHeight="1" x14ac:dyDescent="0.25">
      <c r="A8" s="18" t="s">
        <v>44</v>
      </c>
      <c r="B8" s="16">
        <v>58</v>
      </c>
      <c r="C8" s="33">
        <v>36</v>
      </c>
      <c r="D8" s="59">
        <f t="shared" si="0"/>
        <v>0.62068965517241381</v>
      </c>
      <c r="E8" s="17">
        <f t="shared" ref="E8:E21" si="2">D8/0.56</f>
        <v>1.1083743842364531</v>
      </c>
      <c r="F8" s="33">
        <v>74</v>
      </c>
      <c r="G8" s="45">
        <v>50</v>
      </c>
      <c r="H8" s="57">
        <f t="shared" si="1"/>
        <v>0.67567567567567566</v>
      </c>
      <c r="I8" s="17">
        <f t="shared" ref="I8:I21" si="3">H8/0.56</f>
        <v>1.2065637065637065</v>
      </c>
      <c r="J8" s="66">
        <v>13856.34</v>
      </c>
      <c r="K8" s="34">
        <f t="shared" ref="K8:K21" si="4">(J8/8000)</f>
        <v>1.7320424999999999</v>
      </c>
    </row>
    <row r="9" spans="1:13" s="102" customFormat="1" ht="16.5" customHeight="1" x14ac:dyDescent="0.25">
      <c r="A9" s="18" t="s">
        <v>45</v>
      </c>
      <c r="B9" s="16">
        <v>30</v>
      </c>
      <c r="C9" s="33">
        <v>13</v>
      </c>
      <c r="D9" s="59">
        <f t="shared" si="0"/>
        <v>0.43333333333333335</v>
      </c>
      <c r="E9" s="17">
        <f t="shared" si="2"/>
        <v>0.77380952380952372</v>
      </c>
      <c r="F9" s="33">
        <v>25</v>
      </c>
      <c r="G9" s="45">
        <v>13</v>
      </c>
      <c r="H9" s="57">
        <f t="shared" si="1"/>
        <v>0.52</v>
      </c>
      <c r="I9" s="17">
        <f t="shared" si="3"/>
        <v>0.92857142857142849</v>
      </c>
      <c r="J9" s="66">
        <v>12887.5</v>
      </c>
      <c r="K9" s="34">
        <f t="shared" si="4"/>
        <v>1.6109374999999999</v>
      </c>
    </row>
    <row r="10" spans="1:13" s="102" customFormat="1" ht="16.5" customHeight="1" x14ac:dyDescent="0.25">
      <c r="A10" s="18" t="s">
        <v>72</v>
      </c>
      <c r="B10" s="16">
        <v>16</v>
      </c>
      <c r="C10" s="33">
        <v>14</v>
      </c>
      <c r="D10" s="59">
        <f>IF(B10&gt;0,C10/B10,0)</f>
        <v>0.875</v>
      </c>
      <c r="E10" s="17">
        <f t="shared" si="2"/>
        <v>1.5624999999999998</v>
      </c>
      <c r="F10" s="33">
        <v>34</v>
      </c>
      <c r="G10" s="45">
        <v>20</v>
      </c>
      <c r="H10" s="57">
        <f t="shared" si="1"/>
        <v>0.58823529411764708</v>
      </c>
      <c r="I10" s="17">
        <f t="shared" si="3"/>
        <v>1.0504201680672269</v>
      </c>
      <c r="J10" s="66">
        <v>9551.4050000000007</v>
      </c>
      <c r="K10" s="34">
        <f t="shared" si="4"/>
        <v>1.1939256250000001</v>
      </c>
    </row>
    <row r="11" spans="1:13" s="102" customFormat="1" ht="16.5" customHeight="1" x14ac:dyDescent="0.25">
      <c r="A11" s="18" t="s">
        <v>47</v>
      </c>
      <c r="B11" s="16">
        <v>30</v>
      </c>
      <c r="C11" s="33">
        <v>16</v>
      </c>
      <c r="D11" s="59">
        <f t="shared" si="0"/>
        <v>0.53333333333333333</v>
      </c>
      <c r="E11" s="17">
        <f t="shared" si="2"/>
        <v>0.95238095238095233</v>
      </c>
      <c r="F11" s="33">
        <v>27</v>
      </c>
      <c r="G11" s="45">
        <v>18</v>
      </c>
      <c r="H11" s="57">
        <f t="shared" si="1"/>
        <v>0.66666666666666663</v>
      </c>
      <c r="I11" s="17">
        <f t="shared" si="3"/>
        <v>1.1904761904761902</v>
      </c>
      <c r="J11" s="66">
        <v>9262.07</v>
      </c>
      <c r="K11" s="34">
        <f t="shared" si="4"/>
        <v>1.1577587499999999</v>
      </c>
    </row>
    <row r="12" spans="1:13" s="102" customFormat="1" ht="16.5" customHeight="1" x14ac:dyDescent="0.25">
      <c r="A12" s="15" t="s">
        <v>73</v>
      </c>
      <c r="B12" s="16">
        <v>19</v>
      </c>
      <c r="C12" s="33">
        <v>5</v>
      </c>
      <c r="D12" s="59">
        <f t="shared" si="0"/>
        <v>0.26315789473684209</v>
      </c>
      <c r="E12" s="17">
        <f t="shared" si="2"/>
        <v>0.46992481203007513</v>
      </c>
      <c r="F12" s="33">
        <v>16</v>
      </c>
      <c r="G12" s="45">
        <v>7</v>
      </c>
      <c r="H12" s="57">
        <f t="shared" si="1"/>
        <v>0.4375</v>
      </c>
      <c r="I12" s="17">
        <f t="shared" si="3"/>
        <v>0.78124999999999989</v>
      </c>
      <c r="J12" s="66">
        <v>2286.83</v>
      </c>
      <c r="K12" s="34">
        <f t="shared" si="4"/>
        <v>0.28585375000000002</v>
      </c>
    </row>
    <row r="13" spans="1:13" s="102" customFormat="1" ht="16.5" customHeight="1" x14ac:dyDescent="0.25">
      <c r="A13" s="18" t="s">
        <v>74</v>
      </c>
      <c r="B13" s="16">
        <v>40</v>
      </c>
      <c r="C13" s="33">
        <v>18</v>
      </c>
      <c r="D13" s="59">
        <f t="shared" si="0"/>
        <v>0.45</v>
      </c>
      <c r="E13" s="17">
        <f t="shared" si="2"/>
        <v>0.80357142857142849</v>
      </c>
      <c r="F13" s="33">
        <v>30</v>
      </c>
      <c r="G13" s="45">
        <v>13</v>
      </c>
      <c r="H13" s="57">
        <f t="shared" si="1"/>
        <v>0.43333333333333335</v>
      </c>
      <c r="I13" s="17">
        <f t="shared" si="3"/>
        <v>0.77380952380952372</v>
      </c>
      <c r="J13" s="66">
        <v>12693.655000000001</v>
      </c>
      <c r="K13" s="34">
        <f t="shared" si="4"/>
        <v>1.5867068750000002</v>
      </c>
    </row>
    <row r="14" spans="1:13" s="102" customFormat="1" ht="16.5" customHeight="1" x14ac:dyDescent="0.25">
      <c r="A14" s="18" t="s">
        <v>75</v>
      </c>
      <c r="B14" s="16">
        <v>14</v>
      </c>
      <c r="C14" s="33">
        <v>11</v>
      </c>
      <c r="D14" s="59">
        <f t="shared" si="0"/>
        <v>0.7857142857142857</v>
      </c>
      <c r="E14" s="17">
        <f t="shared" si="2"/>
        <v>1.4030612244897958</v>
      </c>
      <c r="F14" s="33">
        <v>13</v>
      </c>
      <c r="G14" s="45">
        <v>8</v>
      </c>
      <c r="H14" s="57">
        <f t="shared" si="1"/>
        <v>0.61538461538461542</v>
      </c>
      <c r="I14" s="17">
        <f t="shared" si="3"/>
        <v>1.0989010989010988</v>
      </c>
      <c r="J14" s="66">
        <v>12000</v>
      </c>
      <c r="K14" s="34">
        <f t="shared" si="4"/>
        <v>1.5</v>
      </c>
    </row>
    <row r="15" spans="1:13" s="102" customFormat="1" ht="16.5" customHeight="1" x14ac:dyDescent="0.25">
      <c r="A15" s="18" t="s">
        <v>51</v>
      </c>
      <c r="B15" s="16">
        <v>26</v>
      </c>
      <c r="C15" s="33">
        <v>14</v>
      </c>
      <c r="D15" s="59">
        <f t="shared" si="0"/>
        <v>0.53846153846153844</v>
      </c>
      <c r="E15" s="17">
        <f t="shared" si="2"/>
        <v>0.96153846153846145</v>
      </c>
      <c r="F15" s="33">
        <v>31</v>
      </c>
      <c r="G15" s="45">
        <v>17</v>
      </c>
      <c r="H15" s="57">
        <f t="shared" si="1"/>
        <v>0.54838709677419351</v>
      </c>
      <c r="I15" s="17">
        <f t="shared" si="3"/>
        <v>0.97926267281105972</v>
      </c>
      <c r="J15" s="66">
        <v>5205.45</v>
      </c>
      <c r="K15" s="34">
        <f t="shared" si="4"/>
        <v>0.65068124999999999</v>
      </c>
    </row>
    <row r="16" spans="1:13" s="102" customFormat="1" ht="16.5" customHeight="1" x14ac:dyDescent="0.25">
      <c r="A16" s="18" t="s">
        <v>76</v>
      </c>
      <c r="B16" s="16">
        <v>20</v>
      </c>
      <c r="C16" s="33">
        <v>13</v>
      </c>
      <c r="D16" s="59">
        <f t="shared" si="0"/>
        <v>0.65</v>
      </c>
      <c r="E16" s="17">
        <f t="shared" si="2"/>
        <v>1.1607142857142856</v>
      </c>
      <c r="F16" s="33">
        <v>20</v>
      </c>
      <c r="G16" s="45">
        <v>15</v>
      </c>
      <c r="H16" s="57">
        <f t="shared" si="1"/>
        <v>0.75</v>
      </c>
      <c r="I16" s="17">
        <f t="shared" si="3"/>
        <v>1.3392857142857142</v>
      </c>
      <c r="J16" s="66">
        <v>13848</v>
      </c>
      <c r="K16" s="34">
        <f t="shared" si="4"/>
        <v>1.7310000000000001</v>
      </c>
    </row>
    <row r="17" spans="1:12" s="102" customFormat="1" ht="16.5" customHeight="1" x14ac:dyDescent="0.25">
      <c r="A17" s="18" t="s">
        <v>53</v>
      </c>
      <c r="B17" s="16">
        <v>57</v>
      </c>
      <c r="C17" s="33">
        <v>25</v>
      </c>
      <c r="D17" s="59">
        <f t="shared" si="0"/>
        <v>0.43859649122807015</v>
      </c>
      <c r="E17" s="17">
        <f t="shared" si="2"/>
        <v>0.78320802005012524</v>
      </c>
      <c r="F17" s="33">
        <v>59</v>
      </c>
      <c r="G17" s="45">
        <v>26</v>
      </c>
      <c r="H17" s="57">
        <f t="shared" si="1"/>
        <v>0.44067796610169491</v>
      </c>
      <c r="I17" s="17">
        <f t="shared" si="3"/>
        <v>0.78692493946731223</v>
      </c>
      <c r="J17" s="66">
        <v>15384.55</v>
      </c>
      <c r="K17" s="34">
        <f t="shared" si="4"/>
        <v>1.9230687499999999</v>
      </c>
    </row>
    <row r="18" spans="1:12" s="102" customFormat="1" ht="16.5" customHeight="1" x14ac:dyDescent="0.25">
      <c r="A18" s="18" t="s">
        <v>77</v>
      </c>
      <c r="B18" s="16">
        <v>39</v>
      </c>
      <c r="C18" s="33">
        <v>22</v>
      </c>
      <c r="D18" s="59">
        <f>IF(B18&gt;0,C18/B18,0)</f>
        <v>0.5641025641025641</v>
      </c>
      <c r="E18" s="17">
        <f t="shared" si="2"/>
        <v>1.0073260073260073</v>
      </c>
      <c r="F18" s="33">
        <v>37</v>
      </c>
      <c r="G18" s="45">
        <v>20</v>
      </c>
      <c r="H18" s="57">
        <f t="shared" si="1"/>
        <v>0.54054054054054057</v>
      </c>
      <c r="I18" s="17">
        <f t="shared" si="3"/>
        <v>0.96525096525096521</v>
      </c>
      <c r="J18" s="66">
        <v>15470.695</v>
      </c>
      <c r="K18" s="34">
        <f t="shared" si="4"/>
        <v>1.9338368749999999</v>
      </c>
    </row>
    <row r="19" spans="1:12" s="102" customFormat="1" ht="16.5" customHeight="1" x14ac:dyDescent="0.25">
      <c r="A19" s="18" t="s">
        <v>78</v>
      </c>
      <c r="B19" s="16">
        <v>20</v>
      </c>
      <c r="C19" s="33">
        <v>9</v>
      </c>
      <c r="D19" s="59">
        <f t="shared" si="0"/>
        <v>0.45</v>
      </c>
      <c r="E19" s="17">
        <f t="shared" si="2"/>
        <v>0.80357142857142849</v>
      </c>
      <c r="F19" s="33">
        <v>25</v>
      </c>
      <c r="G19" s="45">
        <v>11</v>
      </c>
      <c r="H19" s="57">
        <f t="shared" si="1"/>
        <v>0.44</v>
      </c>
      <c r="I19" s="17">
        <f t="shared" si="3"/>
        <v>0.7857142857142857</v>
      </c>
      <c r="J19" s="66">
        <v>8107.51</v>
      </c>
      <c r="K19" s="34">
        <f t="shared" si="4"/>
        <v>1.0134387499999999</v>
      </c>
    </row>
    <row r="20" spans="1:12" s="102" customFormat="1" ht="16.5" customHeight="1" x14ac:dyDescent="0.25">
      <c r="A20" s="18" t="s">
        <v>56</v>
      </c>
      <c r="B20" s="16">
        <v>34</v>
      </c>
      <c r="C20" s="33">
        <v>20</v>
      </c>
      <c r="D20" s="59">
        <f t="shared" si="0"/>
        <v>0.58823529411764708</v>
      </c>
      <c r="E20" s="17">
        <f t="shared" si="2"/>
        <v>1.0504201680672269</v>
      </c>
      <c r="F20" s="33">
        <v>35</v>
      </c>
      <c r="G20" s="45">
        <v>19</v>
      </c>
      <c r="H20" s="57">
        <f t="shared" si="1"/>
        <v>0.54285714285714282</v>
      </c>
      <c r="I20" s="17">
        <f t="shared" si="3"/>
        <v>0.96938775510204067</v>
      </c>
      <c r="J20" s="66">
        <v>11194.21</v>
      </c>
      <c r="K20" s="34">
        <f t="shared" si="4"/>
        <v>1.39927625</v>
      </c>
    </row>
    <row r="21" spans="1:12" s="102" customFormat="1" ht="16.5" customHeight="1" thickBot="1" x14ac:dyDescent="0.3">
      <c r="A21" s="19" t="s">
        <v>57</v>
      </c>
      <c r="B21" s="20">
        <v>26</v>
      </c>
      <c r="C21" s="42">
        <v>9</v>
      </c>
      <c r="D21" s="60">
        <f t="shared" si="0"/>
        <v>0.34615384615384615</v>
      </c>
      <c r="E21" s="17">
        <f t="shared" si="2"/>
        <v>0.61813186813186805</v>
      </c>
      <c r="F21" s="35">
        <v>26</v>
      </c>
      <c r="G21" s="75">
        <v>14</v>
      </c>
      <c r="H21" s="58">
        <f t="shared" si="1"/>
        <v>0.53846153846153844</v>
      </c>
      <c r="I21" s="17">
        <f t="shared" si="3"/>
        <v>0.96153846153846145</v>
      </c>
      <c r="J21" s="100">
        <v>7429.67</v>
      </c>
      <c r="K21" s="34">
        <f t="shared" si="4"/>
        <v>0.92870874999999997</v>
      </c>
    </row>
    <row r="22" spans="1:12" s="103" customFormat="1" ht="16.5" customHeight="1" thickBot="1" x14ac:dyDescent="0.3">
      <c r="A22" s="22" t="s">
        <v>79</v>
      </c>
      <c r="B22" s="23">
        <v>600</v>
      </c>
      <c r="C22" s="43">
        <v>338</v>
      </c>
      <c r="D22" s="79">
        <f t="shared" si="0"/>
        <v>0.56333333333333335</v>
      </c>
      <c r="E22" s="24">
        <f>D22/0.56</f>
        <v>1.0059523809523809</v>
      </c>
      <c r="F22" s="107">
        <v>617</v>
      </c>
      <c r="G22" s="43">
        <v>349</v>
      </c>
      <c r="H22" s="79">
        <f t="shared" si="1"/>
        <v>0.56564019448946512</v>
      </c>
      <c r="I22" s="24">
        <f>H22/0.56</f>
        <v>1.0100717758740447</v>
      </c>
      <c r="J22" s="108">
        <v>12597.5</v>
      </c>
      <c r="K22" s="37">
        <f>(J22/8000)</f>
        <v>1.5746875</v>
      </c>
    </row>
    <row r="23" spans="1:12" s="103" customFormat="1" ht="16.5" customHeight="1" x14ac:dyDescent="0.25">
      <c r="A23" s="165" t="s">
        <v>91</v>
      </c>
      <c r="B23" s="191"/>
      <c r="C23" s="191"/>
      <c r="D23" s="191"/>
      <c r="E23" s="191"/>
      <c r="F23" s="191"/>
      <c r="G23" s="191"/>
      <c r="H23" s="191"/>
      <c r="I23" s="191"/>
      <c r="J23" s="191"/>
      <c r="K23" s="192"/>
      <c r="L23" s="106"/>
    </row>
    <row r="24" spans="1:12" s="104"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topLeftCell="A6" zoomScaleNormal="100" workbookViewId="0">
      <selection activeCell="K17" sqref="K17"/>
    </sheetView>
  </sheetViews>
  <sheetFormatPr defaultColWidth="9.1796875" defaultRowHeight="13" x14ac:dyDescent="0.3"/>
  <cols>
    <col min="1" max="1" width="19.1796875" style="25" customWidth="1"/>
    <col min="2" max="4" width="11.7265625" style="25" customWidth="1"/>
    <col min="5" max="5" width="10.81640625" style="25" customWidth="1"/>
    <col min="6" max="8" width="11.7265625" style="25" customWidth="1"/>
    <col min="9" max="9" width="10.81640625" style="25" customWidth="1"/>
    <col min="10" max="10" width="11.54296875" style="25" customWidth="1"/>
    <col min="11" max="11" width="10.81640625" style="25" customWidth="1"/>
    <col min="12" max="12" width="0" style="25" hidden="1" customWidth="1"/>
    <col min="13" max="16384" width="9.1796875" style="25"/>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SEPTEMBER 30, 2022</v>
      </c>
      <c r="B2" s="186"/>
      <c r="C2" s="186"/>
      <c r="D2" s="186"/>
      <c r="E2" s="186"/>
      <c r="F2" s="186"/>
      <c r="G2" s="186"/>
      <c r="H2" s="186"/>
      <c r="I2" s="186"/>
      <c r="J2" s="186"/>
      <c r="K2" s="187"/>
    </row>
    <row r="3" spans="1:13" s="101" customFormat="1" ht="20.149999999999999" customHeight="1" thickBot="1" x14ac:dyDescent="0.3">
      <c r="A3" s="188" t="s">
        <v>85</v>
      </c>
      <c r="B3" s="189"/>
      <c r="C3" s="189"/>
      <c r="D3" s="189"/>
      <c r="E3" s="189"/>
      <c r="F3" s="189"/>
      <c r="G3" s="189"/>
      <c r="H3" s="189"/>
      <c r="I3" s="189"/>
      <c r="J3" s="189"/>
      <c r="K3" s="190"/>
      <c r="L3" s="131"/>
      <c r="M3" s="132"/>
    </row>
    <row r="4" spans="1:13" s="101" customFormat="1" x14ac:dyDescent="0.25">
      <c r="A4" s="46" t="s">
        <v>14</v>
      </c>
      <c r="B4" s="54" t="s">
        <v>15</v>
      </c>
      <c r="C4" s="47" t="s">
        <v>16</v>
      </c>
      <c r="D4" s="47" t="s">
        <v>17</v>
      </c>
      <c r="E4" s="48" t="s">
        <v>18</v>
      </c>
      <c r="F4" s="47" t="s">
        <v>60</v>
      </c>
      <c r="G4" s="47" t="s">
        <v>20</v>
      </c>
      <c r="H4" s="47" t="s">
        <v>61</v>
      </c>
      <c r="I4" s="47" t="s">
        <v>22</v>
      </c>
      <c r="J4" s="53" t="s">
        <v>62</v>
      </c>
      <c r="K4" s="49" t="s">
        <v>24</v>
      </c>
    </row>
    <row r="5" spans="1:13" s="102" customFormat="1" ht="39.5" thickBot="1" x14ac:dyDescent="0.3">
      <c r="A5" s="126" t="s">
        <v>63</v>
      </c>
      <c r="B5" s="127" t="s">
        <v>64</v>
      </c>
      <c r="C5" s="129" t="s">
        <v>65</v>
      </c>
      <c r="D5" s="129" t="s">
        <v>66</v>
      </c>
      <c r="E5" s="125" t="s">
        <v>67</v>
      </c>
      <c r="F5" s="129" t="s">
        <v>68</v>
      </c>
      <c r="G5" s="129" t="s">
        <v>69</v>
      </c>
      <c r="H5" s="129" t="s">
        <v>70</v>
      </c>
      <c r="I5" s="129" t="s">
        <v>67</v>
      </c>
      <c r="J5" s="38" t="s">
        <v>71</v>
      </c>
      <c r="K5" s="64" t="s">
        <v>83</v>
      </c>
    </row>
    <row r="6" spans="1:13" s="102" customFormat="1" ht="16.5" customHeight="1" x14ac:dyDescent="0.25">
      <c r="A6" s="39" t="s">
        <v>42</v>
      </c>
      <c r="B6" s="112">
        <v>10</v>
      </c>
      <c r="C6" s="113">
        <v>5</v>
      </c>
      <c r="D6" s="114">
        <f>+C6/B6</f>
        <v>0.5</v>
      </c>
      <c r="E6" s="115">
        <f>D6/0.56</f>
        <v>0.89285714285714279</v>
      </c>
      <c r="F6" s="113">
        <v>10</v>
      </c>
      <c r="G6" s="44">
        <v>3</v>
      </c>
      <c r="H6" s="116">
        <f>+G6/F6</f>
        <v>0.3</v>
      </c>
      <c r="I6" s="115">
        <f>H6/0.56</f>
        <v>0.5357142857142857</v>
      </c>
      <c r="J6" s="117">
        <v>3033.9</v>
      </c>
      <c r="K6" s="109">
        <f>(J6/8000)</f>
        <v>0.37923750000000001</v>
      </c>
    </row>
    <row r="7" spans="1:13" s="102" customFormat="1" ht="16.5" customHeight="1" x14ac:dyDescent="0.25">
      <c r="A7" s="18" t="s">
        <v>43</v>
      </c>
      <c r="B7" s="16">
        <v>122</v>
      </c>
      <c r="C7" s="33">
        <v>90</v>
      </c>
      <c r="D7" s="59">
        <f t="shared" ref="D7:D22" si="0">+C7/B7</f>
        <v>0.73770491803278693</v>
      </c>
      <c r="E7" s="17">
        <f>D7/0.56</f>
        <v>1.3173302107728337</v>
      </c>
      <c r="F7" s="33">
        <v>110</v>
      </c>
      <c r="G7" s="45">
        <v>75</v>
      </c>
      <c r="H7" s="57">
        <f t="shared" ref="H7:H22" si="1">+G7/F7</f>
        <v>0.68181818181818177</v>
      </c>
      <c r="I7" s="17">
        <f>H7/0.56</f>
        <v>1.2175324675324672</v>
      </c>
      <c r="J7" s="66">
        <v>15181.305</v>
      </c>
      <c r="K7" s="34">
        <f>(J7/8000)</f>
        <v>1.897663125</v>
      </c>
    </row>
    <row r="8" spans="1:13" s="102" customFormat="1" ht="16.5" customHeight="1" x14ac:dyDescent="0.25">
      <c r="A8" s="18" t="s">
        <v>44</v>
      </c>
      <c r="B8" s="16">
        <v>42</v>
      </c>
      <c r="C8" s="33">
        <v>26</v>
      </c>
      <c r="D8" s="59">
        <f t="shared" si="0"/>
        <v>0.61904761904761907</v>
      </c>
      <c r="E8" s="17">
        <f t="shared" ref="E8:E21" si="2">D8/0.56</f>
        <v>1.1054421768707483</v>
      </c>
      <c r="F8" s="33">
        <v>49</v>
      </c>
      <c r="G8" s="45">
        <v>37</v>
      </c>
      <c r="H8" s="57">
        <f t="shared" si="1"/>
        <v>0.75510204081632648</v>
      </c>
      <c r="I8" s="17">
        <f t="shared" ref="I8:I21" si="3">H8/0.56</f>
        <v>1.3483965014577257</v>
      </c>
      <c r="J8" s="66">
        <v>13278.635</v>
      </c>
      <c r="K8" s="34">
        <f t="shared" ref="K8:K21" si="4">(J8/8000)</f>
        <v>1.6598293749999999</v>
      </c>
    </row>
    <row r="9" spans="1:13" s="102" customFormat="1" ht="16.5" customHeight="1" x14ac:dyDescent="0.25">
      <c r="A9" s="18" t="s">
        <v>45</v>
      </c>
      <c r="B9" s="16">
        <v>8</v>
      </c>
      <c r="C9" s="33">
        <v>5</v>
      </c>
      <c r="D9" s="59">
        <f t="shared" si="0"/>
        <v>0.625</v>
      </c>
      <c r="E9" s="17">
        <f t="shared" si="2"/>
        <v>1.1160714285714284</v>
      </c>
      <c r="F9" s="33">
        <v>8</v>
      </c>
      <c r="G9" s="45">
        <v>4</v>
      </c>
      <c r="H9" s="57">
        <f t="shared" si="1"/>
        <v>0.5</v>
      </c>
      <c r="I9" s="17">
        <f t="shared" si="3"/>
        <v>0.89285714285714279</v>
      </c>
      <c r="J9" s="66">
        <v>4374.63</v>
      </c>
      <c r="K9" s="34">
        <f t="shared" si="4"/>
        <v>0.54682874999999997</v>
      </c>
    </row>
    <row r="10" spans="1:13" s="102" customFormat="1" ht="16.5" customHeight="1" x14ac:dyDescent="0.25">
      <c r="A10" s="18" t="s">
        <v>72</v>
      </c>
      <c r="B10" s="16">
        <v>11</v>
      </c>
      <c r="C10" s="33">
        <v>10</v>
      </c>
      <c r="D10" s="59">
        <f>IF(B10&gt;0,C10/B10,0)</f>
        <v>0.90909090909090906</v>
      </c>
      <c r="E10" s="17">
        <f t="shared" si="2"/>
        <v>1.6233766233766231</v>
      </c>
      <c r="F10" s="33">
        <v>23</v>
      </c>
      <c r="G10" s="45">
        <v>12</v>
      </c>
      <c r="H10" s="57">
        <f>IF(F10&gt;0,G10/F10,0)</f>
        <v>0.52173913043478259</v>
      </c>
      <c r="I10" s="17">
        <f t="shared" si="3"/>
        <v>0.93167701863354024</v>
      </c>
      <c r="J10" s="66">
        <v>9236.82</v>
      </c>
      <c r="K10" s="34">
        <f t="shared" si="4"/>
        <v>1.1546025</v>
      </c>
    </row>
    <row r="11" spans="1:13" s="102" customFormat="1" ht="16.5" customHeight="1" x14ac:dyDescent="0.25">
      <c r="A11" s="18" t="s">
        <v>47</v>
      </c>
      <c r="B11" s="16">
        <v>16</v>
      </c>
      <c r="C11" s="33">
        <v>7</v>
      </c>
      <c r="D11" s="59">
        <f t="shared" si="0"/>
        <v>0.4375</v>
      </c>
      <c r="E11" s="17">
        <f t="shared" si="2"/>
        <v>0.78124999999999989</v>
      </c>
      <c r="F11" s="33">
        <v>17</v>
      </c>
      <c r="G11" s="45">
        <v>10</v>
      </c>
      <c r="H11" s="57">
        <f t="shared" si="1"/>
        <v>0.58823529411764708</v>
      </c>
      <c r="I11" s="17">
        <f t="shared" si="3"/>
        <v>1.0504201680672269</v>
      </c>
      <c r="J11" s="66">
        <v>12430.49</v>
      </c>
      <c r="K11" s="34">
        <f t="shared" si="4"/>
        <v>1.5538112499999999</v>
      </c>
    </row>
    <row r="12" spans="1:13" s="102" customFormat="1" ht="16.5" customHeight="1" x14ac:dyDescent="0.25">
      <c r="A12" s="15" t="s">
        <v>73</v>
      </c>
      <c r="B12" s="16">
        <v>13</v>
      </c>
      <c r="C12" s="33">
        <v>2</v>
      </c>
      <c r="D12" s="59">
        <f t="shared" si="0"/>
        <v>0.15384615384615385</v>
      </c>
      <c r="E12" s="17">
        <f t="shared" si="2"/>
        <v>0.27472527472527469</v>
      </c>
      <c r="F12" s="33">
        <v>10</v>
      </c>
      <c r="G12" s="45">
        <v>3</v>
      </c>
      <c r="H12" s="57">
        <f>IF(F12&gt;0,G12/F12,0)</f>
        <v>0.3</v>
      </c>
      <c r="I12" s="17">
        <f t="shared" si="3"/>
        <v>0.5357142857142857</v>
      </c>
      <c r="J12" s="66">
        <v>5935.42</v>
      </c>
      <c r="K12" s="34">
        <f t="shared" si="4"/>
        <v>0.74192749999999996</v>
      </c>
    </row>
    <row r="13" spans="1:13" s="102" customFormat="1" ht="16.5" customHeight="1" x14ac:dyDescent="0.25">
      <c r="A13" s="18" t="s">
        <v>74</v>
      </c>
      <c r="B13" s="16">
        <v>2</v>
      </c>
      <c r="C13" s="33">
        <v>1</v>
      </c>
      <c r="D13" s="59">
        <f t="shared" si="0"/>
        <v>0.5</v>
      </c>
      <c r="E13" s="17">
        <f t="shared" si="2"/>
        <v>0.89285714285714279</v>
      </c>
      <c r="F13" s="33">
        <v>3</v>
      </c>
      <c r="G13" s="45">
        <v>1</v>
      </c>
      <c r="H13" s="57">
        <f t="shared" si="1"/>
        <v>0.33333333333333331</v>
      </c>
      <c r="I13" s="17">
        <f t="shared" si="3"/>
        <v>0.59523809523809512</v>
      </c>
      <c r="J13" s="66">
        <v>14203.1</v>
      </c>
      <c r="K13" s="34">
        <f t="shared" si="4"/>
        <v>1.7753875000000001</v>
      </c>
    </row>
    <row r="14" spans="1:13" s="102" customFormat="1" ht="16.5" customHeight="1" x14ac:dyDescent="0.25">
      <c r="A14" s="18" t="s">
        <v>75</v>
      </c>
      <c r="B14" s="16">
        <v>10</v>
      </c>
      <c r="C14" s="33">
        <v>8</v>
      </c>
      <c r="D14" s="59">
        <f>IF(B14&gt;0,C14/B14,0)</f>
        <v>0.8</v>
      </c>
      <c r="E14" s="17">
        <f t="shared" si="2"/>
        <v>1.4285714285714286</v>
      </c>
      <c r="F14" s="33">
        <v>6</v>
      </c>
      <c r="G14" s="45">
        <v>2</v>
      </c>
      <c r="H14" s="57">
        <f>IF(F14&gt;0,G14/F14,0)</f>
        <v>0.33333333333333331</v>
      </c>
      <c r="I14" s="17">
        <f t="shared" si="3"/>
        <v>0.59523809523809512</v>
      </c>
      <c r="J14" s="66">
        <v>15587.94</v>
      </c>
      <c r="K14" s="34">
        <f t="shared" si="4"/>
        <v>1.9484925</v>
      </c>
    </row>
    <row r="15" spans="1:13" s="102" customFormat="1" ht="16.5" customHeight="1" x14ac:dyDescent="0.25">
      <c r="A15" s="18" t="s">
        <v>51</v>
      </c>
      <c r="B15" s="16">
        <v>8</v>
      </c>
      <c r="C15" s="33">
        <v>5</v>
      </c>
      <c r="D15" s="59">
        <f t="shared" si="0"/>
        <v>0.625</v>
      </c>
      <c r="E15" s="17">
        <f t="shared" si="2"/>
        <v>1.1160714285714284</v>
      </c>
      <c r="F15" s="33">
        <v>10</v>
      </c>
      <c r="G15" s="45">
        <v>6</v>
      </c>
      <c r="H15" s="57">
        <f t="shared" si="1"/>
        <v>0.6</v>
      </c>
      <c r="I15" s="17">
        <f t="shared" si="3"/>
        <v>1.0714285714285714</v>
      </c>
      <c r="J15" s="66">
        <v>4682.84</v>
      </c>
      <c r="K15" s="34">
        <f t="shared" si="4"/>
        <v>0.58535500000000007</v>
      </c>
    </row>
    <row r="16" spans="1:13" s="102" customFormat="1" ht="16.5" customHeight="1" x14ac:dyDescent="0.25">
      <c r="A16" s="18" t="s">
        <v>76</v>
      </c>
      <c r="B16" s="16">
        <v>7</v>
      </c>
      <c r="C16" s="33">
        <v>6</v>
      </c>
      <c r="D16" s="59">
        <f t="shared" si="0"/>
        <v>0.8571428571428571</v>
      </c>
      <c r="E16" s="17">
        <f t="shared" si="2"/>
        <v>1.5306122448979589</v>
      </c>
      <c r="F16" s="33">
        <v>8</v>
      </c>
      <c r="G16" s="45">
        <v>7</v>
      </c>
      <c r="H16" s="57">
        <f>IF(F16&gt;0,G16/F16,0)</f>
        <v>0.875</v>
      </c>
      <c r="I16" s="17">
        <f t="shared" si="3"/>
        <v>1.5624999999999998</v>
      </c>
      <c r="J16" s="66">
        <v>6797.0050000000001</v>
      </c>
      <c r="K16" s="34">
        <f t="shared" si="4"/>
        <v>0.84962562500000005</v>
      </c>
    </row>
    <row r="17" spans="1:12" s="102" customFormat="1" ht="16.5" customHeight="1" x14ac:dyDescent="0.25">
      <c r="A17" s="18" t="s">
        <v>53</v>
      </c>
      <c r="B17" s="16">
        <v>30</v>
      </c>
      <c r="C17" s="33">
        <v>14</v>
      </c>
      <c r="D17" s="59">
        <f>IF(B17&gt;0,C17/B17,0)</f>
        <v>0.46666666666666667</v>
      </c>
      <c r="E17" s="17">
        <f t="shared" si="2"/>
        <v>0.83333333333333326</v>
      </c>
      <c r="F17" s="33">
        <v>29</v>
      </c>
      <c r="G17" s="45">
        <v>14</v>
      </c>
      <c r="H17" s="57">
        <f>IF(F17&gt;0,G17/F17,0)</f>
        <v>0.48275862068965519</v>
      </c>
      <c r="I17" s="17">
        <f t="shared" si="3"/>
        <v>0.86206896551724133</v>
      </c>
      <c r="J17" s="66">
        <v>17828.174999999999</v>
      </c>
      <c r="K17" s="34">
        <f t="shared" si="4"/>
        <v>2.2285218749999998</v>
      </c>
    </row>
    <row r="18" spans="1:12" s="102" customFormat="1" ht="16.5" customHeight="1" x14ac:dyDescent="0.25">
      <c r="A18" s="18" t="s">
        <v>77</v>
      </c>
      <c r="B18" s="16">
        <v>21</v>
      </c>
      <c r="C18" s="33">
        <v>11</v>
      </c>
      <c r="D18" s="59">
        <f>IF(B18&gt;0,C18/B18,0)</f>
        <v>0.52380952380952384</v>
      </c>
      <c r="E18" s="17">
        <f t="shared" si="2"/>
        <v>0.93537414965986387</v>
      </c>
      <c r="F18" s="33">
        <v>25</v>
      </c>
      <c r="G18" s="45">
        <v>16</v>
      </c>
      <c r="H18" s="57">
        <f>IF(F18&gt;0,G18/F18,0)</f>
        <v>0.64</v>
      </c>
      <c r="I18" s="17">
        <f t="shared" si="3"/>
        <v>1.1428571428571428</v>
      </c>
      <c r="J18" s="66">
        <v>15791.39</v>
      </c>
      <c r="K18" s="34">
        <f t="shared" si="4"/>
        <v>1.97392375</v>
      </c>
    </row>
    <row r="19" spans="1:12" s="102" customFormat="1" ht="16.5" customHeight="1" x14ac:dyDescent="0.25">
      <c r="A19" s="18" t="s">
        <v>78</v>
      </c>
      <c r="B19" s="16">
        <v>12</v>
      </c>
      <c r="C19" s="33">
        <v>5</v>
      </c>
      <c r="D19" s="59">
        <f t="shared" si="0"/>
        <v>0.41666666666666669</v>
      </c>
      <c r="E19" s="17">
        <f t="shared" si="2"/>
        <v>0.74404761904761896</v>
      </c>
      <c r="F19" s="33">
        <v>17</v>
      </c>
      <c r="G19" s="45">
        <v>7</v>
      </c>
      <c r="H19" s="57">
        <f t="shared" si="1"/>
        <v>0.41176470588235292</v>
      </c>
      <c r="I19" s="17">
        <f t="shared" si="3"/>
        <v>0.73529411764705876</v>
      </c>
      <c r="J19" s="66">
        <v>8790</v>
      </c>
      <c r="K19" s="34">
        <f t="shared" si="4"/>
        <v>1.0987499999999999</v>
      </c>
    </row>
    <row r="20" spans="1:12" s="102" customFormat="1" ht="16.5" customHeight="1" x14ac:dyDescent="0.25">
      <c r="A20" s="18" t="s">
        <v>56</v>
      </c>
      <c r="B20" s="16">
        <v>17</v>
      </c>
      <c r="C20" s="33">
        <v>8</v>
      </c>
      <c r="D20" s="59">
        <f t="shared" si="0"/>
        <v>0.47058823529411764</v>
      </c>
      <c r="E20" s="17">
        <f t="shared" si="2"/>
        <v>0.84033613445378141</v>
      </c>
      <c r="F20" s="33">
        <v>22</v>
      </c>
      <c r="G20" s="45">
        <v>12</v>
      </c>
      <c r="H20" s="57">
        <f t="shared" si="1"/>
        <v>0.54545454545454541</v>
      </c>
      <c r="I20" s="17">
        <f t="shared" si="3"/>
        <v>0.97402597402597391</v>
      </c>
      <c r="J20" s="66">
        <v>10706.674999999999</v>
      </c>
      <c r="K20" s="34">
        <f t="shared" si="4"/>
        <v>1.3383343749999999</v>
      </c>
    </row>
    <row r="21" spans="1:12" s="102" customFormat="1" ht="16.5" customHeight="1" thickBot="1" x14ac:dyDescent="0.3">
      <c r="A21" s="19" t="s">
        <v>57</v>
      </c>
      <c r="B21" s="20">
        <v>8</v>
      </c>
      <c r="C21" s="42">
        <v>4</v>
      </c>
      <c r="D21" s="60">
        <f t="shared" si="0"/>
        <v>0.5</v>
      </c>
      <c r="E21" s="17">
        <f t="shared" si="2"/>
        <v>0.89285714285714279</v>
      </c>
      <c r="F21" s="35">
        <v>13</v>
      </c>
      <c r="G21" s="75">
        <v>9</v>
      </c>
      <c r="H21" s="58">
        <f t="shared" si="1"/>
        <v>0.69230769230769229</v>
      </c>
      <c r="I21" s="17">
        <f t="shared" si="3"/>
        <v>1.2362637362637361</v>
      </c>
      <c r="J21" s="100">
        <v>14375.075000000001</v>
      </c>
      <c r="K21" s="34">
        <f t="shared" si="4"/>
        <v>1.7968843750000001</v>
      </c>
    </row>
    <row r="22" spans="1:12" s="103" customFormat="1" ht="16.5" customHeight="1" thickBot="1" x14ac:dyDescent="0.3">
      <c r="A22" s="22" t="s">
        <v>79</v>
      </c>
      <c r="B22" s="23">
        <v>337</v>
      </c>
      <c r="C22" s="43">
        <v>207</v>
      </c>
      <c r="D22" s="79">
        <f t="shared" si="0"/>
        <v>0.6142433234421365</v>
      </c>
      <c r="E22" s="24">
        <f>D22/0.56</f>
        <v>1.0968630775752437</v>
      </c>
      <c r="F22" s="107">
        <v>360</v>
      </c>
      <c r="G22" s="43">
        <v>218</v>
      </c>
      <c r="H22" s="79">
        <f t="shared" si="1"/>
        <v>0.60555555555555551</v>
      </c>
      <c r="I22" s="24">
        <f>H22/0.56</f>
        <v>1.0813492063492063</v>
      </c>
      <c r="J22" s="108">
        <v>13627.6</v>
      </c>
      <c r="K22" s="37">
        <f>(J22/8000)</f>
        <v>1.7034500000000001</v>
      </c>
    </row>
    <row r="23" spans="1:12" s="103" customFormat="1" ht="16.5" customHeight="1" x14ac:dyDescent="0.25">
      <c r="A23" s="165" t="s">
        <v>91</v>
      </c>
      <c r="B23" s="191"/>
      <c r="C23" s="191"/>
      <c r="D23" s="191"/>
      <c r="E23" s="191"/>
      <c r="F23" s="191"/>
      <c r="G23" s="191"/>
      <c r="H23" s="191"/>
      <c r="I23" s="191"/>
      <c r="J23" s="191"/>
      <c r="K23" s="192"/>
      <c r="L23" s="106"/>
    </row>
    <row r="24" spans="1:12" s="104"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Normal="100" workbookViewId="0">
      <selection activeCell="A25" sqref="A25"/>
    </sheetView>
  </sheetViews>
  <sheetFormatPr defaultColWidth="9.1796875" defaultRowHeight="13" x14ac:dyDescent="0.3"/>
  <cols>
    <col min="1" max="1" width="19.1796875" style="25" customWidth="1"/>
    <col min="2" max="4" width="11.7265625" style="25" customWidth="1"/>
    <col min="5" max="5" width="10.81640625" style="25" customWidth="1"/>
    <col min="6" max="8" width="11.7265625" style="25" customWidth="1"/>
    <col min="9" max="9" width="10.81640625" style="25" customWidth="1"/>
    <col min="10" max="10" width="11.54296875" style="25" customWidth="1"/>
    <col min="11" max="11" width="10.81640625" style="25" customWidth="1"/>
    <col min="12" max="12" width="0" style="25" hidden="1" customWidth="1"/>
    <col min="13" max="16384" width="9.1796875" style="25"/>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SEPTEMBER 30, 2022</v>
      </c>
      <c r="B2" s="186"/>
      <c r="C2" s="186"/>
      <c r="D2" s="186"/>
      <c r="E2" s="186"/>
      <c r="F2" s="186"/>
      <c r="G2" s="186"/>
      <c r="H2" s="186"/>
      <c r="I2" s="186"/>
      <c r="J2" s="186"/>
      <c r="K2" s="187"/>
    </row>
    <row r="3" spans="1:13" s="101" customFormat="1" ht="20.149999999999999" customHeight="1" thickBot="1" x14ac:dyDescent="0.3">
      <c r="A3" s="188" t="s">
        <v>86</v>
      </c>
      <c r="B3" s="189"/>
      <c r="C3" s="189"/>
      <c r="D3" s="189"/>
      <c r="E3" s="189"/>
      <c r="F3" s="189"/>
      <c r="G3" s="189"/>
      <c r="H3" s="189"/>
      <c r="I3" s="189"/>
      <c r="J3" s="189"/>
      <c r="K3" s="190"/>
      <c r="L3" s="131"/>
      <c r="M3" s="132"/>
    </row>
    <row r="4" spans="1:13" s="101" customFormat="1" x14ac:dyDescent="0.25">
      <c r="A4" s="46" t="s">
        <v>14</v>
      </c>
      <c r="B4" s="54" t="s">
        <v>15</v>
      </c>
      <c r="C4" s="47" t="s">
        <v>16</v>
      </c>
      <c r="D4" s="47" t="s">
        <v>17</v>
      </c>
      <c r="E4" s="48" t="s">
        <v>18</v>
      </c>
      <c r="F4" s="47" t="s">
        <v>60</v>
      </c>
      <c r="G4" s="47" t="s">
        <v>20</v>
      </c>
      <c r="H4" s="47" t="s">
        <v>61</v>
      </c>
      <c r="I4" s="47" t="s">
        <v>22</v>
      </c>
      <c r="J4" s="53" t="s">
        <v>62</v>
      </c>
      <c r="K4" s="49" t="s">
        <v>24</v>
      </c>
    </row>
    <row r="5" spans="1:13" s="102" customFormat="1" ht="39.5" thickBot="1" x14ac:dyDescent="0.3">
      <c r="A5" s="126" t="s">
        <v>63</v>
      </c>
      <c r="B5" s="127" t="s">
        <v>64</v>
      </c>
      <c r="C5" s="129" t="s">
        <v>65</v>
      </c>
      <c r="D5" s="129" t="s">
        <v>66</v>
      </c>
      <c r="E5" s="125" t="s">
        <v>67</v>
      </c>
      <c r="F5" s="129" t="s">
        <v>68</v>
      </c>
      <c r="G5" s="129" t="s">
        <v>69</v>
      </c>
      <c r="H5" s="129" t="s">
        <v>70</v>
      </c>
      <c r="I5" s="129" t="s">
        <v>67</v>
      </c>
      <c r="J5" s="38" t="s">
        <v>71</v>
      </c>
      <c r="K5" s="64" t="s">
        <v>83</v>
      </c>
    </row>
    <row r="6" spans="1:13" s="102" customFormat="1" ht="16.5" customHeight="1" x14ac:dyDescent="0.25">
      <c r="A6" s="39" t="s">
        <v>42</v>
      </c>
      <c r="B6" s="112">
        <v>43</v>
      </c>
      <c r="C6" s="113">
        <v>23</v>
      </c>
      <c r="D6" s="114">
        <f>+C6/B6</f>
        <v>0.53488372093023251</v>
      </c>
      <c r="E6" s="115">
        <f>D6/0.56</f>
        <v>0.95514950166112944</v>
      </c>
      <c r="F6" s="113">
        <v>25</v>
      </c>
      <c r="G6" s="44">
        <v>10</v>
      </c>
      <c r="H6" s="116">
        <f>+G6/F6</f>
        <v>0.4</v>
      </c>
      <c r="I6" s="115">
        <f>H6/0.56</f>
        <v>0.7142857142857143</v>
      </c>
      <c r="J6" s="117">
        <v>9000</v>
      </c>
      <c r="K6" s="109">
        <f>(J6/8000)</f>
        <v>1.125</v>
      </c>
    </row>
    <row r="7" spans="1:13" s="102" customFormat="1" ht="16.5" customHeight="1" x14ac:dyDescent="0.25">
      <c r="A7" s="18" t="s">
        <v>43</v>
      </c>
      <c r="B7" s="16">
        <v>131</v>
      </c>
      <c r="C7" s="33">
        <v>95</v>
      </c>
      <c r="D7" s="59">
        <f t="shared" ref="D7:D22" si="0">+C7/B7</f>
        <v>0.72519083969465647</v>
      </c>
      <c r="E7" s="17">
        <f>D7/0.56</f>
        <v>1.2949836423118863</v>
      </c>
      <c r="F7" s="33">
        <v>125</v>
      </c>
      <c r="G7" s="45">
        <v>82</v>
      </c>
      <c r="H7" s="57">
        <f t="shared" ref="H7:H22" si="1">+G7/F7</f>
        <v>0.65600000000000003</v>
      </c>
      <c r="I7" s="17">
        <f>H7/0.56</f>
        <v>1.1714285714285713</v>
      </c>
      <c r="J7" s="66">
        <v>15000</v>
      </c>
      <c r="K7" s="34">
        <f>(J7/8000)</f>
        <v>1.875</v>
      </c>
    </row>
    <row r="8" spans="1:13" s="102" customFormat="1" ht="16.5" customHeight="1" x14ac:dyDescent="0.25">
      <c r="A8" s="18" t="s">
        <v>44</v>
      </c>
      <c r="B8" s="16">
        <v>119</v>
      </c>
      <c r="C8" s="33">
        <v>67</v>
      </c>
      <c r="D8" s="59">
        <f t="shared" si="0"/>
        <v>0.56302521008403361</v>
      </c>
      <c r="E8" s="17">
        <f t="shared" ref="E8:E22" si="2">D8/0.56</f>
        <v>1.0054021608643455</v>
      </c>
      <c r="F8" s="33">
        <v>147</v>
      </c>
      <c r="G8" s="45">
        <v>96</v>
      </c>
      <c r="H8" s="57">
        <f t="shared" si="1"/>
        <v>0.65306122448979587</v>
      </c>
      <c r="I8" s="17">
        <f t="shared" ref="I8:I22" si="3">H8/0.56</f>
        <v>1.1661807580174925</v>
      </c>
      <c r="J8" s="66">
        <v>11311.54</v>
      </c>
      <c r="K8" s="34">
        <f t="shared" ref="K8:K22" si="4">(J8/8000)</f>
        <v>1.4139425000000001</v>
      </c>
    </row>
    <row r="9" spans="1:13" s="102" customFormat="1" ht="16.5" customHeight="1" x14ac:dyDescent="0.25">
      <c r="A9" s="18" t="s">
        <v>45</v>
      </c>
      <c r="B9" s="16">
        <v>9</v>
      </c>
      <c r="C9" s="33">
        <v>5</v>
      </c>
      <c r="D9" s="59">
        <f t="shared" si="0"/>
        <v>0.55555555555555558</v>
      </c>
      <c r="E9" s="17">
        <f t="shared" si="2"/>
        <v>0.99206349206349198</v>
      </c>
      <c r="F9" s="33">
        <v>11</v>
      </c>
      <c r="G9" s="45">
        <v>7</v>
      </c>
      <c r="H9" s="57">
        <f t="shared" si="1"/>
        <v>0.63636363636363635</v>
      </c>
      <c r="I9" s="17">
        <f t="shared" si="3"/>
        <v>1.1363636363636362</v>
      </c>
      <c r="J9" s="66">
        <v>4374.63</v>
      </c>
      <c r="K9" s="34">
        <f t="shared" si="4"/>
        <v>0.54682874999999997</v>
      </c>
    </row>
    <row r="10" spans="1:13" s="102" customFormat="1" ht="16.5" customHeight="1" x14ac:dyDescent="0.25">
      <c r="A10" s="18" t="s">
        <v>72</v>
      </c>
      <c r="B10" s="16">
        <v>33</v>
      </c>
      <c r="C10" s="33">
        <v>20</v>
      </c>
      <c r="D10" s="59">
        <f>IF(B10&gt;0,C10/B10,0)</f>
        <v>0.60606060606060608</v>
      </c>
      <c r="E10" s="17">
        <f t="shared" si="2"/>
        <v>1.0822510822510822</v>
      </c>
      <c r="F10" s="33">
        <v>41</v>
      </c>
      <c r="G10" s="45">
        <v>23</v>
      </c>
      <c r="H10" s="57">
        <f>IF(F10&gt;0,G10/F10,0)</f>
        <v>0.56097560975609762</v>
      </c>
      <c r="I10" s="17">
        <f t="shared" si="3"/>
        <v>1.0017421602787457</v>
      </c>
      <c r="J10" s="66">
        <v>8198.86</v>
      </c>
      <c r="K10" s="34">
        <f t="shared" si="4"/>
        <v>1.0248575</v>
      </c>
    </row>
    <row r="11" spans="1:13" s="102" customFormat="1" ht="16.5" customHeight="1" x14ac:dyDescent="0.25">
      <c r="A11" s="18" t="s">
        <v>47</v>
      </c>
      <c r="B11" s="16">
        <v>60</v>
      </c>
      <c r="C11" s="33">
        <v>33</v>
      </c>
      <c r="D11" s="59">
        <f t="shared" si="0"/>
        <v>0.55000000000000004</v>
      </c>
      <c r="E11" s="17">
        <f t="shared" si="2"/>
        <v>0.9821428571428571</v>
      </c>
      <c r="F11" s="33">
        <v>47</v>
      </c>
      <c r="G11" s="45">
        <v>26</v>
      </c>
      <c r="H11" s="57">
        <f t="shared" si="1"/>
        <v>0.55319148936170215</v>
      </c>
      <c r="I11" s="17">
        <f t="shared" si="3"/>
        <v>0.9878419452887538</v>
      </c>
      <c r="J11" s="66">
        <v>10091</v>
      </c>
      <c r="K11" s="34">
        <f t="shared" si="4"/>
        <v>1.2613749999999999</v>
      </c>
    </row>
    <row r="12" spans="1:13" s="102" customFormat="1" ht="16.5" customHeight="1" x14ac:dyDescent="0.25">
      <c r="A12" s="15" t="s">
        <v>73</v>
      </c>
      <c r="B12" s="16">
        <v>39</v>
      </c>
      <c r="C12" s="33">
        <v>18</v>
      </c>
      <c r="D12" s="59">
        <f t="shared" si="0"/>
        <v>0.46153846153846156</v>
      </c>
      <c r="E12" s="17">
        <f t="shared" si="2"/>
        <v>0.82417582417582413</v>
      </c>
      <c r="F12" s="33">
        <v>26</v>
      </c>
      <c r="G12" s="45">
        <v>14</v>
      </c>
      <c r="H12" s="57">
        <f t="shared" si="1"/>
        <v>0.53846153846153844</v>
      </c>
      <c r="I12" s="17">
        <f t="shared" si="3"/>
        <v>0.96153846153846145</v>
      </c>
      <c r="J12" s="66">
        <v>5370</v>
      </c>
      <c r="K12" s="34">
        <f t="shared" si="4"/>
        <v>0.67125000000000001</v>
      </c>
    </row>
    <row r="13" spans="1:13" s="102" customFormat="1" ht="16.5" customHeight="1" x14ac:dyDescent="0.25">
      <c r="A13" s="18" t="s">
        <v>74</v>
      </c>
      <c r="B13" s="16">
        <v>3</v>
      </c>
      <c r="C13" s="33">
        <v>2</v>
      </c>
      <c r="D13" s="59">
        <f t="shared" si="0"/>
        <v>0.66666666666666663</v>
      </c>
      <c r="E13" s="17">
        <f t="shared" si="2"/>
        <v>1.1904761904761902</v>
      </c>
      <c r="F13" s="33">
        <v>4</v>
      </c>
      <c r="G13" s="45">
        <v>2</v>
      </c>
      <c r="H13" s="57">
        <f t="shared" si="1"/>
        <v>0.5</v>
      </c>
      <c r="I13" s="17">
        <f t="shared" si="3"/>
        <v>0.89285714285714279</v>
      </c>
      <c r="J13" s="66">
        <v>9462.3799999999992</v>
      </c>
      <c r="K13" s="34">
        <f t="shared" si="4"/>
        <v>1.1827974999999999</v>
      </c>
    </row>
    <row r="14" spans="1:13" s="102" customFormat="1" ht="16.5" customHeight="1" x14ac:dyDescent="0.25">
      <c r="A14" s="18" t="s">
        <v>75</v>
      </c>
      <c r="B14" s="16">
        <v>47</v>
      </c>
      <c r="C14" s="33">
        <v>32</v>
      </c>
      <c r="D14" s="59">
        <f>IF(B14&gt;0,C14/B14,0)</f>
        <v>0.68085106382978722</v>
      </c>
      <c r="E14" s="17">
        <f t="shared" si="2"/>
        <v>1.21580547112462</v>
      </c>
      <c r="F14" s="33">
        <v>50</v>
      </c>
      <c r="G14" s="45">
        <v>31</v>
      </c>
      <c r="H14" s="57">
        <f>IF(F14&gt;0,G14/F14,0)</f>
        <v>0.62</v>
      </c>
      <c r="I14" s="17">
        <f t="shared" si="3"/>
        <v>1.107142857142857</v>
      </c>
      <c r="J14" s="66">
        <v>8686.75</v>
      </c>
      <c r="K14" s="34">
        <f t="shared" si="4"/>
        <v>1.08584375</v>
      </c>
    </row>
    <row r="15" spans="1:13" s="102" customFormat="1" ht="16.5" customHeight="1" x14ac:dyDescent="0.25">
      <c r="A15" s="18" t="s">
        <v>51</v>
      </c>
      <c r="B15" s="16">
        <v>22</v>
      </c>
      <c r="C15" s="33">
        <v>12</v>
      </c>
      <c r="D15" s="59">
        <f t="shared" si="0"/>
        <v>0.54545454545454541</v>
      </c>
      <c r="E15" s="17">
        <f t="shared" si="2"/>
        <v>0.97402597402597391</v>
      </c>
      <c r="F15" s="33">
        <v>19</v>
      </c>
      <c r="G15" s="45">
        <v>10</v>
      </c>
      <c r="H15" s="57">
        <f t="shared" si="1"/>
        <v>0.52631578947368418</v>
      </c>
      <c r="I15" s="17">
        <f t="shared" si="3"/>
        <v>0.93984962406015027</v>
      </c>
      <c r="J15" s="66">
        <v>4374.0450000000001</v>
      </c>
      <c r="K15" s="34">
        <f t="shared" si="4"/>
        <v>0.54675562499999997</v>
      </c>
    </row>
    <row r="16" spans="1:13" s="102" customFormat="1" ht="16.5" customHeight="1" x14ac:dyDescent="0.25">
      <c r="A16" s="18" t="s">
        <v>76</v>
      </c>
      <c r="B16" s="16">
        <v>12</v>
      </c>
      <c r="C16" s="33">
        <v>8</v>
      </c>
      <c r="D16" s="59">
        <f t="shared" si="0"/>
        <v>0.66666666666666663</v>
      </c>
      <c r="E16" s="17">
        <f t="shared" si="2"/>
        <v>1.1904761904761902</v>
      </c>
      <c r="F16" s="33">
        <v>14</v>
      </c>
      <c r="G16" s="45">
        <v>9</v>
      </c>
      <c r="H16" s="57">
        <f t="shared" si="1"/>
        <v>0.6428571428571429</v>
      </c>
      <c r="I16" s="17">
        <f t="shared" si="3"/>
        <v>1.1479591836734693</v>
      </c>
      <c r="J16" s="66">
        <v>6115.4949999999999</v>
      </c>
      <c r="K16" s="34">
        <f t="shared" si="4"/>
        <v>0.76443687500000002</v>
      </c>
    </row>
    <row r="17" spans="1:12" s="102" customFormat="1" ht="16.5" customHeight="1" x14ac:dyDescent="0.25">
      <c r="A17" s="18" t="s">
        <v>53</v>
      </c>
      <c r="B17" s="16">
        <v>85</v>
      </c>
      <c r="C17" s="33">
        <v>49</v>
      </c>
      <c r="D17" s="59">
        <f t="shared" si="0"/>
        <v>0.57647058823529407</v>
      </c>
      <c r="E17" s="17">
        <f t="shared" si="2"/>
        <v>1.0294117647058822</v>
      </c>
      <c r="F17" s="33">
        <v>91</v>
      </c>
      <c r="G17" s="45">
        <v>56</v>
      </c>
      <c r="H17" s="57">
        <f t="shared" si="1"/>
        <v>0.61538461538461542</v>
      </c>
      <c r="I17" s="17">
        <f t="shared" si="3"/>
        <v>1.0989010989010988</v>
      </c>
      <c r="J17" s="66">
        <v>14094.6</v>
      </c>
      <c r="K17" s="34">
        <f t="shared" si="4"/>
        <v>1.761825</v>
      </c>
    </row>
    <row r="18" spans="1:12" s="102" customFormat="1" ht="16.5" customHeight="1" x14ac:dyDescent="0.25">
      <c r="A18" s="18" t="s">
        <v>77</v>
      </c>
      <c r="B18" s="16">
        <v>37</v>
      </c>
      <c r="C18" s="33">
        <v>25</v>
      </c>
      <c r="D18" s="59">
        <f>IF(B18&gt;0,C18/B18,0)</f>
        <v>0.67567567567567566</v>
      </c>
      <c r="E18" s="17">
        <f t="shared" si="2"/>
        <v>1.2065637065637065</v>
      </c>
      <c r="F18" s="33">
        <v>36</v>
      </c>
      <c r="G18" s="45">
        <v>24</v>
      </c>
      <c r="H18" s="57">
        <f>IF(F18&gt;0,G18/F18,0)</f>
        <v>0.66666666666666663</v>
      </c>
      <c r="I18" s="17">
        <f t="shared" si="3"/>
        <v>1.1904761904761902</v>
      </c>
      <c r="J18" s="66">
        <v>12243.6</v>
      </c>
      <c r="K18" s="34">
        <f t="shared" si="4"/>
        <v>1.5304500000000001</v>
      </c>
    </row>
    <row r="19" spans="1:12" s="102" customFormat="1" ht="16.5" customHeight="1" x14ac:dyDescent="0.25">
      <c r="A19" s="18" t="s">
        <v>78</v>
      </c>
      <c r="B19" s="16">
        <v>29</v>
      </c>
      <c r="C19" s="33">
        <v>14</v>
      </c>
      <c r="D19" s="59">
        <f t="shared" si="0"/>
        <v>0.48275862068965519</v>
      </c>
      <c r="E19" s="17">
        <f t="shared" si="2"/>
        <v>0.86206896551724133</v>
      </c>
      <c r="F19" s="33">
        <v>37</v>
      </c>
      <c r="G19" s="45">
        <v>16</v>
      </c>
      <c r="H19" s="57">
        <f t="shared" si="1"/>
        <v>0.43243243243243246</v>
      </c>
      <c r="I19" s="17">
        <f t="shared" si="3"/>
        <v>0.77220077220077221</v>
      </c>
      <c r="J19" s="66">
        <v>9328.5</v>
      </c>
      <c r="K19" s="34">
        <f t="shared" si="4"/>
        <v>1.1660625</v>
      </c>
    </row>
    <row r="20" spans="1:12" s="102" customFormat="1" ht="16.5" customHeight="1" x14ac:dyDescent="0.25">
      <c r="A20" s="18" t="s">
        <v>56</v>
      </c>
      <c r="B20" s="16">
        <v>49</v>
      </c>
      <c r="C20" s="33">
        <v>23</v>
      </c>
      <c r="D20" s="59">
        <f t="shared" si="0"/>
        <v>0.46938775510204084</v>
      </c>
      <c r="E20" s="17">
        <f t="shared" si="2"/>
        <v>0.83819241982507287</v>
      </c>
      <c r="F20" s="33">
        <v>66</v>
      </c>
      <c r="G20" s="45">
        <v>30</v>
      </c>
      <c r="H20" s="57">
        <f t="shared" si="1"/>
        <v>0.45454545454545453</v>
      </c>
      <c r="I20" s="17">
        <f t="shared" si="3"/>
        <v>0.81168831168831157</v>
      </c>
      <c r="J20" s="66">
        <v>7448.67</v>
      </c>
      <c r="K20" s="34">
        <f t="shared" si="4"/>
        <v>0.93108374999999999</v>
      </c>
    </row>
    <row r="21" spans="1:12" s="102" customFormat="1" ht="16.5" customHeight="1" thickBot="1" x14ac:dyDescent="0.3">
      <c r="A21" s="19" t="s">
        <v>57</v>
      </c>
      <c r="B21" s="20">
        <v>17</v>
      </c>
      <c r="C21" s="42">
        <v>10</v>
      </c>
      <c r="D21" s="60">
        <f t="shared" si="0"/>
        <v>0.58823529411764708</v>
      </c>
      <c r="E21" s="21">
        <f t="shared" si="2"/>
        <v>1.0504201680672269</v>
      </c>
      <c r="F21" s="35">
        <v>26</v>
      </c>
      <c r="G21" s="75">
        <v>13</v>
      </c>
      <c r="H21" s="58">
        <f t="shared" si="1"/>
        <v>0.5</v>
      </c>
      <c r="I21" s="21">
        <f t="shared" si="3"/>
        <v>0.89285714285714279</v>
      </c>
      <c r="J21" s="100">
        <v>11521.1</v>
      </c>
      <c r="K21" s="111">
        <f t="shared" si="4"/>
        <v>1.4401375000000001</v>
      </c>
    </row>
    <row r="22" spans="1:12" s="103" customFormat="1" ht="16.5" customHeight="1" thickBot="1" x14ac:dyDescent="0.3">
      <c r="A22" s="22" t="s">
        <v>79</v>
      </c>
      <c r="B22" s="23">
        <v>735</v>
      </c>
      <c r="C22" s="43">
        <v>436</v>
      </c>
      <c r="D22" s="79">
        <f t="shared" si="0"/>
        <v>0.5931972789115646</v>
      </c>
      <c r="E22" s="24">
        <f t="shared" si="2"/>
        <v>1.0592808551992223</v>
      </c>
      <c r="F22" s="107">
        <v>765</v>
      </c>
      <c r="G22" s="43">
        <v>449</v>
      </c>
      <c r="H22" s="79">
        <f t="shared" si="1"/>
        <v>0.58692810457516342</v>
      </c>
      <c r="I22" s="24">
        <f t="shared" si="3"/>
        <v>1.0480859010270775</v>
      </c>
      <c r="J22" s="108">
        <v>11280.74</v>
      </c>
      <c r="K22" s="37">
        <f t="shared" si="4"/>
        <v>1.4100925</v>
      </c>
    </row>
    <row r="23" spans="1:12" s="103" customFormat="1" ht="16.5" customHeight="1" x14ac:dyDescent="0.25">
      <c r="A23" s="165" t="s">
        <v>88</v>
      </c>
      <c r="B23" s="191"/>
      <c r="C23" s="191"/>
      <c r="D23" s="191"/>
      <c r="E23" s="191"/>
      <c r="F23" s="191"/>
      <c r="G23" s="191"/>
      <c r="H23" s="191"/>
      <c r="I23" s="191"/>
      <c r="J23" s="191"/>
      <c r="K23" s="192"/>
      <c r="L23" s="106"/>
    </row>
    <row r="24" spans="1:12" s="104"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zoomScaleNormal="100" workbookViewId="0">
      <selection activeCell="A25" sqref="A25"/>
    </sheetView>
  </sheetViews>
  <sheetFormatPr defaultColWidth="9.1796875" defaultRowHeight="13" x14ac:dyDescent="0.3"/>
  <cols>
    <col min="1" max="1" width="19.1796875" style="25" customWidth="1"/>
    <col min="2" max="4" width="11.7265625" style="25" customWidth="1"/>
    <col min="5" max="5" width="10.81640625" style="25" customWidth="1"/>
    <col min="6" max="8" width="11.7265625" style="25" customWidth="1"/>
    <col min="9" max="9" width="10.81640625" style="25" customWidth="1"/>
    <col min="10" max="10" width="11.54296875" style="25" customWidth="1"/>
    <col min="11" max="11" width="10.81640625" style="25" customWidth="1"/>
    <col min="12" max="12" width="0" style="25" hidden="1" customWidth="1"/>
    <col min="13" max="16384" width="9.1796875" style="25"/>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SEPTEMBER 30, 2022</v>
      </c>
      <c r="B2" s="186"/>
      <c r="C2" s="186"/>
      <c r="D2" s="186"/>
      <c r="E2" s="186"/>
      <c r="F2" s="186"/>
      <c r="G2" s="186"/>
      <c r="H2" s="186"/>
      <c r="I2" s="186"/>
      <c r="J2" s="186"/>
      <c r="K2" s="187"/>
    </row>
    <row r="3" spans="1:13" s="101" customFormat="1" ht="20.149999999999999" customHeight="1" thickBot="1" x14ac:dyDescent="0.3">
      <c r="A3" s="188" t="s">
        <v>87</v>
      </c>
      <c r="B3" s="189"/>
      <c r="C3" s="189"/>
      <c r="D3" s="189"/>
      <c r="E3" s="189"/>
      <c r="F3" s="189"/>
      <c r="G3" s="189"/>
      <c r="H3" s="189"/>
      <c r="I3" s="189"/>
      <c r="J3" s="189"/>
      <c r="K3" s="190"/>
      <c r="L3" s="131"/>
      <c r="M3" s="132"/>
    </row>
    <row r="4" spans="1:13" s="101" customFormat="1" x14ac:dyDescent="0.25">
      <c r="A4" s="46" t="s">
        <v>14</v>
      </c>
      <c r="B4" s="54" t="s">
        <v>15</v>
      </c>
      <c r="C4" s="47" t="s">
        <v>16</v>
      </c>
      <c r="D4" s="47" t="s">
        <v>17</v>
      </c>
      <c r="E4" s="48" t="s">
        <v>18</v>
      </c>
      <c r="F4" s="47" t="s">
        <v>60</v>
      </c>
      <c r="G4" s="47" t="s">
        <v>20</v>
      </c>
      <c r="H4" s="47" t="s">
        <v>61</v>
      </c>
      <c r="I4" s="47" t="s">
        <v>22</v>
      </c>
      <c r="J4" s="53" t="s">
        <v>62</v>
      </c>
      <c r="K4" s="49" t="s">
        <v>24</v>
      </c>
    </row>
    <row r="5" spans="1:13" s="102" customFormat="1" ht="39.5" thickBot="1" x14ac:dyDescent="0.3">
      <c r="A5" s="126" t="s">
        <v>63</v>
      </c>
      <c r="B5" s="127" t="s">
        <v>64</v>
      </c>
      <c r="C5" s="129" t="s">
        <v>65</v>
      </c>
      <c r="D5" s="129" t="s">
        <v>66</v>
      </c>
      <c r="E5" s="125" t="s">
        <v>67</v>
      </c>
      <c r="F5" s="129" t="s">
        <v>68</v>
      </c>
      <c r="G5" s="129" t="s">
        <v>69</v>
      </c>
      <c r="H5" s="129" t="s">
        <v>70</v>
      </c>
      <c r="I5" s="129" t="s">
        <v>67</v>
      </c>
      <c r="J5" s="38" t="s">
        <v>71</v>
      </c>
      <c r="K5" s="64" t="s">
        <v>83</v>
      </c>
    </row>
    <row r="6" spans="1:13" s="102" customFormat="1" ht="16.5" customHeight="1" x14ac:dyDescent="0.25">
      <c r="A6" s="39" t="s">
        <v>42</v>
      </c>
      <c r="B6" s="112">
        <v>640</v>
      </c>
      <c r="C6" s="113">
        <v>388</v>
      </c>
      <c r="D6" s="114">
        <f>+C6/B6</f>
        <v>0.60624999999999996</v>
      </c>
      <c r="E6" s="115">
        <f>D6/0.63</f>
        <v>0.96230158730158721</v>
      </c>
      <c r="F6" s="113">
        <v>461</v>
      </c>
      <c r="G6" s="44">
        <v>289</v>
      </c>
      <c r="H6" s="116">
        <f>+G6/F6</f>
        <v>0.6268980477223427</v>
      </c>
      <c r="I6" s="115">
        <f>H6/0.65</f>
        <v>0.96445853495745026</v>
      </c>
      <c r="J6" s="117">
        <v>8990.1350000000002</v>
      </c>
      <c r="K6" s="109">
        <f>(J6/8000)</f>
        <v>1.1237668750000001</v>
      </c>
    </row>
    <row r="7" spans="1:13" s="102" customFormat="1" ht="16.5" customHeight="1" x14ac:dyDescent="0.25">
      <c r="A7" s="18" t="s">
        <v>43</v>
      </c>
      <c r="B7" s="16">
        <v>1849</v>
      </c>
      <c r="C7" s="33">
        <v>1189</v>
      </c>
      <c r="D7" s="59">
        <f t="shared" ref="D7:D22" si="0">+C7/B7</f>
        <v>0.64305029745808551</v>
      </c>
      <c r="E7" s="17">
        <f>D7/0.63</f>
        <v>1.0207147578699769</v>
      </c>
      <c r="F7" s="33">
        <v>1439</v>
      </c>
      <c r="G7" s="45">
        <v>999</v>
      </c>
      <c r="H7" s="57">
        <f t="shared" ref="H7:H22" si="1">+G7/F7</f>
        <v>0.69423210562890891</v>
      </c>
      <c r="I7" s="17">
        <f>H7/0.65</f>
        <v>1.0680493932752444</v>
      </c>
      <c r="J7" s="66">
        <v>11541.06</v>
      </c>
      <c r="K7" s="34">
        <f>(J7/8000)</f>
        <v>1.4426325</v>
      </c>
    </row>
    <row r="8" spans="1:13" s="102" customFormat="1" ht="16.5" customHeight="1" x14ac:dyDescent="0.25">
      <c r="A8" s="18" t="s">
        <v>44</v>
      </c>
      <c r="B8" s="16">
        <v>1730</v>
      </c>
      <c r="C8" s="33">
        <v>1127</v>
      </c>
      <c r="D8" s="59">
        <f t="shared" si="0"/>
        <v>0.65144508670520229</v>
      </c>
      <c r="E8" s="17">
        <f t="shared" ref="E8:E21" si="2">D8/0.63</f>
        <v>1.0340398201669878</v>
      </c>
      <c r="F8" s="33">
        <v>1048</v>
      </c>
      <c r="G8" s="45">
        <v>717</v>
      </c>
      <c r="H8" s="57">
        <f t="shared" si="1"/>
        <v>0.68416030534351147</v>
      </c>
      <c r="I8" s="17">
        <f t="shared" ref="I8:I21" si="3">H8/0.65</f>
        <v>1.0525543159130946</v>
      </c>
      <c r="J8" s="66">
        <v>10022.18</v>
      </c>
      <c r="K8" s="34">
        <f t="shared" ref="K8:K21" si="4">(J8/8000)</f>
        <v>1.2527725000000001</v>
      </c>
    </row>
    <row r="9" spans="1:13" s="102" customFormat="1" ht="16.5" customHeight="1" x14ac:dyDescent="0.25">
      <c r="A9" s="18" t="s">
        <v>45</v>
      </c>
      <c r="B9" s="16">
        <v>1570</v>
      </c>
      <c r="C9" s="33">
        <v>962</v>
      </c>
      <c r="D9" s="59">
        <f t="shared" si="0"/>
        <v>0.61273885350318469</v>
      </c>
      <c r="E9" s="17">
        <f t="shared" si="2"/>
        <v>0.97260135476695986</v>
      </c>
      <c r="F9" s="33">
        <v>1090</v>
      </c>
      <c r="G9" s="45">
        <v>730</v>
      </c>
      <c r="H9" s="57">
        <f t="shared" si="1"/>
        <v>0.66972477064220182</v>
      </c>
      <c r="I9" s="17">
        <f t="shared" si="3"/>
        <v>1.0303458009880027</v>
      </c>
      <c r="J9" s="66">
        <v>10163.655000000001</v>
      </c>
      <c r="K9" s="34">
        <f t="shared" si="4"/>
        <v>1.270456875</v>
      </c>
    </row>
    <row r="10" spans="1:13" s="102" customFormat="1" ht="16.5" customHeight="1" x14ac:dyDescent="0.25">
      <c r="A10" s="18" t="s">
        <v>72</v>
      </c>
      <c r="B10" s="16">
        <v>567</v>
      </c>
      <c r="C10" s="33">
        <v>363</v>
      </c>
      <c r="D10" s="59">
        <f>IF(B10&gt;0,C10/B10,0)</f>
        <v>0.64021164021164023</v>
      </c>
      <c r="E10" s="17">
        <f t="shared" si="2"/>
        <v>1.0162089527168892</v>
      </c>
      <c r="F10" s="33">
        <v>328</v>
      </c>
      <c r="G10" s="45">
        <v>212</v>
      </c>
      <c r="H10" s="57">
        <f>IF(F10&gt;0,G10/F10,0)</f>
        <v>0.64634146341463417</v>
      </c>
      <c r="I10" s="17">
        <f t="shared" si="3"/>
        <v>0.99437148217636018</v>
      </c>
      <c r="J10" s="66">
        <v>9664.36</v>
      </c>
      <c r="K10" s="34">
        <f t="shared" si="4"/>
        <v>1.208045</v>
      </c>
    </row>
    <row r="11" spans="1:13" s="102" customFormat="1" ht="16.5" customHeight="1" x14ac:dyDescent="0.25">
      <c r="A11" s="18" t="s">
        <v>47</v>
      </c>
      <c r="B11" s="16">
        <v>3072</v>
      </c>
      <c r="C11" s="33">
        <v>1950</v>
      </c>
      <c r="D11" s="59">
        <f t="shared" si="0"/>
        <v>0.634765625</v>
      </c>
      <c r="E11" s="17">
        <f t="shared" si="2"/>
        <v>1.0075644841269842</v>
      </c>
      <c r="F11" s="33">
        <v>2283</v>
      </c>
      <c r="G11" s="45">
        <v>1491</v>
      </c>
      <c r="H11" s="57">
        <f t="shared" si="1"/>
        <v>0.65308804204993431</v>
      </c>
      <c r="I11" s="17">
        <f t="shared" si="3"/>
        <v>1.0047508339229758</v>
      </c>
      <c r="J11" s="66">
        <v>10538.63</v>
      </c>
      <c r="K11" s="34">
        <f t="shared" si="4"/>
        <v>1.3173287499999999</v>
      </c>
    </row>
    <row r="12" spans="1:13" s="102" customFormat="1" ht="16.5" customHeight="1" x14ac:dyDescent="0.25">
      <c r="A12" s="15" t="s">
        <v>73</v>
      </c>
      <c r="B12" s="16">
        <v>521</v>
      </c>
      <c r="C12" s="33">
        <v>317</v>
      </c>
      <c r="D12" s="59">
        <f t="shared" si="0"/>
        <v>0.60844529750479848</v>
      </c>
      <c r="E12" s="17">
        <f t="shared" si="2"/>
        <v>0.96578618651555315</v>
      </c>
      <c r="F12" s="33">
        <v>298</v>
      </c>
      <c r="G12" s="45">
        <v>192</v>
      </c>
      <c r="H12" s="57">
        <f t="shared" si="1"/>
        <v>0.64429530201342278</v>
      </c>
      <c r="I12" s="17">
        <f t="shared" si="3"/>
        <v>0.99122354155911196</v>
      </c>
      <c r="J12" s="66">
        <v>8734.9500000000007</v>
      </c>
      <c r="K12" s="34">
        <f t="shared" si="4"/>
        <v>1.0918687500000002</v>
      </c>
    </row>
    <row r="13" spans="1:13" s="102" customFormat="1" ht="16.5" customHeight="1" x14ac:dyDescent="0.25">
      <c r="A13" s="18" t="s">
        <v>74</v>
      </c>
      <c r="B13" s="16">
        <v>1602</v>
      </c>
      <c r="C13" s="33">
        <v>1018</v>
      </c>
      <c r="D13" s="59">
        <f t="shared" si="0"/>
        <v>0.63545568039950062</v>
      </c>
      <c r="E13" s="17">
        <f t="shared" si="2"/>
        <v>1.0086598101579376</v>
      </c>
      <c r="F13" s="33">
        <v>1064</v>
      </c>
      <c r="G13" s="45">
        <v>713</v>
      </c>
      <c r="H13" s="57">
        <f t="shared" si="1"/>
        <v>0.67011278195488722</v>
      </c>
      <c r="I13" s="17">
        <f t="shared" si="3"/>
        <v>1.0309427414690573</v>
      </c>
      <c r="J13" s="66">
        <v>12084.92</v>
      </c>
      <c r="K13" s="34">
        <f t="shared" si="4"/>
        <v>1.510615</v>
      </c>
    </row>
    <row r="14" spans="1:13" s="102" customFormat="1" ht="16.5" customHeight="1" x14ac:dyDescent="0.25">
      <c r="A14" s="18" t="s">
        <v>75</v>
      </c>
      <c r="B14" s="16">
        <v>658</v>
      </c>
      <c r="C14" s="33">
        <v>450</v>
      </c>
      <c r="D14" s="59">
        <f t="shared" si="0"/>
        <v>0.68389057750759874</v>
      </c>
      <c r="E14" s="17">
        <f t="shared" si="2"/>
        <v>1.0855405992184106</v>
      </c>
      <c r="F14" s="33">
        <v>433</v>
      </c>
      <c r="G14" s="45">
        <v>291</v>
      </c>
      <c r="H14" s="57">
        <f t="shared" si="1"/>
        <v>0.67205542725173206</v>
      </c>
      <c r="I14" s="17">
        <f t="shared" si="3"/>
        <v>1.0339314265411261</v>
      </c>
      <c r="J14" s="66">
        <v>8267.8150000000005</v>
      </c>
      <c r="K14" s="34">
        <f t="shared" si="4"/>
        <v>1.0334768750000001</v>
      </c>
    </row>
    <row r="15" spans="1:13" s="102" customFormat="1" ht="16.5" customHeight="1" x14ac:dyDescent="0.25">
      <c r="A15" s="18" t="s">
        <v>51</v>
      </c>
      <c r="B15" s="16">
        <v>2456</v>
      </c>
      <c r="C15" s="33">
        <v>1589</v>
      </c>
      <c r="D15" s="59">
        <f t="shared" si="0"/>
        <v>0.6469869706840391</v>
      </c>
      <c r="E15" s="17">
        <f t="shared" si="2"/>
        <v>1.0269634455302208</v>
      </c>
      <c r="F15" s="33">
        <v>1565</v>
      </c>
      <c r="G15" s="45">
        <v>1112</v>
      </c>
      <c r="H15" s="57">
        <f t="shared" si="1"/>
        <v>0.71054313099041533</v>
      </c>
      <c r="I15" s="17">
        <f t="shared" si="3"/>
        <v>1.0931432784467927</v>
      </c>
      <c r="J15" s="66">
        <v>8514.07</v>
      </c>
      <c r="K15" s="34">
        <f t="shared" si="4"/>
        <v>1.06425875</v>
      </c>
    </row>
    <row r="16" spans="1:13" s="102" customFormat="1" ht="16.5" customHeight="1" x14ac:dyDescent="0.25">
      <c r="A16" s="18" t="s">
        <v>76</v>
      </c>
      <c r="B16" s="16">
        <v>1530</v>
      </c>
      <c r="C16" s="33">
        <v>983</v>
      </c>
      <c r="D16" s="59">
        <f t="shared" si="0"/>
        <v>0.642483660130719</v>
      </c>
      <c r="E16" s="17">
        <f t="shared" si="2"/>
        <v>1.0198153335408238</v>
      </c>
      <c r="F16" s="33">
        <v>1113</v>
      </c>
      <c r="G16" s="45">
        <v>746</v>
      </c>
      <c r="H16" s="57">
        <f t="shared" si="1"/>
        <v>0.67026055705300991</v>
      </c>
      <c r="I16" s="17">
        <f t="shared" si="3"/>
        <v>1.0311700877738614</v>
      </c>
      <c r="J16" s="66">
        <v>10597.5</v>
      </c>
      <c r="K16" s="34">
        <f t="shared" si="4"/>
        <v>1.3246875</v>
      </c>
    </row>
    <row r="17" spans="1:12" s="102" customFormat="1" ht="16.5" customHeight="1" x14ac:dyDescent="0.25">
      <c r="A17" s="18" t="s">
        <v>53</v>
      </c>
      <c r="B17" s="16">
        <v>3172</v>
      </c>
      <c r="C17" s="33">
        <v>2044</v>
      </c>
      <c r="D17" s="59">
        <f t="shared" si="0"/>
        <v>0.64438839848675911</v>
      </c>
      <c r="E17" s="17">
        <f t="shared" si="2"/>
        <v>1.0228387277567605</v>
      </c>
      <c r="F17" s="33">
        <v>2041</v>
      </c>
      <c r="G17" s="45">
        <v>1422</v>
      </c>
      <c r="H17" s="57">
        <f t="shared" si="1"/>
        <v>0.6967172954434101</v>
      </c>
      <c r="I17" s="17">
        <f t="shared" si="3"/>
        <v>1.071872762220631</v>
      </c>
      <c r="J17" s="66">
        <v>14228.79</v>
      </c>
      <c r="K17" s="34">
        <f t="shared" si="4"/>
        <v>1.77859875</v>
      </c>
    </row>
    <row r="18" spans="1:12" s="102" customFormat="1" ht="16.5" customHeight="1" x14ac:dyDescent="0.25">
      <c r="A18" s="18" t="s">
        <v>77</v>
      </c>
      <c r="B18" s="16">
        <v>3146</v>
      </c>
      <c r="C18" s="33">
        <v>2077</v>
      </c>
      <c r="D18" s="59">
        <f>IF(B18&gt;0,C18/B18,0)</f>
        <v>0.6602034329307056</v>
      </c>
      <c r="E18" s="17">
        <f t="shared" si="2"/>
        <v>1.0479419570328661</v>
      </c>
      <c r="F18" s="33">
        <v>1881</v>
      </c>
      <c r="G18" s="45">
        <v>1302</v>
      </c>
      <c r="H18" s="57">
        <f>IF(F18&gt;0,G18/F18,0)</f>
        <v>0.69218500797448168</v>
      </c>
      <c r="I18" s="17">
        <f t="shared" si="3"/>
        <v>1.0649000122684333</v>
      </c>
      <c r="J18" s="66">
        <v>14307.6</v>
      </c>
      <c r="K18" s="34">
        <f t="shared" si="4"/>
        <v>1.7884500000000001</v>
      </c>
    </row>
    <row r="19" spans="1:12" s="102" customFormat="1" ht="16.5" customHeight="1" x14ac:dyDescent="0.25">
      <c r="A19" s="18" t="s">
        <v>78</v>
      </c>
      <c r="B19" s="16">
        <v>1106</v>
      </c>
      <c r="C19" s="33">
        <v>713</v>
      </c>
      <c r="D19" s="59">
        <f t="shared" si="0"/>
        <v>0.6446654611211573</v>
      </c>
      <c r="E19" s="17">
        <f t="shared" si="2"/>
        <v>1.0232785097161228</v>
      </c>
      <c r="F19" s="33">
        <v>711</v>
      </c>
      <c r="G19" s="45">
        <v>471</v>
      </c>
      <c r="H19" s="57">
        <f t="shared" si="1"/>
        <v>0.66244725738396626</v>
      </c>
      <c r="I19" s="17">
        <f t="shared" si="3"/>
        <v>1.0191496267445634</v>
      </c>
      <c r="J19" s="66">
        <v>11145.87</v>
      </c>
      <c r="K19" s="34">
        <f t="shared" si="4"/>
        <v>1.39323375</v>
      </c>
    </row>
    <row r="20" spans="1:12" s="102" customFormat="1" ht="16.5" customHeight="1" x14ac:dyDescent="0.25">
      <c r="A20" s="18" t="s">
        <v>56</v>
      </c>
      <c r="B20" s="16">
        <v>1784</v>
      </c>
      <c r="C20" s="33">
        <v>1070</v>
      </c>
      <c r="D20" s="59">
        <f t="shared" si="0"/>
        <v>0.59977578475336324</v>
      </c>
      <c r="E20" s="17">
        <f t="shared" si="2"/>
        <v>0.95202505516406866</v>
      </c>
      <c r="F20" s="33">
        <v>1138</v>
      </c>
      <c r="G20" s="45">
        <v>747</v>
      </c>
      <c r="H20" s="57">
        <f t="shared" si="1"/>
        <v>0.656414762741652</v>
      </c>
      <c r="I20" s="17">
        <f t="shared" si="3"/>
        <v>1.0098688657563877</v>
      </c>
      <c r="J20" s="66">
        <v>11787.36</v>
      </c>
      <c r="K20" s="34">
        <f t="shared" si="4"/>
        <v>1.4734200000000002</v>
      </c>
    </row>
    <row r="21" spans="1:12" s="102" customFormat="1" ht="16.5" customHeight="1" thickBot="1" x14ac:dyDescent="0.3">
      <c r="A21" s="19" t="s">
        <v>57</v>
      </c>
      <c r="B21" s="20">
        <v>2511</v>
      </c>
      <c r="C21" s="42">
        <v>1592</v>
      </c>
      <c r="D21" s="60">
        <f t="shared" si="0"/>
        <v>0.63401035444046194</v>
      </c>
      <c r="E21" s="17">
        <f t="shared" si="2"/>
        <v>1.0063656419689873</v>
      </c>
      <c r="F21" s="35">
        <v>1593</v>
      </c>
      <c r="G21" s="75">
        <v>1064</v>
      </c>
      <c r="H21" s="58">
        <f t="shared" si="1"/>
        <v>0.66792215944758315</v>
      </c>
      <c r="I21" s="17">
        <f t="shared" si="3"/>
        <v>1.0275725529962818</v>
      </c>
      <c r="J21" s="100">
        <v>11781.225</v>
      </c>
      <c r="K21" s="34">
        <f t="shared" si="4"/>
        <v>1.4726531250000001</v>
      </c>
    </row>
    <row r="22" spans="1:12" s="103" customFormat="1" ht="16.5" customHeight="1" thickBot="1" x14ac:dyDescent="0.3">
      <c r="A22" s="22" t="s">
        <v>79</v>
      </c>
      <c r="B22" s="23">
        <v>27914</v>
      </c>
      <c r="C22" s="43">
        <v>17832</v>
      </c>
      <c r="D22" s="79">
        <f t="shared" si="0"/>
        <v>0.63881923049365907</v>
      </c>
      <c r="E22" s="24">
        <f>D22/0.63</f>
        <v>1.0139987785613636</v>
      </c>
      <c r="F22" s="107">
        <v>18486</v>
      </c>
      <c r="G22" s="43">
        <v>12498</v>
      </c>
      <c r="H22" s="79">
        <f t="shared" si="1"/>
        <v>0.6760791950665368</v>
      </c>
      <c r="I22" s="24">
        <f>H22/0.65</f>
        <v>1.0401218385639028</v>
      </c>
      <c r="J22" s="108">
        <v>11143.25</v>
      </c>
      <c r="K22" s="37">
        <f>(J22/8000)</f>
        <v>1.39290625</v>
      </c>
    </row>
    <row r="23" spans="1:12" s="103" customFormat="1" ht="16.5" customHeight="1" x14ac:dyDescent="0.25">
      <c r="A23" s="165" t="str">
        <f>'2 - Job Seeker'!A25:K25</f>
        <v>*State Labor Exchange Goals:   Q2 EE Rate = 63%    Q4 EE Rate = 65%    Median Earnings = $8000</v>
      </c>
      <c r="B23" s="191"/>
      <c r="C23" s="191"/>
      <c r="D23" s="191"/>
      <c r="E23" s="191"/>
      <c r="F23" s="191"/>
      <c r="G23" s="191"/>
      <c r="H23" s="191"/>
      <c r="I23" s="191"/>
      <c r="J23" s="191"/>
      <c r="K23" s="192"/>
      <c r="L23" s="106"/>
    </row>
    <row r="24" spans="1:12" s="104"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12" ma:contentTypeDescription="Create a new document." ma:contentTypeScope="" ma:versionID="404f54cce78412f772f11987147cff3b">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ad2c8b6c99a2ad6f374eab2666c316c1"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c7e6f66-5166-47a0-ad83-3c99a4fc2e00}" ma:internalName="TaxCatchAll" ma:showField="CatchAllData" ma:web="b72976aa-e7d9-498e-b08a-d3d9e47e40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72976aa-e7d9-498e-b08a-d3d9e47e4056" xsi:nil="true"/>
    <lcf76f155ced4ddcb4097134ff3c332f xmlns="a543ae4e-6060-48c8-a421-709023b87e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2.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3.xml><?xml version="1.0" encoding="utf-8"?>
<ds:datastoreItem xmlns:ds="http://schemas.openxmlformats.org/officeDocument/2006/customXml" ds:itemID="{3283C403-27B6-42EB-9C31-000089083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 ds:uri="b72976aa-e7d9-498e-b08a-d3d9e47e4056"/>
    <ds:schemaRef ds:uri="a543ae4e-6060-48c8-a421-709023b87e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(DWD)</cp:lastModifiedBy>
  <cp:revision/>
  <dcterms:created xsi:type="dcterms:W3CDTF">2002-02-12T20:34:33Z</dcterms:created>
  <dcterms:modified xsi:type="dcterms:W3CDTF">2022-12-12T18:25:40Z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0x0101005739B83D9EC05746835EEFEAC1333386</vt:lpwstr>
  </property>
</Properties>
</file>