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3 Reports/FY23 Q2 12312022/"/>
    </mc:Choice>
  </mc:AlternateContent>
  <xr:revisionPtr revIDLastSave="150" documentId="11_60BEDAE0B9C0B460A5E53785608922667850FE44" xr6:coauthVersionLast="47" xr6:coauthVersionMax="47" xr10:uidLastSave="{F57E3B85-7B90-4041-B4E0-DAEB02C218F6}"/>
  <bookViews>
    <workbookView xWindow="-110" yWindow="-110" windowWidth="19420" windowHeight="11020" tabRatio="899" firstSheet="2" activeTab="8"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42" l="1"/>
  <c r="K8" i="42"/>
  <c r="K9" i="42"/>
  <c r="K10" i="42"/>
  <c r="K11" i="42"/>
  <c r="K12" i="42"/>
  <c r="K13" i="42"/>
  <c r="K14" i="42"/>
  <c r="K15" i="42"/>
  <c r="K16" i="42"/>
  <c r="K17" i="42"/>
  <c r="K18" i="42"/>
  <c r="K19" i="42"/>
  <c r="K20" i="42"/>
  <c r="K21" i="42"/>
  <c r="K7" i="42"/>
  <c r="K6" i="42"/>
  <c r="K6" i="40"/>
  <c r="K22" i="40"/>
  <c r="K8" i="40"/>
  <c r="K9" i="40"/>
  <c r="K10" i="40"/>
  <c r="K11" i="40"/>
  <c r="K12" i="40"/>
  <c r="K13" i="40"/>
  <c r="K14" i="40"/>
  <c r="K15" i="40"/>
  <c r="K16" i="40"/>
  <c r="K17" i="40"/>
  <c r="K18" i="40"/>
  <c r="K19" i="40"/>
  <c r="K20" i="40"/>
  <c r="K21" i="40"/>
  <c r="K7" i="40"/>
  <c r="I22" i="40"/>
  <c r="I8" i="40"/>
  <c r="I9" i="40"/>
  <c r="I10" i="40"/>
  <c r="I11" i="40"/>
  <c r="I12" i="40"/>
  <c r="I13" i="40"/>
  <c r="I14" i="40"/>
  <c r="I15" i="40"/>
  <c r="I16" i="40"/>
  <c r="I17" i="40"/>
  <c r="I18" i="40"/>
  <c r="I19" i="40"/>
  <c r="I20" i="40"/>
  <c r="I21" i="40"/>
  <c r="I7" i="40"/>
  <c r="I6" i="40"/>
  <c r="E22" i="40"/>
  <c r="E8" i="40"/>
  <c r="E9" i="40"/>
  <c r="E10" i="40"/>
  <c r="E11" i="40"/>
  <c r="E12" i="40"/>
  <c r="E13" i="40"/>
  <c r="E14" i="40"/>
  <c r="E15" i="40"/>
  <c r="E16" i="40"/>
  <c r="E17" i="40"/>
  <c r="E18" i="40"/>
  <c r="E19" i="40"/>
  <c r="E20" i="40"/>
  <c r="E21" i="40"/>
  <c r="E7" i="40"/>
  <c r="E6" i="40"/>
  <c r="K22" i="39"/>
  <c r="K8" i="39"/>
  <c r="K9" i="39"/>
  <c r="K10" i="39"/>
  <c r="K11" i="39"/>
  <c r="K12" i="39"/>
  <c r="K13" i="39"/>
  <c r="K14" i="39"/>
  <c r="K15" i="39"/>
  <c r="K16" i="39"/>
  <c r="K17" i="39"/>
  <c r="K18" i="39"/>
  <c r="K19" i="39"/>
  <c r="K20" i="39"/>
  <c r="K21" i="39"/>
  <c r="K7" i="39"/>
  <c r="K6" i="39"/>
  <c r="K22" i="29"/>
  <c r="K8" i="29"/>
  <c r="K9" i="29"/>
  <c r="K10" i="29"/>
  <c r="K11" i="29"/>
  <c r="K12" i="29"/>
  <c r="K13" i="29"/>
  <c r="K14" i="29"/>
  <c r="K15" i="29"/>
  <c r="K16" i="29"/>
  <c r="K17" i="29"/>
  <c r="K18" i="29"/>
  <c r="K19" i="29"/>
  <c r="K20" i="29"/>
  <c r="K21" i="29"/>
  <c r="K7" i="29"/>
  <c r="K6" i="29"/>
  <c r="K22" i="37"/>
  <c r="K8" i="37"/>
  <c r="K9" i="37"/>
  <c r="K10" i="37"/>
  <c r="K11" i="37"/>
  <c r="K12" i="37"/>
  <c r="K13" i="37"/>
  <c r="K14" i="37"/>
  <c r="K15" i="37"/>
  <c r="K16" i="37"/>
  <c r="K17" i="37"/>
  <c r="K18" i="37"/>
  <c r="K19" i="37"/>
  <c r="K20" i="37"/>
  <c r="K21" i="37"/>
  <c r="K7" i="37"/>
  <c r="K6" i="37"/>
  <c r="K24" i="18"/>
  <c r="K9" i="18"/>
  <c r="K10" i="18"/>
  <c r="K11" i="18"/>
  <c r="K12" i="18"/>
  <c r="K13" i="18"/>
  <c r="K14" i="18"/>
  <c r="K15" i="18"/>
  <c r="K16" i="18"/>
  <c r="K17" i="18"/>
  <c r="K18" i="18"/>
  <c r="K19" i="18"/>
  <c r="K20" i="18"/>
  <c r="K21" i="18"/>
  <c r="K22" i="18"/>
  <c r="K23" i="18"/>
  <c r="K8" i="18"/>
  <c r="D13" i="18"/>
  <c r="E13" i="18" s="1"/>
  <c r="H13" i="18"/>
  <c r="I13" i="18" s="1"/>
  <c r="D14" i="18"/>
  <c r="E14" i="18"/>
  <c r="H14" i="18"/>
  <c r="I14" i="18" s="1"/>
  <c r="D15" i="18"/>
  <c r="E15" i="18"/>
  <c r="H15" i="18"/>
  <c r="I15" i="18"/>
  <c r="D16" i="18"/>
  <c r="E16" i="18"/>
  <c r="H16" i="18"/>
  <c r="I16" i="18" s="1"/>
  <c r="D17" i="18"/>
  <c r="E17" i="18"/>
  <c r="H17" i="18"/>
  <c r="I17" i="18"/>
  <c r="D18" i="18"/>
  <c r="E18" i="18" s="1"/>
  <c r="H18" i="18"/>
  <c r="I18" i="18" s="1"/>
  <c r="D19" i="18"/>
  <c r="E19" i="18"/>
  <c r="H19" i="18"/>
  <c r="I19" i="18" s="1"/>
  <c r="D20" i="18"/>
  <c r="E20" i="18" s="1"/>
  <c r="H20" i="18"/>
  <c r="I20" i="18"/>
  <c r="D21" i="18"/>
  <c r="E21" i="18" s="1"/>
  <c r="H21" i="18"/>
  <c r="I21" i="18" s="1"/>
  <c r="D22" i="18"/>
  <c r="E22" i="18"/>
  <c r="H22" i="18"/>
  <c r="I22" i="18"/>
  <c r="D23" i="18"/>
  <c r="E23" i="18"/>
  <c r="H23" i="18"/>
  <c r="I23" i="18" s="1"/>
  <c r="D24" i="18"/>
  <c r="E24" i="18"/>
  <c r="H24" i="18"/>
  <c r="I24" i="18"/>
  <c r="I9" i="18"/>
  <c r="I10" i="18"/>
  <c r="I11" i="18"/>
  <c r="H9" i="18"/>
  <c r="H10" i="18"/>
  <c r="H11" i="18"/>
  <c r="H12" i="18"/>
  <c r="I12" i="18" s="1"/>
  <c r="K8" i="41" l="1"/>
  <c r="K9" i="41"/>
  <c r="K10" i="41"/>
  <c r="K11" i="41"/>
  <c r="K12" i="41"/>
  <c r="K13" i="41"/>
  <c r="K14" i="41"/>
  <c r="K15" i="41"/>
  <c r="K16" i="41"/>
  <c r="K17" i="41"/>
  <c r="K18" i="41"/>
  <c r="K19" i="41"/>
  <c r="K20" i="41"/>
  <c r="K21" i="41"/>
  <c r="K22" i="41"/>
  <c r="K7" i="41"/>
  <c r="K6" i="41"/>
  <c r="L9" i="14"/>
  <c r="H14" i="41" l="1"/>
  <c r="I14" i="41" s="1"/>
  <c r="H14" i="40"/>
  <c r="D14" i="41" l="1"/>
  <c r="E14" i="41" s="1"/>
  <c r="D14" i="40"/>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12" i="18"/>
  <c r="E12"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H17" i="40"/>
  <c r="D17" i="40"/>
  <c r="H18" i="41"/>
  <c r="I18" i="41" s="1"/>
  <c r="H10" i="41"/>
  <c r="I10" i="41" s="1"/>
  <c r="H18" i="40"/>
  <c r="H12" i="40"/>
  <c r="H10" i="40"/>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D22" i="40"/>
  <c r="H21" i="40"/>
  <c r="D21" i="40"/>
  <c r="H20" i="40"/>
  <c r="D20" i="40"/>
  <c r="H19" i="40"/>
  <c r="D19" i="40"/>
  <c r="D18" i="40"/>
  <c r="D16" i="40"/>
  <c r="H15" i="40"/>
  <c r="D15" i="40"/>
  <c r="H13" i="40"/>
  <c r="D13" i="40"/>
  <c r="D12" i="40"/>
  <c r="H11" i="40"/>
  <c r="D11" i="40"/>
  <c r="D10" i="40"/>
  <c r="H9" i="40"/>
  <c r="D9" i="40"/>
  <c r="H8" i="40"/>
  <c r="D8" i="40"/>
  <c r="H7" i="40"/>
  <c r="D7" i="40"/>
  <c r="H6" i="40"/>
  <c r="D6" i="40"/>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<sst xmlns="http://schemas.openxmlformats.org/spreadsheetml/2006/main" count="372" uniqueCount="92">
  <si>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</si>
  <si>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</si>
  <si>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</si>
  <si>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</si>
  <si>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</si>
  <si>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</si>
  <si>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</si>
  <si>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</si>
  <si>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</si>
  <si>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</si>
  <si>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</si>
  <si>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</si>
  <si>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</si>
  <si>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</si>
  <si>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</si>
  <si>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</si>
  <si>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</si>
  <si>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</si>
  <si>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</si>
  <si>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</si>
  <si>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</si>
  <si>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</si>
  <si>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</si>
  <si>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</si>
  <si>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</si>
  <si>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</si>
  <si>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</si>
  <si>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</si>
  <si>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</si>
  <si>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</si>
  <si>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</si>
  <si>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</si>
  <si>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</si>
  <si>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</si>
  <si>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</si>
  <si>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</si>
  <si>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</si>
  <si>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</si>
  <si>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</si>
  <si>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</si>
  <si>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</si>
  <si>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</si>
  <si>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</si>
  <si>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</si>
  <si>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</si>
  <si>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</si>
  <si>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</si>
  <si>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</si>
  <si>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</si>
  <si>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</si>
  <si>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</si>
  <si>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</si>
  <si>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</si>
  <si>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</si>
  <si>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</si>
  <si>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</si>
  <si>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</si>
  <si>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</si>
  <si>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</si>
  <si>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</si>
  <si>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</si>
  <si>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</si>
  <si>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</si>
  <si>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</si>
  <si>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</si>
  <si>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</si>
  <si>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</si>
  <si>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</si>
  <si>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</si>
  <si>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</si>
  <si>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</si>
  <si>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</si>
  <si>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</si>
  <si>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</si>
  <si>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</si>
  <si>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</si>
  <si>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</si>
  <si>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</si>
  <si>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</si>
  <si>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</si>
  <si>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*State Labor Exchange Goals:   Q2 EE Rate = 63%    Q4 EE Rate = 65%    Median Earnings = $8000</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</si>
  <si>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</si>
  <si>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</si>
  <si>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</si>
  <si>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</si>
  <si>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*State Veteran Goals:   Q2 EE Rate = 56%    Q4 EE Rate = 56%    Median Earnings = $8000</t>
  </si>
  <si>
    <t>CHART 5 - DISABLED VETERAN OUTCOME SUMMARY</t>
  </si>
  <si>
    <t>CHART 6 - DVOP DISABLED VETERAN OUTCOME SUMMARY</t>
  </si>
  <si>
    <t>CHART 7 - DVOP VETERAN OUTCOME SUMMARY</t>
  </si>
  <si>
    <t>*State DVOP Goals:   Q2 EE Rate = 56%    Q4 EE Rate = 56%    Median Earnings = $8000</t>
  </si>
  <si>
    <t>CHART 8 - RESEA OUTCOME SUMMARY</t>
  </si>
  <si>
    <t>FY23 QUARTER ENDING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</si>
</sst>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193">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9" fontId="5" fillId="0" borderId="38" xfId="8" applyFont="1" applyFill="1" applyBorder="1" applyAlignment="1">
      <alignment horizontal="center" vertical="center"/>
    </xf>
    <xf numFmtId="9" fontId="5" fillId="0" borderId="0" xfId="8"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9" fontId="5" fillId="0" borderId="63" xfId="8" applyFont="1" applyFill="1" applyBorder="1" applyAlignment="1">
      <alignment horizontal="center" vertical="center"/>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Font="1" applyFill="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5" x14ac:dyDescent="0.25"/>
  <cols>
    <col min="9" max="9" width="9.26953125" customWidth="1"/>
  </cols>
  <sheetData>
    <row r="1" spans="1:14" ht="18" thickBot="1" x14ac:dyDescent="0.4">
      <c r="A1" s="123"/>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33"/>
      <c r="B3" s="134"/>
      <c r="C3" s="134"/>
      <c r="D3" s="134"/>
      <c r="E3" s="134"/>
      <c r="F3" s="134"/>
      <c r="G3" s="134"/>
      <c r="H3" s="134"/>
      <c r="I3" s="134"/>
      <c r="J3" s="134"/>
      <c r="K3" s="134"/>
      <c r="L3" s="134"/>
      <c r="M3" s="135"/>
    </row>
    <row r="4" spans="1:14" ht="17.5" x14ac:dyDescent="0.35">
      <c r="A4" s="136" t="s">
        <v>0</v>
      </c>
      <c r="B4" s="137"/>
      <c r="C4" s="137"/>
      <c r="D4" s="137"/>
      <c r="E4" s="137"/>
      <c r="F4" s="137"/>
      <c r="G4" s="137"/>
      <c r="H4" s="137"/>
      <c r="I4" s="137"/>
      <c r="J4" s="137"/>
      <c r="K4" s="137"/>
      <c r="L4" s="137"/>
      <c r="M4" s="138"/>
    </row>
    <row r="5" spans="1:14" ht="17.5" x14ac:dyDescent="0.35">
      <c r="A5" s="136" t="s">
        <v>91</v>
      </c>
      <c r="B5" s="137"/>
      <c r="C5" s="137"/>
      <c r="D5" s="137"/>
      <c r="E5" s="137"/>
      <c r="F5" s="137"/>
      <c r="G5" s="137"/>
      <c r="H5" s="137"/>
      <c r="I5" s="137"/>
      <c r="J5" s="137"/>
      <c r="K5" s="137"/>
      <c r="L5" s="137"/>
      <c r="M5" s="138"/>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8"/>
      <c r="E13" s="24"/>
      <c r="F13" s="39"/>
      <c r="G13" s="24"/>
      <c r="H13" s="24"/>
      <c r="I13" s="24"/>
      <c r="J13" s="24"/>
      <c r="K13" s="24"/>
      <c r="L13" s="24"/>
      <c r="M13" s="27"/>
    </row>
    <row r="14" spans="1:14" ht="12.75" customHeight="1" x14ac:dyDescent="0.35">
      <c r="A14" s="28"/>
      <c r="B14" s="39"/>
      <c r="C14" s="39"/>
      <c r="D14" s="118"/>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17"/>
      <c r="B27" s="24"/>
      <c r="C27" s="24"/>
      <c r="D27" s="24"/>
      <c r="E27" s="8" t="s">
        <v>10</v>
      </c>
      <c r="F27" s="122"/>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9" t="s">
        <v>11</v>
      </c>
      <c r="B30" s="24"/>
      <c r="C30" s="24"/>
      <c r="D30" s="24"/>
      <c r="F30" s="24"/>
      <c r="G30" s="24"/>
      <c r="H30" s="24"/>
      <c r="I30" s="24"/>
      <c r="J30" s="24"/>
      <c r="L30" s="24"/>
      <c r="M30" s="27"/>
    </row>
    <row r="31" spans="1:13" ht="15" x14ac:dyDescent="0.3">
      <c r="A31" s="119" t="s">
        <v>12</v>
      </c>
      <c r="B31" s="24"/>
      <c r="C31" s="24"/>
      <c r="D31" s="24"/>
      <c r="E31" s="8"/>
      <c r="F31" s="24"/>
      <c r="G31" s="24"/>
      <c r="H31" s="24"/>
      <c r="I31" s="24"/>
      <c r="J31" s="24"/>
      <c r="L31" s="24"/>
      <c r="M31" s="27"/>
    </row>
    <row r="32" spans="1:13" ht="15.5" thickBot="1" x14ac:dyDescent="0.35">
      <c r="A32" s="29"/>
      <c r="B32" s="30"/>
      <c r="C32" s="30"/>
      <c r="D32" s="30"/>
      <c r="E32" s="104"/>
      <c r="F32" s="30"/>
      <c r="G32" s="30"/>
      <c r="H32" s="30"/>
      <c r="I32" s="30"/>
      <c r="J32" s="30"/>
      <c r="K32" s="30"/>
      <c r="L32" s="30"/>
      <c r="M32" s="31"/>
    </row>
    <row r="33" spans="13:13" ht="13" thickTop="1" x14ac:dyDescent="0.25"/>
    <row r="35" spans="13:13" ht="13" x14ac:dyDescent="0.3">
      <c r="M35" s="109"/>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3"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45" t="s">
        <v>0</v>
      </c>
      <c r="B1" s="146"/>
      <c r="C1" s="146"/>
      <c r="D1" s="146"/>
      <c r="E1" s="146"/>
      <c r="F1" s="146"/>
      <c r="G1" s="146"/>
      <c r="H1" s="146"/>
      <c r="I1" s="146"/>
      <c r="J1" s="146"/>
      <c r="K1" s="146"/>
      <c r="L1" s="146"/>
      <c r="M1" s="146"/>
      <c r="N1" s="147"/>
    </row>
    <row r="2" spans="1:14" ht="15" x14ac:dyDescent="0.25">
      <c r="A2" s="142" t="s">
        <v>91</v>
      </c>
      <c r="B2" s="143"/>
      <c r="C2" s="143"/>
      <c r="D2" s="143"/>
      <c r="E2" s="143"/>
      <c r="F2" s="143"/>
      <c r="G2" s="143"/>
      <c r="H2" s="143"/>
      <c r="I2" s="143"/>
      <c r="J2" s="143"/>
      <c r="K2" s="143"/>
      <c r="L2" s="143"/>
      <c r="M2" s="143"/>
      <c r="N2" s="144"/>
    </row>
    <row r="3" spans="1:14" ht="15.5" thickBot="1" x14ac:dyDescent="0.3">
      <c r="A3" s="139" t="s">
        <v>13</v>
      </c>
      <c r="B3" s="140"/>
      <c r="C3" s="140"/>
      <c r="D3" s="140"/>
      <c r="E3" s="140"/>
      <c r="F3" s="140"/>
      <c r="G3" s="140"/>
      <c r="H3" s="140"/>
      <c r="I3" s="140"/>
      <c r="J3" s="140"/>
      <c r="K3" s="140"/>
      <c r="L3" s="140"/>
      <c r="M3" s="140"/>
      <c r="N3" s="141"/>
    </row>
    <row r="4" spans="1:14" ht="13" x14ac:dyDescent="0.25">
      <c r="A4" s="45" t="s">
        <v>14</v>
      </c>
      <c r="B4" s="48" t="s">
        <v>15</v>
      </c>
      <c r="C4" s="49" t="s">
        <v>16</v>
      </c>
      <c r="D4" s="50" t="s">
        <v>17</v>
      </c>
      <c r="E4" s="52" t="s">
        <v>18</v>
      </c>
      <c r="F4" s="71" t="s">
        <v>19</v>
      </c>
      <c r="G4" s="91" t="s">
        <v>20</v>
      </c>
      <c r="H4" s="92" t="s">
        <v>21</v>
      </c>
      <c r="I4" s="51" t="s">
        <v>22</v>
      </c>
      <c r="J4" s="71" t="s">
        <v>23</v>
      </c>
      <c r="K4" s="72" t="s">
        <v>24</v>
      </c>
      <c r="L4" s="50" t="s">
        <v>25</v>
      </c>
      <c r="M4" s="51" t="s">
        <v>26</v>
      </c>
      <c r="N4" s="48" t="s">
        <v>27</v>
      </c>
    </row>
    <row r="5" spans="1:14" x14ac:dyDescent="0.25">
      <c r="A5" s="148" t="s">
        <v>28</v>
      </c>
      <c r="B5" s="80"/>
      <c r="C5" s="81"/>
      <c r="D5" s="82"/>
      <c r="E5" s="93"/>
      <c r="F5" s="83"/>
      <c r="G5" s="96"/>
      <c r="H5" s="97"/>
      <c r="I5" s="81"/>
      <c r="J5" s="83"/>
      <c r="K5" s="84" t="s">
        <v>29</v>
      </c>
      <c r="L5" s="82"/>
      <c r="M5" s="81" t="s">
        <v>30</v>
      </c>
      <c r="N5" s="85"/>
    </row>
    <row r="6" spans="1:14" x14ac:dyDescent="0.25">
      <c r="A6" s="149"/>
      <c r="B6" s="80" t="s">
        <v>31</v>
      </c>
      <c r="C6" s="81"/>
      <c r="D6" s="82" t="s">
        <v>32</v>
      </c>
      <c r="E6" s="93"/>
      <c r="F6" s="83" t="s">
        <v>32</v>
      </c>
      <c r="G6" s="95"/>
      <c r="H6" s="82" t="s">
        <v>32</v>
      </c>
      <c r="I6" s="81" t="s">
        <v>33</v>
      </c>
      <c r="J6" s="83" t="s">
        <v>32</v>
      </c>
      <c r="K6" s="84" t="s">
        <v>33</v>
      </c>
      <c r="L6" s="82" t="s">
        <v>32</v>
      </c>
      <c r="M6" s="81" t="s">
        <v>33</v>
      </c>
      <c r="N6" s="85" t="s">
        <v>32</v>
      </c>
    </row>
    <row r="7" spans="1:14" x14ac:dyDescent="0.25">
      <c r="A7" s="149"/>
      <c r="B7" s="80" t="s">
        <v>34</v>
      </c>
      <c r="C7" s="81" t="s">
        <v>35</v>
      </c>
      <c r="D7" s="82" t="s">
        <v>36</v>
      </c>
      <c r="E7" s="93"/>
      <c r="F7" s="83" t="s">
        <v>36</v>
      </c>
      <c r="G7" s="95" t="s">
        <v>29</v>
      </c>
      <c r="H7" s="82" t="s">
        <v>31</v>
      </c>
      <c r="I7" s="81" t="s">
        <v>37</v>
      </c>
      <c r="J7" s="83" t="s">
        <v>31</v>
      </c>
      <c r="K7" s="84" t="s">
        <v>37</v>
      </c>
      <c r="L7" s="82" t="s">
        <v>29</v>
      </c>
      <c r="M7" s="81" t="s">
        <v>38</v>
      </c>
      <c r="N7" s="85" t="s">
        <v>30</v>
      </c>
    </row>
    <row r="8" spans="1:14" ht="13" thickBot="1" x14ac:dyDescent="0.3">
      <c r="A8" s="150"/>
      <c r="B8" s="86" t="s">
        <v>39</v>
      </c>
      <c r="C8" s="79" t="s">
        <v>40</v>
      </c>
      <c r="D8" s="87" t="s">
        <v>39</v>
      </c>
      <c r="E8" s="94" t="s">
        <v>33</v>
      </c>
      <c r="F8" s="88" t="s">
        <v>39</v>
      </c>
      <c r="G8" s="89" t="s">
        <v>33</v>
      </c>
      <c r="H8" s="87" t="s">
        <v>33</v>
      </c>
      <c r="I8" s="79" t="s">
        <v>30</v>
      </c>
      <c r="J8" s="88" t="s">
        <v>33</v>
      </c>
      <c r="K8" s="89" t="s">
        <v>30</v>
      </c>
      <c r="L8" s="87" t="s">
        <v>33</v>
      </c>
      <c r="M8" s="79" t="s">
        <v>41</v>
      </c>
      <c r="N8" s="90" t="s">
        <v>33</v>
      </c>
    </row>
    <row r="9" spans="1:14" ht="17.25" customHeight="1" x14ac:dyDescent="0.25">
      <c r="A9" s="14" t="s">
        <v>42</v>
      </c>
      <c r="B9" s="66">
        <v>2211</v>
      </c>
      <c r="C9" s="32">
        <v>1139</v>
      </c>
      <c r="D9" s="16">
        <f>+C9/B9</f>
        <v>0.51515151515151514</v>
      </c>
      <c r="E9" s="44">
        <v>151</v>
      </c>
      <c r="F9" s="76">
        <f t="shared" ref="F9:F25" si="0">+E9/B9</f>
        <v>6.8294889190411573E-2</v>
      </c>
      <c r="G9" s="44">
        <v>18</v>
      </c>
      <c r="H9" s="16">
        <f>+G9/E9</f>
        <v>0.11920529801324503</v>
      </c>
      <c r="I9" s="44">
        <v>57</v>
      </c>
      <c r="J9" s="75">
        <f>I9/E9</f>
        <v>0.37748344370860926</v>
      </c>
      <c r="K9" s="44">
        <v>11</v>
      </c>
      <c r="L9" s="16">
        <f>+K9/G9</f>
        <v>0.61111111111111116</v>
      </c>
      <c r="M9" s="44">
        <v>51</v>
      </c>
      <c r="N9" s="108">
        <f>M9/I9</f>
        <v>0.89473684210526316</v>
      </c>
    </row>
    <row r="10" spans="1:14" ht="17.25" customHeight="1" x14ac:dyDescent="0.25">
      <c r="A10" s="17" t="s">
        <v>43</v>
      </c>
      <c r="B10" s="67">
        <v>7579</v>
      </c>
      <c r="C10" s="32">
        <v>3998</v>
      </c>
      <c r="D10" s="16">
        <f t="shared" ref="D10:D23" si="1">+C10/B10</f>
        <v>0.52751022562343319</v>
      </c>
      <c r="E10" s="44">
        <v>354</v>
      </c>
      <c r="F10" s="76">
        <f t="shared" si="0"/>
        <v>4.6708008972159917E-2</v>
      </c>
      <c r="G10" s="44">
        <v>162</v>
      </c>
      <c r="H10" s="16">
        <f t="shared" ref="H10:H25" si="2">+G10/E10</f>
        <v>0.4576271186440678</v>
      </c>
      <c r="I10" s="44">
        <v>164</v>
      </c>
      <c r="J10" s="76">
        <f>I10/E10</f>
        <v>0.4632768361581921</v>
      </c>
      <c r="K10" s="44">
        <v>135</v>
      </c>
      <c r="L10" s="16">
        <f t="shared" ref="L10:L25" si="3">+K10/G10</f>
        <v>0.83333333333333337</v>
      </c>
      <c r="M10" s="44">
        <v>138</v>
      </c>
      <c r="N10" s="33">
        <f>M10/I10</f>
        <v>0.84146341463414631</v>
      </c>
    </row>
    <row r="11" spans="1:14" ht="17.25" customHeight="1" x14ac:dyDescent="0.25">
      <c r="A11" s="17" t="s">
        <v>44</v>
      </c>
      <c r="B11" s="67">
        <v>4820</v>
      </c>
      <c r="C11" s="32">
        <v>3250</v>
      </c>
      <c r="D11" s="16">
        <f t="shared" si="1"/>
        <v>0.67427385892116187</v>
      </c>
      <c r="E11" s="44">
        <v>190</v>
      </c>
      <c r="F11" s="76">
        <f t="shared" si="0"/>
        <v>3.9419087136929459E-2</v>
      </c>
      <c r="G11" s="44">
        <v>44</v>
      </c>
      <c r="H11" s="16">
        <f t="shared" si="2"/>
        <v>0.23157894736842105</v>
      </c>
      <c r="I11" s="44">
        <v>36</v>
      </c>
      <c r="J11" s="120">
        <f t="shared" ref="J11:J25" si="4">I11/E11</f>
        <v>0.18947368421052632</v>
      </c>
      <c r="K11" s="44">
        <v>15</v>
      </c>
      <c r="L11" s="16">
        <f t="shared" si="3"/>
        <v>0.34090909090909088</v>
      </c>
      <c r="M11" s="44">
        <v>25</v>
      </c>
      <c r="N11" s="33">
        <f t="shared" ref="N11:N23" si="5">M11/I11</f>
        <v>0.69444444444444442</v>
      </c>
    </row>
    <row r="12" spans="1:14" ht="17.25" customHeight="1" x14ac:dyDescent="0.25">
      <c r="A12" s="17" t="s">
        <v>45</v>
      </c>
      <c r="B12" s="67">
        <v>4649</v>
      </c>
      <c r="C12" s="32">
        <v>3041</v>
      </c>
      <c r="D12" s="16">
        <f t="shared" si="1"/>
        <v>0.6541191654119165</v>
      </c>
      <c r="E12" s="44">
        <v>157</v>
      </c>
      <c r="F12" s="76">
        <f t="shared" si="0"/>
        <v>3.3770703377070339E-2</v>
      </c>
      <c r="G12" s="44">
        <v>16</v>
      </c>
      <c r="H12" s="16">
        <f t="shared" si="2"/>
        <v>0.10191082802547771</v>
      </c>
      <c r="I12" s="44">
        <v>16</v>
      </c>
      <c r="J12" s="120">
        <f t="shared" si="4"/>
        <v>0.10191082802547771</v>
      </c>
      <c r="K12" s="44">
        <v>7</v>
      </c>
      <c r="L12" s="16">
        <f t="shared" si="3"/>
        <v>0.4375</v>
      </c>
      <c r="M12" s="44">
        <v>15</v>
      </c>
      <c r="N12" s="33">
        <f t="shared" si="5"/>
        <v>0.9375</v>
      </c>
    </row>
    <row r="13" spans="1:14" ht="17.25" customHeight="1" x14ac:dyDescent="0.25">
      <c r="A13" s="17" t="s">
        <v>46</v>
      </c>
      <c r="B13" s="67">
        <v>2193</v>
      </c>
      <c r="C13" s="32">
        <v>1549</v>
      </c>
      <c r="D13" s="16">
        <f t="shared" si="1"/>
        <v>0.7063383492932056</v>
      </c>
      <c r="E13" s="44">
        <v>145</v>
      </c>
      <c r="F13" s="76">
        <f t="shared" si="0"/>
        <v>6.6119471044231645E-2</v>
      </c>
      <c r="G13" s="44">
        <v>28</v>
      </c>
      <c r="H13" s="16">
        <f t="shared" si="2"/>
        <v>0.19310344827586207</v>
      </c>
      <c r="I13" s="44">
        <v>54</v>
      </c>
      <c r="J13" s="120">
        <f t="shared" si="4"/>
        <v>0.3724137931034483</v>
      </c>
      <c r="K13" s="44">
        <v>20</v>
      </c>
      <c r="L13" s="16">
        <f t="shared" si="3"/>
        <v>0.7142857142857143</v>
      </c>
      <c r="M13" s="44">
        <v>46</v>
      </c>
      <c r="N13" s="33">
        <f t="shared" si="5"/>
        <v>0.85185185185185186</v>
      </c>
    </row>
    <row r="14" spans="1:14" ht="17.25" customHeight="1" x14ac:dyDescent="0.25">
      <c r="A14" s="17" t="s">
        <v>47</v>
      </c>
      <c r="B14" s="67">
        <v>5184</v>
      </c>
      <c r="C14" s="68">
        <v>3646</v>
      </c>
      <c r="D14" s="16">
        <f t="shared" si="1"/>
        <v>0.70331790123456794</v>
      </c>
      <c r="E14" s="73">
        <v>254</v>
      </c>
      <c r="F14" s="76">
        <f t="shared" si="0"/>
        <v>4.8996913580246916E-2</v>
      </c>
      <c r="G14" s="73">
        <v>44</v>
      </c>
      <c r="H14" s="16">
        <f t="shared" si="2"/>
        <v>0.17322834645669291</v>
      </c>
      <c r="I14" s="73">
        <v>68</v>
      </c>
      <c r="J14" s="120">
        <f t="shared" si="4"/>
        <v>0.26771653543307089</v>
      </c>
      <c r="K14" s="73">
        <v>24</v>
      </c>
      <c r="L14" s="16">
        <f t="shared" si="3"/>
        <v>0.54545454545454541</v>
      </c>
      <c r="M14" s="73">
        <v>54</v>
      </c>
      <c r="N14" s="33">
        <f t="shared" si="5"/>
        <v>0.79411764705882348</v>
      </c>
    </row>
    <row r="15" spans="1:14" ht="17.25" customHeight="1" x14ac:dyDescent="0.25">
      <c r="A15" s="14" t="s">
        <v>48</v>
      </c>
      <c r="B15" s="66">
        <v>2158</v>
      </c>
      <c r="C15" s="32">
        <v>1362</v>
      </c>
      <c r="D15" s="16">
        <f t="shared" si="1"/>
        <v>0.6311399443929564</v>
      </c>
      <c r="E15" s="44">
        <v>118</v>
      </c>
      <c r="F15" s="76">
        <f t="shared" si="0"/>
        <v>5.4680259499536608E-2</v>
      </c>
      <c r="G15" s="44">
        <v>38</v>
      </c>
      <c r="H15" s="16">
        <f t="shared" si="2"/>
        <v>0.32203389830508472</v>
      </c>
      <c r="I15" s="44">
        <v>40</v>
      </c>
      <c r="J15" s="120">
        <f t="shared" si="4"/>
        <v>0.33898305084745761</v>
      </c>
      <c r="K15" s="44">
        <v>25</v>
      </c>
      <c r="L15" s="16">
        <f t="shared" si="3"/>
        <v>0.65789473684210531</v>
      </c>
      <c r="M15" s="44">
        <v>18</v>
      </c>
      <c r="N15" s="33">
        <f t="shared" si="5"/>
        <v>0.45</v>
      </c>
    </row>
    <row r="16" spans="1:14" ht="17.25" customHeight="1" x14ac:dyDescent="0.25">
      <c r="A16" s="17" t="s">
        <v>49</v>
      </c>
      <c r="B16" s="67">
        <v>4946</v>
      </c>
      <c r="C16" s="32">
        <v>2660</v>
      </c>
      <c r="D16" s="16">
        <f t="shared" si="1"/>
        <v>0.53780832996360695</v>
      </c>
      <c r="E16" s="44">
        <v>149</v>
      </c>
      <c r="F16" s="76">
        <f t="shared" si="0"/>
        <v>3.0125353821269713E-2</v>
      </c>
      <c r="G16" s="44">
        <v>35</v>
      </c>
      <c r="H16" s="16">
        <f t="shared" si="2"/>
        <v>0.2348993288590604</v>
      </c>
      <c r="I16" s="44">
        <v>22</v>
      </c>
      <c r="J16" s="120">
        <f t="shared" si="4"/>
        <v>0.1476510067114094</v>
      </c>
      <c r="K16" s="44">
        <v>12</v>
      </c>
      <c r="L16" s="16">
        <f t="shared" si="3"/>
        <v>0.34285714285714286</v>
      </c>
      <c r="M16" s="44">
        <v>19</v>
      </c>
      <c r="N16" s="33">
        <f t="shared" si="5"/>
        <v>0.86363636363636365</v>
      </c>
    </row>
    <row r="17" spans="1:14" ht="17.25" customHeight="1" x14ac:dyDescent="0.25">
      <c r="A17" s="17" t="s">
        <v>50</v>
      </c>
      <c r="B17" s="67">
        <v>3113</v>
      </c>
      <c r="C17" s="32">
        <v>1775</v>
      </c>
      <c r="D17" s="16">
        <f t="shared" si="1"/>
        <v>0.57018952778670096</v>
      </c>
      <c r="E17" s="44">
        <v>180</v>
      </c>
      <c r="F17" s="76">
        <f t="shared" si="0"/>
        <v>5.7822036620623192E-2</v>
      </c>
      <c r="G17" s="44">
        <v>59</v>
      </c>
      <c r="H17" s="16">
        <f t="shared" si="2"/>
        <v>0.32777777777777778</v>
      </c>
      <c r="I17" s="44">
        <v>102</v>
      </c>
      <c r="J17" s="120">
        <f t="shared" si="4"/>
        <v>0.56666666666666665</v>
      </c>
      <c r="K17" s="44">
        <v>47</v>
      </c>
      <c r="L17" s="16">
        <f t="shared" si="3"/>
        <v>0.79661016949152541</v>
      </c>
      <c r="M17" s="44">
        <v>88</v>
      </c>
      <c r="N17" s="33">
        <f>IF(M17&gt;0,M17/I17,0)</f>
        <v>0.86274509803921573</v>
      </c>
    </row>
    <row r="18" spans="1:14" ht="17.25" customHeight="1" x14ac:dyDescent="0.25">
      <c r="A18" s="17" t="s">
        <v>51</v>
      </c>
      <c r="B18" s="67">
        <v>12882</v>
      </c>
      <c r="C18" s="32">
        <v>4958</v>
      </c>
      <c r="D18" s="16">
        <f t="shared" si="1"/>
        <v>0.38487812451482689</v>
      </c>
      <c r="E18" s="44">
        <v>322</v>
      </c>
      <c r="F18" s="76">
        <f t="shared" si="0"/>
        <v>2.4996118615121875E-2</v>
      </c>
      <c r="G18" s="44">
        <v>28</v>
      </c>
      <c r="H18" s="16">
        <f t="shared" si="2"/>
        <v>8.6956521739130432E-2</v>
      </c>
      <c r="I18" s="44">
        <v>30</v>
      </c>
      <c r="J18" s="120">
        <f t="shared" si="4"/>
        <v>9.3167701863354033E-2</v>
      </c>
      <c r="K18" s="44">
        <v>14</v>
      </c>
      <c r="L18" s="16">
        <f t="shared" si="3"/>
        <v>0.5</v>
      </c>
      <c r="M18" s="44">
        <v>20</v>
      </c>
      <c r="N18" s="33">
        <f t="shared" si="5"/>
        <v>0.66666666666666663</v>
      </c>
    </row>
    <row r="19" spans="1:14" ht="17.25" customHeight="1" x14ac:dyDescent="0.25">
      <c r="A19" s="17" t="s">
        <v>52</v>
      </c>
      <c r="B19" s="67">
        <v>5652</v>
      </c>
      <c r="C19" s="32">
        <v>3645</v>
      </c>
      <c r="D19" s="16">
        <f t="shared" si="1"/>
        <v>0.64490445859872614</v>
      </c>
      <c r="E19" s="44">
        <v>129</v>
      </c>
      <c r="F19" s="76">
        <f t="shared" si="0"/>
        <v>2.2823779193205943E-2</v>
      </c>
      <c r="G19" s="44">
        <v>12</v>
      </c>
      <c r="H19" s="16">
        <f t="shared" si="2"/>
        <v>9.3023255813953487E-2</v>
      </c>
      <c r="I19" s="44">
        <v>16</v>
      </c>
      <c r="J19" s="120">
        <f t="shared" si="4"/>
        <v>0.12403100775193798</v>
      </c>
      <c r="K19" s="44">
        <v>9</v>
      </c>
      <c r="L19" s="16">
        <f t="shared" si="3"/>
        <v>0.75</v>
      </c>
      <c r="M19" s="44">
        <v>15</v>
      </c>
      <c r="N19" s="33">
        <f t="shared" si="5"/>
        <v>0.9375</v>
      </c>
    </row>
    <row r="20" spans="1:14" ht="17.25" customHeight="1" x14ac:dyDescent="0.25">
      <c r="A20" s="17" t="s">
        <v>53</v>
      </c>
      <c r="B20" s="67">
        <v>5918</v>
      </c>
      <c r="C20" s="32">
        <v>4665</v>
      </c>
      <c r="D20" s="16">
        <f t="shared" si="1"/>
        <v>0.78827306522473806</v>
      </c>
      <c r="E20" s="44">
        <v>235</v>
      </c>
      <c r="F20" s="76">
        <f t="shared" si="0"/>
        <v>3.9709361270699559E-2</v>
      </c>
      <c r="G20" s="44">
        <v>59</v>
      </c>
      <c r="H20" s="16">
        <f t="shared" si="2"/>
        <v>0.25106382978723402</v>
      </c>
      <c r="I20" s="44">
        <v>92</v>
      </c>
      <c r="J20" s="120">
        <f t="shared" si="4"/>
        <v>0.39148936170212767</v>
      </c>
      <c r="K20" s="44">
        <v>42</v>
      </c>
      <c r="L20" s="16">
        <f t="shared" si="3"/>
        <v>0.71186440677966101</v>
      </c>
      <c r="M20" s="44">
        <v>30</v>
      </c>
      <c r="N20" s="33">
        <f t="shared" si="5"/>
        <v>0.32608695652173914</v>
      </c>
    </row>
    <row r="21" spans="1:14" ht="17.25" customHeight="1" x14ac:dyDescent="0.25">
      <c r="A21" s="17" t="s">
        <v>54</v>
      </c>
      <c r="B21" s="67">
        <v>6120</v>
      </c>
      <c r="C21" s="32">
        <v>5064</v>
      </c>
      <c r="D21" s="16">
        <f t="shared" si="1"/>
        <v>0.82745098039215681</v>
      </c>
      <c r="E21" s="44">
        <v>216</v>
      </c>
      <c r="F21" s="76">
        <f t="shared" si="0"/>
        <v>3.5294117647058823E-2</v>
      </c>
      <c r="G21" s="44">
        <v>37</v>
      </c>
      <c r="H21" s="16">
        <f t="shared" si="2"/>
        <v>0.17129629629629631</v>
      </c>
      <c r="I21" s="44">
        <v>44</v>
      </c>
      <c r="J21" s="120">
        <f t="shared" si="4"/>
        <v>0.20370370370370369</v>
      </c>
      <c r="K21" s="44">
        <v>22</v>
      </c>
      <c r="L21" s="16">
        <f t="shared" si="3"/>
        <v>0.59459459459459463</v>
      </c>
      <c r="M21" s="44">
        <v>41</v>
      </c>
      <c r="N21" s="33">
        <f t="shared" si="5"/>
        <v>0.93181818181818177</v>
      </c>
    </row>
    <row r="22" spans="1:14" ht="17.25" customHeight="1" x14ac:dyDescent="0.25">
      <c r="A22" s="17" t="s">
        <v>55</v>
      </c>
      <c r="B22" s="67">
        <v>2915</v>
      </c>
      <c r="C22" s="32">
        <v>2064</v>
      </c>
      <c r="D22" s="16">
        <f t="shared" si="1"/>
        <v>0.70806174957118351</v>
      </c>
      <c r="E22" s="44">
        <v>157</v>
      </c>
      <c r="F22" s="76">
        <f t="shared" si="0"/>
        <v>5.3859348198970841E-2</v>
      </c>
      <c r="G22" s="44">
        <v>41</v>
      </c>
      <c r="H22" s="16">
        <f t="shared" si="2"/>
        <v>0.26114649681528662</v>
      </c>
      <c r="I22" s="44">
        <v>59</v>
      </c>
      <c r="J22" s="120">
        <f t="shared" si="4"/>
        <v>0.37579617834394907</v>
      </c>
      <c r="K22" s="44">
        <v>33</v>
      </c>
      <c r="L22" s="16">
        <f t="shared" si="3"/>
        <v>0.80487804878048785</v>
      </c>
      <c r="M22" s="44">
        <v>54</v>
      </c>
      <c r="N22" s="33">
        <f t="shared" si="5"/>
        <v>0.9152542372881356</v>
      </c>
    </row>
    <row r="23" spans="1:14" ht="17.25" customHeight="1" x14ac:dyDescent="0.25">
      <c r="A23" s="17" t="s">
        <v>56</v>
      </c>
      <c r="B23" s="67">
        <v>3122</v>
      </c>
      <c r="C23" s="32">
        <v>1960</v>
      </c>
      <c r="D23" s="16">
        <f t="shared" si="1"/>
        <v>0.62780269058295968</v>
      </c>
      <c r="E23" s="44">
        <v>167</v>
      </c>
      <c r="F23" s="76">
        <f t="shared" si="0"/>
        <v>5.3491351697629724E-2</v>
      </c>
      <c r="G23" s="44">
        <v>19</v>
      </c>
      <c r="H23" s="16">
        <f t="shared" si="2"/>
        <v>0.11377245508982035</v>
      </c>
      <c r="I23" s="44">
        <v>54</v>
      </c>
      <c r="J23" s="120">
        <f t="shared" si="4"/>
        <v>0.32335329341317365</v>
      </c>
      <c r="K23" s="44">
        <v>9</v>
      </c>
      <c r="L23" s="16">
        <f t="shared" si="3"/>
        <v>0.47368421052631576</v>
      </c>
      <c r="M23" s="44">
        <v>49</v>
      </c>
      <c r="N23" s="33">
        <f t="shared" si="5"/>
        <v>0.90740740740740744</v>
      </c>
    </row>
    <row r="24" spans="1:14" ht="17.25" customHeight="1" thickBot="1" x14ac:dyDescent="0.3">
      <c r="A24" s="17" t="s">
        <v>57</v>
      </c>
      <c r="B24" s="69">
        <v>4464</v>
      </c>
      <c r="C24" s="34">
        <v>3441</v>
      </c>
      <c r="D24" s="20">
        <f>+C24/B24</f>
        <v>0.77083333333333337</v>
      </c>
      <c r="E24" s="74">
        <v>202</v>
      </c>
      <c r="F24" s="77">
        <f t="shared" si="0"/>
        <v>4.5250896057347667E-2</v>
      </c>
      <c r="G24" s="74">
        <v>56</v>
      </c>
      <c r="H24" s="20">
        <f t="shared" si="2"/>
        <v>0.27722772277227725</v>
      </c>
      <c r="I24" s="74">
        <v>62</v>
      </c>
      <c r="J24" s="121">
        <f t="shared" si="4"/>
        <v>0.30693069306930693</v>
      </c>
      <c r="K24" s="74">
        <v>40</v>
      </c>
      <c r="L24" s="20">
        <f t="shared" si="3"/>
        <v>0.7142857142857143</v>
      </c>
      <c r="M24" s="74">
        <v>60</v>
      </c>
      <c r="N24" s="33">
        <f>M24/I24</f>
        <v>0.967741935483871</v>
      </c>
    </row>
    <row r="25" spans="1:14" ht="17.25" customHeight="1" thickBot="1" x14ac:dyDescent="0.3">
      <c r="A25" s="98" t="s">
        <v>58</v>
      </c>
      <c r="B25" s="70">
        <v>77935</v>
      </c>
      <c r="C25" s="35">
        <v>48217</v>
      </c>
      <c r="D25" s="23">
        <f>+C25/B25</f>
        <v>0.61868223519599663</v>
      </c>
      <c r="E25" s="42">
        <v>3126</v>
      </c>
      <c r="F25" s="78">
        <f t="shared" si="0"/>
        <v>4.0110348367229098E-2</v>
      </c>
      <c r="G25" s="42">
        <v>696</v>
      </c>
      <c r="H25" s="23">
        <f t="shared" si="2"/>
        <v>0.22264875239923224</v>
      </c>
      <c r="I25" s="42">
        <v>916</v>
      </c>
      <c r="J25" s="78">
        <f t="shared" si="4"/>
        <v>0.29302623160588609</v>
      </c>
      <c r="K25" s="42">
        <v>465</v>
      </c>
      <c r="L25" s="23">
        <f t="shared" si="3"/>
        <v>0.6681034482758621</v>
      </c>
      <c r="M25" s="42">
        <v>723</v>
      </c>
      <c r="N25" s="36">
        <f>+M25/I25</f>
        <v>0.7893013100436681</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DECEMBER 31, 2022</v>
      </c>
      <c r="B2" s="157"/>
      <c r="C2" s="157"/>
      <c r="D2" s="157"/>
      <c r="E2" s="157"/>
      <c r="F2" s="157"/>
      <c r="G2" s="157"/>
      <c r="H2" s="157"/>
      <c r="I2" s="157"/>
      <c r="J2" s="157"/>
      <c r="K2" s="158"/>
      <c r="L2" s="6"/>
      <c r="M2" s="6"/>
      <c r="N2" s="6"/>
    </row>
    <row r="3" spans="1:14" s="1" customFormat="1" ht="18.75" customHeight="1" thickBot="1" x14ac:dyDescent="0.3">
      <c r="A3" s="159" t="s">
        <v>59</v>
      </c>
      <c r="B3" s="160"/>
      <c r="C3" s="160"/>
      <c r="D3" s="160"/>
      <c r="E3" s="160"/>
      <c r="F3" s="160"/>
      <c r="G3" s="160"/>
      <c r="H3" s="160"/>
      <c r="I3" s="160"/>
      <c r="J3" s="160"/>
      <c r="K3" s="161"/>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x14ac:dyDescent="0.25">
      <c r="A5" s="169" t="s">
        <v>63</v>
      </c>
      <c r="B5" s="172" t="s">
        <v>64</v>
      </c>
      <c r="C5" s="175" t="s">
        <v>65</v>
      </c>
      <c r="D5" s="175" t="s">
        <v>66</v>
      </c>
      <c r="E5" s="151" t="s">
        <v>67</v>
      </c>
      <c r="F5" s="172" t="s">
        <v>68</v>
      </c>
      <c r="G5" s="175" t="s">
        <v>69</v>
      </c>
      <c r="H5" s="175" t="s">
        <v>70</v>
      </c>
      <c r="I5" s="151" t="s">
        <v>67</v>
      </c>
      <c r="J5" s="178" t="s">
        <v>71</v>
      </c>
      <c r="K5" s="151" t="s">
        <v>67</v>
      </c>
    </row>
    <row r="6" spans="1:14" s="3" customFormat="1" x14ac:dyDescent="0.25">
      <c r="A6" s="170"/>
      <c r="B6" s="173"/>
      <c r="C6" s="176"/>
      <c r="D6" s="176"/>
      <c r="E6" s="152"/>
      <c r="F6" s="173"/>
      <c r="G6" s="176"/>
      <c r="H6" s="176"/>
      <c r="I6" s="152"/>
      <c r="J6" s="179"/>
      <c r="K6" s="152"/>
    </row>
    <row r="7" spans="1:14" s="3" customFormat="1" ht="13" thickBot="1" x14ac:dyDescent="0.3">
      <c r="A7" s="171"/>
      <c r="B7" s="174"/>
      <c r="C7" s="177"/>
      <c r="D7" s="177"/>
      <c r="E7" s="153"/>
      <c r="F7" s="174"/>
      <c r="G7" s="177"/>
      <c r="H7" s="177"/>
      <c r="I7" s="153"/>
      <c r="J7" s="180"/>
      <c r="K7" s="153"/>
    </row>
    <row r="8" spans="1:14" s="3" customFormat="1" ht="17.25" customHeight="1" x14ac:dyDescent="0.25">
      <c r="A8" s="14" t="s">
        <v>42</v>
      </c>
      <c r="B8" s="15">
        <v>1978</v>
      </c>
      <c r="C8" s="32">
        <v>1240</v>
      </c>
      <c r="D8" s="58">
        <f>+C8/B8</f>
        <v>0.62689585439838225</v>
      </c>
      <c r="E8" s="16">
        <f>D8/0.63</f>
        <v>0.99507278475933691</v>
      </c>
      <c r="F8" s="32">
        <v>1890</v>
      </c>
      <c r="G8" s="43">
        <v>1248</v>
      </c>
      <c r="H8" s="56">
        <f>+G8/F8</f>
        <v>0.6603174603174603</v>
      </c>
      <c r="I8" s="16">
        <f>H8/0.65</f>
        <v>1.0158730158730158</v>
      </c>
      <c r="J8" s="64">
        <v>7707.9949999999999</v>
      </c>
      <c r="K8" s="33">
        <f>(J8/8000)</f>
        <v>0.96349937499999994</v>
      </c>
    </row>
    <row r="9" spans="1:14" s="3" customFormat="1" ht="17.25" customHeight="1" x14ac:dyDescent="0.25">
      <c r="A9" s="17" t="s">
        <v>43</v>
      </c>
      <c r="B9" s="15">
        <v>6469</v>
      </c>
      <c r="C9" s="32">
        <v>4057</v>
      </c>
      <c r="D9" s="58">
        <f t="shared" ref="D9:D24" si="0">+C9/B9</f>
        <v>0.62714484464368525</v>
      </c>
      <c r="E9" s="16">
        <f t="shared" ref="E9:E24" si="1">D9/0.63</f>
        <v>0.995468007370929</v>
      </c>
      <c r="F9" s="32">
        <v>6205</v>
      </c>
      <c r="G9" s="44">
        <v>4195</v>
      </c>
      <c r="H9" s="56">
        <f t="shared" ref="H9:H24" si="2">+G9/F9</f>
        <v>0.67606768734891221</v>
      </c>
      <c r="I9" s="16">
        <f t="shared" ref="I9:I23" si="3">H9/0.65</f>
        <v>1.0401041343829418</v>
      </c>
      <c r="J9" s="65">
        <v>9367.5</v>
      </c>
      <c r="K9" s="33">
        <f t="shared" ref="K9:K23" si="4">(J9/8000)</f>
        <v>1.1709375</v>
      </c>
    </row>
    <row r="10" spans="1:14" s="3" customFormat="1" ht="17.25" customHeight="1" x14ac:dyDescent="0.25">
      <c r="A10" s="17" t="s">
        <v>44</v>
      </c>
      <c r="B10" s="15">
        <v>3653</v>
      </c>
      <c r="C10" s="32">
        <v>2364</v>
      </c>
      <c r="D10" s="58">
        <f t="shared" si="0"/>
        <v>0.64713933753079655</v>
      </c>
      <c r="E10" s="16">
        <f t="shared" si="1"/>
        <v>1.0272052976679311</v>
      </c>
      <c r="F10" s="32">
        <v>3100</v>
      </c>
      <c r="G10" s="44">
        <v>2124</v>
      </c>
      <c r="H10" s="56">
        <f t="shared" si="2"/>
        <v>0.68516129032258066</v>
      </c>
      <c r="I10" s="16">
        <f t="shared" si="3"/>
        <v>1.0540942928039703</v>
      </c>
      <c r="J10" s="65">
        <v>8507.99</v>
      </c>
      <c r="K10" s="33">
        <f t="shared" si="4"/>
        <v>1.0634987499999999</v>
      </c>
    </row>
    <row r="11" spans="1:14" s="3" customFormat="1" ht="17.25" customHeight="1" x14ac:dyDescent="0.25">
      <c r="A11" s="17" t="s">
        <v>45</v>
      </c>
      <c r="B11" s="15">
        <v>3040</v>
      </c>
      <c r="C11" s="32">
        <v>1896</v>
      </c>
      <c r="D11" s="58">
        <f t="shared" si="0"/>
        <v>0.62368421052631584</v>
      </c>
      <c r="E11" s="16">
        <f t="shared" si="1"/>
        <v>0.98997493734335851</v>
      </c>
      <c r="F11" s="32">
        <v>2504</v>
      </c>
      <c r="G11" s="44">
        <v>1684</v>
      </c>
      <c r="H11" s="56">
        <f t="shared" si="2"/>
        <v>0.67252396166134187</v>
      </c>
      <c r="I11" s="16">
        <f t="shared" si="3"/>
        <v>1.0346522487097567</v>
      </c>
      <c r="J11" s="65">
        <v>9414.5</v>
      </c>
      <c r="K11" s="33">
        <f t="shared" si="4"/>
        <v>1.1768125</v>
      </c>
    </row>
    <row r="12" spans="1:14" s="3" customFormat="1" ht="17.25" customHeight="1" x14ac:dyDescent="0.25">
      <c r="A12" s="17" t="s">
        <v>72</v>
      </c>
      <c r="B12" s="15">
        <v>1883</v>
      </c>
      <c r="C12" s="32">
        <v>1181</v>
      </c>
      <c r="D12" s="58">
        <f t="shared" si="0"/>
        <v>0.62719065321295808</v>
      </c>
      <c r="E12" s="16">
        <f t="shared" si="1"/>
        <v>0.9955407193856477</v>
      </c>
      <c r="F12" s="32">
        <v>1803</v>
      </c>
      <c r="G12" s="44">
        <v>1155</v>
      </c>
      <c r="H12" s="56">
        <f t="shared" si="2"/>
        <v>0.6405990016638935</v>
      </c>
      <c r="I12" s="16">
        <f t="shared" si="3"/>
        <v>0.98553692563675921</v>
      </c>
      <c r="J12" s="65">
        <v>9000</v>
      </c>
      <c r="K12" s="33">
        <f t="shared" si="4"/>
        <v>1.125</v>
      </c>
    </row>
    <row r="13" spans="1:14" s="3" customFormat="1" ht="17.25" customHeight="1" x14ac:dyDescent="0.25">
      <c r="A13" s="17" t="s">
        <v>47</v>
      </c>
      <c r="B13" s="15">
        <v>4784</v>
      </c>
      <c r="C13" s="32">
        <v>3163</v>
      </c>
      <c r="D13" s="58">
        <f t="shared" si="0"/>
        <v>0.66116220735785958</v>
      </c>
      <c r="E13" s="16">
        <f t="shared" si="1"/>
        <v>1.0494638212029517</v>
      </c>
      <c r="F13" s="32">
        <v>5160</v>
      </c>
      <c r="G13" s="44">
        <v>3527</v>
      </c>
      <c r="H13" s="56">
        <f t="shared" si="2"/>
        <v>0.68352713178294577</v>
      </c>
      <c r="I13" s="16">
        <f t="shared" si="3"/>
        <v>1.0515802027429935</v>
      </c>
      <c r="J13" s="65">
        <v>9760.89</v>
      </c>
      <c r="K13" s="33">
        <f t="shared" si="4"/>
        <v>1.22011125</v>
      </c>
    </row>
    <row r="14" spans="1:14" s="3" customFormat="1" ht="17.25" customHeight="1" x14ac:dyDescent="0.25">
      <c r="A14" s="14" t="s">
        <v>73</v>
      </c>
      <c r="B14" s="15">
        <v>2368</v>
      </c>
      <c r="C14" s="32">
        <v>1491</v>
      </c>
      <c r="D14" s="58">
        <f t="shared" si="0"/>
        <v>0.62964527027027029</v>
      </c>
      <c r="E14" s="16">
        <f t="shared" si="1"/>
        <v>0.99943693693693691</v>
      </c>
      <c r="F14" s="32">
        <v>2729</v>
      </c>
      <c r="G14" s="44">
        <v>1878</v>
      </c>
      <c r="H14" s="56">
        <f t="shared" si="2"/>
        <v>0.68816416269695857</v>
      </c>
      <c r="I14" s="16">
        <f t="shared" si="3"/>
        <v>1.0587140964568593</v>
      </c>
      <c r="J14" s="65">
        <v>7635</v>
      </c>
      <c r="K14" s="33">
        <f t="shared" si="4"/>
        <v>0.95437499999999997</v>
      </c>
    </row>
    <row r="15" spans="1:14" s="3" customFormat="1" ht="17.25" customHeight="1" x14ac:dyDescent="0.25">
      <c r="A15" s="17" t="s">
        <v>74</v>
      </c>
      <c r="B15" s="15">
        <v>3422</v>
      </c>
      <c r="C15" s="32">
        <v>2200</v>
      </c>
      <c r="D15" s="58">
        <f t="shared" si="0"/>
        <v>0.64289888953828167</v>
      </c>
      <c r="E15" s="16">
        <f t="shared" si="1"/>
        <v>1.0204744278385423</v>
      </c>
      <c r="F15" s="32">
        <v>3144</v>
      </c>
      <c r="G15" s="44">
        <v>2070</v>
      </c>
      <c r="H15" s="56">
        <f t="shared" si="2"/>
        <v>0.65839694656488545</v>
      </c>
      <c r="I15" s="16">
        <f t="shared" si="3"/>
        <v>1.0129183793305929</v>
      </c>
      <c r="J15" s="65">
        <v>9440.94</v>
      </c>
      <c r="K15" s="33">
        <f t="shared" si="4"/>
        <v>1.1801175000000002</v>
      </c>
    </row>
    <row r="16" spans="1:14" s="3" customFormat="1" ht="17.25" customHeight="1" x14ac:dyDescent="0.25">
      <c r="A16" s="17" t="s">
        <v>75</v>
      </c>
      <c r="B16" s="15">
        <v>2009</v>
      </c>
      <c r="C16" s="32">
        <v>1232</v>
      </c>
      <c r="D16" s="58">
        <f t="shared" si="0"/>
        <v>0.61324041811846686</v>
      </c>
      <c r="E16" s="16">
        <f t="shared" si="1"/>
        <v>0.97339748907693147</v>
      </c>
      <c r="F16" s="32">
        <v>1759</v>
      </c>
      <c r="G16" s="44">
        <v>1101</v>
      </c>
      <c r="H16" s="56">
        <f t="shared" si="2"/>
        <v>0.62592382035247296</v>
      </c>
      <c r="I16" s="16">
        <f t="shared" si="3"/>
        <v>0.96295972361918913</v>
      </c>
      <c r="J16" s="65">
        <v>6617.14</v>
      </c>
      <c r="K16" s="33">
        <f t="shared" si="4"/>
        <v>0.8271425</v>
      </c>
    </row>
    <row r="17" spans="1:12" s="3" customFormat="1" ht="17.25" customHeight="1" x14ac:dyDescent="0.25">
      <c r="A17" s="17" t="s">
        <v>51</v>
      </c>
      <c r="B17" s="15">
        <v>9158</v>
      </c>
      <c r="C17" s="32">
        <v>5414</v>
      </c>
      <c r="D17" s="58">
        <f t="shared" si="0"/>
        <v>0.59117711290674824</v>
      </c>
      <c r="E17" s="16">
        <f t="shared" si="1"/>
        <v>0.93837636969325111</v>
      </c>
      <c r="F17" s="32">
        <v>7958</v>
      </c>
      <c r="G17" s="44">
        <v>5033</v>
      </c>
      <c r="H17" s="56">
        <f t="shared" si="2"/>
        <v>0.63244533802462932</v>
      </c>
      <c r="I17" s="16">
        <f t="shared" si="3"/>
        <v>0.97299282773019891</v>
      </c>
      <c r="J17" s="65">
        <v>7032.6549999999997</v>
      </c>
      <c r="K17" s="33">
        <f t="shared" si="4"/>
        <v>0.87908187500000001</v>
      </c>
    </row>
    <row r="18" spans="1:12" s="3" customFormat="1" ht="17.25" customHeight="1" x14ac:dyDescent="0.25">
      <c r="A18" s="17" t="s">
        <v>76</v>
      </c>
      <c r="B18" s="15">
        <v>4241</v>
      </c>
      <c r="C18" s="32">
        <v>2896</v>
      </c>
      <c r="D18" s="58">
        <f t="shared" si="0"/>
        <v>0.68285781655269984</v>
      </c>
      <c r="E18" s="16">
        <f t="shared" si="1"/>
        <v>1.0839012961153967</v>
      </c>
      <c r="F18" s="32">
        <v>4941</v>
      </c>
      <c r="G18" s="44">
        <v>3505</v>
      </c>
      <c r="H18" s="56">
        <f t="shared" si="2"/>
        <v>0.70937057275855087</v>
      </c>
      <c r="I18" s="16">
        <f t="shared" si="3"/>
        <v>1.0913393427054627</v>
      </c>
      <c r="J18" s="65">
        <v>9980.1200000000008</v>
      </c>
      <c r="K18" s="33">
        <f t="shared" si="4"/>
        <v>1.2475150000000002</v>
      </c>
    </row>
    <row r="19" spans="1:12" s="3" customFormat="1" ht="17.25" customHeight="1" x14ac:dyDescent="0.25">
      <c r="A19" s="17" t="s">
        <v>53</v>
      </c>
      <c r="B19" s="15">
        <v>5638</v>
      </c>
      <c r="C19" s="32">
        <v>3625</v>
      </c>
      <c r="D19" s="58">
        <f t="shared" si="0"/>
        <v>0.64295849592053922</v>
      </c>
      <c r="E19" s="16">
        <f t="shared" si="1"/>
        <v>1.0205690411437129</v>
      </c>
      <c r="F19" s="32">
        <v>5167</v>
      </c>
      <c r="G19" s="44">
        <v>3635</v>
      </c>
      <c r="H19" s="56">
        <f t="shared" si="2"/>
        <v>0.70350299980646414</v>
      </c>
      <c r="I19" s="16">
        <f t="shared" si="3"/>
        <v>1.0823123073945602</v>
      </c>
      <c r="J19" s="65">
        <v>12457.02</v>
      </c>
      <c r="K19" s="33">
        <f t="shared" si="4"/>
        <v>1.5571275</v>
      </c>
    </row>
    <row r="20" spans="1:12" s="3" customFormat="1" ht="17.25" customHeight="1" x14ac:dyDescent="0.25">
      <c r="A20" s="17" t="s">
        <v>77</v>
      </c>
      <c r="B20" s="15">
        <v>5551</v>
      </c>
      <c r="C20" s="32">
        <v>3676</v>
      </c>
      <c r="D20" s="58">
        <f t="shared" si="0"/>
        <v>0.66222302287876056</v>
      </c>
      <c r="E20" s="16">
        <f t="shared" si="1"/>
        <v>1.0511476553631121</v>
      </c>
      <c r="F20" s="32">
        <v>4465</v>
      </c>
      <c r="G20" s="44">
        <v>3100</v>
      </c>
      <c r="H20" s="56">
        <f t="shared" si="2"/>
        <v>0.6942889137737962</v>
      </c>
      <c r="I20" s="16">
        <f t="shared" si="3"/>
        <v>1.0681367904212249</v>
      </c>
      <c r="J20" s="65">
        <v>12942.195</v>
      </c>
      <c r="K20" s="33">
        <f t="shared" si="4"/>
        <v>1.617774375</v>
      </c>
    </row>
    <row r="21" spans="1:12" s="3" customFormat="1" ht="17.25" customHeight="1" x14ac:dyDescent="0.25">
      <c r="A21" s="17" t="s">
        <v>78</v>
      </c>
      <c r="B21" s="15">
        <v>2176</v>
      </c>
      <c r="C21" s="32">
        <v>1492</v>
      </c>
      <c r="D21" s="58">
        <f t="shared" si="0"/>
        <v>0.68566176470588236</v>
      </c>
      <c r="E21" s="16">
        <f t="shared" si="1"/>
        <v>1.0883520074696544</v>
      </c>
      <c r="F21" s="32">
        <v>1891</v>
      </c>
      <c r="G21" s="44">
        <v>1310</v>
      </c>
      <c r="H21" s="56">
        <f t="shared" si="2"/>
        <v>0.69275515600211524</v>
      </c>
      <c r="I21" s="16">
        <f t="shared" si="3"/>
        <v>1.0657771630801773</v>
      </c>
      <c r="J21" s="65">
        <v>11211.965</v>
      </c>
      <c r="K21" s="33">
        <f t="shared" si="4"/>
        <v>1.4014956249999999</v>
      </c>
    </row>
    <row r="22" spans="1:12" s="3" customFormat="1" ht="17.25" customHeight="1" x14ac:dyDescent="0.25">
      <c r="A22" s="17" t="s">
        <v>56</v>
      </c>
      <c r="B22" s="15">
        <v>3079</v>
      </c>
      <c r="C22" s="32">
        <v>1950</v>
      </c>
      <c r="D22" s="58">
        <f t="shared" si="0"/>
        <v>0.63332250730756734</v>
      </c>
      <c r="E22" s="16">
        <f t="shared" si="1"/>
        <v>1.0052738211231227</v>
      </c>
      <c r="F22" s="32">
        <v>3170</v>
      </c>
      <c r="G22" s="44">
        <v>2114</v>
      </c>
      <c r="H22" s="56">
        <f t="shared" si="2"/>
        <v>0.66687697160883286</v>
      </c>
      <c r="I22" s="16">
        <f t="shared" si="3"/>
        <v>1.0259645717058967</v>
      </c>
      <c r="J22" s="65">
        <v>10400</v>
      </c>
      <c r="K22" s="33">
        <f t="shared" si="4"/>
        <v>1.3</v>
      </c>
    </row>
    <row r="23" spans="1:12" s="3" customFormat="1" ht="17.25" customHeight="1" thickBot="1" x14ac:dyDescent="0.3">
      <c r="A23" s="18" t="s">
        <v>57</v>
      </c>
      <c r="B23" s="19">
        <v>3958</v>
      </c>
      <c r="C23" s="34">
        <v>2547</v>
      </c>
      <c r="D23" s="59">
        <f t="shared" si="0"/>
        <v>0.64350682162708439</v>
      </c>
      <c r="E23" s="20">
        <f t="shared" si="1"/>
        <v>1.0214393994080704</v>
      </c>
      <c r="F23" s="34">
        <v>3702</v>
      </c>
      <c r="G23" s="74">
        <v>2555</v>
      </c>
      <c r="H23" s="57">
        <f t="shared" si="2"/>
        <v>0.69016747703943815</v>
      </c>
      <c r="I23" s="16">
        <f t="shared" si="3"/>
        <v>1.0617961185222125</v>
      </c>
      <c r="J23" s="99">
        <v>10392.65</v>
      </c>
      <c r="K23" s="33">
        <f t="shared" si="4"/>
        <v>1.29908125</v>
      </c>
      <c r="L23" s="60"/>
    </row>
    <row r="24" spans="1:12" s="7" customFormat="1" ht="17.25" customHeight="1" thickBot="1" x14ac:dyDescent="0.3">
      <c r="A24" s="21" t="s">
        <v>79</v>
      </c>
      <c r="B24" s="22">
        <v>63407</v>
      </c>
      <c r="C24" s="42">
        <v>40424</v>
      </c>
      <c r="D24" s="78">
        <f t="shared" si="0"/>
        <v>0.63753213367609252</v>
      </c>
      <c r="E24" s="23">
        <f t="shared" si="1"/>
        <v>1.0119557677398294</v>
      </c>
      <c r="F24" s="35">
        <v>59588</v>
      </c>
      <c r="G24" s="42">
        <v>40234</v>
      </c>
      <c r="H24" s="78">
        <f t="shared" si="2"/>
        <v>0.67520306101899707</v>
      </c>
      <c r="I24" s="23">
        <f>H24/0.65</f>
        <v>1.0387739400292262</v>
      </c>
      <c r="J24" s="107">
        <v>9423.0499999999993</v>
      </c>
      <c r="K24" s="36">
        <f>(J24/8000)</f>
        <v>1.17788125</v>
      </c>
      <c r="L24" s="61"/>
    </row>
    <row r="25" spans="1:12" s="7" customFormat="1" ht="17.25" customHeight="1" x14ac:dyDescent="0.25">
      <c r="A25" s="165" t="s">
        <v>80</v>
      </c>
      <c r="B25" s="166"/>
      <c r="C25" s="166"/>
      <c r="D25" s="166"/>
      <c r="E25" s="166"/>
      <c r="F25" s="166"/>
      <c r="G25" s="166"/>
      <c r="H25" s="166"/>
      <c r="I25" s="167"/>
      <c r="J25" s="166"/>
      <c r="K25" s="168"/>
    </row>
    <row r="26" spans="1:12" s="5" customFormat="1" ht="122.25" customHeight="1" thickBot="1" x14ac:dyDescent="0.3">
      <c r="A26" s="162" t="s">
        <v>81</v>
      </c>
      <c r="B26" s="163"/>
      <c r="C26" s="163"/>
      <c r="D26" s="163"/>
      <c r="E26" s="163"/>
      <c r="F26" s="163"/>
      <c r="G26" s="163"/>
      <c r="H26" s="163"/>
      <c r="I26" s="163"/>
      <c r="J26" s="163"/>
      <c r="K26" s="164"/>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DECEMBER 31, 2022</v>
      </c>
      <c r="B2" s="157"/>
      <c r="C2" s="157"/>
      <c r="D2" s="157"/>
      <c r="E2" s="157"/>
      <c r="F2" s="157"/>
      <c r="G2" s="157"/>
      <c r="H2" s="157"/>
      <c r="I2" s="157"/>
      <c r="J2" s="157"/>
      <c r="K2" s="158"/>
      <c r="L2" s="6"/>
      <c r="M2" s="6"/>
      <c r="N2" s="6"/>
    </row>
    <row r="3" spans="1:14" s="1" customFormat="1" ht="18.75" customHeight="1" thickBot="1" x14ac:dyDescent="0.3">
      <c r="A3" s="142" t="s">
        <v>82</v>
      </c>
      <c r="B3" s="157"/>
      <c r="C3" s="157"/>
      <c r="D3" s="157"/>
      <c r="E3" s="157"/>
      <c r="F3" s="157"/>
      <c r="G3" s="157"/>
      <c r="H3" s="157"/>
      <c r="I3" s="157"/>
      <c r="J3" s="157"/>
      <c r="K3" s="158"/>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ht="39.5" thickBot="1" x14ac:dyDescent="0.3">
      <c r="A5" s="126" t="s">
        <v>63</v>
      </c>
      <c r="B5" s="127" t="s">
        <v>64</v>
      </c>
      <c r="C5" s="129" t="s">
        <v>65</v>
      </c>
      <c r="D5" s="128" t="s">
        <v>66</v>
      </c>
      <c r="E5" s="124" t="s">
        <v>67</v>
      </c>
      <c r="F5" s="37" t="s">
        <v>68</v>
      </c>
      <c r="G5" s="129" t="s">
        <v>69</v>
      </c>
      <c r="H5" s="128" t="s">
        <v>70</v>
      </c>
      <c r="I5" s="124" t="s">
        <v>67</v>
      </c>
      <c r="J5" s="130" t="s">
        <v>71</v>
      </c>
      <c r="K5" s="63" t="s">
        <v>67</v>
      </c>
    </row>
    <row r="6" spans="1:14" s="3" customFormat="1" ht="17.25" customHeight="1" x14ac:dyDescent="0.25">
      <c r="A6" s="38" t="s">
        <v>42</v>
      </c>
      <c r="B6" s="111">
        <v>1314</v>
      </c>
      <c r="C6" s="112">
        <v>895</v>
      </c>
      <c r="D6" s="113">
        <f>+C6/B6</f>
        <v>0.68112633181126336</v>
      </c>
      <c r="E6" s="114">
        <f>D6/0.63</f>
        <v>1.081152907636926</v>
      </c>
      <c r="F6" s="112">
        <v>1394</v>
      </c>
      <c r="G6" s="43">
        <v>963</v>
      </c>
      <c r="H6" s="115">
        <f>+G6/F6</f>
        <v>0.69081779053084647</v>
      </c>
      <c r="I6" s="114">
        <f>H6/0.65</f>
        <v>1.0627966008166869</v>
      </c>
      <c r="J6" s="116">
        <v>8278</v>
      </c>
      <c r="K6" s="108">
        <f>(J6/8000)</f>
        <v>1.0347500000000001</v>
      </c>
    </row>
    <row r="7" spans="1:14" s="3" customFormat="1" ht="17.25" customHeight="1" x14ac:dyDescent="0.25">
      <c r="A7" s="17" t="s">
        <v>43</v>
      </c>
      <c r="B7" s="15">
        <v>3272</v>
      </c>
      <c r="C7" s="32">
        <v>2257</v>
      </c>
      <c r="D7" s="58">
        <f t="shared" ref="D7:D22" si="0">+C7/B7</f>
        <v>0.6897921760391198</v>
      </c>
      <c r="E7" s="16">
        <f>D7/0.63</f>
        <v>1.0949082159351107</v>
      </c>
      <c r="F7" s="32">
        <v>3561</v>
      </c>
      <c r="G7" s="44">
        <v>2605</v>
      </c>
      <c r="H7" s="56">
        <f t="shared" ref="H7:H22" si="1">+G7/F7</f>
        <v>0.73153608536927828</v>
      </c>
      <c r="I7" s="16">
        <f>H7/0.65</f>
        <v>1.1254401313373512</v>
      </c>
      <c r="J7" s="65">
        <v>10329</v>
      </c>
      <c r="K7" s="33">
        <f>(J7/8000)</f>
        <v>1.2911250000000001</v>
      </c>
    </row>
    <row r="8" spans="1:14" s="3" customFormat="1" ht="17.25" customHeight="1" x14ac:dyDescent="0.25">
      <c r="A8" s="17" t="s">
        <v>44</v>
      </c>
      <c r="B8" s="15">
        <v>2504</v>
      </c>
      <c r="C8" s="32">
        <v>1712</v>
      </c>
      <c r="D8" s="58">
        <f t="shared" si="0"/>
        <v>0.68370607028753994</v>
      </c>
      <c r="E8" s="16">
        <f t="shared" ref="E8:E21" si="2">D8/0.63</f>
        <v>1.0852477306151427</v>
      </c>
      <c r="F8" s="32">
        <v>2312</v>
      </c>
      <c r="G8" s="44">
        <v>1656</v>
      </c>
      <c r="H8" s="56">
        <f t="shared" si="1"/>
        <v>0.7162629757785467</v>
      </c>
      <c r="I8" s="16">
        <f t="shared" ref="I8:I21" si="3">H8/0.65</f>
        <v>1.1019430396593026</v>
      </c>
      <c r="J8" s="65">
        <v>9871</v>
      </c>
      <c r="K8" s="33">
        <f t="shared" ref="K8:K21" si="4">(J8/8000)</f>
        <v>1.2338750000000001</v>
      </c>
    </row>
    <row r="9" spans="1:14" s="3" customFormat="1" ht="17.25" customHeight="1" x14ac:dyDescent="0.25">
      <c r="A9" s="17" t="s">
        <v>45</v>
      </c>
      <c r="B9" s="15">
        <v>2199</v>
      </c>
      <c r="C9" s="32">
        <v>1436</v>
      </c>
      <c r="D9" s="58">
        <f t="shared" si="0"/>
        <v>0.6530241018644839</v>
      </c>
      <c r="E9" s="16">
        <f t="shared" si="2"/>
        <v>1.0365461934356888</v>
      </c>
      <c r="F9" s="32">
        <v>1993</v>
      </c>
      <c r="G9" s="44">
        <v>1398</v>
      </c>
      <c r="H9" s="56">
        <f t="shared" si="1"/>
        <v>0.70145509282488705</v>
      </c>
      <c r="I9" s="16">
        <f t="shared" si="3"/>
        <v>1.079161681269057</v>
      </c>
      <c r="J9" s="65">
        <v>10111</v>
      </c>
      <c r="K9" s="33">
        <f t="shared" si="4"/>
        <v>1.2638750000000001</v>
      </c>
    </row>
    <row r="10" spans="1:14" s="3" customFormat="1" ht="17.25" customHeight="1" x14ac:dyDescent="0.25">
      <c r="A10" s="17" t="s">
        <v>72</v>
      </c>
      <c r="B10" s="15">
        <v>1198</v>
      </c>
      <c r="C10" s="32">
        <v>806</v>
      </c>
      <c r="D10" s="58">
        <f t="shared" si="0"/>
        <v>0.67278797996661099</v>
      </c>
      <c r="E10" s="16">
        <f t="shared" si="2"/>
        <v>1.0679174285184301</v>
      </c>
      <c r="F10" s="32">
        <v>1151</v>
      </c>
      <c r="G10" s="44">
        <v>782</v>
      </c>
      <c r="H10" s="56">
        <f t="shared" si="1"/>
        <v>0.67940920938314509</v>
      </c>
      <c r="I10" s="16">
        <f t="shared" si="3"/>
        <v>1.0452449375125308</v>
      </c>
      <c r="J10" s="65">
        <v>9515</v>
      </c>
      <c r="K10" s="33">
        <f t="shared" si="4"/>
        <v>1.1893750000000001</v>
      </c>
    </row>
    <row r="11" spans="1:14" s="3" customFormat="1" ht="17.25" customHeight="1" x14ac:dyDescent="0.25">
      <c r="A11" s="17" t="s">
        <v>47</v>
      </c>
      <c r="B11" s="15">
        <v>3714</v>
      </c>
      <c r="C11" s="32">
        <v>2539</v>
      </c>
      <c r="D11" s="58">
        <f t="shared" si="0"/>
        <v>0.68362950996230476</v>
      </c>
      <c r="E11" s="16">
        <f t="shared" si="2"/>
        <v>1.0851262062893727</v>
      </c>
      <c r="F11" s="32">
        <v>4242</v>
      </c>
      <c r="G11" s="44">
        <v>2977</v>
      </c>
      <c r="H11" s="56">
        <f t="shared" si="1"/>
        <v>0.70179160773220184</v>
      </c>
      <c r="I11" s="16">
        <f t="shared" si="3"/>
        <v>1.0796793965110798</v>
      </c>
      <c r="J11" s="65">
        <v>10463</v>
      </c>
      <c r="K11" s="33">
        <f t="shared" si="4"/>
        <v>1.3078749999999999</v>
      </c>
    </row>
    <row r="12" spans="1:14" s="3" customFormat="1" ht="17.25" customHeight="1" x14ac:dyDescent="0.25">
      <c r="A12" s="14" t="s">
        <v>73</v>
      </c>
      <c r="B12" s="15">
        <v>1541</v>
      </c>
      <c r="C12" s="32">
        <v>1060</v>
      </c>
      <c r="D12" s="58">
        <f t="shared" si="0"/>
        <v>0.68786502271252437</v>
      </c>
      <c r="E12" s="16">
        <f t="shared" si="2"/>
        <v>1.0918492424008324</v>
      </c>
      <c r="F12" s="32">
        <v>2049</v>
      </c>
      <c r="G12" s="44">
        <v>1518</v>
      </c>
      <c r="H12" s="56">
        <f t="shared" si="1"/>
        <v>0.74084919472913613</v>
      </c>
      <c r="I12" s="16">
        <f t="shared" si="3"/>
        <v>1.1397679918909787</v>
      </c>
      <c r="J12" s="65">
        <v>8496</v>
      </c>
      <c r="K12" s="33">
        <f t="shared" si="4"/>
        <v>1.0620000000000001</v>
      </c>
    </row>
    <row r="13" spans="1:14" s="3" customFormat="1" ht="17.25" customHeight="1" x14ac:dyDescent="0.25">
      <c r="A13" s="17" t="s">
        <v>74</v>
      </c>
      <c r="B13" s="15">
        <v>2233</v>
      </c>
      <c r="C13" s="32">
        <v>1510</v>
      </c>
      <c r="D13" s="58">
        <f t="shared" si="0"/>
        <v>0.67622033139274518</v>
      </c>
      <c r="E13" s="16">
        <f t="shared" si="2"/>
        <v>1.0733656053853098</v>
      </c>
      <c r="F13" s="32">
        <v>2253</v>
      </c>
      <c r="G13" s="44">
        <v>1564</v>
      </c>
      <c r="H13" s="56">
        <f t="shared" si="1"/>
        <v>0.69418553040390585</v>
      </c>
      <c r="I13" s="16">
        <f t="shared" si="3"/>
        <v>1.0679777390829321</v>
      </c>
      <c r="J13" s="65">
        <v>11258</v>
      </c>
      <c r="K13" s="33">
        <f t="shared" si="4"/>
        <v>1.4072499999999999</v>
      </c>
    </row>
    <row r="14" spans="1:14" s="3" customFormat="1" ht="17.25" customHeight="1" x14ac:dyDescent="0.25">
      <c r="A14" s="17" t="s">
        <v>75</v>
      </c>
      <c r="B14" s="15">
        <v>1034</v>
      </c>
      <c r="C14" s="32">
        <v>750</v>
      </c>
      <c r="D14" s="58">
        <f t="shared" si="0"/>
        <v>0.72533849129593808</v>
      </c>
      <c r="E14" s="16">
        <f t="shared" si="2"/>
        <v>1.151330938564981</v>
      </c>
      <c r="F14" s="32">
        <v>936</v>
      </c>
      <c r="G14" s="44">
        <v>659</v>
      </c>
      <c r="H14" s="56">
        <f t="shared" si="1"/>
        <v>0.70405982905982911</v>
      </c>
      <c r="I14" s="16">
        <f t="shared" si="3"/>
        <v>1.0831689677843523</v>
      </c>
      <c r="J14" s="65">
        <v>8605</v>
      </c>
      <c r="K14" s="33">
        <f t="shared" si="4"/>
        <v>1.0756250000000001</v>
      </c>
    </row>
    <row r="15" spans="1:14" s="3" customFormat="1" ht="17.25" customHeight="1" x14ac:dyDescent="0.25">
      <c r="A15" s="17" t="s">
        <v>51</v>
      </c>
      <c r="B15" s="15">
        <v>4213</v>
      </c>
      <c r="C15" s="32">
        <v>2873</v>
      </c>
      <c r="D15" s="58">
        <f t="shared" si="0"/>
        <v>0.68193686209352</v>
      </c>
      <c r="E15" s="16">
        <f t="shared" si="2"/>
        <v>1.0824394636405079</v>
      </c>
      <c r="F15" s="32">
        <v>4263</v>
      </c>
      <c r="G15" s="44">
        <v>3087</v>
      </c>
      <c r="H15" s="56">
        <f t="shared" si="1"/>
        <v>0.72413793103448276</v>
      </c>
      <c r="I15" s="16">
        <f t="shared" si="3"/>
        <v>1.1140583554376657</v>
      </c>
      <c r="J15" s="65">
        <v>7663</v>
      </c>
      <c r="K15" s="33">
        <f t="shared" si="4"/>
        <v>0.95787500000000003</v>
      </c>
    </row>
    <row r="16" spans="1:14" s="3" customFormat="1" ht="17.25" customHeight="1" x14ac:dyDescent="0.25">
      <c r="A16" s="17" t="s">
        <v>76</v>
      </c>
      <c r="B16" s="15">
        <v>2658</v>
      </c>
      <c r="C16" s="32">
        <v>1855</v>
      </c>
      <c r="D16" s="58">
        <f t="shared" si="0"/>
        <v>0.69789315274642594</v>
      </c>
      <c r="E16" s="16">
        <f t="shared" si="2"/>
        <v>1.1077669091213109</v>
      </c>
      <c r="F16" s="32">
        <v>3672</v>
      </c>
      <c r="G16" s="44">
        <v>2660</v>
      </c>
      <c r="H16" s="56">
        <f t="shared" si="1"/>
        <v>0.72440087145969501</v>
      </c>
      <c r="I16" s="16">
        <f t="shared" si="3"/>
        <v>1.1144628791687614</v>
      </c>
      <c r="J16" s="65">
        <v>10497</v>
      </c>
      <c r="K16" s="33">
        <f t="shared" si="4"/>
        <v>1.312125</v>
      </c>
    </row>
    <row r="17" spans="1:12" s="3" customFormat="1" ht="17.25" customHeight="1" x14ac:dyDescent="0.25">
      <c r="A17" s="17" t="s">
        <v>53</v>
      </c>
      <c r="B17" s="15">
        <v>4382</v>
      </c>
      <c r="C17" s="32">
        <v>2925</v>
      </c>
      <c r="D17" s="58">
        <f t="shared" si="0"/>
        <v>0.66750342309447741</v>
      </c>
      <c r="E17" s="16">
        <f t="shared" si="2"/>
        <v>1.059529243007107</v>
      </c>
      <c r="F17" s="32">
        <v>4237</v>
      </c>
      <c r="G17" s="44">
        <v>3068</v>
      </c>
      <c r="H17" s="56">
        <f t="shared" si="1"/>
        <v>0.72409723861222564</v>
      </c>
      <c r="I17" s="16">
        <f t="shared" si="3"/>
        <v>1.1139957517111163</v>
      </c>
      <c r="J17" s="65">
        <v>13559</v>
      </c>
      <c r="K17" s="33">
        <f t="shared" si="4"/>
        <v>1.6948749999999999</v>
      </c>
    </row>
    <row r="18" spans="1:12" s="3" customFormat="1" ht="17.25" customHeight="1" x14ac:dyDescent="0.25">
      <c r="A18" s="17" t="s">
        <v>77</v>
      </c>
      <c r="B18" s="15">
        <v>4393</v>
      </c>
      <c r="C18" s="32">
        <v>2996</v>
      </c>
      <c r="D18" s="58">
        <f t="shared" si="0"/>
        <v>0.68199408149328478</v>
      </c>
      <c r="E18" s="16">
        <f t="shared" si="2"/>
        <v>1.0825302880845791</v>
      </c>
      <c r="F18" s="32">
        <v>3775</v>
      </c>
      <c r="G18" s="44">
        <v>2695</v>
      </c>
      <c r="H18" s="56">
        <f t="shared" si="1"/>
        <v>0.71390728476821197</v>
      </c>
      <c r="I18" s="16">
        <f t="shared" si="3"/>
        <v>1.098318899643403</v>
      </c>
      <c r="J18" s="65">
        <v>13953</v>
      </c>
      <c r="K18" s="33">
        <f t="shared" si="4"/>
        <v>1.7441249999999999</v>
      </c>
    </row>
    <row r="19" spans="1:12" s="3" customFormat="1" ht="17.25" customHeight="1" x14ac:dyDescent="0.25">
      <c r="A19" s="17" t="s">
        <v>78</v>
      </c>
      <c r="B19" s="15">
        <v>1594</v>
      </c>
      <c r="C19" s="32">
        <v>1100</v>
      </c>
      <c r="D19" s="58">
        <f t="shared" si="0"/>
        <v>0.69008782936010038</v>
      </c>
      <c r="E19" s="16">
        <f t="shared" si="2"/>
        <v>1.0953775069207943</v>
      </c>
      <c r="F19" s="32">
        <v>1465</v>
      </c>
      <c r="G19" s="44">
        <v>1038</v>
      </c>
      <c r="H19" s="56">
        <f t="shared" si="1"/>
        <v>0.7085324232081911</v>
      </c>
      <c r="I19" s="16">
        <f t="shared" si="3"/>
        <v>1.0900498818587554</v>
      </c>
      <c r="J19" s="65">
        <v>11723</v>
      </c>
      <c r="K19" s="33">
        <f t="shared" si="4"/>
        <v>1.4653750000000001</v>
      </c>
    </row>
    <row r="20" spans="1:12" s="3" customFormat="1" ht="17.25" customHeight="1" x14ac:dyDescent="0.25">
      <c r="A20" s="17" t="s">
        <v>56</v>
      </c>
      <c r="B20" s="15">
        <v>2220</v>
      </c>
      <c r="C20" s="32">
        <v>1421</v>
      </c>
      <c r="D20" s="58">
        <f t="shared" si="0"/>
        <v>0.6400900900900901</v>
      </c>
      <c r="E20" s="16">
        <f t="shared" si="2"/>
        <v>1.0160160160160161</v>
      </c>
      <c r="F20" s="32">
        <v>2419</v>
      </c>
      <c r="G20" s="44">
        <v>1661</v>
      </c>
      <c r="H20" s="56">
        <f t="shared" si="1"/>
        <v>0.68664737494832573</v>
      </c>
      <c r="I20" s="16">
        <f t="shared" si="3"/>
        <v>1.0563805768435781</v>
      </c>
      <c r="J20" s="65">
        <v>11250</v>
      </c>
      <c r="K20" s="33">
        <f t="shared" si="4"/>
        <v>1.40625</v>
      </c>
    </row>
    <row r="21" spans="1:12" s="3" customFormat="1" ht="17.25" customHeight="1" thickBot="1" x14ac:dyDescent="0.3">
      <c r="A21" s="18" t="s">
        <v>57</v>
      </c>
      <c r="B21" s="19">
        <v>3049</v>
      </c>
      <c r="C21" s="34">
        <v>2026</v>
      </c>
      <c r="D21" s="59">
        <f t="shared" si="0"/>
        <v>0.66448015742866517</v>
      </c>
      <c r="E21" s="16">
        <f t="shared" si="2"/>
        <v>1.0547304086169289</v>
      </c>
      <c r="F21" s="34">
        <v>2999</v>
      </c>
      <c r="G21" s="74">
        <v>2100</v>
      </c>
      <c r="H21" s="56">
        <f t="shared" si="1"/>
        <v>0.70023341113704574</v>
      </c>
      <c r="I21" s="16">
        <f t="shared" si="3"/>
        <v>1.0772821709800704</v>
      </c>
      <c r="J21" s="99">
        <v>11303</v>
      </c>
      <c r="K21" s="33">
        <f t="shared" si="4"/>
        <v>1.4128750000000001</v>
      </c>
      <c r="L21" s="60"/>
    </row>
    <row r="22" spans="1:12" s="7" customFormat="1" ht="17.25" customHeight="1" thickBot="1" x14ac:dyDescent="0.3">
      <c r="A22" s="21" t="s">
        <v>79</v>
      </c>
      <c r="B22" s="22">
        <v>41518</v>
      </c>
      <c r="C22" s="42">
        <v>28161</v>
      </c>
      <c r="D22" s="78">
        <f t="shared" si="0"/>
        <v>0.67828411773206798</v>
      </c>
      <c r="E22" s="23">
        <f>D22/0.63</f>
        <v>1.0766414567175682</v>
      </c>
      <c r="F22" s="106">
        <v>42721</v>
      </c>
      <c r="G22" s="42">
        <v>30431</v>
      </c>
      <c r="H22" s="78">
        <f t="shared" si="1"/>
        <v>0.71231946817724301</v>
      </c>
      <c r="I22" s="23">
        <f>H22/0.65</f>
        <v>1.0958761048880661</v>
      </c>
      <c r="J22" s="107">
        <v>10504</v>
      </c>
      <c r="K22" s="36">
        <f>(J22/8000)</f>
        <v>1.3129999999999999</v>
      </c>
      <c r="L22" s="61"/>
    </row>
    <row r="23" spans="1:12" s="7" customFormat="1" ht="17.25" customHeight="1" x14ac:dyDescent="0.25">
      <c r="A23" s="165" t="str">
        <f>'2 - Job Seeker'!A25:K25</f>
        <v>*State Labor Exchange Goals:   Q2 EE Rate = 63%    Q4 EE Rate = 65%    Median Earnings = $8000</v>
      </c>
      <c r="B23" s="166"/>
      <c r="C23" s="166"/>
      <c r="D23" s="166"/>
      <c r="E23" s="166"/>
      <c r="F23" s="166"/>
      <c r="G23" s="166"/>
      <c r="H23" s="166"/>
      <c r="I23" s="166"/>
      <c r="J23" s="166"/>
      <c r="K23" s="181"/>
    </row>
    <row r="24" spans="1:12" s="5" customFormat="1" ht="122.25" customHeight="1" thickBot="1" x14ac:dyDescent="0.3">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DECEMBER 31, 2022</v>
      </c>
      <c r="B2" s="186"/>
      <c r="C2" s="186"/>
      <c r="D2" s="186"/>
      <c r="E2" s="186"/>
      <c r="F2" s="186"/>
      <c r="G2" s="186"/>
      <c r="H2" s="186"/>
      <c r="I2" s="186"/>
      <c r="J2" s="186"/>
      <c r="K2" s="187"/>
    </row>
    <row r="3" spans="1:13" s="100" customFormat="1" ht="20.149999999999999" customHeight="1" thickBot="1" x14ac:dyDescent="0.3">
      <c r="A3" s="188" t="s">
        <v>83</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110</v>
      </c>
      <c r="C6" s="112">
        <v>62</v>
      </c>
      <c r="D6" s="113">
        <f>+C6/B6</f>
        <v>0.5636363636363636</v>
      </c>
      <c r="E6" s="114">
        <f>D6/0.56</f>
        <v>1.0064935064935063</v>
      </c>
      <c r="F6" s="112">
        <v>101</v>
      </c>
      <c r="G6" s="43">
        <v>55</v>
      </c>
      <c r="H6" s="115">
        <f>+G6/F6</f>
        <v>0.54455445544554459</v>
      </c>
      <c r="I6" s="114">
        <f>H6/0.56</f>
        <v>0.97241867043847241</v>
      </c>
      <c r="J6" s="116">
        <v>9639</v>
      </c>
      <c r="K6" s="108">
        <f>(J6/8000)</f>
        <v>1.2048749999999999</v>
      </c>
    </row>
    <row r="7" spans="1:13" s="101" customFormat="1" ht="16.5" customHeight="1" x14ac:dyDescent="0.25">
      <c r="A7" s="17" t="s">
        <v>43</v>
      </c>
      <c r="B7" s="15">
        <v>241</v>
      </c>
      <c r="C7" s="32">
        <v>154</v>
      </c>
      <c r="D7" s="58">
        <f t="shared" ref="D7:D22" si="0">+C7/B7</f>
        <v>0.63900414937759331</v>
      </c>
      <c r="E7" s="16">
        <f>D7/0.56</f>
        <v>1.1410788381742736</v>
      </c>
      <c r="F7" s="32">
        <v>241</v>
      </c>
      <c r="G7" s="44">
        <v>162</v>
      </c>
      <c r="H7" s="56">
        <f t="shared" ref="H7:H22" si="1">+G7/F7</f>
        <v>0.67219917012448138</v>
      </c>
      <c r="I7" s="16">
        <f>H7/0.56</f>
        <v>1.2003556609365738</v>
      </c>
      <c r="J7" s="65">
        <v>13711</v>
      </c>
      <c r="K7" s="33">
        <f>(J7/8000)</f>
        <v>1.713875</v>
      </c>
    </row>
    <row r="8" spans="1:13" s="101" customFormat="1" ht="16.5" customHeight="1" x14ac:dyDescent="0.25">
      <c r="A8" s="17" t="s">
        <v>44</v>
      </c>
      <c r="B8" s="15">
        <v>160</v>
      </c>
      <c r="C8" s="32">
        <v>88</v>
      </c>
      <c r="D8" s="58">
        <f t="shared" si="0"/>
        <v>0.55000000000000004</v>
      </c>
      <c r="E8" s="16">
        <f t="shared" ref="E8:E21" si="2">D8/0.56</f>
        <v>0.9821428571428571</v>
      </c>
      <c r="F8" s="32">
        <v>262</v>
      </c>
      <c r="G8" s="44">
        <v>161</v>
      </c>
      <c r="H8" s="56">
        <f t="shared" si="1"/>
        <v>0.6145038167938931</v>
      </c>
      <c r="I8" s="16">
        <f t="shared" ref="I8:I21" si="3">H8/0.56</f>
        <v>1.0973282442748089</v>
      </c>
      <c r="J8" s="65">
        <v>11170</v>
      </c>
      <c r="K8" s="33">
        <f t="shared" ref="K8:K21" si="4">(J8/8000)</f>
        <v>1.39625</v>
      </c>
    </row>
    <row r="9" spans="1:13" s="101" customFormat="1" ht="16.5" customHeight="1" x14ac:dyDescent="0.25">
      <c r="A9" s="17" t="s">
        <v>45</v>
      </c>
      <c r="B9" s="15">
        <v>121</v>
      </c>
      <c r="C9" s="32">
        <v>65</v>
      </c>
      <c r="D9" s="58">
        <f t="shared" si="0"/>
        <v>0.53719008264462809</v>
      </c>
      <c r="E9" s="16">
        <f t="shared" si="2"/>
        <v>0.95926800472255003</v>
      </c>
      <c r="F9" s="32">
        <v>126</v>
      </c>
      <c r="G9" s="44">
        <v>62</v>
      </c>
      <c r="H9" s="56">
        <f t="shared" si="1"/>
        <v>0.49206349206349204</v>
      </c>
      <c r="I9" s="16">
        <f t="shared" si="3"/>
        <v>0.87868480725623566</v>
      </c>
      <c r="J9" s="65">
        <v>10295</v>
      </c>
      <c r="K9" s="33">
        <f t="shared" si="4"/>
        <v>1.286875</v>
      </c>
    </row>
    <row r="10" spans="1:13" s="101" customFormat="1" ht="16.5" customHeight="1" x14ac:dyDescent="0.25">
      <c r="A10" s="17" t="s">
        <v>72</v>
      </c>
      <c r="B10" s="15">
        <v>100</v>
      </c>
      <c r="C10" s="32">
        <v>59</v>
      </c>
      <c r="D10" s="58">
        <f>IF(B10&gt;0,C10/B10,0)</f>
        <v>0.59</v>
      </c>
      <c r="E10" s="16">
        <f t="shared" si="2"/>
        <v>1.0535714285714284</v>
      </c>
      <c r="F10" s="32">
        <v>108</v>
      </c>
      <c r="G10" s="44">
        <v>67</v>
      </c>
      <c r="H10" s="56">
        <f t="shared" si="1"/>
        <v>0.62037037037037035</v>
      </c>
      <c r="I10" s="16">
        <f t="shared" si="3"/>
        <v>1.1078042328042326</v>
      </c>
      <c r="J10" s="65">
        <v>10840</v>
      </c>
      <c r="K10" s="33">
        <f t="shared" si="4"/>
        <v>1.355</v>
      </c>
    </row>
    <row r="11" spans="1:13" s="101" customFormat="1" ht="16.5" customHeight="1" x14ac:dyDescent="0.25">
      <c r="A11" s="17" t="s">
        <v>47</v>
      </c>
      <c r="B11" s="15">
        <v>198</v>
      </c>
      <c r="C11" s="32">
        <v>118</v>
      </c>
      <c r="D11" s="58">
        <f t="shared" si="0"/>
        <v>0.59595959595959591</v>
      </c>
      <c r="E11" s="16">
        <f t="shared" si="2"/>
        <v>1.0642135642135639</v>
      </c>
      <c r="F11" s="32">
        <v>220</v>
      </c>
      <c r="G11" s="44">
        <v>133</v>
      </c>
      <c r="H11" s="56">
        <f t="shared" si="1"/>
        <v>0.6045454545454545</v>
      </c>
      <c r="I11" s="16">
        <f t="shared" si="3"/>
        <v>1.0795454545454544</v>
      </c>
      <c r="J11" s="65">
        <v>12077</v>
      </c>
      <c r="K11" s="33">
        <f t="shared" si="4"/>
        <v>1.509625</v>
      </c>
    </row>
    <row r="12" spans="1:13" s="101" customFormat="1" ht="16.5" customHeight="1" x14ac:dyDescent="0.25">
      <c r="A12" s="14" t="s">
        <v>73</v>
      </c>
      <c r="B12" s="15">
        <v>112</v>
      </c>
      <c r="C12" s="32">
        <v>68</v>
      </c>
      <c r="D12" s="58">
        <f t="shared" si="0"/>
        <v>0.6071428571428571</v>
      </c>
      <c r="E12" s="16">
        <f t="shared" si="2"/>
        <v>1.0841836734693875</v>
      </c>
      <c r="F12" s="32">
        <v>108</v>
      </c>
      <c r="G12" s="44">
        <v>63</v>
      </c>
      <c r="H12" s="56">
        <f t="shared" si="1"/>
        <v>0.58333333333333337</v>
      </c>
      <c r="I12" s="16">
        <f t="shared" si="3"/>
        <v>1.0416666666666667</v>
      </c>
      <c r="J12" s="65">
        <v>7899</v>
      </c>
      <c r="K12" s="33">
        <f t="shared" si="4"/>
        <v>0.987375</v>
      </c>
    </row>
    <row r="13" spans="1:13" s="101" customFormat="1" ht="16.5" customHeight="1" x14ac:dyDescent="0.25">
      <c r="A13" s="17" t="s">
        <v>74</v>
      </c>
      <c r="B13" s="15">
        <v>106</v>
      </c>
      <c r="C13" s="32">
        <v>51</v>
      </c>
      <c r="D13" s="58">
        <f t="shared" si="0"/>
        <v>0.48113207547169812</v>
      </c>
      <c r="E13" s="16">
        <f t="shared" si="2"/>
        <v>0.85916442048517516</v>
      </c>
      <c r="F13" s="32">
        <v>119</v>
      </c>
      <c r="G13" s="44">
        <v>61</v>
      </c>
      <c r="H13" s="56">
        <f t="shared" si="1"/>
        <v>0.51260504201680668</v>
      </c>
      <c r="I13" s="16">
        <f t="shared" si="3"/>
        <v>0.91536614645858327</v>
      </c>
      <c r="J13" s="65">
        <v>12336</v>
      </c>
      <c r="K13" s="33">
        <f t="shared" si="4"/>
        <v>1.542</v>
      </c>
    </row>
    <row r="14" spans="1:13" s="101" customFormat="1" ht="16.5" customHeight="1" x14ac:dyDescent="0.25">
      <c r="A14" s="17" t="s">
        <v>75</v>
      </c>
      <c r="B14" s="15">
        <v>95</v>
      </c>
      <c r="C14" s="32">
        <v>67</v>
      </c>
      <c r="D14" s="58">
        <f t="shared" si="0"/>
        <v>0.70526315789473681</v>
      </c>
      <c r="E14" s="16">
        <f t="shared" si="2"/>
        <v>1.2593984962406013</v>
      </c>
      <c r="F14" s="32">
        <v>95</v>
      </c>
      <c r="G14" s="44">
        <v>64</v>
      </c>
      <c r="H14" s="56">
        <f t="shared" si="1"/>
        <v>0.67368421052631577</v>
      </c>
      <c r="I14" s="16">
        <f t="shared" si="3"/>
        <v>1.2030075187969924</v>
      </c>
      <c r="J14" s="65">
        <v>9362</v>
      </c>
      <c r="K14" s="33">
        <f t="shared" si="4"/>
        <v>1.17025</v>
      </c>
    </row>
    <row r="15" spans="1:13" s="101" customFormat="1" ht="16.5" customHeight="1" x14ac:dyDescent="0.25">
      <c r="A15" s="17" t="s">
        <v>51</v>
      </c>
      <c r="B15" s="15">
        <v>279</v>
      </c>
      <c r="C15" s="32">
        <v>153</v>
      </c>
      <c r="D15" s="58">
        <f t="shared" si="0"/>
        <v>0.54838709677419351</v>
      </c>
      <c r="E15" s="16">
        <f t="shared" si="2"/>
        <v>0.97926267281105972</v>
      </c>
      <c r="F15" s="32">
        <v>238</v>
      </c>
      <c r="G15" s="44">
        <v>148</v>
      </c>
      <c r="H15" s="56">
        <f t="shared" si="1"/>
        <v>0.62184873949579833</v>
      </c>
      <c r="I15" s="16">
        <f t="shared" si="3"/>
        <v>1.1104441776710683</v>
      </c>
      <c r="J15" s="65">
        <v>7890</v>
      </c>
      <c r="K15" s="33">
        <f t="shared" si="4"/>
        <v>0.98624999999999996</v>
      </c>
    </row>
    <row r="16" spans="1:13" s="101" customFormat="1" ht="16.5" customHeight="1" x14ac:dyDescent="0.25">
      <c r="A16" s="17" t="s">
        <v>76</v>
      </c>
      <c r="B16" s="15">
        <v>112</v>
      </c>
      <c r="C16" s="32">
        <v>71</v>
      </c>
      <c r="D16" s="58">
        <f t="shared" si="0"/>
        <v>0.6339285714285714</v>
      </c>
      <c r="E16" s="16">
        <f t="shared" si="2"/>
        <v>1.1320153061224487</v>
      </c>
      <c r="F16" s="32">
        <v>121</v>
      </c>
      <c r="G16" s="44">
        <v>76</v>
      </c>
      <c r="H16" s="56">
        <f t="shared" si="1"/>
        <v>0.62809917355371903</v>
      </c>
      <c r="I16" s="16">
        <f t="shared" si="3"/>
        <v>1.1216056670602124</v>
      </c>
      <c r="J16" s="65">
        <v>15455</v>
      </c>
      <c r="K16" s="33">
        <f t="shared" si="4"/>
        <v>1.931875</v>
      </c>
    </row>
    <row r="17" spans="1:12" s="101" customFormat="1" ht="16.5" customHeight="1" x14ac:dyDescent="0.25">
      <c r="A17" s="17" t="s">
        <v>53</v>
      </c>
      <c r="B17" s="15">
        <v>240</v>
      </c>
      <c r="C17" s="32">
        <v>131</v>
      </c>
      <c r="D17" s="58">
        <f t="shared" si="0"/>
        <v>0.54583333333333328</v>
      </c>
      <c r="E17" s="16">
        <f t="shared" si="2"/>
        <v>0.97470238095238082</v>
      </c>
      <c r="F17" s="32">
        <v>235</v>
      </c>
      <c r="G17" s="44">
        <v>137</v>
      </c>
      <c r="H17" s="56">
        <f t="shared" si="1"/>
        <v>0.58297872340425527</v>
      </c>
      <c r="I17" s="16">
        <f t="shared" si="3"/>
        <v>1.0410334346504557</v>
      </c>
      <c r="J17" s="65">
        <v>13693</v>
      </c>
      <c r="K17" s="33">
        <f t="shared" si="4"/>
        <v>1.711625</v>
      </c>
    </row>
    <row r="18" spans="1:12" s="101" customFormat="1" ht="16.5" customHeight="1" x14ac:dyDescent="0.25">
      <c r="A18" s="17" t="s">
        <v>77</v>
      </c>
      <c r="B18" s="15">
        <v>207</v>
      </c>
      <c r="C18" s="32">
        <v>137</v>
      </c>
      <c r="D18" s="58">
        <f>IF(B18&gt;0,C18/B18,0)</f>
        <v>0.66183574879227058</v>
      </c>
      <c r="E18" s="16">
        <f t="shared" si="2"/>
        <v>1.1818495514147689</v>
      </c>
      <c r="F18" s="32">
        <v>193</v>
      </c>
      <c r="G18" s="44">
        <v>129</v>
      </c>
      <c r="H18" s="56">
        <f t="shared" si="1"/>
        <v>0.66839378238341973</v>
      </c>
      <c r="I18" s="16">
        <f t="shared" si="3"/>
        <v>1.1935603256846781</v>
      </c>
      <c r="J18" s="65">
        <v>15791</v>
      </c>
      <c r="K18" s="33">
        <f t="shared" si="4"/>
        <v>1.973875</v>
      </c>
    </row>
    <row r="19" spans="1:12" s="101" customFormat="1" ht="16.5" customHeight="1" x14ac:dyDescent="0.25">
      <c r="A19" s="17" t="s">
        <v>78</v>
      </c>
      <c r="B19" s="15">
        <v>115</v>
      </c>
      <c r="C19" s="32">
        <v>70</v>
      </c>
      <c r="D19" s="58">
        <f t="shared" si="0"/>
        <v>0.60869565217391308</v>
      </c>
      <c r="E19" s="16">
        <f t="shared" si="2"/>
        <v>1.0869565217391304</v>
      </c>
      <c r="F19" s="32">
        <v>126</v>
      </c>
      <c r="G19" s="44">
        <v>63</v>
      </c>
      <c r="H19" s="56">
        <f t="shared" si="1"/>
        <v>0.5</v>
      </c>
      <c r="I19" s="16">
        <f t="shared" si="3"/>
        <v>0.89285714285714279</v>
      </c>
      <c r="J19" s="65">
        <v>12629</v>
      </c>
      <c r="K19" s="33">
        <f t="shared" si="4"/>
        <v>1.5786249999999999</v>
      </c>
    </row>
    <row r="20" spans="1:12" s="101" customFormat="1" ht="16.5" customHeight="1" x14ac:dyDescent="0.25">
      <c r="A20" s="17" t="s">
        <v>56</v>
      </c>
      <c r="B20" s="15">
        <v>212</v>
      </c>
      <c r="C20" s="32">
        <v>123</v>
      </c>
      <c r="D20" s="58">
        <f t="shared" si="0"/>
        <v>0.58018867924528306</v>
      </c>
      <c r="E20" s="16">
        <f t="shared" si="2"/>
        <v>1.0360512129380053</v>
      </c>
      <c r="F20" s="32">
        <v>238</v>
      </c>
      <c r="G20" s="44">
        <v>146</v>
      </c>
      <c r="H20" s="56">
        <f t="shared" si="1"/>
        <v>0.61344537815126055</v>
      </c>
      <c r="I20" s="16">
        <f t="shared" si="3"/>
        <v>1.0954381752701081</v>
      </c>
      <c r="J20" s="65">
        <v>11981</v>
      </c>
      <c r="K20" s="33">
        <f t="shared" si="4"/>
        <v>1.497625</v>
      </c>
    </row>
    <row r="21" spans="1:12" s="101" customFormat="1" ht="16.5" customHeight="1" thickBot="1" x14ac:dyDescent="0.3">
      <c r="A21" s="18" t="s">
        <v>57</v>
      </c>
      <c r="B21" s="19">
        <v>142</v>
      </c>
      <c r="C21" s="41">
        <v>88</v>
      </c>
      <c r="D21" s="59">
        <f t="shared" si="0"/>
        <v>0.61971830985915488</v>
      </c>
      <c r="E21" s="16">
        <f t="shared" si="2"/>
        <v>1.1066398390342049</v>
      </c>
      <c r="F21" s="34">
        <v>127</v>
      </c>
      <c r="G21" s="74">
        <v>72</v>
      </c>
      <c r="H21" s="57">
        <f t="shared" si="1"/>
        <v>0.56692913385826771</v>
      </c>
      <c r="I21" s="16">
        <f t="shared" si="3"/>
        <v>1.0123734533183351</v>
      </c>
      <c r="J21" s="99">
        <v>12238</v>
      </c>
      <c r="K21" s="33">
        <f t="shared" si="4"/>
        <v>1.5297499999999999</v>
      </c>
    </row>
    <row r="22" spans="1:12" s="102" customFormat="1" ht="16.5" customHeight="1" thickBot="1" x14ac:dyDescent="0.3">
      <c r="A22" s="21" t="s">
        <v>79</v>
      </c>
      <c r="B22" s="22">
        <v>2550</v>
      </c>
      <c r="C22" s="42">
        <v>1505</v>
      </c>
      <c r="D22" s="78">
        <f t="shared" si="0"/>
        <v>0.59019607843137256</v>
      </c>
      <c r="E22" s="23">
        <f>D22/0.56</f>
        <v>1.053921568627451</v>
      </c>
      <c r="F22" s="106">
        <v>2658</v>
      </c>
      <c r="G22" s="42">
        <v>1599</v>
      </c>
      <c r="H22" s="78">
        <f t="shared" si="1"/>
        <v>0.60158013544018063</v>
      </c>
      <c r="I22" s="23">
        <f>H22/0.56</f>
        <v>1.0742502418574653</v>
      </c>
      <c r="J22" s="107">
        <v>11787</v>
      </c>
      <c r="K22" s="36">
        <f>(J22/8000)</f>
        <v>1.4733750000000001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opLeftCell="A13"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DECEMBER 31, 2022</v>
      </c>
      <c r="B2" s="186"/>
      <c r="C2" s="186"/>
      <c r="D2" s="186"/>
      <c r="E2" s="186"/>
      <c r="F2" s="186"/>
      <c r="G2" s="186"/>
      <c r="H2" s="186"/>
      <c r="I2" s="186"/>
      <c r="J2" s="186"/>
      <c r="K2" s="187"/>
    </row>
    <row r="3" spans="1:13" s="100" customFormat="1" ht="20.149999999999999" customHeight="1" thickBot="1" x14ac:dyDescent="0.3">
      <c r="A3" s="188" t="s">
        <v>86</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18</v>
      </c>
      <c r="C6" s="112">
        <v>7</v>
      </c>
      <c r="D6" s="113">
        <f>+C6/B6</f>
        <v>0.3888888888888889</v>
      </c>
      <c r="E6" s="114">
        <f>D6/0.56</f>
        <v>0.69444444444444442</v>
      </c>
      <c r="F6" s="112">
        <v>18</v>
      </c>
      <c r="G6" s="43">
        <v>7</v>
      </c>
      <c r="H6" s="115">
        <f>+G6/F6</f>
        <v>0.3888888888888889</v>
      </c>
      <c r="I6" s="114">
        <f>H6/0.56</f>
        <v>0.69444444444444442</v>
      </c>
      <c r="J6" s="116">
        <v>7663</v>
      </c>
      <c r="K6" s="108">
        <f>(J6/8000)</f>
        <v>0.95787500000000003</v>
      </c>
    </row>
    <row r="7" spans="1:13" s="101" customFormat="1" ht="16.5" customHeight="1" x14ac:dyDescent="0.25">
      <c r="A7" s="17" t="s">
        <v>43</v>
      </c>
      <c r="B7" s="15">
        <v>148</v>
      </c>
      <c r="C7" s="32">
        <v>100</v>
      </c>
      <c r="D7" s="58">
        <f t="shared" ref="D7:D22" si="0">+C7/B7</f>
        <v>0.67567567567567566</v>
      </c>
      <c r="E7" s="16">
        <f>D7/0.56</f>
        <v>1.2065637065637065</v>
      </c>
      <c r="F7" s="32">
        <v>153</v>
      </c>
      <c r="G7" s="44">
        <v>103</v>
      </c>
      <c r="H7" s="56">
        <f t="shared" ref="H7:H22" si="1">+G7/F7</f>
        <v>0.67320261437908502</v>
      </c>
      <c r="I7" s="16">
        <f>H7/0.56</f>
        <v>1.2021475256769374</v>
      </c>
      <c r="J7" s="65">
        <v>15127</v>
      </c>
      <c r="K7" s="33">
        <f>(J7/8000)</f>
        <v>1.8908750000000001</v>
      </c>
    </row>
    <row r="8" spans="1:13" s="101" customFormat="1" ht="16.5" customHeight="1" x14ac:dyDescent="0.25">
      <c r="A8" s="17" t="s">
        <v>44</v>
      </c>
      <c r="B8" s="15">
        <v>27</v>
      </c>
      <c r="C8" s="32">
        <v>11</v>
      </c>
      <c r="D8" s="58">
        <f t="shared" si="0"/>
        <v>0.40740740740740738</v>
      </c>
      <c r="E8" s="16">
        <f t="shared" ref="E8:E21" si="2">D8/0.56</f>
        <v>0.72751322751322745</v>
      </c>
      <c r="F8" s="32">
        <v>65</v>
      </c>
      <c r="G8" s="44">
        <v>46</v>
      </c>
      <c r="H8" s="56">
        <f t="shared" si="1"/>
        <v>0.70769230769230773</v>
      </c>
      <c r="I8" s="16">
        <f t="shared" ref="I8:I21" si="3">H8/0.56</f>
        <v>1.2637362637362637</v>
      </c>
      <c r="J8" s="65">
        <v>14738</v>
      </c>
      <c r="K8" s="33">
        <f t="shared" ref="K8:K21" si="4">(J8/8000)</f>
        <v>1.8422499999999999</v>
      </c>
    </row>
    <row r="9" spans="1:13" s="101" customFormat="1" ht="16.5" customHeight="1" x14ac:dyDescent="0.25">
      <c r="A9" s="17" t="s">
        <v>45</v>
      </c>
      <c r="B9" s="15">
        <v>20</v>
      </c>
      <c r="C9" s="32">
        <v>11</v>
      </c>
      <c r="D9" s="58">
        <f t="shared" si="0"/>
        <v>0.55000000000000004</v>
      </c>
      <c r="E9" s="16">
        <f t="shared" si="2"/>
        <v>0.9821428571428571</v>
      </c>
      <c r="F9" s="32">
        <v>31</v>
      </c>
      <c r="G9" s="44">
        <v>17</v>
      </c>
      <c r="H9" s="56">
        <f t="shared" si="1"/>
        <v>0.54838709677419351</v>
      </c>
      <c r="I9" s="16">
        <f t="shared" si="3"/>
        <v>0.97926267281105972</v>
      </c>
      <c r="J9" s="65">
        <v>4884</v>
      </c>
      <c r="K9" s="33">
        <f t="shared" si="4"/>
        <v>0.61050000000000004</v>
      </c>
    </row>
    <row r="10" spans="1:13" s="101" customFormat="1" ht="16.5" customHeight="1" x14ac:dyDescent="0.25">
      <c r="A10" s="17" t="s">
        <v>72</v>
      </c>
      <c r="B10" s="15">
        <v>15</v>
      </c>
      <c r="C10" s="32">
        <v>10</v>
      </c>
      <c r="D10" s="58">
        <f>IF(B10&gt;0,C10/B10,0)</f>
        <v>0.66666666666666663</v>
      </c>
      <c r="E10" s="16">
        <f t="shared" si="2"/>
        <v>1.1904761904761902</v>
      </c>
      <c r="F10" s="32">
        <v>25</v>
      </c>
      <c r="G10" s="44">
        <v>16</v>
      </c>
      <c r="H10" s="56">
        <f t="shared" si="1"/>
        <v>0.64</v>
      </c>
      <c r="I10" s="16">
        <f t="shared" si="3"/>
        <v>1.1428571428571428</v>
      </c>
      <c r="J10" s="65">
        <v>11388</v>
      </c>
      <c r="K10" s="33">
        <f t="shared" si="4"/>
        <v>1.4235</v>
      </c>
    </row>
    <row r="11" spans="1:13" s="101" customFormat="1" ht="16.5" customHeight="1" x14ac:dyDescent="0.25">
      <c r="A11" s="17" t="s">
        <v>47</v>
      </c>
      <c r="B11" s="15">
        <v>37</v>
      </c>
      <c r="C11" s="32">
        <v>20</v>
      </c>
      <c r="D11" s="58">
        <f t="shared" si="0"/>
        <v>0.54054054054054057</v>
      </c>
      <c r="E11" s="16">
        <f t="shared" si="2"/>
        <v>0.96525096525096521</v>
      </c>
      <c r="F11" s="32">
        <v>31</v>
      </c>
      <c r="G11" s="44">
        <v>21</v>
      </c>
      <c r="H11" s="56">
        <f t="shared" si="1"/>
        <v>0.67741935483870963</v>
      </c>
      <c r="I11" s="16">
        <f t="shared" si="3"/>
        <v>1.2096774193548385</v>
      </c>
      <c r="J11" s="65">
        <v>12465</v>
      </c>
      <c r="K11" s="33">
        <f t="shared" si="4"/>
        <v>1.558125</v>
      </c>
    </row>
    <row r="12" spans="1:13" s="101" customFormat="1" ht="16.5" customHeight="1" x14ac:dyDescent="0.25">
      <c r="A12" s="14" t="s">
        <v>73</v>
      </c>
      <c r="B12" s="15">
        <v>22</v>
      </c>
      <c r="C12" s="32">
        <v>6</v>
      </c>
      <c r="D12" s="58">
        <f t="shared" si="0"/>
        <v>0.27272727272727271</v>
      </c>
      <c r="E12" s="16">
        <f t="shared" si="2"/>
        <v>0.48701298701298695</v>
      </c>
      <c r="F12" s="32">
        <v>20</v>
      </c>
      <c r="G12" s="44">
        <v>7</v>
      </c>
      <c r="H12" s="56">
        <f t="shared" si="1"/>
        <v>0.35</v>
      </c>
      <c r="I12" s="16">
        <f t="shared" si="3"/>
        <v>0.62499999999999989</v>
      </c>
      <c r="J12" s="65">
        <v>5935</v>
      </c>
      <c r="K12" s="33">
        <f t="shared" si="4"/>
        <v>0.74187499999999995</v>
      </c>
    </row>
    <row r="13" spans="1:13" s="101" customFormat="1" ht="16.5" customHeight="1" x14ac:dyDescent="0.25">
      <c r="A13" s="17" t="s">
        <v>74</v>
      </c>
      <c r="B13" s="15">
        <v>33</v>
      </c>
      <c r="C13" s="32">
        <v>12</v>
      </c>
      <c r="D13" s="58">
        <f t="shared" si="0"/>
        <v>0.36363636363636365</v>
      </c>
      <c r="E13" s="16">
        <f t="shared" si="2"/>
        <v>0.64935064935064934</v>
      </c>
      <c r="F13" s="32">
        <v>34</v>
      </c>
      <c r="G13" s="44">
        <v>13</v>
      </c>
      <c r="H13" s="56">
        <f t="shared" si="1"/>
        <v>0.38235294117647056</v>
      </c>
      <c r="I13" s="16">
        <f t="shared" si="3"/>
        <v>0.68277310924369738</v>
      </c>
      <c r="J13" s="65">
        <v>12914</v>
      </c>
      <c r="K13" s="33">
        <f t="shared" si="4"/>
        <v>1.61425</v>
      </c>
    </row>
    <row r="14" spans="1:13" s="101" customFormat="1" ht="16.5" customHeight="1" x14ac:dyDescent="0.25">
      <c r="A14" s="17" t="s">
        <v>75</v>
      </c>
      <c r="B14" s="15">
        <v>17</v>
      </c>
      <c r="C14" s="32">
        <v>15</v>
      </c>
      <c r="D14" s="58">
        <f t="shared" si="0"/>
        <v>0.88235294117647056</v>
      </c>
      <c r="E14" s="16">
        <f t="shared" si="2"/>
        <v>1.5756302521008401</v>
      </c>
      <c r="F14" s="32">
        <v>11</v>
      </c>
      <c r="G14" s="44">
        <v>6</v>
      </c>
      <c r="H14" s="56">
        <f t="shared" si="1"/>
        <v>0.54545454545454541</v>
      </c>
      <c r="I14" s="16">
        <f t="shared" si="3"/>
        <v>0.97402597402597391</v>
      </c>
      <c r="J14" s="65">
        <v>12000</v>
      </c>
      <c r="K14" s="33">
        <f t="shared" si="4"/>
        <v>1.5</v>
      </c>
    </row>
    <row r="15" spans="1:13" s="101" customFormat="1" ht="16.5" customHeight="1" x14ac:dyDescent="0.25">
      <c r="A15" s="17" t="s">
        <v>51</v>
      </c>
      <c r="B15" s="15">
        <v>32</v>
      </c>
      <c r="C15" s="32">
        <v>17</v>
      </c>
      <c r="D15" s="58">
        <f t="shared" si="0"/>
        <v>0.53125</v>
      </c>
      <c r="E15" s="16">
        <f t="shared" si="2"/>
        <v>0.94866071428571419</v>
      </c>
      <c r="F15" s="32">
        <v>28</v>
      </c>
      <c r="G15" s="44">
        <v>17</v>
      </c>
      <c r="H15" s="56">
        <f t="shared" si="1"/>
        <v>0.6071428571428571</v>
      </c>
      <c r="I15" s="16">
        <f t="shared" si="3"/>
        <v>1.0841836734693875</v>
      </c>
      <c r="J15" s="65">
        <v>4676</v>
      </c>
      <c r="K15" s="33">
        <f t="shared" si="4"/>
        <v>0.58450000000000002</v>
      </c>
    </row>
    <row r="16" spans="1:13" s="101" customFormat="1" ht="16.5" customHeight="1" x14ac:dyDescent="0.25">
      <c r="A16" s="17" t="s">
        <v>76</v>
      </c>
      <c r="B16" s="15">
        <v>21</v>
      </c>
      <c r="C16" s="32">
        <v>15</v>
      </c>
      <c r="D16" s="58">
        <f t="shared" si="0"/>
        <v>0.7142857142857143</v>
      </c>
      <c r="E16" s="16">
        <f t="shared" si="2"/>
        <v>1.2755102040816326</v>
      </c>
      <c r="F16" s="32">
        <v>21</v>
      </c>
      <c r="G16" s="44">
        <v>17</v>
      </c>
      <c r="H16" s="56">
        <f t="shared" si="1"/>
        <v>0.80952380952380953</v>
      </c>
      <c r="I16" s="16">
        <f t="shared" si="3"/>
        <v>1.4455782312925169</v>
      </c>
      <c r="J16" s="65">
        <v>14808</v>
      </c>
      <c r="K16" s="33">
        <f t="shared" si="4"/>
        <v>1.851</v>
      </c>
    </row>
    <row r="17" spans="1:12" s="101" customFormat="1" ht="16.5" customHeight="1" x14ac:dyDescent="0.25">
      <c r="A17" s="17" t="s">
        <v>53</v>
      </c>
      <c r="B17" s="15">
        <v>56</v>
      </c>
      <c r="C17" s="32">
        <v>25</v>
      </c>
      <c r="D17" s="58">
        <f t="shared" si="0"/>
        <v>0.44642857142857145</v>
      </c>
      <c r="E17" s="16">
        <f t="shared" si="2"/>
        <v>0.79719387755102034</v>
      </c>
      <c r="F17" s="32">
        <v>59</v>
      </c>
      <c r="G17" s="44">
        <v>27</v>
      </c>
      <c r="H17" s="56">
        <f t="shared" si="1"/>
        <v>0.4576271186440678</v>
      </c>
      <c r="I17" s="16">
        <f t="shared" si="3"/>
        <v>0.81719128329297819</v>
      </c>
      <c r="J17" s="65">
        <v>17216</v>
      </c>
      <c r="K17" s="33">
        <f t="shared" si="4"/>
        <v>2.1520000000000001</v>
      </c>
    </row>
    <row r="18" spans="1:12" s="101" customFormat="1" ht="16.5" customHeight="1" x14ac:dyDescent="0.25">
      <c r="A18" s="17" t="s">
        <v>77</v>
      </c>
      <c r="B18" s="15">
        <v>42</v>
      </c>
      <c r="C18" s="32">
        <v>24</v>
      </c>
      <c r="D18" s="58">
        <f>IF(B18&gt;0,C18/B18,0)</f>
        <v>0.5714285714285714</v>
      </c>
      <c r="E18" s="16">
        <f t="shared" si="2"/>
        <v>1.0204081632653059</v>
      </c>
      <c r="F18" s="32">
        <v>40</v>
      </c>
      <c r="G18" s="44">
        <v>25</v>
      </c>
      <c r="H18" s="56">
        <f t="shared" si="1"/>
        <v>0.625</v>
      </c>
      <c r="I18" s="16">
        <f t="shared" si="3"/>
        <v>1.1160714285714284</v>
      </c>
      <c r="J18" s="65">
        <v>16600</v>
      </c>
      <c r="K18" s="33">
        <f t="shared" si="4"/>
        <v>2.0750000000000002</v>
      </c>
    </row>
    <row r="19" spans="1:12" s="101" customFormat="1" ht="16.5" customHeight="1" x14ac:dyDescent="0.25">
      <c r="A19" s="17" t="s">
        <v>78</v>
      </c>
      <c r="B19" s="15">
        <v>21</v>
      </c>
      <c r="C19" s="32">
        <v>11</v>
      </c>
      <c r="D19" s="58">
        <f t="shared" si="0"/>
        <v>0.52380952380952384</v>
      </c>
      <c r="E19" s="16">
        <f t="shared" si="2"/>
        <v>0.93537414965986387</v>
      </c>
      <c r="F19" s="32">
        <v>24</v>
      </c>
      <c r="G19" s="44">
        <v>11</v>
      </c>
      <c r="H19" s="56">
        <f t="shared" si="1"/>
        <v>0.45833333333333331</v>
      </c>
      <c r="I19" s="16">
        <f t="shared" si="3"/>
        <v>0.81845238095238082</v>
      </c>
      <c r="J19" s="65">
        <v>12620</v>
      </c>
      <c r="K19" s="33">
        <f t="shared" si="4"/>
        <v>1.5774999999999999</v>
      </c>
    </row>
    <row r="20" spans="1:12" s="101" customFormat="1" ht="16.5" customHeight="1" x14ac:dyDescent="0.25">
      <c r="A20" s="17" t="s">
        <v>56</v>
      </c>
      <c r="B20" s="15">
        <v>33</v>
      </c>
      <c r="C20" s="32">
        <v>17</v>
      </c>
      <c r="D20" s="58">
        <f t="shared" si="0"/>
        <v>0.51515151515151514</v>
      </c>
      <c r="E20" s="16">
        <f t="shared" si="2"/>
        <v>0.91991341991341979</v>
      </c>
      <c r="F20" s="32">
        <v>29</v>
      </c>
      <c r="G20" s="44">
        <v>16</v>
      </c>
      <c r="H20" s="56">
        <f t="shared" si="1"/>
        <v>0.55172413793103448</v>
      </c>
      <c r="I20" s="16">
        <f t="shared" si="3"/>
        <v>0.9852216748768472</v>
      </c>
      <c r="J20" s="65">
        <v>11456</v>
      </c>
      <c r="K20" s="33">
        <f t="shared" si="4"/>
        <v>1.4319999999999999</v>
      </c>
    </row>
    <row r="21" spans="1:12" s="101" customFormat="1" ht="16.5" customHeight="1" thickBot="1" x14ac:dyDescent="0.3">
      <c r="A21" s="18" t="s">
        <v>57</v>
      </c>
      <c r="B21" s="19">
        <v>23</v>
      </c>
      <c r="C21" s="41">
        <v>11</v>
      </c>
      <c r="D21" s="59">
        <f t="shared" si="0"/>
        <v>0.47826086956521741</v>
      </c>
      <c r="E21" s="16">
        <f t="shared" si="2"/>
        <v>0.85403726708074523</v>
      </c>
      <c r="F21" s="34">
        <v>20</v>
      </c>
      <c r="G21" s="74">
        <v>10</v>
      </c>
      <c r="H21" s="57">
        <f t="shared" si="1"/>
        <v>0.5</v>
      </c>
      <c r="I21" s="16">
        <f t="shared" si="3"/>
        <v>0.89285714285714279</v>
      </c>
      <c r="J21" s="99">
        <v>7430</v>
      </c>
      <c r="K21" s="33">
        <f t="shared" si="4"/>
        <v>0.92874999999999996</v>
      </c>
    </row>
    <row r="22" spans="1:12" s="102" customFormat="1" ht="16.5" customHeight="1" thickBot="1" x14ac:dyDescent="0.3">
      <c r="A22" s="21" t="s">
        <v>79</v>
      </c>
      <c r="B22" s="22">
        <v>565</v>
      </c>
      <c r="C22" s="42">
        <v>312</v>
      </c>
      <c r="D22" s="78">
        <f t="shared" si="0"/>
        <v>0.55221238938053097</v>
      </c>
      <c r="E22" s="23">
        <f>D22/0.56</f>
        <v>0.98609355246523378</v>
      </c>
      <c r="F22" s="106">
        <v>609</v>
      </c>
      <c r="G22" s="42">
        <v>359</v>
      </c>
      <c r="H22" s="78">
        <f t="shared" si="1"/>
        <v>0.58949096880131358</v>
      </c>
      <c r="I22" s="23">
        <f>H22/0.56</f>
        <v>1.0526624442880599</v>
      </c>
      <c r="J22" s="107">
        <v>12849</v>
      </c>
      <c r="K22" s="36">
        <f>(J22/8000)</f>
        <v>1.606125</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zoomScaleNormal="100" workbookViewId="0">
      <selection activeCell="K17" sqref="K17"/>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DECEMBER 31, 2022</v>
      </c>
      <c r="B2" s="186"/>
      <c r="C2" s="186"/>
      <c r="D2" s="186"/>
      <c r="E2" s="186"/>
      <c r="F2" s="186"/>
      <c r="G2" s="186"/>
      <c r="H2" s="186"/>
      <c r="I2" s="186"/>
      <c r="J2" s="186"/>
      <c r="K2" s="187"/>
    </row>
    <row r="3" spans="1:13" s="100" customFormat="1" ht="20.149999999999999" customHeight="1" thickBot="1" x14ac:dyDescent="0.3">
      <c r="A3" s="188" t="s">
        <v>87</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10</v>
      </c>
      <c r="C6" s="112">
        <v>5</v>
      </c>
      <c r="D6" s="113">
        <f>+C6/B6</f>
        <v>0.5</v>
      </c>
      <c r="E6" s="114">
        <f>D6/0.56</f>
        <v>0.89285714285714279</v>
      </c>
      <c r="F6" s="112">
        <v>10</v>
      </c>
      <c r="G6" s="43">
        <v>3</v>
      </c>
      <c r="H6" s="115">
        <f>+G6/F6</f>
        <v>0.3</v>
      </c>
      <c r="I6" s="114">
        <f>H6/0.56</f>
        <v>0.5357142857142857</v>
      </c>
      <c r="J6" s="116">
        <v>3033.9</v>
      </c>
      <c r="K6" s="108">
        <f>(J6/8000)</f>
        <v>0.37923750000000001</v>
      </c>
    </row>
    <row r="7" spans="1:13" s="101" customFormat="1" ht="16.5" customHeight="1" x14ac:dyDescent="0.25">
      <c r="A7" s="17" t="s">
        <v>43</v>
      </c>
      <c r="B7" s="15">
        <v>122</v>
      </c>
      <c r="C7" s="32">
        <v>90</v>
      </c>
      <c r="D7" s="58">
        <f t="shared" ref="D7:D22" si="0">+C7/B7</f>
        <v>0.73770491803278693</v>
      </c>
      <c r="E7" s="16">
        <f>D7/0.56</f>
        <v>1.3173302107728337</v>
      </c>
      <c r="F7" s="32">
        <v>110</v>
      </c>
      <c r="G7" s="44">
        <v>75</v>
      </c>
      <c r="H7" s="56">
        <f t="shared" ref="H7:H22" si="1">+G7/F7</f>
        <v>0.68181818181818177</v>
      </c>
      <c r="I7" s="16">
        <f>H7/0.56</f>
        <v>1.2175324675324672</v>
      </c>
      <c r="J7" s="65">
        <v>15181.305</v>
      </c>
      <c r="K7" s="33">
        <f>(J7/8000)</f>
        <v>1.897663125</v>
      </c>
    </row>
    <row r="8" spans="1:13" s="101" customFormat="1" ht="16.5" customHeight="1" x14ac:dyDescent="0.25">
      <c r="A8" s="17" t="s">
        <v>44</v>
      </c>
      <c r="B8" s="15">
        <v>42</v>
      </c>
      <c r="C8" s="32">
        <v>26</v>
      </c>
      <c r="D8" s="58">
        <f t="shared" si="0"/>
        <v>0.61904761904761907</v>
      </c>
      <c r="E8" s="16">
        <f t="shared" ref="E8:E21" si="2">D8/0.56</f>
        <v>1.1054421768707483</v>
      </c>
      <c r="F8" s="32">
        <v>49</v>
      </c>
      <c r="G8" s="44">
        <v>37</v>
      </c>
      <c r="H8" s="56">
        <f t="shared" si="1"/>
        <v>0.75510204081632648</v>
      </c>
      <c r="I8" s="16">
        <f t="shared" ref="I8:I21" si="3">H8/0.56</f>
        <v>1.3483965014577257</v>
      </c>
      <c r="J8" s="65">
        <v>13278.635</v>
      </c>
      <c r="K8" s="33">
        <f t="shared" ref="K8:K21" si="4">(J8/8000)</f>
        <v>1.6598293749999999</v>
      </c>
    </row>
    <row r="9" spans="1:13" s="101" customFormat="1" ht="16.5" customHeight="1" x14ac:dyDescent="0.25">
      <c r="A9" s="17" t="s">
        <v>45</v>
      </c>
      <c r="B9" s="15">
        <v>8</v>
      </c>
      <c r="C9" s="32">
        <v>5</v>
      </c>
      <c r="D9" s="58">
        <f t="shared" si="0"/>
        <v>0.625</v>
      </c>
      <c r="E9" s="16">
        <f t="shared" si="2"/>
        <v>1.1160714285714284</v>
      </c>
      <c r="F9" s="32">
        <v>8</v>
      </c>
      <c r="G9" s="44">
        <v>4</v>
      </c>
      <c r="H9" s="56">
        <f t="shared" si="1"/>
        <v>0.5</v>
      </c>
      <c r="I9" s="16">
        <f t="shared" si="3"/>
        <v>0.89285714285714279</v>
      </c>
      <c r="J9" s="65">
        <v>4374.63</v>
      </c>
      <c r="K9" s="33">
        <f t="shared" si="4"/>
        <v>0.54682874999999997</v>
      </c>
    </row>
    <row r="10" spans="1:13" s="101" customFormat="1" ht="16.5" customHeight="1" x14ac:dyDescent="0.25">
      <c r="A10" s="17" t="s">
        <v>72</v>
      </c>
      <c r="B10" s="15">
        <v>11</v>
      </c>
      <c r="C10" s="32">
        <v>10</v>
      </c>
      <c r="D10" s="58">
        <f>IF(B10&gt;0,C10/B10,0)</f>
        <v>0.90909090909090906</v>
      </c>
      <c r="E10" s="16">
        <f t="shared" si="2"/>
        <v>1.6233766233766231</v>
      </c>
      <c r="F10" s="32">
        <v>23</v>
      </c>
      <c r="G10" s="44">
        <v>12</v>
      </c>
      <c r="H10" s="56">
        <f>IF(F10&gt;0,G10/F10,0)</f>
        <v>0.52173913043478259</v>
      </c>
      <c r="I10" s="16">
        <f t="shared" si="3"/>
        <v>0.93167701863354024</v>
      </c>
      <c r="J10" s="65">
        <v>9236.82</v>
      </c>
      <c r="K10" s="33">
        <f t="shared" si="4"/>
        <v>1.1546025</v>
      </c>
    </row>
    <row r="11" spans="1:13" s="101" customFormat="1" ht="16.5" customHeight="1" x14ac:dyDescent="0.25">
      <c r="A11" s="17" t="s">
        <v>47</v>
      </c>
      <c r="B11" s="15">
        <v>16</v>
      </c>
      <c r="C11" s="32">
        <v>7</v>
      </c>
      <c r="D11" s="58">
        <f t="shared" si="0"/>
        <v>0.4375</v>
      </c>
      <c r="E11" s="16">
        <f t="shared" si="2"/>
        <v>0.78124999999999989</v>
      </c>
      <c r="F11" s="32">
        <v>17</v>
      </c>
      <c r="G11" s="44">
        <v>10</v>
      </c>
      <c r="H11" s="56">
        <f t="shared" si="1"/>
        <v>0.58823529411764708</v>
      </c>
      <c r="I11" s="16">
        <f t="shared" si="3"/>
        <v>1.0504201680672269</v>
      </c>
      <c r="J11" s="65">
        <v>12430.49</v>
      </c>
      <c r="K11" s="33">
        <f t="shared" si="4"/>
        <v>1.5538112499999999</v>
      </c>
    </row>
    <row r="12" spans="1:13" s="101" customFormat="1" ht="16.5" customHeight="1" x14ac:dyDescent="0.25">
      <c r="A12" s="14" t="s">
        <v>73</v>
      </c>
      <c r="B12" s="15">
        <v>13</v>
      </c>
      <c r="C12" s="32">
        <v>2</v>
      </c>
      <c r="D12" s="58">
        <f t="shared" si="0"/>
        <v>0.15384615384615385</v>
      </c>
      <c r="E12" s="16">
        <f t="shared" si="2"/>
        <v>0.27472527472527469</v>
      </c>
      <c r="F12" s="32">
        <v>10</v>
      </c>
      <c r="G12" s="44">
        <v>3</v>
      </c>
      <c r="H12" s="56">
        <f>IF(F12&gt;0,G12/F12,0)</f>
        <v>0.3</v>
      </c>
      <c r="I12" s="16">
        <f t="shared" si="3"/>
        <v>0.5357142857142857</v>
      </c>
      <c r="J12" s="65">
        <v>5935.42</v>
      </c>
      <c r="K12" s="33">
        <f t="shared" si="4"/>
        <v>0.74192749999999996</v>
      </c>
    </row>
    <row r="13" spans="1:13" s="101" customFormat="1" ht="16.5" customHeight="1" x14ac:dyDescent="0.25">
      <c r="A13" s="17" t="s">
        <v>74</v>
      </c>
      <c r="B13" s="15">
        <v>2</v>
      </c>
      <c r="C13" s="32">
        <v>1</v>
      </c>
      <c r="D13" s="58">
        <f t="shared" si="0"/>
        <v>0.5</v>
      </c>
      <c r="E13" s="16">
        <f t="shared" si="2"/>
        <v>0.89285714285714279</v>
      </c>
      <c r="F13" s="32">
        <v>3</v>
      </c>
      <c r="G13" s="44">
        <v>1</v>
      </c>
      <c r="H13" s="56">
        <f t="shared" si="1"/>
        <v>0.33333333333333331</v>
      </c>
      <c r="I13" s="16">
        <f t="shared" si="3"/>
        <v>0.59523809523809512</v>
      </c>
      <c r="J13" s="65">
        <v>14203.1</v>
      </c>
      <c r="K13" s="33">
        <f t="shared" si="4"/>
        <v>1.7753875000000001</v>
      </c>
    </row>
    <row r="14" spans="1:13" s="101" customFormat="1" ht="16.5" customHeight="1" x14ac:dyDescent="0.25">
      <c r="A14" s="17" t="s">
        <v>75</v>
      </c>
      <c r="B14" s="15">
        <v>10</v>
      </c>
      <c r="C14" s="32">
        <v>8</v>
      </c>
      <c r="D14" s="58">
        <f>IF(B14&gt;0,C14/B14,0)</f>
        <v>0.8</v>
      </c>
      <c r="E14" s="16">
        <f t="shared" si="2"/>
        <v>1.4285714285714286</v>
      </c>
      <c r="F14" s="32">
        <v>6</v>
      </c>
      <c r="G14" s="44">
        <v>2</v>
      </c>
      <c r="H14" s="56">
        <f>IF(F14&gt;0,G14/F14,0)</f>
        <v>0.33333333333333331</v>
      </c>
      <c r="I14" s="16">
        <f t="shared" si="3"/>
        <v>0.59523809523809512</v>
      </c>
      <c r="J14" s="65">
        <v>15587.94</v>
      </c>
      <c r="K14" s="33">
        <f t="shared" si="4"/>
        <v>1.9484925</v>
      </c>
    </row>
    <row r="15" spans="1:13" s="101" customFormat="1" ht="16.5" customHeight="1" x14ac:dyDescent="0.25">
      <c r="A15" s="17" t="s">
        <v>51</v>
      </c>
      <c r="B15" s="15">
        <v>8</v>
      </c>
      <c r="C15" s="32">
        <v>5</v>
      </c>
      <c r="D15" s="58">
        <f t="shared" si="0"/>
        <v>0.625</v>
      </c>
      <c r="E15" s="16">
        <f t="shared" si="2"/>
        <v>1.1160714285714284</v>
      </c>
      <c r="F15" s="32">
        <v>10</v>
      </c>
      <c r="G15" s="44">
        <v>6</v>
      </c>
      <c r="H15" s="56">
        <f t="shared" si="1"/>
        <v>0.6</v>
      </c>
      <c r="I15" s="16">
        <f t="shared" si="3"/>
        <v>1.0714285714285714</v>
      </c>
      <c r="J15" s="65">
        <v>4682.84</v>
      </c>
      <c r="K15" s="33">
        <f t="shared" si="4"/>
        <v>0.58535500000000007</v>
      </c>
    </row>
    <row r="16" spans="1:13" s="101" customFormat="1" ht="16.5" customHeight="1" x14ac:dyDescent="0.25">
      <c r="A16" s="17" t="s">
        <v>76</v>
      </c>
      <c r="B16" s="15">
        <v>7</v>
      </c>
      <c r="C16" s="32">
        <v>6</v>
      </c>
      <c r="D16" s="58">
        <f t="shared" si="0"/>
        <v>0.8571428571428571</v>
      </c>
      <c r="E16" s="16">
        <f t="shared" si="2"/>
        <v>1.5306122448979589</v>
      </c>
      <c r="F16" s="32">
        <v>8</v>
      </c>
      <c r="G16" s="44">
        <v>7</v>
      </c>
      <c r="H16" s="56">
        <f>IF(F16&gt;0,G16/F16,0)</f>
        <v>0.875</v>
      </c>
      <c r="I16" s="16">
        <f t="shared" si="3"/>
        <v>1.5624999999999998</v>
      </c>
      <c r="J16" s="65">
        <v>6797.0050000000001</v>
      </c>
      <c r="K16" s="33">
        <f t="shared" si="4"/>
        <v>0.84962562500000005</v>
      </c>
    </row>
    <row r="17" spans="1:12" s="101" customFormat="1" ht="16.5" customHeight="1" x14ac:dyDescent="0.25">
      <c r="A17" s="17" t="s">
        <v>53</v>
      </c>
      <c r="B17" s="15">
        <v>30</v>
      </c>
      <c r="C17" s="32">
        <v>14</v>
      </c>
      <c r="D17" s="58">
        <f>IF(B17&gt;0,C17/B17,0)</f>
        <v>0.46666666666666667</v>
      </c>
      <c r="E17" s="16">
        <f t="shared" si="2"/>
        <v>0.83333333333333326</v>
      </c>
      <c r="F17" s="32">
        <v>29</v>
      </c>
      <c r="G17" s="44">
        <v>14</v>
      </c>
      <c r="H17" s="56">
        <f>IF(F17&gt;0,G17/F17,0)</f>
        <v>0.48275862068965519</v>
      </c>
      <c r="I17" s="16">
        <f t="shared" si="3"/>
        <v>0.86206896551724133</v>
      </c>
      <c r="J17" s="65">
        <v>17828.174999999999</v>
      </c>
      <c r="K17" s="33">
        <f t="shared" si="4"/>
        <v>2.2285218749999998</v>
      </c>
    </row>
    <row r="18" spans="1:12" s="101" customFormat="1" ht="16.5" customHeight="1" x14ac:dyDescent="0.25">
      <c r="A18" s="17" t="s">
        <v>77</v>
      </c>
      <c r="B18" s="15">
        <v>21</v>
      </c>
      <c r="C18" s="32">
        <v>11</v>
      </c>
      <c r="D18" s="58">
        <f>IF(B18&gt;0,C18/B18,0)</f>
        <v>0.52380952380952384</v>
      </c>
      <c r="E18" s="16">
        <f t="shared" si="2"/>
        <v>0.93537414965986387</v>
      </c>
      <c r="F18" s="32">
        <v>25</v>
      </c>
      <c r="G18" s="44">
        <v>16</v>
      </c>
      <c r="H18" s="56">
        <f>IF(F18&gt;0,G18/F18,0)</f>
        <v>0.64</v>
      </c>
      <c r="I18" s="16">
        <f t="shared" si="3"/>
        <v>1.1428571428571428</v>
      </c>
      <c r="J18" s="65">
        <v>15791.39</v>
      </c>
      <c r="K18" s="33">
        <f t="shared" si="4"/>
        <v>1.97392375</v>
      </c>
    </row>
    <row r="19" spans="1:12" s="101" customFormat="1" ht="16.5" customHeight="1" x14ac:dyDescent="0.25">
      <c r="A19" s="17" t="s">
        <v>78</v>
      </c>
      <c r="B19" s="15">
        <v>12</v>
      </c>
      <c r="C19" s="32">
        <v>5</v>
      </c>
      <c r="D19" s="58">
        <f t="shared" si="0"/>
        <v>0.41666666666666669</v>
      </c>
      <c r="E19" s="16">
        <f t="shared" si="2"/>
        <v>0.74404761904761896</v>
      </c>
      <c r="F19" s="32">
        <v>17</v>
      </c>
      <c r="G19" s="44">
        <v>7</v>
      </c>
      <c r="H19" s="56">
        <f t="shared" si="1"/>
        <v>0.41176470588235292</v>
      </c>
      <c r="I19" s="16">
        <f t="shared" si="3"/>
        <v>0.73529411764705876</v>
      </c>
      <c r="J19" s="65">
        <v>8790</v>
      </c>
      <c r="K19" s="33">
        <f t="shared" si="4"/>
        <v>1.0987499999999999</v>
      </c>
    </row>
    <row r="20" spans="1:12" s="101" customFormat="1" ht="16.5" customHeight="1" x14ac:dyDescent="0.25">
      <c r="A20" s="17" t="s">
        <v>56</v>
      </c>
      <c r="B20" s="15">
        <v>17</v>
      </c>
      <c r="C20" s="32">
        <v>8</v>
      </c>
      <c r="D20" s="58">
        <f t="shared" si="0"/>
        <v>0.47058823529411764</v>
      </c>
      <c r="E20" s="16">
        <f t="shared" si="2"/>
        <v>0.84033613445378141</v>
      </c>
      <c r="F20" s="32">
        <v>22</v>
      </c>
      <c r="G20" s="44">
        <v>12</v>
      </c>
      <c r="H20" s="56">
        <f t="shared" si="1"/>
        <v>0.54545454545454541</v>
      </c>
      <c r="I20" s="16">
        <f t="shared" si="3"/>
        <v>0.97402597402597391</v>
      </c>
      <c r="J20" s="65">
        <v>10706.674999999999</v>
      </c>
      <c r="K20" s="33">
        <f t="shared" si="4"/>
        <v>1.3383343749999999</v>
      </c>
    </row>
    <row r="21" spans="1:12" s="101" customFormat="1" ht="16.5" customHeight="1" thickBot="1" x14ac:dyDescent="0.3">
      <c r="A21" s="18" t="s">
        <v>57</v>
      </c>
      <c r="B21" s="19">
        <v>8</v>
      </c>
      <c r="C21" s="41">
        <v>4</v>
      </c>
      <c r="D21" s="59">
        <f t="shared" si="0"/>
        <v>0.5</v>
      </c>
      <c r="E21" s="16">
        <f t="shared" si="2"/>
        <v>0.89285714285714279</v>
      </c>
      <c r="F21" s="34">
        <v>13</v>
      </c>
      <c r="G21" s="74">
        <v>9</v>
      </c>
      <c r="H21" s="57">
        <f t="shared" si="1"/>
        <v>0.69230769230769229</v>
      </c>
      <c r="I21" s="16">
        <f t="shared" si="3"/>
        <v>1.2362637362637361</v>
      </c>
      <c r="J21" s="99">
        <v>14375.075000000001</v>
      </c>
      <c r="K21" s="33">
        <f t="shared" si="4"/>
        <v>1.7968843750000001</v>
      </c>
    </row>
    <row r="22" spans="1:12" s="102" customFormat="1" ht="16.5" customHeight="1" thickBot="1" x14ac:dyDescent="0.3">
      <c r="A22" s="21" t="s">
        <v>79</v>
      </c>
      <c r="B22" s="22">
        <v>337</v>
      </c>
      <c r="C22" s="42">
        <v>207</v>
      </c>
      <c r="D22" s="78">
        <f t="shared" si="0"/>
        <v>0.6142433234421365</v>
      </c>
      <c r="E22" s="23">
        <f>D22/0.56</f>
        <v>1.0968630775752437</v>
      </c>
      <c r="F22" s="106">
        <v>360</v>
      </c>
      <c r="G22" s="42">
        <v>218</v>
      </c>
      <c r="H22" s="78">
        <f t="shared" si="1"/>
        <v>0.60555555555555551</v>
      </c>
      <c r="I22" s="23">
        <f>H22/0.56</f>
        <v>1.0813492063492063</v>
      </c>
      <c r="J22" s="107">
        <v>13627.6</v>
      </c>
      <c r="K22" s="36">
        <f>(J22/8000)</f>
        <v>1.7034500000000001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DECEMBER 31, 2022</v>
      </c>
      <c r="B2" s="186"/>
      <c r="C2" s="186"/>
      <c r="D2" s="186"/>
      <c r="E2" s="186"/>
      <c r="F2" s="186"/>
      <c r="G2" s="186"/>
      <c r="H2" s="186"/>
      <c r="I2" s="186"/>
      <c r="J2" s="186"/>
      <c r="K2" s="187"/>
    </row>
    <row r="3" spans="1:13" s="100" customFormat="1" ht="20.149999999999999" customHeight="1" thickBot="1" x14ac:dyDescent="0.3">
      <c r="A3" s="188" t="s">
        <v>88</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47</v>
      </c>
      <c r="C6" s="112">
        <v>27</v>
      </c>
      <c r="D6" s="113">
        <f>+C6/B6</f>
        <v>0.57446808510638303</v>
      </c>
      <c r="E6" s="114">
        <f>D6/0.56</f>
        <v>1.0258358662613982</v>
      </c>
      <c r="F6" s="112">
        <v>35</v>
      </c>
      <c r="G6" s="43">
        <v>19</v>
      </c>
      <c r="H6" s="115">
        <f>+G6/F6</f>
        <v>0.54285714285714282</v>
      </c>
      <c r="I6" s="114">
        <f>H6/0.56</f>
        <v>0.96938775510204067</v>
      </c>
      <c r="J6" s="116">
        <v>9000</v>
      </c>
      <c r="K6" s="108">
        <f>(J6/8000)</f>
        <v>1.125</v>
      </c>
    </row>
    <row r="7" spans="1:13" s="101" customFormat="1" ht="16.5" customHeight="1" x14ac:dyDescent="0.25">
      <c r="A7" s="17" t="s">
        <v>43</v>
      </c>
      <c r="B7" s="15">
        <v>123</v>
      </c>
      <c r="C7" s="32">
        <v>85</v>
      </c>
      <c r="D7" s="58">
        <f t="shared" ref="D7:D22" si="0">+C7/B7</f>
        <v>0.69105691056910568</v>
      </c>
      <c r="E7" s="16">
        <f>D7/0.56</f>
        <v>1.2340301974448316</v>
      </c>
      <c r="F7" s="32">
        <v>132</v>
      </c>
      <c r="G7" s="44">
        <v>92</v>
      </c>
      <c r="H7" s="56">
        <f t="shared" ref="H7:H22" si="1">+G7/F7</f>
        <v>0.69696969696969702</v>
      </c>
      <c r="I7" s="16">
        <f>H7/0.56</f>
        <v>1.2445887445887445</v>
      </c>
      <c r="J7" s="65">
        <v>15228</v>
      </c>
      <c r="K7" s="33">
        <f>(J7/8000)</f>
        <v>1.9035</v>
      </c>
    </row>
    <row r="8" spans="1:13" s="101" customFormat="1" ht="16.5" customHeight="1" x14ac:dyDescent="0.25">
      <c r="A8" s="17" t="s">
        <v>44</v>
      </c>
      <c r="B8" s="15">
        <v>26</v>
      </c>
      <c r="C8" s="32">
        <v>13</v>
      </c>
      <c r="D8" s="58">
        <f t="shared" si="0"/>
        <v>0.5</v>
      </c>
      <c r="E8" s="16">
        <f t="shared" ref="E8:E22" si="2">D8/0.56</f>
        <v>0.89285714285714279</v>
      </c>
      <c r="F8" s="32">
        <v>131</v>
      </c>
      <c r="G8" s="44">
        <v>85</v>
      </c>
      <c r="H8" s="56">
        <f t="shared" si="1"/>
        <v>0.64885496183206104</v>
      </c>
      <c r="I8" s="16">
        <f t="shared" ref="I8:I22" si="3">H8/0.56</f>
        <v>1.1586695747001088</v>
      </c>
      <c r="J8" s="65">
        <v>7808</v>
      </c>
      <c r="K8" s="33">
        <f t="shared" ref="K8:K22" si="4">(J8/8000)</f>
        <v>0.97599999999999998</v>
      </c>
    </row>
    <row r="9" spans="1:13" s="101" customFormat="1" ht="16.5" customHeight="1" x14ac:dyDescent="0.25">
      <c r="A9" s="17" t="s">
        <v>45</v>
      </c>
      <c r="B9" s="15">
        <v>7</v>
      </c>
      <c r="C9" s="32">
        <v>4</v>
      </c>
      <c r="D9" s="58">
        <f t="shared" si="0"/>
        <v>0.5714285714285714</v>
      </c>
      <c r="E9" s="16">
        <f t="shared" si="2"/>
        <v>1.0204081632653059</v>
      </c>
      <c r="F9" s="32">
        <v>12</v>
      </c>
      <c r="G9" s="44">
        <v>6</v>
      </c>
      <c r="H9" s="56">
        <f t="shared" si="1"/>
        <v>0.5</v>
      </c>
      <c r="I9" s="16">
        <f t="shared" si="3"/>
        <v>0.89285714285714279</v>
      </c>
      <c r="J9" s="65">
        <v>2521</v>
      </c>
      <c r="K9" s="33">
        <f t="shared" si="4"/>
        <v>0.31512499999999999</v>
      </c>
    </row>
    <row r="10" spans="1:13" s="101" customFormat="1" ht="16.5" customHeight="1" x14ac:dyDescent="0.25">
      <c r="A10" s="17" t="s">
        <v>72</v>
      </c>
      <c r="B10" s="15">
        <v>40</v>
      </c>
      <c r="C10" s="32">
        <v>20</v>
      </c>
      <c r="D10" s="58">
        <f>IF(B10&gt;0,C10/B10,0)</f>
        <v>0.5</v>
      </c>
      <c r="E10" s="16">
        <f t="shared" si="2"/>
        <v>0.89285714285714279</v>
      </c>
      <c r="F10" s="32">
        <v>37</v>
      </c>
      <c r="G10" s="44">
        <v>22</v>
      </c>
      <c r="H10" s="56">
        <f>IF(F10&gt;0,G10/F10,0)</f>
        <v>0.59459459459459463</v>
      </c>
      <c r="I10" s="16">
        <f t="shared" si="3"/>
        <v>1.0617760617760617</v>
      </c>
      <c r="J10" s="65">
        <v>11081</v>
      </c>
      <c r="K10" s="33">
        <f t="shared" si="4"/>
        <v>1.3851249999999999</v>
      </c>
    </row>
    <row r="11" spans="1:13" s="101" customFormat="1" ht="16.5" customHeight="1" x14ac:dyDescent="0.25">
      <c r="A11" s="17" t="s">
        <v>47</v>
      </c>
      <c r="B11" s="15">
        <v>62</v>
      </c>
      <c r="C11" s="32">
        <v>35</v>
      </c>
      <c r="D11" s="58">
        <f t="shared" si="0"/>
        <v>0.56451612903225812</v>
      </c>
      <c r="E11" s="16">
        <f t="shared" si="2"/>
        <v>1.0080645161290323</v>
      </c>
      <c r="F11" s="32">
        <v>58</v>
      </c>
      <c r="G11" s="44">
        <v>34</v>
      </c>
      <c r="H11" s="56">
        <f t="shared" si="1"/>
        <v>0.58620689655172409</v>
      </c>
      <c r="I11" s="16">
        <f t="shared" si="3"/>
        <v>1.0467980295566501</v>
      </c>
      <c r="J11" s="65">
        <v>11068</v>
      </c>
      <c r="K11" s="33">
        <f t="shared" si="4"/>
        <v>1.3835</v>
      </c>
    </row>
    <row r="12" spans="1:13" s="101" customFormat="1" ht="16.5" customHeight="1" x14ac:dyDescent="0.25">
      <c r="A12" s="14" t="s">
        <v>73</v>
      </c>
      <c r="B12" s="15">
        <v>38</v>
      </c>
      <c r="C12" s="32">
        <v>17</v>
      </c>
      <c r="D12" s="58">
        <f t="shared" si="0"/>
        <v>0.44736842105263158</v>
      </c>
      <c r="E12" s="16">
        <f t="shared" si="2"/>
        <v>0.79887218045112773</v>
      </c>
      <c r="F12" s="32">
        <v>32</v>
      </c>
      <c r="G12" s="44">
        <v>14</v>
      </c>
      <c r="H12" s="56">
        <f t="shared" si="1"/>
        <v>0.4375</v>
      </c>
      <c r="I12" s="16">
        <f t="shared" si="3"/>
        <v>0.78124999999999989</v>
      </c>
      <c r="J12" s="65">
        <v>7722</v>
      </c>
      <c r="K12" s="33">
        <f t="shared" si="4"/>
        <v>0.96525000000000005</v>
      </c>
    </row>
    <row r="13" spans="1:13" s="101" customFormat="1" ht="16.5" customHeight="1" x14ac:dyDescent="0.25">
      <c r="A13" s="17" t="s">
        <v>74</v>
      </c>
      <c r="B13" s="15">
        <v>1</v>
      </c>
      <c r="C13" s="32">
        <v>1</v>
      </c>
      <c r="D13" s="58">
        <f t="shared" si="0"/>
        <v>1</v>
      </c>
      <c r="E13" s="16">
        <f t="shared" si="2"/>
        <v>1.7857142857142856</v>
      </c>
      <c r="F13" s="32">
        <v>3</v>
      </c>
      <c r="G13" s="44">
        <v>1</v>
      </c>
      <c r="H13" s="56">
        <f t="shared" si="1"/>
        <v>0.33333333333333331</v>
      </c>
      <c r="I13" s="16">
        <f t="shared" si="3"/>
        <v>0.59523809523809512</v>
      </c>
      <c r="J13" s="65">
        <v>14203</v>
      </c>
      <c r="K13" s="33">
        <f t="shared" si="4"/>
        <v>1.7753749999999999</v>
      </c>
    </row>
    <row r="14" spans="1:13" s="101" customFormat="1" ht="16.5" customHeight="1" x14ac:dyDescent="0.25">
      <c r="A14" s="17" t="s">
        <v>75</v>
      </c>
      <c r="B14" s="15">
        <v>41</v>
      </c>
      <c r="C14" s="32">
        <v>28</v>
      </c>
      <c r="D14" s="58">
        <f>IF(B14&gt;0,C14/B14,0)</f>
        <v>0.68292682926829273</v>
      </c>
      <c r="E14" s="16">
        <f t="shared" si="2"/>
        <v>1.2195121951219512</v>
      </c>
      <c r="F14" s="32">
        <v>43</v>
      </c>
      <c r="G14" s="44">
        <v>25</v>
      </c>
      <c r="H14" s="56">
        <f>IF(F14&gt;0,G14/F14,0)</f>
        <v>0.58139534883720934</v>
      </c>
      <c r="I14" s="16">
        <f t="shared" si="3"/>
        <v>1.0382059800664452</v>
      </c>
      <c r="J14" s="65">
        <v>8566</v>
      </c>
      <c r="K14" s="33">
        <f t="shared" si="4"/>
        <v>1.0707500000000001</v>
      </c>
    </row>
    <row r="15" spans="1:13" s="101" customFormat="1" ht="16.5" customHeight="1" x14ac:dyDescent="0.25">
      <c r="A15" s="17" t="s">
        <v>51</v>
      </c>
      <c r="B15" s="15">
        <v>24</v>
      </c>
      <c r="C15" s="32">
        <v>15</v>
      </c>
      <c r="D15" s="58">
        <f t="shared" si="0"/>
        <v>0.625</v>
      </c>
      <c r="E15" s="16">
        <f t="shared" si="2"/>
        <v>1.1160714285714284</v>
      </c>
      <c r="F15" s="32">
        <v>20</v>
      </c>
      <c r="G15" s="44">
        <v>10</v>
      </c>
      <c r="H15" s="56">
        <f t="shared" si="1"/>
        <v>0.5</v>
      </c>
      <c r="I15" s="16">
        <f t="shared" si="3"/>
        <v>0.89285714285714279</v>
      </c>
      <c r="J15" s="65">
        <v>3626</v>
      </c>
      <c r="K15" s="33">
        <f t="shared" si="4"/>
        <v>0.45324999999999999</v>
      </c>
    </row>
    <row r="16" spans="1:13" s="101" customFormat="1" ht="16.5" customHeight="1" x14ac:dyDescent="0.25">
      <c r="A16" s="17" t="s">
        <v>76</v>
      </c>
      <c r="B16" s="15">
        <v>14</v>
      </c>
      <c r="C16" s="32">
        <v>10</v>
      </c>
      <c r="D16" s="58">
        <f t="shared" si="0"/>
        <v>0.7142857142857143</v>
      </c>
      <c r="E16" s="16">
        <f t="shared" si="2"/>
        <v>1.2755102040816326</v>
      </c>
      <c r="F16" s="32">
        <v>12</v>
      </c>
      <c r="G16" s="44">
        <v>10</v>
      </c>
      <c r="H16" s="56">
        <f t="shared" si="1"/>
        <v>0.83333333333333337</v>
      </c>
      <c r="I16" s="16">
        <f t="shared" si="3"/>
        <v>1.4880952380952379</v>
      </c>
      <c r="J16" s="65">
        <v>8550</v>
      </c>
      <c r="K16" s="33">
        <f t="shared" si="4"/>
        <v>1.0687500000000001</v>
      </c>
    </row>
    <row r="17" spans="1:12" s="101" customFormat="1" ht="16.5" customHeight="1" x14ac:dyDescent="0.25">
      <c r="A17" s="17" t="s">
        <v>53</v>
      </c>
      <c r="B17" s="15">
        <v>79</v>
      </c>
      <c r="C17" s="32">
        <v>46</v>
      </c>
      <c r="D17" s="58">
        <f t="shared" si="0"/>
        <v>0.58227848101265822</v>
      </c>
      <c r="E17" s="16">
        <f t="shared" si="2"/>
        <v>1.0397830018083181</v>
      </c>
      <c r="F17" s="32">
        <v>97</v>
      </c>
      <c r="G17" s="44">
        <v>58</v>
      </c>
      <c r="H17" s="56">
        <f t="shared" si="1"/>
        <v>0.59793814432989689</v>
      </c>
      <c r="I17" s="16">
        <f t="shared" si="3"/>
        <v>1.0677466863033873</v>
      </c>
      <c r="J17" s="65">
        <v>13325</v>
      </c>
      <c r="K17" s="33">
        <f t="shared" si="4"/>
        <v>1.6656249999999999</v>
      </c>
    </row>
    <row r="18" spans="1:12" s="101" customFormat="1" ht="16.5" customHeight="1" x14ac:dyDescent="0.25">
      <c r="A18" s="17" t="s">
        <v>77</v>
      </c>
      <c r="B18" s="15">
        <v>42</v>
      </c>
      <c r="C18" s="32">
        <v>30</v>
      </c>
      <c r="D18" s="58">
        <f>IF(B18&gt;0,C18/B18,0)</f>
        <v>0.7142857142857143</v>
      </c>
      <c r="E18" s="16">
        <f t="shared" si="2"/>
        <v>1.2755102040816326</v>
      </c>
      <c r="F18" s="32">
        <v>38</v>
      </c>
      <c r="G18" s="44">
        <v>27</v>
      </c>
      <c r="H18" s="56">
        <f>IF(F18&gt;0,G18/F18,0)</f>
        <v>0.71052631578947367</v>
      </c>
      <c r="I18" s="16">
        <f t="shared" si="3"/>
        <v>1.2687969924812028</v>
      </c>
      <c r="J18" s="65">
        <v>13424</v>
      </c>
      <c r="K18" s="33">
        <f t="shared" si="4"/>
        <v>1.6779999999999999</v>
      </c>
    </row>
    <row r="19" spans="1:12" s="101" customFormat="1" ht="16.5" customHeight="1" x14ac:dyDescent="0.25">
      <c r="A19" s="17" t="s">
        <v>78</v>
      </c>
      <c r="B19" s="15">
        <v>30</v>
      </c>
      <c r="C19" s="32">
        <v>13</v>
      </c>
      <c r="D19" s="58">
        <f t="shared" si="0"/>
        <v>0.43333333333333335</v>
      </c>
      <c r="E19" s="16">
        <f t="shared" si="2"/>
        <v>0.77380952380952372</v>
      </c>
      <c r="F19" s="32">
        <v>35</v>
      </c>
      <c r="G19" s="44">
        <v>16</v>
      </c>
      <c r="H19" s="56">
        <f t="shared" si="1"/>
        <v>0.45714285714285713</v>
      </c>
      <c r="I19" s="16">
        <f t="shared" si="3"/>
        <v>0.81632653061224481</v>
      </c>
      <c r="J19" s="65">
        <v>8790</v>
      </c>
      <c r="K19" s="33">
        <f t="shared" si="4"/>
        <v>1.0987499999999999</v>
      </c>
    </row>
    <row r="20" spans="1:12" s="101" customFormat="1" ht="16.5" customHeight="1" x14ac:dyDescent="0.25">
      <c r="A20" s="17" t="s">
        <v>56</v>
      </c>
      <c r="B20" s="15">
        <v>44</v>
      </c>
      <c r="C20" s="32">
        <v>21</v>
      </c>
      <c r="D20" s="58">
        <f t="shared" si="0"/>
        <v>0.47727272727272729</v>
      </c>
      <c r="E20" s="16">
        <f t="shared" si="2"/>
        <v>0.85227272727272718</v>
      </c>
      <c r="F20" s="32">
        <v>56</v>
      </c>
      <c r="G20" s="44">
        <v>29</v>
      </c>
      <c r="H20" s="56">
        <f t="shared" si="1"/>
        <v>0.5178571428571429</v>
      </c>
      <c r="I20" s="16">
        <f t="shared" si="3"/>
        <v>0.92474489795918369</v>
      </c>
      <c r="J20" s="65">
        <v>12805</v>
      </c>
      <c r="K20" s="33">
        <f t="shared" si="4"/>
        <v>1.600625</v>
      </c>
    </row>
    <row r="21" spans="1:12" s="101" customFormat="1" ht="16.5" customHeight="1" thickBot="1" x14ac:dyDescent="0.3">
      <c r="A21" s="18" t="s">
        <v>57</v>
      </c>
      <c r="B21" s="19">
        <v>17</v>
      </c>
      <c r="C21" s="41">
        <v>10</v>
      </c>
      <c r="D21" s="59">
        <f t="shared" si="0"/>
        <v>0.58823529411764708</v>
      </c>
      <c r="E21" s="20">
        <f t="shared" si="2"/>
        <v>1.0504201680672269</v>
      </c>
      <c r="F21" s="34">
        <v>15</v>
      </c>
      <c r="G21" s="74">
        <v>8</v>
      </c>
      <c r="H21" s="57">
        <f t="shared" si="1"/>
        <v>0.53333333333333333</v>
      </c>
      <c r="I21" s="20">
        <f t="shared" si="3"/>
        <v>0.95238095238095233</v>
      </c>
      <c r="J21" s="99">
        <v>9957</v>
      </c>
      <c r="K21" s="110">
        <f t="shared" si="4"/>
        <v>1.2446250000000001</v>
      </c>
    </row>
    <row r="22" spans="1:12" s="102" customFormat="1" ht="16.5" customHeight="1" thickBot="1" x14ac:dyDescent="0.3">
      <c r="A22" s="21" t="s">
        <v>79</v>
      </c>
      <c r="B22" s="22">
        <v>635</v>
      </c>
      <c r="C22" s="42">
        <v>375</v>
      </c>
      <c r="D22" s="78">
        <f t="shared" si="0"/>
        <v>0.59055118110236215</v>
      </c>
      <c r="E22" s="23">
        <f t="shared" si="2"/>
        <v>1.0545556805399323</v>
      </c>
      <c r="F22" s="106">
        <v>756</v>
      </c>
      <c r="G22" s="42">
        <v>456</v>
      </c>
      <c r="H22" s="78">
        <f t="shared" si="1"/>
        <v>0.60317460317460314</v>
      </c>
      <c r="I22" s="23">
        <f t="shared" si="3"/>
        <v>1.077097505668934</v>
      </c>
      <c r="J22" s="107">
        <v>11030</v>
      </c>
      <c r="K22" s="36">
        <f t="shared" si="4"/>
        <v>1.3787499999999999</v>
      </c>
    </row>
    <row r="23" spans="1:12" s="102" customFormat="1" ht="16.5" customHeight="1" x14ac:dyDescent="0.25">
      <c r="A23" s="165" t="s">
        <v>89</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tabSelected="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DECEMBER 31, 2022</v>
      </c>
      <c r="B2" s="186"/>
      <c r="C2" s="186"/>
      <c r="D2" s="186"/>
      <c r="E2" s="186"/>
      <c r="F2" s="186"/>
      <c r="G2" s="186"/>
      <c r="H2" s="186"/>
      <c r="I2" s="186"/>
      <c r="J2" s="186"/>
      <c r="K2" s="187"/>
    </row>
    <row r="3" spans="1:13" s="100" customFormat="1" ht="20.149999999999999" customHeight="1" thickBot="1" x14ac:dyDescent="0.3">
      <c r="A3" s="188" t="s">
        <v>90</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640</v>
      </c>
      <c r="C6" s="112">
        <v>400</v>
      </c>
      <c r="D6" s="113">
        <f>+C6/B6</f>
        <v>0.625</v>
      </c>
      <c r="E6" s="114">
        <f>D6/0.63</f>
        <v>0.99206349206349209</v>
      </c>
      <c r="F6" s="112">
        <v>585</v>
      </c>
      <c r="G6" s="43">
        <v>381</v>
      </c>
      <c r="H6" s="115">
        <f>+G6/F6</f>
        <v>0.6512820512820513</v>
      </c>
      <c r="I6" s="114">
        <f>H6/0.65</f>
        <v>1.0019723865877712</v>
      </c>
      <c r="J6" s="116">
        <v>9099</v>
      </c>
      <c r="K6" s="108">
        <f>(J6/8000)</f>
        <v>1.137375</v>
      </c>
    </row>
    <row r="7" spans="1:13" s="101" customFormat="1" ht="16.5" customHeight="1" x14ac:dyDescent="0.25">
      <c r="A7" s="17" t="s">
        <v>43</v>
      </c>
      <c r="B7" s="15">
        <v>1920</v>
      </c>
      <c r="C7" s="32">
        <v>1287</v>
      </c>
      <c r="D7" s="58">
        <f t="shared" ref="D7:D22" si="0">+C7/B7</f>
        <v>0.67031249999999998</v>
      </c>
      <c r="E7" s="16">
        <f>D7/0.63</f>
        <v>1.0639880952380951</v>
      </c>
      <c r="F7" s="32">
        <v>1727</v>
      </c>
      <c r="G7" s="44">
        <v>1236</v>
      </c>
      <c r="H7" s="56">
        <f t="shared" ref="H7:H22" si="1">+G7/F7</f>
        <v>0.71569195136074115</v>
      </c>
      <c r="I7" s="16">
        <f>H7/0.65</f>
        <v>1.1010645405549864</v>
      </c>
      <c r="J7" s="65">
        <v>11538</v>
      </c>
      <c r="K7" s="33">
        <f>(J7/8000)</f>
        <v>1.44225</v>
      </c>
    </row>
    <row r="8" spans="1:13" s="101" customFormat="1" ht="16.5" customHeight="1" x14ac:dyDescent="0.25">
      <c r="A8" s="17" t="s">
        <v>44</v>
      </c>
      <c r="B8" s="15">
        <v>1778</v>
      </c>
      <c r="C8" s="32">
        <v>1212</v>
      </c>
      <c r="D8" s="58">
        <f t="shared" si="0"/>
        <v>0.68166479190101237</v>
      </c>
      <c r="E8" s="16">
        <f t="shared" ref="E8:E21" si="2">D8/0.63</f>
        <v>1.0820076061920831</v>
      </c>
      <c r="F8" s="32">
        <v>1456</v>
      </c>
      <c r="G8" s="44">
        <v>1042</v>
      </c>
      <c r="H8" s="56">
        <f t="shared" si="1"/>
        <v>0.71565934065934067</v>
      </c>
      <c r="I8" s="16">
        <f t="shared" ref="I8:I21" si="3">H8/0.65</f>
        <v>1.1010143702451394</v>
      </c>
      <c r="J8" s="65">
        <v>10165</v>
      </c>
      <c r="K8" s="33">
        <f t="shared" ref="K8:K21" si="4">(J8/8000)</f>
        <v>1.2706249999999999</v>
      </c>
    </row>
    <row r="9" spans="1:13" s="101" customFormat="1" ht="16.5" customHeight="1" x14ac:dyDescent="0.25">
      <c r="A9" s="17" t="s">
        <v>45</v>
      </c>
      <c r="B9" s="15">
        <v>1629</v>
      </c>
      <c r="C9" s="32">
        <v>1057</v>
      </c>
      <c r="D9" s="58">
        <f t="shared" si="0"/>
        <v>0.64886433394720688</v>
      </c>
      <c r="E9" s="16">
        <f t="shared" si="2"/>
        <v>1.0299433872177888</v>
      </c>
      <c r="F9" s="32">
        <v>1436</v>
      </c>
      <c r="G9" s="44">
        <v>1006</v>
      </c>
      <c r="H9" s="56">
        <f t="shared" si="1"/>
        <v>0.70055710306406682</v>
      </c>
      <c r="I9" s="16">
        <f t="shared" si="3"/>
        <v>1.0777801585601028</v>
      </c>
      <c r="J9" s="65">
        <v>10355</v>
      </c>
      <c r="K9" s="33">
        <f t="shared" si="4"/>
        <v>1.2943750000000001</v>
      </c>
    </row>
    <row r="10" spans="1:13" s="101" customFormat="1" ht="16.5" customHeight="1" x14ac:dyDescent="0.25">
      <c r="A10" s="17" t="s">
        <v>72</v>
      </c>
      <c r="B10" s="15">
        <v>658</v>
      </c>
      <c r="C10" s="32">
        <v>427</v>
      </c>
      <c r="D10" s="58">
        <f>IF(B10&gt;0,C10/B10,0)</f>
        <v>0.64893617021276595</v>
      </c>
      <c r="E10" s="16">
        <f t="shared" si="2"/>
        <v>1.0300574130361364</v>
      </c>
      <c r="F10" s="32">
        <v>451</v>
      </c>
      <c r="G10" s="44">
        <v>301</v>
      </c>
      <c r="H10" s="56">
        <f>IF(F10&gt;0,G10/F10,0)</f>
        <v>0.66740576496674053</v>
      </c>
      <c r="I10" s="16">
        <f t="shared" si="3"/>
        <v>1.0267780999488316</v>
      </c>
      <c r="J10" s="65">
        <v>9600</v>
      </c>
      <c r="K10" s="33">
        <f t="shared" si="4"/>
        <v>1.2</v>
      </c>
    </row>
    <row r="11" spans="1:13" s="101" customFormat="1" ht="16.5" customHeight="1" x14ac:dyDescent="0.25">
      <c r="A11" s="17" t="s">
        <v>47</v>
      </c>
      <c r="B11" s="15">
        <v>2787</v>
      </c>
      <c r="C11" s="32">
        <v>1865</v>
      </c>
      <c r="D11" s="58">
        <f t="shared" si="0"/>
        <v>0.66917832795120202</v>
      </c>
      <c r="E11" s="16">
        <f t="shared" si="2"/>
        <v>1.0621878221447651</v>
      </c>
      <c r="F11" s="32">
        <v>3045</v>
      </c>
      <c r="G11" s="44">
        <v>2125</v>
      </c>
      <c r="H11" s="56">
        <f t="shared" si="1"/>
        <v>0.69786535303776687</v>
      </c>
      <c r="I11" s="16">
        <f t="shared" si="3"/>
        <v>1.0736390046734874</v>
      </c>
      <c r="J11" s="65">
        <v>10667</v>
      </c>
      <c r="K11" s="33">
        <f t="shared" si="4"/>
        <v>1.333375</v>
      </c>
    </row>
    <row r="12" spans="1:13" s="101" customFormat="1" ht="16.5" customHeight="1" x14ac:dyDescent="0.25">
      <c r="A12" s="14" t="s">
        <v>73</v>
      </c>
      <c r="B12" s="15">
        <v>555</v>
      </c>
      <c r="C12" s="32">
        <v>343</v>
      </c>
      <c r="D12" s="58">
        <f t="shared" si="0"/>
        <v>0.61801801801801803</v>
      </c>
      <c r="E12" s="16">
        <f t="shared" si="2"/>
        <v>0.98098098098098097</v>
      </c>
      <c r="F12" s="32">
        <v>427</v>
      </c>
      <c r="G12" s="44">
        <v>287</v>
      </c>
      <c r="H12" s="56">
        <f t="shared" si="1"/>
        <v>0.67213114754098358</v>
      </c>
      <c r="I12" s="16">
        <f t="shared" si="3"/>
        <v>1.0340479192938208</v>
      </c>
      <c r="J12" s="65">
        <v>9006</v>
      </c>
      <c r="K12" s="33">
        <f t="shared" si="4"/>
        <v>1.12575</v>
      </c>
    </row>
    <row r="13" spans="1:13" s="101" customFormat="1" ht="16.5" customHeight="1" x14ac:dyDescent="0.25">
      <c r="A13" s="17" t="s">
        <v>74</v>
      </c>
      <c r="B13" s="15">
        <v>1545</v>
      </c>
      <c r="C13" s="32">
        <v>1017</v>
      </c>
      <c r="D13" s="58">
        <f t="shared" si="0"/>
        <v>0.65825242718446597</v>
      </c>
      <c r="E13" s="16">
        <f t="shared" si="2"/>
        <v>1.0448451225150253</v>
      </c>
      <c r="F13" s="32">
        <v>1518</v>
      </c>
      <c r="G13" s="44">
        <v>1028</v>
      </c>
      <c r="H13" s="56">
        <f t="shared" si="1"/>
        <v>0.67720685111989465</v>
      </c>
      <c r="I13" s="16">
        <f t="shared" si="3"/>
        <v>1.0418566940306071</v>
      </c>
      <c r="J13" s="65">
        <v>12356</v>
      </c>
      <c r="K13" s="33">
        <f t="shared" si="4"/>
        <v>1.5445</v>
      </c>
    </row>
    <row r="14" spans="1:13" s="101" customFormat="1" ht="16.5" customHeight="1" x14ac:dyDescent="0.25">
      <c r="A14" s="17" t="s">
        <v>75</v>
      </c>
      <c r="B14" s="15">
        <v>744</v>
      </c>
      <c r="C14" s="32">
        <v>531</v>
      </c>
      <c r="D14" s="58">
        <f t="shared" si="0"/>
        <v>0.71370967741935487</v>
      </c>
      <c r="E14" s="16">
        <f t="shared" si="2"/>
        <v>1.1328725038402458</v>
      </c>
      <c r="F14" s="32">
        <v>570</v>
      </c>
      <c r="G14" s="44">
        <v>394</v>
      </c>
      <c r="H14" s="56">
        <f t="shared" si="1"/>
        <v>0.69122807017543864</v>
      </c>
      <c r="I14" s="16">
        <f t="shared" si="3"/>
        <v>1.0634278002699056</v>
      </c>
      <c r="J14" s="65">
        <v>9362</v>
      </c>
      <c r="K14" s="33">
        <f t="shared" si="4"/>
        <v>1.17025</v>
      </c>
    </row>
    <row r="15" spans="1:13" s="101" customFormat="1" ht="16.5" customHeight="1" x14ac:dyDescent="0.25">
      <c r="A15" s="17" t="s">
        <v>51</v>
      </c>
      <c r="B15" s="15">
        <v>2430</v>
      </c>
      <c r="C15" s="32">
        <v>1611</v>
      </c>
      <c r="D15" s="58">
        <f t="shared" si="0"/>
        <v>0.66296296296296298</v>
      </c>
      <c r="E15" s="16">
        <f t="shared" si="2"/>
        <v>1.0523221634332744</v>
      </c>
      <c r="F15" s="32">
        <v>2141</v>
      </c>
      <c r="G15" s="44">
        <v>1538</v>
      </c>
      <c r="H15" s="56">
        <f t="shared" si="1"/>
        <v>0.71835590845399344</v>
      </c>
      <c r="I15" s="16">
        <f t="shared" si="3"/>
        <v>1.1051629360830668</v>
      </c>
      <c r="J15" s="65">
        <v>8011</v>
      </c>
      <c r="K15" s="33">
        <f t="shared" si="4"/>
        <v>1.0013749999999999</v>
      </c>
    </row>
    <row r="16" spans="1:13" s="101" customFormat="1" ht="16.5" customHeight="1" x14ac:dyDescent="0.25">
      <c r="A16" s="17" t="s">
        <v>76</v>
      </c>
      <c r="B16" s="15">
        <v>1434</v>
      </c>
      <c r="C16" s="32">
        <v>977</v>
      </c>
      <c r="D16" s="58">
        <f t="shared" si="0"/>
        <v>0.68131101813110184</v>
      </c>
      <c r="E16" s="16">
        <f t="shared" si="2"/>
        <v>1.0814460605255585</v>
      </c>
      <c r="F16" s="32">
        <v>1441</v>
      </c>
      <c r="G16" s="44">
        <v>1015</v>
      </c>
      <c r="H16" s="56">
        <f t="shared" si="1"/>
        <v>0.70437196391394863</v>
      </c>
      <c r="I16" s="16">
        <f t="shared" si="3"/>
        <v>1.0836491752522286</v>
      </c>
      <c r="J16" s="65">
        <v>11358</v>
      </c>
      <c r="K16" s="33">
        <f t="shared" si="4"/>
        <v>1.4197500000000001</v>
      </c>
    </row>
    <row r="17" spans="1:12" s="101" customFormat="1" ht="16.5" customHeight="1" x14ac:dyDescent="0.25">
      <c r="A17" s="17" t="s">
        <v>53</v>
      </c>
      <c r="B17" s="15">
        <v>3297</v>
      </c>
      <c r="C17" s="32">
        <v>2183</v>
      </c>
      <c r="D17" s="58">
        <f t="shared" si="0"/>
        <v>0.66211707612981496</v>
      </c>
      <c r="E17" s="16">
        <f t="shared" si="2"/>
        <v>1.0509794859203412</v>
      </c>
      <c r="F17" s="32">
        <v>2844</v>
      </c>
      <c r="G17" s="44">
        <v>2050</v>
      </c>
      <c r="H17" s="56">
        <f t="shared" si="1"/>
        <v>0.72081575246132212</v>
      </c>
      <c r="I17" s="16">
        <f t="shared" si="3"/>
        <v>1.108947311478957</v>
      </c>
      <c r="J17" s="65">
        <v>14346</v>
      </c>
      <c r="K17" s="33">
        <f t="shared" si="4"/>
        <v>1.79325</v>
      </c>
    </row>
    <row r="18" spans="1:12" s="101" customFormat="1" ht="16.5" customHeight="1" x14ac:dyDescent="0.25">
      <c r="A18" s="17" t="s">
        <v>77</v>
      </c>
      <c r="B18" s="15">
        <v>3356</v>
      </c>
      <c r="C18" s="32">
        <v>2275</v>
      </c>
      <c r="D18" s="58">
        <f>IF(B18&gt;0,C18/B18,0)</f>
        <v>0.67789034564958284</v>
      </c>
      <c r="E18" s="16">
        <f t="shared" si="2"/>
        <v>1.0760164216660044</v>
      </c>
      <c r="F18" s="32">
        <v>2688</v>
      </c>
      <c r="G18" s="44">
        <v>1900</v>
      </c>
      <c r="H18" s="56">
        <f>IF(F18&gt;0,G18/F18,0)</f>
        <v>0.70684523809523814</v>
      </c>
      <c r="I18" s="16">
        <f t="shared" si="3"/>
        <v>1.0874542124542126</v>
      </c>
      <c r="J18" s="65">
        <v>14583</v>
      </c>
      <c r="K18" s="33">
        <f t="shared" si="4"/>
        <v>1.822875</v>
      </c>
    </row>
    <row r="19" spans="1:12" s="101" customFormat="1" ht="16.5" customHeight="1" x14ac:dyDescent="0.25">
      <c r="A19" s="17" t="s">
        <v>78</v>
      </c>
      <c r="B19" s="15">
        <v>1094</v>
      </c>
      <c r="C19" s="32">
        <v>734</v>
      </c>
      <c r="D19" s="58">
        <f t="shared" si="0"/>
        <v>0.67093235831809872</v>
      </c>
      <c r="E19" s="16">
        <f t="shared" si="2"/>
        <v>1.0649719973303153</v>
      </c>
      <c r="F19" s="32">
        <v>916</v>
      </c>
      <c r="G19" s="44">
        <v>640</v>
      </c>
      <c r="H19" s="56">
        <f t="shared" si="1"/>
        <v>0.69868995633187769</v>
      </c>
      <c r="I19" s="16">
        <f t="shared" si="3"/>
        <v>1.0749076251259657</v>
      </c>
      <c r="J19" s="65">
        <v>11792</v>
      </c>
      <c r="K19" s="33">
        <f t="shared" si="4"/>
        <v>1.474</v>
      </c>
    </row>
    <row r="20" spans="1:12" s="101" customFormat="1" ht="16.5" customHeight="1" x14ac:dyDescent="0.25">
      <c r="A20" s="17" t="s">
        <v>56</v>
      </c>
      <c r="B20" s="15">
        <v>1751</v>
      </c>
      <c r="C20" s="32">
        <v>1105</v>
      </c>
      <c r="D20" s="58">
        <f t="shared" si="0"/>
        <v>0.6310679611650486</v>
      </c>
      <c r="E20" s="16">
        <f t="shared" si="2"/>
        <v>1.001695176452458</v>
      </c>
      <c r="F20" s="32">
        <v>1647</v>
      </c>
      <c r="G20" s="44">
        <v>1094</v>
      </c>
      <c r="H20" s="56">
        <f t="shared" si="1"/>
        <v>0.66423800850030357</v>
      </c>
      <c r="I20" s="16">
        <f t="shared" si="3"/>
        <v>1.0219046284620055</v>
      </c>
      <c r="J20" s="65">
        <v>11869</v>
      </c>
      <c r="K20" s="33">
        <f t="shared" si="4"/>
        <v>1.483625</v>
      </c>
    </row>
    <row r="21" spans="1:12" s="101" customFormat="1" ht="16.5" customHeight="1" thickBot="1" x14ac:dyDescent="0.3">
      <c r="A21" s="18" t="s">
        <v>57</v>
      </c>
      <c r="B21" s="19">
        <v>2413</v>
      </c>
      <c r="C21" s="41">
        <v>1579</v>
      </c>
      <c r="D21" s="59">
        <f t="shared" si="0"/>
        <v>0.6543721508495649</v>
      </c>
      <c r="E21" s="16">
        <f t="shared" si="2"/>
        <v>1.0386859537294681</v>
      </c>
      <c r="F21" s="34">
        <v>2351</v>
      </c>
      <c r="G21" s="74">
        <v>1633</v>
      </c>
      <c r="H21" s="57">
        <f t="shared" si="1"/>
        <v>0.69459804338579323</v>
      </c>
      <c r="I21" s="16">
        <f t="shared" si="3"/>
        <v>1.0686123744396818</v>
      </c>
      <c r="J21" s="99">
        <v>11569</v>
      </c>
      <c r="K21" s="33">
        <f t="shared" si="4"/>
        <v>1.4461250000000001</v>
      </c>
    </row>
    <row r="22" spans="1:12" s="102" customFormat="1" ht="16.5" customHeight="1" thickBot="1" x14ac:dyDescent="0.3">
      <c r="A22" s="21" t="s">
        <v>79</v>
      </c>
      <c r="B22" s="22">
        <v>28031</v>
      </c>
      <c r="C22" s="42">
        <v>18603</v>
      </c>
      <c r="D22" s="78">
        <f t="shared" si="0"/>
        <v>0.66365809282580002</v>
      </c>
      <c r="E22" s="23">
        <f>D22/0.63</f>
        <v>1.0534255441679365</v>
      </c>
      <c r="F22" s="106">
        <v>25243</v>
      </c>
      <c r="G22" s="42">
        <v>17670</v>
      </c>
      <c r="H22" s="78">
        <f t="shared" si="1"/>
        <v>0.69999603850572434</v>
      </c>
      <c r="I22" s="23">
        <f>H22/0.65</f>
        <v>1.076916982316499</v>
      </c>
      <c r="J22" s="107">
        <v>11250</v>
      </c>
      <c r="K22" s="36">
        <f>(J22/8000)</f>
        <v>1.40625</v>
      </c>
    </row>
    <row r="23" spans="1:12" s="102" customFormat="1" ht="16.5" customHeight="1" x14ac:dyDescent="0.25">
      <c r="A23" s="165" t="str">
        <f>'2 - Job Seeker'!A25:K25</f>
        <v>*State Labor Exchange Goals:   Q2 EE Rate = 63%    Q4 EE Rate = 65%    Median Earnings = $8000</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3" ma:contentTypeDescription="Create a new document." ma:contentTypeScope="" ma:versionID="d33ec01b5524d070d1a4580b0b9afda5">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e42063ec97a58cad9a74ba76b68b62b8"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customXml/itemProps2.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3.xml><?xml version="1.0" encoding="utf-8"?>
<ds:datastoreItem xmlns:ds="http://schemas.openxmlformats.org/officeDocument/2006/customXml" ds:itemID="{5970324A-6472-4C98-B66D-322CB3D6BA22}">
  <ds:schemaRefs>
    <ds:schemaRef ds:uri="http://schemas.microsoft.com/office/2006/metadata/longProperties"/>
  </ds:schemaRefs>
</ds:datastoreItem>
</file>

<file path=customXml/itemProps4.xml><?xml version="1.0" encoding="utf-8"?>
<ds:datastoreItem xmlns:ds="http://schemas.openxmlformats.org/officeDocument/2006/customXml" ds:itemID="{7435FDAE-1E40-4788-91CA-175A314D40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2023-02-17T20:43:32Z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