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88" documentId="11_AE56BC44DF4AEACBE23886ABDCF5BC7FE563A7F3" xr6:coauthVersionLast="47" xr6:coauthVersionMax="47" xr10:uidLastSave="{39532111-2B17-46BC-ABBB-52F7022C2B7D}"/>
  <bookViews>
    <workbookView xWindow="-120" yWindow="-120" windowWidth="19410" windowHeight="9705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62" l="1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G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G20" i="42"/>
  <c r="D20" i="38"/>
  <c r="B9" i="64"/>
  <c r="D6" i="42"/>
  <c r="G6" i="42"/>
  <c r="L6" i="42"/>
  <c r="G7" i="42"/>
  <c r="L7" i="42"/>
  <c r="G8" i="42"/>
  <c r="L8" i="42"/>
  <c r="G9" i="42"/>
  <c r="L9" i="42"/>
  <c r="G10" i="42"/>
  <c r="L10" i="42"/>
  <c r="G11" i="42"/>
  <c r="L11" i="42"/>
  <c r="G12" i="42"/>
  <c r="L12" i="42"/>
  <c r="G13" i="42"/>
  <c r="L13" i="42"/>
  <c r="G14" i="42"/>
  <c r="L14" i="42"/>
  <c r="G15" i="42"/>
  <c r="L15" i="42"/>
  <c r="G16" i="42"/>
  <c r="L16" i="42"/>
  <c r="G17" i="42"/>
  <c r="L17" i="42"/>
  <c r="L18" i="42"/>
  <c r="G19" i="42"/>
  <c r="L19" i="42"/>
  <c r="L20" i="42"/>
  <c r="G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B6" i="63"/>
  <c r="B22" i="63" s="1"/>
  <c r="E6" i="63"/>
  <c r="H6" i="63"/>
  <c r="H22" i="63" s="1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D12" i="39" s="1"/>
  <c r="B13" i="39"/>
  <c r="D13" i="39" s="1"/>
  <c r="B14" i="39"/>
  <c r="B15" i="39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7" i="63"/>
  <c r="D11" i="39"/>
  <c r="K22" i="42" l="1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22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G22" i="63" l="1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<sst xmlns="http://schemas.openxmlformats.org/spreadsheetml/2006/main" count="363" uniqueCount="91">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</sst>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8"/>
      <c r="B1" s="218"/>
      <c r="C1" s="218"/>
    </row>
    <row r="2" spans="1:15" ht="17.25" customHeight="1" x14ac:dyDescent="0.3">
      <c r="A2" s="221"/>
      <c r="B2" s="221"/>
      <c r="C2" s="221"/>
    </row>
    <row r="3" spans="1:15" ht="17.25" customHeight="1" x14ac:dyDescent="0.3">
      <c r="A3" s="219"/>
      <c r="B3" s="219"/>
      <c r="C3" s="219"/>
    </row>
    <row r="4" spans="1:15" ht="17.25" customHeight="1" x14ac:dyDescent="0.3">
      <c r="A4" s="222" t="s">
        <v>0</v>
      </c>
      <c r="B4" s="221"/>
      <c r="C4" s="221"/>
      <c r="D4" s="2"/>
    </row>
    <row r="5" spans="1:15" ht="16.5" customHeight="1" x14ac:dyDescent="0.3">
      <c r="A5" s="221" t="s">
        <v>90</v>
      </c>
      <c r="B5" s="221"/>
      <c r="C5" s="221"/>
    </row>
    <row r="6" spans="1:15" ht="17.25" customHeight="1" x14ac:dyDescent="0.25">
      <c r="A6" s="3"/>
      <c r="B6" s="3"/>
      <c r="C6" s="3"/>
    </row>
    <row r="7" spans="1:15" ht="17.25" customHeight="1" x14ac:dyDescent="0.35">
      <c r="A7" s="220" t="s">
        <v>1</v>
      </c>
      <c r="B7" s="220"/>
      <c r="C7" s="220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MARCH 31,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7" t="s">
        <v>67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34</v>
      </c>
      <c r="C6" s="181">
        <v>29.411764705882351</v>
      </c>
      <c r="D6" s="182">
        <v>44.117647058823529</v>
      </c>
      <c r="E6" s="183">
        <v>26.470588235294116</v>
      </c>
      <c r="F6" s="183">
        <v>58.823529411764703</v>
      </c>
      <c r="G6" s="182">
        <v>8.8235294117647065</v>
      </c>
      <c r="H6" s="182">
        <v>17.647058823529413</v>
      </c>
      <c r="I6" s="184">
        <v>5.882352941176471</v>
      </c>
      <c r="J6" s="182">
        <v>26.470588235294116</v>
      </c>
      <c r="K6" s="182">
        <v>0</v>
      </c>
      <c r="L6" s="182">
        <v>67.64705882352942</v>
      </c>
      <c r="M6" s="185">
        <v>0</v>
      </c>
      <c r="N6" s="182">
        <v>20.588235294117649</v>
      </c>
      <c r="O6" s="182">
        <v>2.9411764705882355</v>
      </c>
      <c r="P6" s="182">
        <v>26.470588235294116</v>
      </c>
      <c r="Q6" s="182">
        <v>2.9411764705882355</v>
      </c>
      <c r="R6" s="182">
        <v>5.882352941176471</v>
      </c>
      <c r="S6" s="182">
        <v>23.529411764705884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71</v>
      </c>
      <c r="C7" s="188">
        <v>19.718309859154928</v>
      </c>
      <c r="D7" s="189">
        <v>49.29577464788732</v>
      </c>
      <c r="E7" s="190">
        <v>30.985915492957748</v>
      </c>
      <c r="F7" s="190">
        <v>50.70422535211268</v>
      </c>
      <c r="G7" s="189">
        <v>38.028169014084504</v>
      </c>
      <c r="H7" s="189">
        <v>74.647887323943664</v>
      </c>
      <c r="I7" s="189">
        <v>2.816901408450704</v>
      </c>
      <c r="J7" s="189">
        <v>11.267605633802816</v>
      </c>
      <c r="K7" s="189">
        <v>1.408450704225352</v>
      </c>
      <c r="L7" s="189">
        <v>47.887323943661968</v>
      </c>
      <c r="M7" s="190">
        <v>0</v>
      </c>
      <c r="N7" s="189">
        <v>69.014084507042256</v>
      </c>
      <c r="O7" s="189">
        <v>4.225352112676056</v>
      </c>
      <c r="P7" s="189">
        <v>15.492957746478874</v>
      </c>
      <c r="Q7" s="189">
        <v>2.816901408450704</v>
      </c>
      <c r="R7" s="189">
        <v>18.309859154929576</v>
      </c>
      <c r="S7" s="189">
        <v>5.6338028169014081</v>
      </c>
      <c r="T7" s="192">
        <v>28.169014084507044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24</v>
      </c>
      <c r="C8" s="188">
        <v>95.833333333333343</v>
      </c>
      <c r="D8" s="189">
        <v>4.166666666666667</v>
      </c>
      <c r="E8" s="190">
        <v>0</v>
      </c>
      <c r="F8" s="190">
        <v>33.333333333333336</v>
      </c>
      <c r="G8" s="189">
        <v>12.5</v>
      </c>
      <c r="H8" s="189">
        <v>25</v>
      </c>
      <c r="I8" s="189">
        <v>4.166666666666667</v>
      </c>
      <c r="J8" s="189">
        <v>54.166666666666671</v>
      </c>
      <c r="K8" s="189">
        <v>0</v>
      </c>
      <c r="L8" s="189">
        <v>87.5</v>
      </c>
      <c r="M8" s="193">
        <v>0</v>
      </c>
      <c r="N8" s="189">
        <v>41.666666666666671</v>
      </c>
      <c r="O8" s="189">
        <v>4.166666666666667</v>
      </c>
      <c r="P8" s="189">
        <v>4.166666666666667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47</v>
      </c>
      <c r="C9" s="188">
        <v>23.404255319148938</v>
      </c>
      <c r="D9" s="189">
        <v>48.936170212765958</v>
      </c>
      <c r="E9" s="190">
        <v>27.659574468085108</v>
      </c>
      <c r="F9" s="190">
        <v>51.063829787234042</v>
      </c>
      <c r="G9" s="189">
        <v>23.404255319148938</v>
      </c>
      <c r="H9" s="189">
        <v>80.851063829787236</v>
      </c>
      <c r="I9" s="189">
        <v>4.2553191489361701</v>
      </c>
      <c r="J9" s="189">
        <v>23.404255319148938</v>
      </c>
      <c r="K9" s="189">
        <v>0</v>
      </c>
      <c r="L9" s="189">
        <v>4.2553191489361701</v>
      </c>
      <c r="M9" s="190">
        <v>4.2553191489361701</v>
      </c>
      <c r="N9" s="189">
        <v>34.042553191489361</v>
      </c>
      <c r="O9" s="189">
        <v>0</v>
      </c>
      <c r="P9" s="189">
        <v>14.893617021276595</v>
      </c>
      <c r="Q9" s="189">
        <v>0</v>
      </c>
      <c r="R9" s="189">
        <v>21.276595744680847</v>
      </c>
      <c r="S9" s="189">
        <v>23.404255319148938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34</v>
      </c>
      <c r="C10" s="188">
        <v>70.588235294117652</v>
      </c>
      <c r="D10" s="189">
        <v>20.588235294117649</v>
      </c>
      <c r="E10" s="190">
        <v>8.8235294117647065</v>
      </c>
      <c r="F10" s="190">
        <v>61.764705882352935</v>
      </c>
      <c r="G10" s="189">
        <v>26.470588235294116</v>
      </c>
      <c r="H10" s="189">
        <v>14.705882352941176</v>
      </c>
      <c r="I10" s="191">
        <v>14.705882352941176</v>
      </c>
      <c r="J10" s="189">
        <v>17.647058823529413</v>
      </c>
      <c r="K10" s="189">
        <v>0</v>
      </c>
      <c r="L10" s="189">
        <v>91.176470588235304</v>
      </c>
      <c r="M10" s="193">
        <v>5.882352941176471</v>
      </c>
      <c r="N10" s="189">
        <v>0</v>
      </c>
      <c r="O10" s="189">
        <v>0</v>
      </c>
      <c r="P10" s="189">
        <v>0</v>
      </c>
      <c r="Q10" s="189">
        <v>0</v>
      </c>
      <c r="R10" s="189">
        <v>2.9411764705882355</v>
      </c>
      <c r="S10" s="189">
        <v>2.9411764705882355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102</v>
      </c>
      <c r="C11" s="188">
        <v>50.980392156862742</v>
      </c>
      <c r="D11" s="189">
        <v>27.450980392156861</v>
      </c>
      <c r="E11" s="190">
        <v>21.568627450980394</v>
      </c>
      <c r="F11" s="190">
        <v>65.686274509803923</v>
      </c>
      <c r="G11" s="189">
        <v>27.450980392156861</v>
      </c>
      <c r="H11" s="189">
        <v>24.509803921568629</v>
      </c>
      <c r="I11" s="189">
        <v>2.9411764705882355</v>
      </c>
      <c r="J11" s="189">
        <v>9.8039215686274517</v>
      </c>
      <c r="K11" s="189">
        <v>0.98039215686274517</v>
      </c>
      <c r="L11" s="189">
        <v>52.941176470588232</v>
      </c>
      <c r="M11" s="190">
        <v>0</v>
      </c>
      <c r="N11" s="189">
        <v>72.549019607843135</v>
      </c>
      <c r="O11" s="189">
        <v>0.98039215686274517</v>
      </c>
      <c r="P11" s="189">
        <v>7.8431372549019613</v>
      </c>
      <c r="Q11" s="189">
        <v>0.98039215686274517</v>
      </c>
      <c r="R11" s="189">
        <v>9.8039215686274517</v>
      </c>
      <c r="S11" s="189">
        <v>15.686274509803923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20</v>
      </c>
      <c r="C12" s="188">
        <v>10</v>
      </c>
      <c r="D12" s="189">
        <v>35</v>
      </c>
      <c r="E12" s="190">
        <v>55</v>
      </c>
      <c r="F12" s="190">
        <v>60</v>
      </c>
      <c r="G12" s="189">
        <v>25</v>
      </c>
      <c r="H12" s="189">
        <v>25</v>
      </c>
      <c r="I12" s="189">
        <v>10</v>
      </c>
      <c r="J12" s="189">
        <v>50</v>
      </c>
      <c r="K12" s="189">
        <v>5</v>
      </c>
      <c r="L12" s="189">
        <v>20</v>
      </c>
      <c r="M12" s="193">
        <v>0</v>
      </c>
      <c r="N12" s="189">
        <v>65</v>
      </c>
      <c r="O12" s="189">
        <v>0</v>
      </c>
      <c r="P12" s="189">
        <v>30</v>
      </c>
      <c r="Q12" s="189">
        <v>0</v>
      </c>
      <c r="R12" s="189">
        <v>10</v>
      </c>
      <c r="S12" s="189">
        <v>15</v>
      </c>
      <c r="T12" s="192">
        <v>15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62</v>
      </c>
      <c r="C13" s="188">
        <v>59.677419354838712</v>
      </c>
      <c r="D13" s="189">
        <v>24.193548387096776</v>
      </c>
      <c r="E13" s="190">
        <v>16.129032258064516</v>
      </c>
      <c r="F13" s="190">
        <v>53.225806451612904</v>
      </c>
      <c r="G13" s="189">
        <v>37.096774193548384</v>
      </c>
      <c r="H13" s="189">
        <v>27.41935483870968</v>
      </c>
      <c r="I13" s="189">
        <v>14.516129032258064</v>
      </c>
      <c r="J13" s="189">
        <v>37.096774193548384</v>
      </c>
      <c r="K13" s="189">
        <v>35.483870967741936</v>
      </c>
      <c r="L13" s="189">
        <v>53.225806451612904</v>
      </c>
      <c r="M13" s="190">
        <v>12.903225806451612</v>
      </c>
      <c r="N13" s="189">
        <v>0</v>
      </c>
      <c r="O13" s="191">
        <v>1.6129032258064515</v>
      </c>
      <c r="P13" s="189">
        <v>17.741935483870968</v>
      </c>
      <c r="Q13" s="189">
        <v>0</v>
      </c>
      <c r="R13" s="189">
        <v>1.6129032258064515</v>
      </c>
      <c r="S13" s="189">
        <v>14.516129032258064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72</v>
      </c>
      <c r="C14" s="188">
        <v>51.388888888888886</v>
      </c>
      <c r="D14" s="189">
        <v>36.111111111111114</v>
      </c>
      <c r="E14" s="190">
        <v>12.5</v>
      </c>
      <c r="F14" s="190">
        <v>31.944444444444443</v>
      </c>
      <c r="G14" s="189">
        <v>27.777777777777779</v>
      </c>
      <c r="H14" s="189">
        <v>48.611111111111114</v>
      </c>
      <c r="I14" s="189">
        <v>1.3888888888888888</v>
      </c>
      <c r="J14" s="189">
        <v>12.5</v>
      </c>
      <c r="K14" s="189">
        <v>1.3888888888888888</v>
      </c>
      <c r="L14" s="189">
        <v>88.888888888888886</v>
      </c>
      <c r="M14" s="193">
        <v>0</v>
      </c>
      <c r="N14" s="189">
        <v>25</v>
      </c>
      <c r="O14" s="189">
        <v>2.7777777777777777</v>
      </c>
      <c r="P14" s="189">
        <v>19.444444444444443</v>
      </c>
      <c r="Q14" s="189">
        <v>0</v>
      </c>
      <c r="R14" s="189">
        <v>5.5555555555555554</v>
      </c>
      <c r="S14" s="189">
        <v>0</v>
      </c>
      <c r="T14" s="192">
        <v>1.3888888888888888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373</v>
      </c>
      <c r="C15" s="188">
        <v>78.016085790884716</v>
      </c>
      <c r="D15" s="189">
        <v>11.528150134048257</v>
      </c>
      <c r="E15" s="190">
        <v>10.455764075067025</v>
      </c>
      <c r="F15" s="190">
        <v>56.032171581769433</v>
      </c>
      <c r="G15" s="189">
        <v>64.611260053619304</v>
      </c>
      <c r="H15" s="189">
        <v>17.962466487935657</v>
      </c>
      <c r="I15" s="189">
        <v>0.26809651474530832</v>
      </c>
      <c r="J15" s="189">
        <v>18.230563002680967</v>
      </c>
      <c r="K15" s="189">
        <v>46.380697050938331</v>
      </c>
      <c r="L15" s="189">
        <v>47.721179624664884</v>
      </c>
      <c r="M15" s="190">
        <v>0</v>
      </c>
      <c r="N15" s="189">
        <v>89.276139410187668</v>
      </c>
      <c r="O15" s="189">
        <v>1.6085790884718498</v>
      </c>
      <c r="P15" s="189">
        <v>17.694369973190348</v>
      </c>
      <c r="Q15" s="189">
        <v>0.53619302949061665</v>
      </c>
      <c r="R15" s="189">
        <v>15.817694369973189</v>
      </c>
      <c r="S15" s="189">
        <v>3.7533512064343166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24</v>
      </c>
      <c r="C16" s="188">
        <v>29.166666666666664</v>
      </c>
      <c r="D16" s="189">
        <v>25</v>
      </c>
      <c r="E16" s="190">
        <v>45.833333333333329</v>
      </c>
      <c r="F16" s="190">
        <v>54.166666666666671</v>
      </c>
      <c r="G16" s="189">
        <v>87.5</v>
      </c>
      <c r="H16" s="189">
        <v>16.666666666666668</v>
      </c>
      <c r="I16" s="189">
        <v>4.166666666666667</v>
      </c>
      <c r="J16" s="189">
        <v>20.833333333333336</v>
      </c>
      <c r="K16" s="189">
        <v>29.166666666666664</v>
      </c>
      <c r="L16" s="189">
        <v>0</v>
      </c>
      <c r="M16" s="190">
        <v>4.166666666666667</v>
      </c>
      <c r="N16" s="189">
        <v>0</v>
      </c>
      <c r="O16" s="189">
        <v>4.166666666666667</v>
      </c>
      <c r="P16" s="189">
        <v>25</v>
      </c>
      <c r="Q16" s="191">
        <v>0</v>
      </c>
      <c r="R16" s="189">
        <v>4.166666666666667</v>
      </c>
      <c r="S16" s="189">
        <v>20.833333333333336</v>
      </c>
      <c r="T16" s="192">
        <v>87.5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23</v>
      </c>
      <c r="C17" s="188">
        <v>47.826086956521742</v>
      </c>
      <c r="D17" s="189">
        <v>39.130434782608695</v>
      </c>
      <c r="E17" s="190">
        <v>13.043478260869565</v>
      </c>
      <c r="F17" s="190">
        <v>73.913043478260875</v>
      </c>
      <c r="G17" s="189">
        <v>21.739130434782609</v>
      </c>
      <c r="H17" s="189">
        <v>34.782608695652172</v>
      </c>
      <c r="I17" s="189">
        <v>26.086956521739129</v>
      </c>
      <c r="J17" s="189">
        <v>21.739130434782609</v>
      </c>
      <c r="K17" s="189">
        <v>52.173913043478258</v>
      </c>
      <c r="L17" s="189">
        <v>13.043478260869565</v>
      </c>
      <c r="M17" s="190">
        <v>21.739130434782609</v>
      </c>
      <c r="N17" s="189">
        <v>65.217391304347828</v>
      </c>
      <c r="O17" s="189">
        <v>0</v>
      </c>
      <c r="P17" s="189">
        <v>8.695652173913043</v>
      </c>
      <c r="Q17" s="191">
        <v>4.3478260869565215</v>
      </c>
      <c r="R17" s="189">
        <v>21.739130434782609</v>
      </c>
      <c r="S17" s="189">
        <v>8.695652173913043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89</v>
      </c>
      <c r="C18" s="188">
        <v>44.943820224719104</v>
      </c>
      <c r="D18" s="189">
        <v>31.460674157303369</v>
      </c>
      <c r="E18" s="190">
        <v>23.59550561797753</v>
      </c>
      <c r="F18" s="190">
        <v>48.314606741573037</v>
      </c>
      <c r="G18" s="189">
        <v>33.707865168539321</v>
      </c>
      <c r="H18" s="189">
        <v>19.101123595505619</v>
      </c>
      <c r="I18" s="189">
        <v>0</v>
      </c>
      <c r="J18" s="189">
        <v>37.078651685393254</v>
      </c>
      <c r="K18" s="189">
        <v>5.617977528089888</v>
      </c>
      <c r="L18" s="189">
        <v>39.325842696629216</v>
      </c>
      <c r="M18" s="190">
        <v>0</v>
      </c>
      <c r="N18" s="189">
        <v>25.842696629213481</v>
      </c>
      <c r="O18" s="191">
        <v>1.1235955056179774</v>
      </c>
      <c r="P18" s="189">
        <v>13.48314606741573</v>
      </c>
      <c r="Q18" s="189">
        <v>3.3707865168539324</v>
      </c>
      <c r="R18" s="189">
        <v>3.3707865168539324</v>
      </c>
      <c r="S18" s="189">
        <v>26.966292134831459</v>
      </c>
      <c r="T18" s="192">
        <v>1.1235955056179774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32</v>
      </c>
      <c r="C19" s="188">
        <v>18.75</v>
      </c>
      <c r="D19" s="189">
        <v>25</v>
      </c>
      <c r="E19" s="190">
        <v>56.25</v>
      </c>
      <c r="F19" s="190">
        <v>84.375</v>
      </c>
      <c r="G19" s="189">
        <v>40.625</v>
      </c>
      <c r="H19" s="189">
        <v>15.625</v>
      </c>
      <c r="I19" s="191">
        <v>0</v>
      </c>
      <c r="J19" s="189">
        <v>15.625</v>
      </c>
      <c r="K19" s="189">
        <v>3.125</v>
      </c>
      <c r="L19" s="189">
        <v>46.875</v>
      </c>
      <c r="M19" s="193">
        <v>3.125</v>
      </c>
      <c r="N19" s="189">
        <v>96.875</v>
      </c>
      <c r="O19" s="189">
        <v>3.125</v>
      </c>
      <c r="P19" s="189">
        <v>43.75</v>
      </c>
      <c r="Q19" s="189">
        <v>0</v>
      </c>
      <c r="R19" s="191">
        <v>25</v>
      </c>
      <c r="S19" s="189">
        <v>46.875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48</v>
      </c>
      <c r="C20" s="188">
        <v>56.25</v>
      </c>
      <c r="D20" s="189">
        <v>29.166666666666664</v>
      </c>
      <c r="E20" s="190">
        <v>14.583333333333332</v>
      </c>
      <c r="F20" s="190">
        <v>56.25</v>
      </c>
      <c r="G20" s="189">
        <v>29.166666666666664</v>
      </c>
      <c r="H20" s="189">
        <v>27.083333333333336</v>
      </c>
      <c r="I20" s="189">
        <v>0</v>
      </c>
      <c r="J20" s="189">
        <v>16.666666666666668</v>
      </c>
      <c r="K20" s="189">
        <v>0</v>
      </c>
      <c r="L20" s="189">
        <v>93.75</v>
      </c>
      <c r="M20" s="190">
        <v>0</v>
      </c>
      <c r="N20" s="189">
        <v>72.916666666666671</v>
      </c>
      <c r="O20" s="189">
        <v>2.0833333333333335</v>
      </c>
      <c r="P20" s="189">
        <v>14.583333333333332</v>
      </c>
      <c r="Q20" s="189">
        <v>0</v>
      </c>
      <c r="R20" s="189">
        <v>2.0833333333333335</v>
      </c>
      <c r="S20" s="189">
        <v>8.3333333333333339</v>
      </c>
      <c r="T20" s="192">
        <v>56.25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76</v>
      </c>
      <c r="C21" s="195">
        <v>63.15789473684211</v>
      </c>
      <c r="D21" s="196">
        <v>30.263157894736842</v>
      </c>
      <c r="E21" s="197">
        <v>6.5789473684210531</v>
      </c>
      <c r="F21" s="197">
        <v>44.736842105263158</v>
      </c>
      <c r="G21" s="196">
        <v>21.052631578947366</v>
      </c>
      <c r="H21" s="196">
        <v>25</v>
      </c>
      <c r="I21" s="198">
        <v>2.6315789473684208</v>
      </c>
      <c r="J21" s="196">
        <v>60.526315789473685</v>
      </c>
      <c r="K21" s="196">
        <v>28.947368421052634</v>
      </c>
      <c r="L21" s="196">
        <v>31.578947368421055</v>
      </c>
      <c r="M21" s="199">
        <v>1.3157894736842104</v>
      </c>
      <c r="N21" s="196">
        <v>9.2105263157894743</v>
      </c>
      <c r="O21" s="196">
        <v>5.2631578947368416</v>
      </c>
      <c r="P21" s="196">
        <v>17.105263157894736</v>
      </c>
      <c r="Q21" s="196">
        <v>9.2105263157894743</v>
      </c>
      <c r="R21" s="196">
        <v>5.2631578947368416</v>
      </c>
      <c r="S21" s="198">
        <v>6.5789473684210531</v>
      </c>
      <c r="T21" s="200">
        <v>3.9473684210526319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1131</v>
      </c>
      <c r="C22" s="209">
        <v>56.587091069849691</v>
      </c>
      <c r="D22" s="210">
        <v>25.464190981432363</v>
      </c>
      <c r="E22" s="211">
        <v>17.948717948717949</v>
      </c>
      <c r="F22" s="211">
        <v>54.288240495137046</v>
      </c>
      <c r="G22" s="210">
        <v>41.467727674624228</v>
      </c>
      <c r="H22" s="210">
        <v>28.558797524314762</v>
      </c>
      <c r="I22" s="210">
        <v>3.2714412024756854</v>
      </c>
      <c r="J22" s="210">
        <v>23.784261715296196</v>
      </c>
      <c r="K22" s="210">
        <v>21.750663129973471</v>
      </c>
      <c r="L22" s="210">
        <v>50.044208664898321</v>
      </c>
      <c r="M22" s="211">
        <v>1.7683465959328029</v>
      </c>
      <c r="N22" s="210">
        <v>55.791335101679934</v>
      </c>
      <c r="O22" s="210">
        <v>2.0335985853227232</v>
      </c>
      <c r="P22" s="210">
        <v>16.534040671971706</v>
      </c>
      <c r="Q22" s="210">
        <v>1.5030946065428825</v>
      </c>
      <c r="R22" s="210">
        <v>10.963748894783377</v>
      </c>
      <c r="S22" s="210">
        <v>10.698496905393457</v>
      </c>
      <c r="T22" s="212">
        <v>6.7197170645446507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6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 s="13"/>
      <c r="P1" s="13"/>
    </row>
    <row r="2" spans="1:18" ht="20.100000000000001" customHeight="1" x14ac:dyDescent="0.2">
      <c r="A2" s="235" t="s">
        <v>90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8" ht="20.100000000000001" customHeight="1" thickBot="1" x14ac:dyDescent="0.25">
      <c r="A3" s="232" t="s">
        <v>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4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4</v>
      </c>
      <c r="C7" s="32">
        <v>1</v>
      </c>
      <c r="D7" s="33">
        <f t="shared" ref="D7:D22" si="0">(C7/B7)</f>
        <v>0.25</v>
      </c>
      <c r="E7" s="34">
        <v>1</v>
      </c>
      <c r="F7" s="35">
        <v>0</v>
      </c>
      <c r="G7" s="32">
        <v>1</v>
      </c>
      <c r="H7" s="32">
        <v>1</v>
      </c>
      <c r="I7" s="36">
        <v>1</v>
      </c>
      <c r="J7" s="35">
        <v>1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</v>
      </c>
      <c r="C8" s="40">
        <v>0</v>
      </c>
      <c r="D8" s="41">
        <f t="shared" si="0"/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10</v>
      </c>
      <c r="C9" s="40">
        <v>0</v>
      </c>
      <c r="D9" s="41">
        <f>IF(B9&gt;0,C9/B9,0)</f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>IF(B10&gt;0,C10/B10,0)</f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3</v>
      </c>
      <c r="D11" s="41">
        <f>IF(B11&gt;0,C11/B11,0)</f>
        <v>0</v>
      </c>
      <c r="E11" s="42">
        <v>3</v>
      </c>
      <c r="F11" s="43">
        <v>2</v>
      </c>
      <c r="G11" s="40">
        <v>3</v>
      </c>
      <c r="H11" s="43">
        <v>0</v>
      </c>
      <c r="I11" s="44">
        <v>2</v>
      </c>
      <c r="J11" s="43">
        <v>3</v>
      </c>
      <c r="K11" s="44">
        <v>2</v>
      </c>
      <c r="L11" s="45">
        <v>1</v>
      </c>
      <c r="M11" s="44">
        <v>3</v>
      </c>
      <c r="N11" s="46">
        <v>3</v>
      </c>
      <c r="O11" s="28"/>
    </row>
    <row r="12" spans="1:18" s="29" customFormat="1" ht="20.100000000000001" customHeight="1" x14ac:dyDescent="0.2">
      <c r="A12" s="18" t="s">
        <v>40</v>
      </c>
      <c r="B12" s="39">
        <v>10</v>
      </c>
      <c r="C12" s="40">
        <v>2</v>
      </c>
      <c r="D12" s="41">
        <f t="shared" si="0"/>
        <v>0.2</v>
      </c>
      <c r="E12" s="39">
        <v>2</v>
      </c>
      <c r="F12" s="43">
        <v>0</v>
      </c>
      <c r="G12" s="40">
        <v>2</v>
      </c>
      <c r="H12" s="43">
        <v>0</v>
      </c>
      <c r="I12" s="44">
        <v>1</v>
      </c>
      <c r="J12" s="40">
        <v>0</v>
      </c>
      <c r="K12" s="47">
        <v>1</v>
      </c>
      <c r="L12" s="45">
        <v>0</v>
      </c>
      <c r="M12" s="44">
        <v>2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23</v>
      </c>
      <c r="C13" s="40">
        <v>23</v>
      </c>
      <c r="D13" s="41">
        <f t="shared" si="0"/>
        <v>1</v>
      </c>
      <c r="E13" s="42">
        <v>23</v>
      </c>
      <c r="F13" s="43">
        <v>23</v>
      </c>
      <c r="G13" s="40">
        <v>23</v>
      </c>
      <c r="H13" s="43">
        <v>22</v>
      </c>
      <c r="I13" s="44">
        <v>23</v>
      </c>
      <c r="J13" s="43">
        <v>23</v>
      </c>
      <c r="K13" s="44">
        <v>23</v>
      </c>
      <c r="L13" s="45">
        <v>22</v>
      </c>
      <c r="M13" s="44">
        <v>23</v>
      </c>
      <c r="N13" s="46">
        <v>23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1</v>
      </c>
      <c r="D14" s="41">
        <f>IF(B14&gt;0,C14/B14,0)</f>
        <v>0</v>
      </c>
      <c r="E14" s="42">
        <v>1</v>
      </c>
      <c r="F14" s="43">
        <v>1</v>
      </c>
      <c r="G14" s="40">
        <v>1</v>
      </c>
      <c r="H14" s="43">
        <v>1</v>
      </c>
      <c r="I14" s="44">
        <v>1</v>
      </c>
      <c r="J14" s="43">
        <v>1</v>
      </c>
      <c r="K14" s="44">
        <v>1</v>
      </c>
      <c r="L14" s="45">
        <v>1</v>
      </c>
      <c r="M14" s="44">
        <v>1</v>
      </c>
      <c r="N14" s="46">
        <v>0</v>
      </c>
      <c r="O14" s="28"/>
    </row>
    <row r="15" spans="1:18" s="29" customFormat="1" ht="20.100000000000001" customHeight="1" x14ac:dyDescent="0.2">
      <c r="A15" s="18" t="s">
        <v>43</v>
      </c>
      <c r="B15" s="39">
        <v>140</v>
      </c>
      <c r="C15" s="40">
        <v>178</v>
      </c>
      <c r="D15" s="41">
        <f t="shared" si="0"/>
        <v>1.2714285714285714</v>
      </c>
      <c r="E15" s="42">
        <v>101</v>
      </c>
      <c r="F15" s="43">
        <v>1</v>
      </c>
      <c r="G15" s="40">
        <v>170</v>
      </c>
      <c r="H15" s="43">
        <v>107</v>
      </c>
      <c r="I15" s="44">
        <v>125</v>
      </c>
      <c r="J15" s="43">
        <v>86</v>
      </c>
      <c r="K15" s="44">
        <v>61</v>
      </c>
      <c r="L15" s="45">
        <v>101</v>
      </c>
      <c r="M15" s="44">
        <v>89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20</v>
      </c>
      <c r="C16" s="40">
        <v>8</v>
      </c>
      <c r="D16" s="41">
        <f>IF(B16&gt;0,C16/B16,0)</f>
        <v>0.4</v>
      </c>
      <c r="E16" s="42">
        <v>8</v>
      </c>
      <c r="F16" s="43">
        <v>8</v>
      </c>
      <c r="G16" s="40">
        <v>8</v>
      </c>
      <c r="H16" s="43">
        <v>8</v>
      </c>
      <c r="I16" s="44">
        <v>8</v>
      </c>
      <c r="J16" s="43">
        <v>8</v>
      </c>
      <c r="K16" s="44">
        <v>8</v>
      </c>
      <c r="L16" s="45">
        <v>8</v>
      </c>
      <c r="M16" s="44">
        <v>8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16</v>
      </c>
      <c r="C17" s="40">
        <v>12</v>
      </c>
      <c r="D17" s="41">
        <f t="shared" si="0"/>
        <v>0.75</v>
      </c>
      <c r="E17" s="42">
        <v>12</v>
      </c>
      <c r="F17" s="43">
        <v>0</v>
      </c>
      <c r="G17" s="40">
        <v>6</v>
      </c>
      <c r="H17" s="43">
        <v>12</v>
      </c>
      <c r="I17" s="44">
        <v>12</v>
      </c>
      <c r="J17" s="43">
        <v>12</v>
      </c>
      <c r="K17" s="44">
        <v>12</v>
      </c>
      <c r="L17" s="45">
        <v>12</v>
      </c>
      <c r="M17" s="44">
        <v>12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5</v>
      </c>
      <c r="C18" s="40">
        <v>5</v>
      </c>
      <c r="D18" s="41">
        <f t="shared" si="0"/>
        <v>1</v>
      </c>
      <c r="E18" s="42">
        <v>5</v>
      </c>
      <c r="F18" s="43">
        <v>5</v>
      </c>
      <c r="G18" s="40">
        <v>5</v>
      </c>
      <c r="H18" s="43">
        <v>5</v>
      </c>
      <c r="I18" s="44">
        <v>5</v>
      </c>
      <c r="J18" s="43">
        <v>0</v>
      </c>
      <c r="K18" s="44">
        <v>0</v>
      </c>
      <c r="L18" s="45">
        <v>5</v>
      </c>
      <c r="M18" s="44">
        <v>5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1</v>
      </c>
      <c r="D19" s="41">
        <f>IF(B19&gt;0,C19/B19,0)</f>
        <v>0</v>
      </c>
      <c r="E19" s="42">
        <v>1</v>
      </c>
      <c r="F19" s="43">
        <v>1</v>
      </c>
      <c r="G19" s="40">
        <v>1</v>
      </c>
      <c r="H19" s="43">
        <v>1</v>
      </c>
      <c r="I19" s="44">
        <v>0</v>
      </c>
      <c r="J19" s="43">
        <v>1</v>
      </c>
      <c r="K19" s="44">
        <v>1</v>
      </c>
      <c r="L19" s="45">
        <v>1</v>
      </c>
      <c r="M19" s="44">
        <v>1</v>
      </c>
      <c r="N19" s="46">
        <v>1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>IF(B20&gt;0,(C20/B20),0)</f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30</v>
      </c>
      <c r="C21" s="51">
        <v>26</v>
      </c>
      <c r="D21" s="52">
        <f>IF(B21&gt;0,C21/B21,0)</f>
        <v>0.8666666666666667</v>
      </c>
      <c r="E21" s="53">
        <v>1</v>
      </c>
      <c r="F21" s="54">
        <v>1</v>
      </c>
      <c r="G21" s="51">
        <v>15</v>
      </c>
      <c r="H21" s="54">
        <v>0</v>
      </c>
      <c r="I21" s="55">
        <v>15</v>
      </c>
      <c r="J21" s="54">
        <v>0</v>
      </c>
      <c r="K21" s="55">
        <v>1</v>
      </c>
      <c r="L21" s="56">
        <v>0</v>
      </c>
      <c r="M21" s="55">
        <v>14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262</v>
      </c>
      <c r="C22" s="60">
        <f>SUM(C6:C21)</f>
        <v>260</v>
      </c>
      <c r="D22" s="61">
        <f t="shared" si="0"/>
        <v>0.99236641221374045</v>
      </c>
      <c r="E22" s="60">
        <f>SUM(E6:E21)</f>
        <v>158</v>
      </c>
      <c r="F22" s="60">
        <f t="shared" ref="F22:N22" si="1">SUM(F6:F21)</f>
        <v>42</v>
      </c>
      <c r="G22" s="60">
        <f t="shared" si="1"/>
        <v>235</v>
      </c>
      <c r="H22" s="60">
        <f t="shared" si="1"/>
        <v>157</v>
      </c>
      <c r="I22" s="60">
        <f t="shared" si="1"/>
        <v>193</v>
      </c>
      <c r="J22" s="60">
        <f t="shared" si="1"/>
        <v>135</v>
      </c>
      <c r="K22" s="60">
        <f t="shared" si="1"/>
        <v>111</v>
      </c>
      <c r="L22" s="60">
        <f t="shared" si="1"/>
        <v>152</v>
      </c>
      <c r="M22" s="60">
        <f t="shared" si="1"/>
        <v>159</v>
      </c>
      <c r="N22" s="62">
        <f t="shared" si="1"/>
        <v>27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8" s="66" customFormat="1" ht="21" customHeight="1" x14ac:dyDescent="0.2">
      <c r="A2" s="235" t="str">
        <f>'1 In School Youth Part'!$A$2</f>
        <v>FY23 QUARTER ENDING MARCH 31, 2023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18" s="66" customFormat="1" ht="18.75" customHeight="1" thickBot="1" x14ac:dyDescent="0.25">
      <c r="A3" s="232" t="s">
        <v>52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6.2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46</v>
      </c>
      <c r="C6" s="20">
        <v>34</v>
      </c>
      <c r="D6" s="21">
        <f t="shared" ref="D6:D22" si="0">(C6/B6)</f>
        <v>0.73913043478260865</v>
      </c>
      <c r="E6" s="22">
        <v>0</v>
      </c>
      <c r="F6" s="23">
        <v>24</v>
      </c>
      <c r="G6" s="20">
        <v>33</v>
      </c>
      <c r="H6" s="20">
        <v>4</v>
      </c>
      <c r="I6" s="24">
        <v>9</v>
      </c>
      <c r="J6" s="23">
        <v>2</v>
      </c>
      <c r="K6" s="25">
        <v>0</v>
      </c>
      <c r="L6" s="26">
        <v>0</v>
      </c>
      <c r="M6" s="24">
        <v>33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96</v>
      </c>
      <c r="C7" s="32">
        <v>70</v>
      </c>
      <c r="D7" s="33">
        <f t="shared" si="0"/>
        <v>0.72916666666666663</v>
      </c>
      <c r="E7" s="34">
        <v>66</v>
      </c>
      <c r="F7" s="35">
        <v>24</v>
      </c>
      <c r="G7" s="32">
        <v>10</v>
      </c>
      <c r="H7" s="32">
        <v>16</v>
      </c>
      <c r="I7" s="36">
        <v>48</v>
      </c>
      <c r="J7" s="35">
        <v>52</v>
      </c>
      <c r="K7" s="36">
        <v>56</v>
      </c>
      <c r="L7" s="37">
        <v>56</v>
      </c>
      <c r="M7" s="36">
        <v>64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56</v>
      </c>
      <c r="C8" s="40">
        <v>24</v>
      </c>
      <c r="D8" s="41">
        <f t="shared" si="0"/>
        <v>0.42857142857142855</v>
      </c>
      <c r="E8" s="42">
        <v>0</v>
      </c>
      <c r="F8" s="43">
        <v>21</v>
      </c>
      <c r="G8" s="40">
        <v>0</v>
      </c>
      <c r="H8" s="43">
        <v>2</v>
      </c>
      <c r="I8" s="44">
        <v>3</v>
      </c>
      <c r="J8" s="43">
        <v>6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82</v>
      </c>
      <c r="C9" s="40">
        <v>47</v>
      </c>
      <c r="D9" s="41">
        <f t="shared" si="0"/>
        <v>0.57317073170731703</v>
      </c>
      <c r="E9" s="42">
        <v>1</v>
      </c>
      <c r="F9" s="43">
        <v>0</v>
      </c>
      <c r="G9" s="40">
        <v>0</v>
      </c>
      <c r="H9" s="43">
        <v>4</v>
      </c>
      <c r="I9" s="44">
        <v>0</v>
      </c>
      <c r="J9" s="43">
        <v>15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59</v>
      </c>
      <c r="C10" s="40">
        <v>34</v>
      </c>
      <c r="D10" s="41">
        <f t="shared" si="0"/>
        <v>0.57627118644067798</v>
      </c>
      <c r="E10" s="42">
        <v>21</v>
      </c>
      <c r="F10" s="43">
        <v>21</v>
      </c>
      <c r="G10" s="40">
        <v>21</v>
      </c>
      <c r="H10" s="43">
        <v>21</v>
      </c>
      <c r="I10" s="44">
        <v>21</v>
      </c>
      <c r="J10" s="43">
        <v>23</v>
      </c>
      <c r="K10" s="44">
        <v>21</v>
      </c>
      <c r="L10" s="45">
        <v>21</v>
      </c>
      <c r="M10" s="44">
        <v>6</v>
      </c>
      <c r="N10" s="46">
        <v>21</v>
      </c>
      <c r="O10" s="28"/>
    </row>
    <row r="11" spans="1:18" s="29" customFormat="1" ht="20.100000000000001" customHeight="1" x14ac:dyDescent="0.2">
      <c r="A11" s="18" t="s">
        <v>39</v>
      </c>
      <c r="B11" s="39">
        <v>122</v>
      </c>
      <c r="C11" s="40">
        <v>99</v>
      </c>
      <c r="D11" s="41">
        <f t="shared" si="0"/>
        <v>0.81147540983606559</v>
      </c>
      <c r="E11" s="42">
        <v>94</v>
      </c>
      <c r="F11" s="43">
        <v>59</v>
      </c>
      <c r="G11" s="40">
        <v>90</v>
      </c>
      <c r="H11" s="43">
        <v>0</v>
      </c>
      <c r="I11" s="44">
        <v>48</v>
      </c>
      <c r="J11" s="43">
        <v>51</v>
      </c>
      <c r="K11" s="44">
        <v>93</v>
      </c>
      <c r="L11" s="45">
        <v>0</v>
      </c>
      <c r="M11" s="44">
        <v>94</v>
      </c>
      <c r="N11" s="46">
        <v>90</v>
      </c>
      <c r="O11" s="28"/>
    </row>
    <row r="12" spans="1:18" s="29" customFormat="1" ht="20.100000000000001" customHeight="1" x14ac:dyDescent="0.2">
      <c r="A12" s="18" t="s">
        <v>40</v>
      </c>
      <c r="B12" s="39">
        <v>40</v>
      </c>
      <c r="C12" s="40">
        <v>18</v>
      </c>
      <c r="D12" s="41">
        <f t="shared" si="0"/>
        <v>0.45</v>
      </c>
      <c r="E12" s="39">
        <v>18</v>
      </c>
      <c r="F12" s="43">
        <v>0</v>
      </c>
      <c r="G12" s="40">
        <v>18</v>
      </c>
      <c r="H12" s="43">
        <v>0</v>
      </c>
      <c r="I12" s="44">
        <v>5</v>
      </c>
      <c r="J12" s="40">
        <v>4</v>
      </c>
      <c r="K12" s="47">
        <v>6</v>
      </c>
      <c r="L12" s="45">
        <v>0</v>
      </c>
      <c r="M12" s="44">
        <v>18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47</v>
      </c>
      <c r="C13" s="40">
        <v>39</v>
      </c>
      <c r="D13" s="41">
        <f t="shared" si="0"/>
        <v>0.82978723404255317</v>
      </c>
      <c r="E13" s="42">
        <v>37</v>
      </c>
      <c r="F13" s="43">
        <v>37</v>
      </c>
      <c r="G13" s="40">
        <v>37</v>
      </c>
      <c r="H13" s="43">
        <v>24</v>
      </c>
      <c r="I13" s="44">
        <v>37</v>
      </c>
      <c r="J13" s="43">
        <v>37</v>
      </c>
      <c r="K13" s="44">
        <v>37</v>
      </c>
      <c r="L13" s="45">
        <v>25</v>
      </c>
      <c r="M13" s="44">
        <v>37</v>
      </c>
      <c r="N13" s="46">
        <v>37</v>
      </c>
      <c r="O13" s="28"/>
    </row>
    <row r="14" spans="1:18" s="29" customFormat="1" ht="20.100000000000001" customHeight="1" x14ac:dyDescent="0.2">
      <c r="A14" s="18" t="s">
        <v>42</v>
      </c>
      <c r="B14" s="39">
        <v>77</v>
      </c>
      <c r="C14" s="40">
        <v>71</v>
      </c>
      <c r="D14" s="41">
        <f t="shared" si="0"/>
        <v>0.92207792207792205</v>
      </c>
      <c r="E14" s="42">
        <v>64</v>
      </c>
      <c r="F14" s="43">
        <v>62</v>
      </c>
      <c r="G14" s="40">
        <v>49</v>
      </c>
      <c r="H14" s="43">
        <v>46</v>
      </c>
      <c r="I14" s="44">
        <v>48</v>
      </c>
      <c r="J14" s="43">
        <v>64</v>
      </c>
      <c r="K14" s="44">
        <v>48</v>
      </c>
      <c r="L14" s="45">
        <v>64</v>
      </c>
      <c r="M14" s="44">
        <v>63</v>
      </c>
      <c r="N14" s="46">
        <v>12</v>
      </c>
      <c r="O14" s="28"/>
    </row>
    <row r="15" spans="1:18" s="29" customFormat="1" ht="20.100000000000001" customHeight="1" x14ac:dyDescent="0.2">
      <c r="A15" s="18" t="s">
        <v>43</v>
      </c>
      <c r="B15" s="39">
        <v>288</v>
      </c>
      <c r="C15" s="40">
        <v>195</v>
      </c>
      <c r="D15" s="41">
        <f t="shared" si="0"/>
        <v>0.67708333333333337</v>
      </c>
      <c r="E15" s="42">
        <v>184</v>
      </c>
      <c r="F15" s="43">
        <v>193</v>
      </c>
      <c r="G15" s="40">
        <v>83</v>
      </c>
      <c r="H15" s="43">
        <v>76</v>
      </c>
      <c r="I15" s="44">
        <v>142</v>
      </c>
      <c r="J15" s="43">
        <v>90</v>
      </c>
      <c r="K15" s="44">
        <v>47</v>
      </c>
      <c r="L15" s="45">
        <v>132</v>
      </c>
      <c r="M15" s="44">
        <v>183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59</v>
      </c>
      <c r="C16" s="40">
        <v>16</v>
      </c>
      <c r="D16" s="41">
        <f t="shared" si="0"/>
        <v>0.2711864406779661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13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45</v>
      </c>
      <c r="C17" s="40">
        <v>11</v>
      </c>
      <c r="D17" s="41">
        <f t="shared" si="0"/>
        <v>0.24444444444444444</v>
      </c>
      <c r="E17" s="42">
        <v>11</v>
      </c>
      <c r="F17" s="43">
        <v>0</v>
      </c>
      <c r="G17" s="40">
        <v>11</v>
      </c>
      <c r="H17" s="43">
        <v>0</v>
      </c>
      <c r="I17" s="44">
        <v>11</v>
      </c>
      <c r="J17" s="43">
        <v>11</v>
      </c>
      <c r="K17" s="44">
        <v>1</v>
      </c>
      <c r="L17" s="45">
        <v>10</v>
      </c>
      <c r="M17" s="44">
        <v>11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139</v>
      </c>
      <c r="C18" s="40">
        <v>84</v>
      </c>
      <c r="D18" s="41">
        <f t="shared" si="0"/>
        <v>0.60431654676258995</v>
      </c>
      <c r="E18" s="42">
        <v>66</v>
      </c>
      <c r="F18" s="43">
        <v>54</v>
      </c>
      <c r="G18" s="40">
        <v>53</v>
      </c>
      <c r="H18" s="43">
        <v>27</v>
      </c>
      <c r="I18" s="44">
        <v>27</v>
      </c>
      <c r="J18" s="43">
        <v>20</v>
      </c>
      <c r="K18" s="44">
        <v>7</v>
      </c>
      <c r="L18" s="45">
        <v>78</v>
      </c>
      <c r="M18" s="44">
        <v>68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43</v>
      </c>
      <c r="C19" s="40">
        <v>31</v>
      </c>
      <c r="D19" s="41">
        <f t="shared" si="0"/>
        <v>0.72093023255813948</v>
      </c>
      <c r="E19" s="42">
        <v>31</v>
      </c>
      <c r="F19" s="43">
        <v>30</v>
      </c>
      <c r="G19" s="40">
        <v>31</v>
      </c>
      <c r="H19" s="43">
        <v>31</v>
      </c>
      <c r="I19" s="44">
        <v>0</v>
      </c>
      <c r="J19" s="43">
        <v>31</v>
      </c>
      <c r="K19" s="44">
        <v>31</v>
      </c>
      <c r="L19" s="45">
        <v>30</v>
      </c>
      <c r="M19" s="44">
        <v>31</v>
      </c>
      <c r="N19" s="46">
        <v>31</v>
      </c>
      <c r="O19" s="28"/>
    </row>
    <row r="20" spans="1:22" s="29" customFormat="1" ht="20.100000000000001" customHeight="1" x14ac:dyDescent="0.2">
      <c r="A20" s="18" t="s">
        <v>48</v>
      </c>
      <c r="B20" s="39">
        <v>90</v>
      </c>
      <c r="C20" s="40">
        <v>48</v>
      </c>
      <c r="D20" s="41">
        <f t="shared" si="0"/>
        <v>0.53333333333333333</v>
      </c>
      <c r="E20" s="42">
        <v>48</v>
      </c>
      <c r="F20" s="43">
        <v>47</v>
      </c>
      <c r="G20" s="40">
        <v>30</v>
      </c>
      <c r="H20" s="43">
        <v>39</v>
      </c>
      <c r="I20" s="44">
        <v>39</v>
      </c>
      <c r="J20" s="43">
        <v>22</v>
      </c>
      <c r="K20" s="44">
        <v>33</v>
      </c>
      <c r="L20" s="45">
        <v>9</v>
      </c>
      <c r="M20" s="44">
        <v>44</v>
      </c>
      <c r="N20" s="46">
        <v>35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130</v>
      </c>
      <c r="C21" s="51">
        <v>50</v>
      </c>
      <c r="D21" s="52">
        <f t="shared" si="0"/>
        <v>0.38461538461538464</v>
      </c>
      <c r="E21" s="53">
        <v>14</v>
      </c>
      <c r="F21" s="54">
        <v>28</v>
      </c>
      <c r="G21" s="51">
        <v>34</v>
      </c>
      <c r="H21" s="54">
        <v>1</v>
      </c>
      <c r="I21" s="55">
        <v>33</v>
      </c>
      <c r="J21" s="54">
        <v>10</v>
      </c>
      <c r="K21" s="55">
        <v>28</v>
      </c>
      <c r="L21" s="56">
        <v>0</v>
      </c>
      <c r="M21" s="55">
        <v>6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1419</v>
      </c>
      <c r="C22" s="60">
        <f>SUM(C6:C21)</f>
        <v>871</v>
      </c>
      <c r="D22" s="61">
        <f t="shared" si="0"/>
        <v>0.61381254404510222</v>
      </c>
      <c r="E22" s="60">
        <f>SUM(E6:E21)</f>
        <v>655</v>
      </c>
      <c r="F22" s="60">
        <f t="shared" ref="F22:N22" si="1">SUM(F6:F21)</f>
        <v>600</v>
      </c>
      <c r="G22" s="60">
        <f t="shared" si="1"/>
        <v>500</v>
      </c>
      <c r="H22" s="60">
        <f t="shared" si="1"/>
        <v>291</v>
      </c>
      <c r="I22" s="60">
        <f t="shared" si="1"/>
        <v>471</v>
      </c>
      <c r="J22" s="60">
        <f t="shared" si="1"/>
        <v>451</v>
      </c>
      <c r="K22" s="60">
        <f t="shared" si="1"/>
        <v>408</v>
      </c>
      <c r="L22" s="60">
        <f t="shared" si="1"/>
        <v>425</v>
      </c>
      <c r="M22" s="60">
        <f t="shared" si="1"/>
        <v>658</v>
      </c>
      <c r="N22" s="62">
        <f t="shared" si="1"/>
        <v>226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M10" sqref="M10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43" ht="20.100000000000001" customHeight="1" x14ac:dyDescent="0.2">
      <c r="A2" s="235" t="str">
        <f>'1 In School Youth Part'!$A$2</f>
        <v>FY23 QUARTER ENDING MARCH 31, 2023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43" ht="16.5" customHeight="1" thickBot="1" x14ac:dyDescent="0.25">
      <c r="A3" s="232" t="s">
        <v>53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43" ht="1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43" ht="54.7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46</v>
      </c>
      <c r="C6" s="20">
        <f>+'1 In School Youth Part'!C6+'2 Out of School Youth Part'!C6</f>
        <v>34</v>
      </c>
      <c r="D6" s="21">
        <f t="shared" ref="D6:D22" si="0">(C6/B6)</f>
        <v>0.73913043478260865</v>
      </c>
      <c r="E6" s="67">
        <f>+'1 In School Youth Part'!E6+'2 Out of School Youth Part'!E6</f>
        <v>0</v>
      </c>
      <c r="F6" s="25">
        <f>+'1 In School Youth Part'!F6+'2 Out of School Youth Part'!F6</f>
        <v>24</v>
      </c>
      <c r="G6" s="47">
        <f>+'1 In School Youth Part'!G6+'2 Out of School Youth Part'!G6</f>
        <v>33</v>
      </c>
      <c r="H6" s="47">
        <f>+'1 In School Youth Part'!H6+'2 Out of School Youth Part'!H6</f>
        <v>4</v>
      </c>
      <c r="I6" s="47">
        <f>+'1 In School Youth Part'!I6+'2 Out of School Youth Part'!I6</f>
        <v>9</v>
      </c>
      <c r="J6" s="47">
        <f>+'1 In School Youth Part'!J6+'2 Out of School Youth Part'!J6</f>
        <v>2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33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100</v>
      </c>
      <c r="C7" s="32">
        <f>+'1 In School Youth Part'!C7+'2 Out of School Youth Part'!C7</f>
        <v>71</v>
      </c>
      <c r="D7" s="33">
        <f t="shared" si="0"/>
        <v>0.71</v>
      </c>
      <c r="E7" s="69">
        <f>+'1 In School Youth Part'!E7+'2 Out of School Youth Part'!E7</f>
        <v>67</v>
      </c>
      <c r="F7" s="47">
        <f>+'1 In School Youth Part'!F7+'2 Out of School Youth Part'!F7</f>
        <v>24</v>
      </c>
      <c r="G7" s="47">
        <f>+'1 In School Youth Part'!G7+'2 Out of School Youth Part'!G7</f>
        <v>11</v>
      </c>
      <c r="H7" s="47">
        <f>+'1 In School Youth Part'!H7+'2 Out of School Youth Part'!H7</f>
        <v>17</v>
      </c>
      <c r="I7" s="47">
        <f>+'1 In School Youth Part'!I7+'2 Out of School Youth Part'!I7</f>
        <v>49</v>
      </c>
      <c r="J7" s="47">
        <f>+'1 In School Youth Part'!J7+'2 Out of School Youth Part'!J7</f>
        <v>53</v>
      </c>
      <c r="K7" s="47">
        <f>+'1 In School Youth Part'!K7+'2 Out of School Youth Part'!K7</f>
        <v>57</v>
      </c>
      <c r="L7" s="47">
        <f>+'1 In School Youth Part'!L7+'2 Out of School Youth Part'!L7</f>
        <v>57</v>
      </c>
      <c r="M7" s="47">
        <f>+'1 In School Youth Part'!M7+'2 Out of School Youth Part'!M7</f>
        <v>65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60</v>
      </c>
      <c r="C8" s="40">
        <f>+'1 In School Youth Part'!C8+'2 Out of School Youth Part'!C8</f>
        <v>24</v>
      </c>
      <c r="D8" s="41">
        <f t="shared" si="0"/>
        <v>0.4</v>
      </c>
      <c r="E8" s="69">
        <f>+'1 In School Youth Part'!E8+'2 Out of School Youth Part'!E8</f>
        <v>0</v>
      </c>
      <c r="F8" s="47">
        <f>+'1 In School Youth Part'!F8+'2 Out of School Youth Part'!F8</f>
        <v>21</v>
      </c>
      <c r="G8" s="47">
        <f>+'1 In School Youth Part'!G8+'2 Out of School Youth Part'!G8</f>
        <v>0</v>
      </c>
      <c r="H8" s="47">
        <f>+'1 In School Youth Part'!H8+'2 Out of School Youth Part'!H8</f>
        <v>2</v>
      </c>
      <c r="I8" s="47">
        <f>+'1 In School Youth Part'!I8+'2 Out of School Youth Part'!I8</f>
        <v>3</v>
      </c>
      <c r="J8" s="47">
        <f>+'1 In School Youth Part'!J8+'2 Out of School Youth Part'!J8</f>
        <v>6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0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92</v>
      </c>
      <c r="C9" s="40">
        <f>+'1 In School Youth Part'!C9+'2 Out of School Youth Part'!C9</f>
        <v>47</v>
      </c>
      <c r="D9" s="41">
        <f t="shared" si="0"/>
        <v>0.51086956521739135</v>
      </c>
      <c r="E9" s="69">
        <f>+'1 In School Youth Part'!E9+'2 Out of School Youth Part'!E9</f>
        <v>1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4</v>
      </c>
      <c r="I9" s="47">
        <f>+'1 In School Youth Part'!I9+'2 Out of School Youth Part'!I9</f>
        <v>0</v>
      </c>
      <c r="J9" s="47">
        <f>+'1 In School Youth Part'!J9+'2 Out of School Youth Part'!J9</f>
        <v>15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59</v>
      </c>
      <c r="C10" s="40">
        <f>+'1 In School Youth Part'!C10+'2 Out of School Youth Part'!C10</f>
        <v>34</v>
      </c>
      <c r="D10" s="41">
        <f t="shared" si="0"/>
        <v>0.57627118644067798</v>
      </c>
      <c r="E10" s="69">
        <f>+'1 In School Youth Part'!E10+'2 Out of School Youth Part'!E10</f>
        <v>21</v>
      </c>
      <c r="F10" s="47">
        <f>+'1 In School Youth Part'!F10+'2 Out of School Youth Part'!F10</f>
        <v>21</v>
      </c>
      <c r="G10" s="47">
        <f>+'1 In School Youth Part'!G10+'2 Out of School Youth Part'!G10</f>
        <v>21</v>
      </c>
      <c r="H10" s="47">
        <f>+'1 In School Youth Part'!H10+'2 Out of School Youth Part'!H10</f>
        <v>21</v>
      </c>
      <c r="I10" s="47">
        <f>+'1 In School Youth Part'!I10+'2 Out of School Youth Part'!I10</f>
        <v>21</v>
      </c>
      <c r="J10" s="47">
        <f>+'1 In School Youth Part'!J10+'2 Out of School Youth Part'!J10</f>
        <v>23</v>
      </c>
      <c r="K10" s="47">
        <f>+'1 In School Youth Part'!K10+'2 Out of School Youth Part'!K10</f>
        <v>21</v>
      </c>
      <c r="L10" s="47">
        <f>+'1 In School Youth Part'!L10+'2 Out of School Youth Part'!L10</f>
        <v>21</v>
      </c>
      <c r="M10" s="47">
        <f>+'1 In School Youth Part'!M10+'2 Out of School Youth Part'!M10</f>
        <v>6</v>
      </c>
      <c r="N10" s="70">
        <f>+'1 In School Youth Part'!N10+'2 Out of School Youth Part'!N10</f>
        <v>21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122</v>
      </c>
      <c r="C11" s="40">
        <f>+'1 In School Youth Part'!C11+'2 Out of School Youth Part'!C11</f>
        <v>102</v>
      </c>
      <c r="D11" s="41">
        <f t="shared" si="0"/>
        <v>0.83606557377049184</v>
      </c>
      <c r="E11" s="69">
        <f>+'1 In School Youth Part'!E11+'2 Out of School Youth Part'!E11</f>
        <v>97</v>
      </c>
      <c r="F11" s="47">
        <f>+'1 In School Youth Part'!F11+'2 Out of School Youth Part'!F11</f>
        <v>61</v>
      </c>
      <c r="G11" s="47">
        <f>+'1 In School Youth Part'!G11+'2 Out of School Youth Part'!G11</f>
        <v>93</v>
      </c>
      <c r="H11" s="47">
        <f>+'1 In School Youth Part'!H11+'2 Out of School Youth Part'!H11</f>
        <v>0</v>
      </c>
      <c r="I11" s="47">
        <f>+'1 In School Youth Part'!I11+'2 Out of School Youth Part'!I11</f>
        <v>50</v>
      </c>
      <c r="J11" s="47">
        <f>+'1 In School Youth Part'!J11+'2 Out of School Youth Part'!J11</f>
        <v>54</v>
      </c>
      <c r="K11" s="47">
        <f>+'1 In School Youth Part'!K11+'2 Out of School Youth Part'!K11</f>
        <v>95</v>
      </c>
      <c r="L11" s="47">
        <f>+'1 In School Youth Part'!L11+'2 Out of School Youth Part'!L11</f>
        <v>1</v>
      </c>
      <c r="M11" s="47">
        <f>+'1 In School Youth Part'!M11+'2 Out of School Youth Part'!M11</f>
        <v>97</v>
      </c>
      <c r="N11" s="70">
        <f>+'1 In School Youth Part'!N11+'2 Out of School Youth Part'!N11</f>
        <v>93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50</v>
      </c>
      <c r="C12" s="40">
        <f>+'1 In School Youth Part'!C12+'2 Out of School Youth Part'!C12</f>
        <v>20</v>
      </c>
      <c r="D12" s="41">
        <f t="shared" si="0"/>
        <v>0.4</v>
      </c>
      <c r="E12" s="69">
        <f>+'1 In School Youth Part'!E12+'2 Out of School Youth Part'!E12</f>
        <v>20</v>
      </c>
      <c r="F12" s="47">
        <f>+'1 In School Youth Part'!F12+'2 Out of School Youth Part'!F12</f>
        <v>0</v>
      </c>
      <c r="G12" s="47">
        <f>+'1 In School Youth Part'!G12+'2 Out of School Youth Part'!G12</f>
        <v>20</v>
      </c>
      <c r="H12" s="47">
        <f>+'1 In School Youth Part'!H12+'2 Out of School Youth Part'!H12</f>
        <v>0</v>
      </c>
      <c r="I12" s="47">
        <f>+'1 In School Youth Part'!I12+'2 Out of School Youth Part'!I12</f>
        <v>6</v>
      </c>
      <c r="J12" s="47">
        <f>+'1 In School Youth Part'!J12+'2 Out of School Youth Part'!J12</f>
        <v>4</v>
      </c>
      <c r="K12" s="47">
        <f>+'1 In School Youth Part'!K12+'2 Out of School Youth Part'!K12</f>
        <v>7</v>
      </c>
      <c r="L12" s="47">
        <f>+'1 In School Youth Part'!L12+'2 Out of School Youth Part'!L12</f>
        <v>0</v>
      </c>
      <c r="M12" s="47">
        <f>+'1 In School Youth Part'!M12+'2 Out of School Youth Part'!M12</f>
        <v>20</v>
      </c>
      <c r="N12" s="70">
        <f>+'1 In School Youth Part'!N12+'2 Out of School Youth Part'!N12</f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70</v>
      </c>
      <c r="C13" s="40">
        <f>+'1 In School Youth Part'!C13+'2 Out of School Youth Part'!C13</f>
        <v>62</v>
      </c>
      <c r="D13" s="41">
        <f t="shared" si="0"/>
        <v>0.88571428571428568</v>
      </c>
      <c r="E13" s="69">
        <f>+'1 In School Youth Part'!E13+'2 Out of School Youth Part'!E13</f>
        <v>60</v>
      </c>
      <c r="F13" s="47">
        <f>+'1 In School Youth Part'!F13+'2 Out of School Youth Part'!F13</f>
        <v>60</v>
      </c>
      <c r="G13" s="47">
        <f>+'1 In School Youth Part'!G13+'2 Out of School Youth Part'!G13</f>
        <v>60</v>
      </c>
      <c r="H13" s="47">
        <f>+'1 In School Youth Part'!H13+'2 Out of School Youth Part'!H13</f>
        <v>46</v>
      </c>
      <c r="I13" s="47">
        <f>+'1 In School Youth Part'!I13+'2 Out of School Youth Part'!I13</f>
        <v>60</v>
      </c>
      <c r="J13" s="47">
        <f>+'1 In School Youth Part'!J13+'2 Out of School Youth Part'!J13</f>
        <v>60</v>
      </c>
      <c r="K13" s="47">
        <f>+'1 In School Youth Part'!K13+'2 Out of School Youth Part'!K13</f>
        <v>60</v>
      </c>
      <c r="L13" s="47">
        <f>+'1 In School Youth Part'!L13+'2 Out of School Youth Part'!L13</f>
        <v>47</v>
      </c>
      <c r="M13" s="47">
        <f>+'1 In School Youth Part'!M13+'2 Out of School Youth Part'!M13</f>
        <v>60</v>
      </c>
      <c r="N13" s="70">
        <f>+'1 In School Youth Part'!N13+'2 Out of School Youth Part'!N13</f>
        <v>60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77</v>
      </c>
      <c r="C14" s="40">
        <f>+'1 In School Youth Part'!C14+'2 Out of School Youth Part'!C14</f>
        <v>72</v>
      </c>
      <c r="D14" s="41">
        <f t="shared" si="0"/>
        <v>0.93506493506493504</v>
      </c>
      <c r="E14" s="69">
        <f>+'1 In School Youth Part'!E14+'2 Out of School Youth Part'!E14</f>
        <v>65</v>
      </c>
      <c r="F14" s="47">
        <f>+'1 In School Youth Part'!F14+'2 Out of School Youth Part'!F14</f>
        <v>63</v>
      </c>
      <c r="G14" s="47">
        <f>+'1 In School Youth Part'!G14+'2 Out of School Youth Part'!G14</f>
        <v>50</v>
      </c>
      <c r="H14" s="47">
        <f>+'1 In School Youth Part'!H14+'2 Out of School Youth Part'!H14</f>
        <v>47</v>
      </c>
      <c r="I14" s="47">
        <f>+'1 In School Youth Part'!I14+'2 Out of School Youth Part'!I14</f>
        <v>49</v>
      </c>
      <c r="J14" s="47">
        <f>+'1 In School Youth Part'!J14+'2 Out of School Youth Part'!J14</f>
        <v>65</v>
      </c>
      <c r="K14" s="47">
        <f>+'1 In School Youth Part'!K14+'2 Out of School Youth Part'!K14</f>
        <v>49</v>
      </c>
      <c r="L14" s="47">
        <f>+'1 In School Youth Part'!L14+'2 Out of School Youth Part'!L14</f>
        <v>65</v>
      </c>
      <c r="M14" s="47">
        <f>+'1 In School Youth Part'!M14+'2 Out of School Youth Part'!M14</f>
        <v>64</v>
      </c>
      <c r="N14" s="70">
        <f>+'1 In School Youth Part'!N14+'2 Out of School Youth Part'!N14</f>
        <v>12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428</v>
      </c>
      <c r="C15" s="40">
        <f>+'1 In School Youth Part'!C15+'2 Out of School Youth Part'!C15</f>
        <v>373</v>
      </c>
      <c r="D15" s="41">
        <f t="shared" si="0"/>
        <v>0.87149532710280375</v>
      </c>
      <c r="E15" s="69">
        <f>+'1 In School Youth Part'!E15+'2 Out of School Youth Part'!E15</f>
        <v>285</v>
      </c>
      <c r="F15" s="47">
        <f>+'1 In School Youth Part'!F15+'2 Out of School Youth Part'!F15</f>
        <v>194</v>
      </c>
      <c r="G15" s="47">
        <f>+'1 In School Youth Part'!G15+'2 Out of School Youth Part'!G15</f>
        <v>253</v>
      </c>
      <c r="H15" s="47">
        <f>+'1 In School Youth Part'!H15+'2 Out of School Youth Part'!H15</f>
        <v>183</v>
      </c>
      <c r="I15" s="47">
        <f>+'1 In School Youth Part'!I15+'2 Out of School Youth Part'!I15</f>
        <v>267</v>
      </c>
      <c r="J15" s="47">
        <f>+'1 In School Youth Part'!J15+'2 Out of School Youth Part'!J15</f>
        <v>176</v>
      </c>
      <c r="K15" s="47">
        <f>+'1 In School Youth Part'!K15+'2 Out of School Youth Part'!K15</f>
        <v>108</v>
      </c>
      <c r="L15" s="47">
        <f>+'1 In School Youth Part'!L15+'2 Out of School Youth Part'!L15</f>
        <v>233</v>
      </c>
      <c r="M15" s="47">
        <f>+'1 In School Youth Part'!M15+'2 Out of School Youth Part'!M15</f>
        <v>272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79</v>
      </c>
      <c r="C16" s="40">
        <f>+'1 In School Youth Part'!C16+'2 Out of School Youth Part'!C16</f>
        <v>24</v>
      </c>
      <c r="D16" s="41">
        <f t="shared" si="0"/>
        <v>0.30379746835443039</v>
      </c>
      <c r="E16" s="69">
        <f>+'1 In School Youth Part'!E16+'2 Out of School Youth Part'!E16</f>
        <v>8</v>
      </c>
      <c r="F16" s="47">
        <f>+'1 In School Youth Part'!F16+'2 Out of School Youth Part'!F16</f>
        <v>8</v>
      </c>
      <c r="G16" s="47">
        <f>+'1 In School Youth Part'!G16+'2 Out of School Youth Part'!G16</f>
        <v>8</v>
      </c>
      <c r="H16" s="47">
        <f>+'1 In School Youth Part'!H16+'2 Out of School Youth Part'!H16</f>
        <v>8</v>
      </c>
      <c r="I16" s="47">
        <f>+'1 In School Youth Part'!I16+'2 Out of School Youth Part'!I16</f>
        <v>8</v>
      </c>
      <c r="J16" s="47">
        <f>+'1 In School Youth Part'!J16+'2 Out of School Youth Part'!J16</f>
        <v>21</v>
      </c>
      <c r="K16" s="47">
        <f>+'1 In School Youth Part'!K16+'2 Out of School Youth Part'!K16</f>
        <v>8</v>
      </c>
      <c r="L16" s="47">
        <f>+'1 In School Youth Part'!L16+'2 Out of School Youth Part'!L16</f>
        <v>8</v>
      </c>
      <c r="M16" s="47">
        <f>+'1 In School Youth Part'!M16+'2 Out of School Youth Part'!M16</f>
        <v>8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61</v>
      </c>
      <c r="C17" s="40">
        <f>+'1 In School Youth Part'!C17+'2 Out of School Youth Part'!C17</f>
        <v>23</v>
      </c>
      <c r="D17" s="41">
        <f t="shared" si="0"/>
        <v>0.37704918032786883</v>
      </c>
      <c r="E17" s="69">
        <f>+'1 In School Youth Part'!E17+'2 Out of School Youth Part'!E17</f>
        <v>23</v>
      </c>
      <c r="F17" s="47">
        <f>+'1 In School Youth Part'!F17+'2 Out of School Youth Part'!F17</f>
        <v>0</v>
      </c>
      <c r="G17" s="47">
        <f>+'1 In School Youth Part'!G17+'2 Out of School Youth Part'!G17</f>
        <v>17</v>
      </c>
      <c r="H17" s="47">
        <f>+'1 In School Youth Part'!H17+'2 Out of School Youth Part'!H17</f>
        <v>12</v>
      </c>
      <c r="I17" s="47">
        <f>+'1 In School Youth Part'!I17+'2 Out of School Youth Part'!I17</f>
        <v>23</v>
      </c>
      <c r="J17" s="47">
        <f>+'1 In School Youth Part'!J17+'2 Out of School Youth Part'!J17</f>
        <v>23</v>
      </c>
      <c r="K17" s="47">
        <f>+'1 In School Youth Part'!K17+'2 Out of School Youth Part'!K17</f>
        <v>13</v>
      </c>
      <c r="L17" s="47">
        <f>+'1 In School Youth Part'!L17+'2 Out of School Youth Part'!L17</f>
        <v>22</v>
      </c>
      <c r="M17" s="47">
        <f>+'1 In School Youth Part'!M17+'2 Out of School Youth Part'!M17</f>
        <v>23</v>
      </c>
      <c r="N17" s="70">
        <f>+'1 In School Youth Part'!N17+'2 Out of School Youth Part'!N17</f>
        <v>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144</v>
      </c>
      <c r="C18" s="40">
        <f>+'1 In School Youth Part'!C18+'2 Out of School Youth Part'!C18</f>
        <v>89</v>
      </c>
      <c r="D18" s="41">
        <f t="shared" si="0"/>
        <v>0.61805555555555558</v>
      </c>
      <c r="E18" s="69">
        <f>+'1 In School Youth Part'!E18+'2 Out of School Youth Part'!E18</f>
        <v>71</v>
      </c>
      <c r="F18" s="47">
        <f>+'1 In School Youth Part'!F18+'2 Out of School Youth Part'!F18</f>
        <v>59</v>
      </c>
      <c r="G18" s="47">
        <f>+'1 In School Youth Part'!G18+'2 Out of School Youth Part'!G18</f>
        <v>58</v>
      </c>
      <c r="H18" s="47">
        <f>+'1 In School Youth Part'!H18+'2 Out of School Youth Part'!H18</f>
        <v>32</v>
      </c>
      <c r="I18" s="47">
        <f>+'1 In School Youth Part'!I18+'2 Out of School Youth Part'!I18</f>
        <v>32</v>
      </c>
      <c r="J18" s="47">
        <f>+'1 In School Youth Part'!J18+'2 Out of School Youth Part'!J18</f>
        <v>20</v>
      </c>
      <c r="K18" s="47">
        <f>+'1 In School Youth Part'!K18+'2 Out of School Youth Part'!K18</f>
        <v>7</v>
      </c>
      <c r="L18" s="47">
        <f>+'1 In School Youth Part'!L18+'2 Out of School Youth Part'!L18</f>
        <v>83</v>
      </c>
      <c r="M18" s="47">
        <f>+'1 In School Youth Part'!M18+'2 Out of School Youth Part'!M18</f>
        <v>73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43</v>
      </c>
      <c r="C19" s="40">
        <f>+'1 In School Youth Part'!C19+'2 Out of School Youth Part'!C19</f>
        <v>32</v>
      </c>
      <c r="D19" s="41">
        <f t="shared" si="0"/>
        <v>0.7441860465116279</v>
      </c>
      <c r="E19" s="69">
        <f>+'1 In School Youth Part'!E19+'2 Out of School Youth Part'!E19</f>
        <v>32</v>
      </c>
      <c r="F19" s="47">
        <f>+'1 In School Youth Part'!F19+'2 Out of School Youth Part'!F19</f>
        <v>31</v>
      </c>
      <c r="G19" s="47">
        <f>+'1 In School Youth Part'!G19+'2 Out of School Youth Part'!G19</f>
        <v>32</v>
      </c>
      <c r="H19" s="47">
        <f>+'1 In School Youth Part'!H19+'2 Out of School Youth Part'!H19</f>
        <v>32</v>
      </c>
      <c r="I19" s="47">
        <f>+'1 In School Youth Part'!I19+'2 Out of School Youth Part'!I19</f>
        <v>0</v>
      </c>
      <c r="J19" s="47">
        <f>+'1 In School Youth Part'!J19+'2 Out of School Youth Part'!J19</f>
        <v>32</v>
      </c>
      <c r="K19" s="47">
        <f>+'1 In School Youth Part'!K19+'2 Out of School Youth Part'!K19</f>
        <v>32</v>
      </c>
      <c r="L19" s="47">
        <f>+'1 In School Youth Part'!L19+'2 Out of School Youth Part'!L19</f>
        <v>31</v>
      </c>
      <c r="M19" s="47">
        <f>+'1 In School Youth Part'!M19+'2 Out of School Youth Part'!M19</f>
        <v>32</v>
      </c>
      <c r="N19" s="70">
        <f>+'1 In School Youth Part'!N19+'2 Out of School Youth Part'!N19</f>
        <v>32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90</v>
      </c>
      <c r="C20" s="40">
        <f>+'1 In School Youth Part'!C20+'2 Out of School Youth Part'!C20</f>
        <v>48</v>
      </c>
      <c r="D20" s="41">
        <f t="shared" si="0"/>
        <v>0.53333333333333333</v>
      </c>
      <c r="E20" s="69">
        <f>+'1 In School Youth Part'!E20+'2 Out of School Youth Part'!E20</f>
        <v>48</v>
      </c>
      <c r="F20" s="47">
        <f>+'1 In School Youth Part'!F20+'2 Out of School Youth Part'!F20</f>
        <v>47</v>
      </c>
      <c r="G20" s="47">
        <f>+'1 In School Youth Part'!G20+'2 Out of School Youth Part'!G20</f>
        <v>30</v>
      </c>
      <c r="H20" s="47">
        <f>+'1 In School Youth Part'!H20+'2 Out of School Youth Part'!H20</f>
        <v>39</v>
      </c>
      <c r="I20" s="47">
        <f>+'1 In School Youth Part'!I20+'2 Out of School Youth Part'!I20</f>
        <v>39</v>
      </c>
      <c r="J20" s="47">
        <f>+'1 In School Youth Part'!J20+'2 Out of School Youth Part'!J20</f>
        <v>22</v>
      </c>
      <c r="K20" s="47">
        <f>+'1 In School Youth Part'!K20+'2 Out of School Youth Part'!K20</f>
        <v>33</v>
      </c>
      <c r="L20" s="47">
        <f>+'1 In School Youth Part'!L20+'2 Out of School Youth Part'!L20</f>
        <v>9</v>
      </c>
      <c r="M20" s="47">
        <f>+'1 In School Youth Part'!M20+'2 Out of School Youth Part'!M20</f>
        <v>44</v>
      </c>
      <c r="N20" s="70">
        <f>+'1 In School Youth Part'!N20+'2 Out of School Youth Part'!N20</f>
        <v>35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76</v>
      </c>
      <c r="D21" s="52">
        <f t="shared" si="0"/>
        <v>0.47499999999999998</v>
      </c>
      <c r="E21" s="69">
        <f>+'1 In School Youth Part'!E21+'2 Out of School Youth Part'!E21</f>
        <v>15</v>
      </c>
      <c r="F21" s="47">
        <f>+'1 In School Youth Part'!F21+'2 Out of School Youth Part'!F21</f>
        <v>29</v>
      </c>
      <c r="G21" s="47">
        <f>+'1 In School Youth Part'!G21+'2 Out of School Youth Part'!G21</f>
        <v>49</v>
      </c>
      <c r="H21" s="47">
        <f>+'1 In School Youth Part'!H21+'2 Out of School Youth Part'!H21</f>
        <v>1</v>
      </c>
      <c r="I21" s="47">
        <f>+'1 In School Youth Part'!I21+'2 Out of School Youth Part'!I21</f>
        <v>48</v>
      </c>
      <c r="J21" s="47">
        <f>+'1 In School Youth Part'!J21+'2 Out of School Youth Part'!J21</f>
        <v>10</v>
      </c>
      <c r="K21" s="47">
        <f>+'1 In School Youth Part'!K21+'2 Out of School Youth Part'!K21</f>
        <v>29</v>
      </c>
      <c r="L21" s="47">
        <f>+'1 In School Youth Part'!L21+'2 Out of School Youth Part'!L21</f>
        <v>0</v>
      </c>
      <c r="M21" s="47">
        <f>+'1 In School Youth Part'!M21+'2 Out of School Youth Part'!M21</f>
        <v>20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1681</v>
      </c>
      <c r="C22" s="60">
        <f>SUM(C6:C21)</f>
        <v>1131</v>
      </c>
      <c r="D22" s="61">
        <f t="shared" si="0"/>
        <v>0.6728138013087448</v>
      </c>
      <c r="E22" s="73">
        <f>SUM(E6:E21)</f>
        <v>813</v>
      </c>
      <c r="F22" s="74">
        <f t="shared" ref="F22:N22" si="1">SUM(F6:F21)</f>
        <v>642</v>
      </c>
      <c r="G22" s="60">
        <f t="shared" si="1"/>
        <v>735</v>
      </c>
      <c r="H22" s="60">
        <f t="shared" si="1"/>
        <v>448</v>
      </c>
      <c r="I22" s="60">
        <f t="shared" si="1"/>
        <v>664</v>
      </c>
      <c r="J22" s="60">
        <f t="shared" si="1"/>
        <v>586</v>
      </c>
      <c r="K22" s="60">
        <f t="shared" si="1"/>
        <v>519</v>
      </c>
      <c r="L22" s="60">
        <f t="shared" si="1"/>
        <v>577</v>
      </c>
      <c r="M22" s="60">
        <f t="shared" si="1"/>
        <v>817</v>
      </c>
      <c r="N22" s="62">
        <f t="shared" si="1"/>
        <v>253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70" zoomScaleNormal="70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FY23 QUARTER ENDING MARCH 31,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54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3</v>
      </c>
      <c r="C7" s="80">
        <v>1</v>
      </c>
      <c r="D7" s="41">
        <f t="shared" ref="D7:D21" si="1">IF(B7&gt;0,C7/B7,0)</f>
        <v>0.33333333333333331</v>
      </c>
      <c r="E7" s="31">
        <v>1</v>
      </c>
      <c r="F7" s="81">
        <v>1</v>
      </c>
      <c r="G7" s="33">
        <f t="shared" ref="G7:G12" si="2">F7/E7</f>
        <v>1</v>
      </c>
      <c r="H7" s="34">
        <v>1</v>
      </c>
      <c r="I7" s="82">
        <v>0</v>
      </c>
      <c r="J7" s="89">
        <v>0</v>
      </c>
      <c r="K7" s="84">
        <f t="shared" si="0"/>
        <v>0.66666666666666663</v>
      </c>
      <c r="L7" s="33">
        <f t="shared" ref="L7:L22" si="3">IF(C7&gt;0,(F7+I7-J7)/C7,0)</f>
        <v>1</v>
      </c>
      <c r="M7" s="85">
        <v>14.25</v>
      </c>
      <c r="N7" s="31">
        <v>3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3</v>
      </c>
      <c r="C8" s="47">
        <v>0</v>
      </c>
      <c r="D8" s="41">
        <f t="shared" si="1"/>
        <v>0</v>
      </c>
      <c r="E8" s="39">
        <v>1</v>
      </c>
      <c r="F8" s="91">
        <v>0</v>
      </c>
      <c r="G8" s="88">
        <f t="shared" si="2"/>
        <v>0</v>
      </c>
      <c r="H8" s="92">
        <v>1</v>
      </c>
      <c r="I8" s="93">
        <v>0</v>
      </c>
      <c r="J8" s="94">
        <v>0</v>
      </c>
      <c r="K8" s="84">
        <f t="shared" si="0"/>
        <v>0.66666666666666663</v>
      </c>
      <c r="L8" s="33">
        <f t="shared" si="3"/>
        <v>0</v>
      </c>
      <c r="M8" s="95">
        <v>0</v>
      </c>
      <c r="N8" s="39">
        <v>1</v>
      </c>
      <c r="O8" s="70">
        <v>0</v>
      </c>
    </row>
    <row r="9" spans="1:17" s="29" customFormat="1" ht="21.95" customHeight="1" x14ac:dyDescent="0.2">
      <c r="A9" s="18" t="s">
        <v>37</v>
      </c>
      <c r="B9" s="90">
        <v>10</v>
      </c>
      <c r="C9" s="47">
        <v>0</v>
      </c>
      <c r="D9" s="41">
        <f t="shared" si="1"/>
        <v>0</v>
      </c>
      <c r="E9" s="39">
        <v>2</v>
      </c>
      <c r="F9" s="91">
        <v>0</v>
      </c>
      <c r="G9" s="41">
        <f>IF(E9&gt;0,F9/E9,0)</f>
        <v>0</v>
      </c>
      <c r="H9" s="42">
        <v>8</v>
      </c>
      <c r="I9" s="48">
        <v>0</v>
      </c>
      <c r="J9" s="94">
        <v>0</v>
      </c>
      <c r="K9" s="84">
        <f t="shared" si="0"/>
        <v>1</v>
      </c>
      <c r="L9" s="33">
        <f t="shared" si="3"/>
        <v>0</v>
      </c>
      <c r="M9" s="95">
        <v>0</v>
      </c>
      <c r="N9" s="39">
        <v>10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>IF(E10&gt;0,F10/E10,0)</f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2</v>
      </c>
      <c r="D11" s="41">
        <f t="shared" si="1"/>
        <v>0</v>
      </c>
      <c r="E11" s="39">
        <v>0</v>
      </c>
      <c r="F11" s="91">
        <v>2</v>
      </c>
      <c r="G11" s="41">
        <f>IF(E11&gt;0,F11/E11,0)</f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1</v>
      </c>
      <c r="M11" s="95">
        <v>17</v>
      </c>
      <c r="N11" s="39">
        <v>0</v>
      </c>
      <c r="O11" s="70">
        <v>2</v>
      </c>
      <c r="Q11" s="87"/>
    </row>
    <row r="12" spans="1:17" s="29" customFormat="1" ht="21.95" customHeight="1" x14ac:dyDescent="0.2">
      <c r="A12" s="18" t="s">
        <v>40</v>
      </c>
      <c r="B12" s="90">
        <v>5</v>
      </c>
      <c r="C12" s="47">
        <v>1</v>
      </c>
      <c r="D12" s="41">
        <f t="shared" si="1"/>
        <v>0.2</v>
      </c>
      <c r="E12" s="39">
        <v>2</v>
      </c>
      <c r="F12" s="91">
        <v>1</v>
      </c>
      <c r="G12" s="41">
        <f t="shared" si="2"/>
        <v>0.5</v>
      </c>
      <c r="H12" s="42">
        <v>2</v>
      </c>
      <c r="I12" s="48">
        <v>0</v>
      </c>
      <c r="J12" s="94">
        <v>0</v>
      </c>
      <c r="K12" s="84">
        <f t="shared" si="0"/>
        <v>0.8</v>
      </c>
      <c r="L12" s="33">
        <f t="shared" si="3"/>
        <v>1</v>
      </c>
      <c r="M12" s="95">
        <v>14.25</v>
      </c>
      <c r="N12" s="39">
        <v>4</v>
      </c>
      <c r="O12" s="70">
        <v>1</v>
      </c>
      <c r="Q12" s="87"/>
    </row>
    <row r="13" spans="1:17" s="29" customFormat="1" ht="21.95" customHeight="1" x14ac:dyDescent="0.2">
      <c r="A13" s="18" t="s">
        <v>41</v>
      </c>
      <c r="B13" s="90">
        <v>14</v>
      </c>
      <c r="C13" s="47">
        <v>0</v>
      </c>
      <c r="D13" s="41">
        <f t="shared" si="1"/>
        <v>0</v>
      </c>
      <c r="E13" s="39">
        <v>8</v>
      </c>
      <c r="F13" s="91">
        <v>0</v>
      </c>
      <c r="G13" s="88">
        <f t="shared" ref="G13:G22" si="4">F13/E13</f>
        <v>0</v>
      </c>
      <c r="H13" s="92">
        <v>3</v>
      </c>
      <c r="I13" s="93">
        <v>0</v>
      </c>
      <c r="J13" s="94">
        <v>0</v>
      </c>
      <c r="K13" s="84">
        <f t="shared" si="0"/>
        <v>0.7857142857142857</v>
      </c>
      <c r="L13" s="33">
        <f t="shared" si="3"/>
        <v>0</v>
      </c>
      <c r="M13" s="95">
        <v>0</v>
      </c>
      <c r="N13" s="39">
        <v>10</v>
      </c>
      <c r="O13" s="70">
        <v>0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0</v>
      </c>
      <c r="D14" s="41">
        <f t="shared" si="1"/>
        <v>0</v>
      </c>
      <c r="E14" s="39">
        <v>0</v>
      </c>
      <c r="F14" s="91">
        <v>0</v>
      </c>
      <c r="G14" s="41">
        <f>IF(E14&gt;0,F14/E14,0)</f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</v>
      </c>
      <c r="M14" s="95">
        <v>0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81</v>
      </c>
      <c r="C15" s="47">
        <v>68</v>
      </c>
      <c r="D15" s="41">
        <f t="shared" si="1"/>
        <v>0.83950617283950613</v>
      </c>
      <c r="E15" s="39">
        <v>15</v>
      </c>
      <c r="F15" s="91">
        <v>7</v>
      </c>
      <c r="G15" s="41">
        <f t="shared" si="4"/>
        <v>0.46666666666666667</v>
      </c>
      <c r="H15" s="42">
        <v>48</v>
      </c>
      <c r="I15" s="48">
        <v>50</v>
      </c>
      <c r="J15" s="94">
        <v>0</v>
      </c>
      <c r="K15" s="84">
        <f t="shared" si="0"/>
        <v>0.77777777777777779</v>
      </c>
      <c r="L15" s="33">
        <f t="shared" si="3"/>
        <v>0.83823529411764708</v>
      </c>
      <c r="M15" s="95">
        <v>16.600000000000001</v>
      </c>
      <c r="N15" s="39">
        <v>61</v>
      </c>
      <c r="O15" s="70">
        <v>56</v>
      </c>
      <c r="Q15" s="87"/>
    </row>
    <row r="16" spans="1:17" s="29" customFormat="1" ht="21.95" customHeight="1" x14ac:dyDescent="0.2">
      <c r="A16" s="18" t="s">
        <v>44</v>
      </c>
      <c r="B16" s="90">
        <v>0</v>
      </c>
      <c r="C16" s="47">
        <v>0</v>
      </c>
      <c r="D16" s="41">
        <f t="shared" si="1"/>
        <v>0</v>
      </c>
      <c r="E16" s="39">
        <v>0</v>
      </c>
      <c r="F16" s="91">
        <v>0</v>
      </c>
      <c r="G16" s="41">
        <f>IF(E16&gt;0,F16/E16,0)</f>
        <v>0</v>
      </c>
      <c r="H16" s="42">
        <v>0</v>
      </c>
      <c r="I16" s="48">
        <v>0</v>
      </c>
      <c r="J16" s="94">
        <v>0</v>
      </c>
      <c r="K16" s="84">
        <f t="shared" si="0"/>
        <v>0</v>
      </c>
      <c r="L16" s="33">
        <f t="shared" si="3"/>
        <v>0</v>
      </c>
      <c r="M16" s="95">
        <v>0</v>
      </c>
      <c r="N16" s="39">
        <v>0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10</v>
      </c>
      <c r="C17" s="47">
        <v>0</v>
      </c>
      <c r="D17" s="41">
        <f t="shared" si="1"/>
        <v>0</v>
      </c>
      <c r="E17" s="39">
        <v>2</v>
      </c>
      <c r="F17" s="91">
        <v>0</v>
      </c>
      <c r="G17" s="41">
        <f t="shared" si="4"/>
        <v>0</v>
      </c>
      <c r="H17" s="42">
        <v>5</v>
      </c>
      <c r="I17" s="48">
        <v>0</v>
      </c>
      <c r="J17" s="94">
        <v>0</v>
      </c>
      <c r="K17" s="84">
        <f t="shared" si="0"/>
        <v>0.7</v>
      </c>
      <c r="L17" s="33">
        <f t="shared" si="3"/>
        <v>0</v>
      </c>
      <c r="M17" s="95">
        <v>0</v>
      </c>
      <c r="N17" s="39">
        <v>5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0</v>
      </c>
      <c r="C18" s="47">
        <v>0</v>
      </c>
      <c r="D18" s="41">
        <f t="shared" si="1"/>
        <v>0</v>
      </c>
      <c r="E18" s="39">
        <v>0</v>
      </c>
      <c r="F18" s="91">
        <v>0</v>
      </c>
      <c r="G18" s="41">
        <f>IF(E18&gt;0,F18/E18,0)</f>
        <v>0</v>
      </c>
      <c r="H18" s="42">
        <v>0</v>
      </c>
      <c r="I18" s="48">
        <v>0</v>
      </c>
      <c r="J18" s="94">
        <v>0</v>
      </c>
      <c r="K18" s="84">
        <f>IF((E18+H18)&gt;0,(E18+H18)/B18,0)</f>
        <v>0</v>
      </c>
      <c r="L18" s="33">
        <f t="shared" si="3"/>
        <v>0</v>
      </c>
      <c r="M18" s="95">
        <v>0</v>
      </c>
      <c r="N18" s="39">
        <v>0</v>
      </c>
      <c r="O18" s="70">
        <v>0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0</v>
      </c>
      <c r="D19" s="41">
        <f t="shared" si="1"/>
        <v>0</v>
      </c>
      <c r="E19" s="39">
        <v>0</v>
      </c>
      <c r="F19" s="91">
        <v>0</v>
      </c>
      <c r="G19" s="41">
        <f>IF(E19&gt;0,F19/E19,0)</f>
        <v>0</v>
      </c>
      <c r="H19" s="34">
        <v>0</v>
      </c>
      <c r="I19" s="82">
        <v>0</v>
      </c>
      <c r="J19" s="83">
        <v>0</v>
      </c>
      <c r="K19" s="84">
        <f t="shared" ref="K19:K22" si="5">IF((E19+H19)&gt;0,(E19+H19)/B19,0)</f>
        <v>0</v>
      </c>
      <c r="L19" s="98">
        <f t="shared" si="3"/>
        <v>0</v>
      </c>
      <c r="M19" s="95">
        <v>0</v>
      </c>
      <c r="N19" s="39">
        <v>0</v>
      </c>
      <c r="O19" s="70">
        <v>0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>IF(E20&gt;0,F20/E20,0)</f>
        <v>0</v>
      </c>
      <c r="H20" s="34">
        <v>0</v>
      </c>
      <c r="I20" s="82">
        <v>0</v>
      </c>
      <c r="J20" s="83">
        <v>0</v>
      </c>
      <c r="K20" s="84">
        <f t="shared" si="5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30</v>
      </c>
      <c r="C21" s="100">
        <v>1</v>
      </c>
      <c r="D21" s="41">
        <f t="shared" si="1"/>
        <v>3.3333333333333333E-2</v>
      </c>
      <c r="E21" s="101">
        <v>15</v>
      </c>
      <c r="F21" s="102">
        <v>1</v>
      </c>
      <c r="G21" s="88">
        <f>IF(E21&gt;0,F21/E21,0)</f>
        <v>6.6666666666666666E-2</v>
      </c>
      <c r="H21" s="92">
        <v>10</v>
      </c>
      <c r="I21" s="93">
        <v>0</v>
      </c>
      <c r="J21" s="89">
        <v>0</v>
      </c>
      <c r="K21" s="123">
        <f t="shared" si="5"/>
        <v>0.83333333333333337</v>
      </c>
      <c r="L21" s="88">
        <f t="shared" si="3"/>
        <v>1</v>
      </c>
      <c r="M21" s="103">
        <v>14.25</v>
      </c>
      <c r="N21" s="101">
        <v>25</v>
      </c>
      <c r="O21" s="104">
        <v>1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156</v>
      </c>
      <c r="C22" s="74">
        <f>SUM(C6:C21)</f>
        <v>73</v>
      </c>
      <c r="D22" s="61">
        <f t="shared" ref="D22" si="6">C22/B22</f>
        <v>0.46794871794871795</v>
      </c>
      <c r="E22" s="59">
        <f>SUM(E6:E21)</f>
        <v>46</v>
      </c>
      <c r="F22" s="106">
        <f>SUM(F6:F21)</f>
        <v>12</v>
      </c>
      <c r="G22" s="61">
        <f t="shared" si="4"/>
        <v>0.2608695652173913</v>
      </c>
      <c r="H22" s="107">
        <f>SUM(H6:H21)</f>
        <v>78</v>
      </c>
      <c r="I22" s="108">
        <f>SUM(I6:I21)</f>
        <v>50</v>
      </c>
      <c r="J22" s="109">
        <f>SUM(J6:J21)</f>
        <v>0</v>
      </c>
      <c r="K22" s="110">
        <f t="shared" si="5"/>
        <v>0.79487179487179482</v>
      </c>
      <c r="L22" s="61">
        <f t="shared" si="3"/>
        <v>0.84931506849315064</v>
      </c>
      <c r="M22" s="111">
        <v>16.079166666666666</v>
      </c>
      <c r="N22" s="59">
        <f>SUM(N6:N21)</f>
        <v>119</v>
      </c>
      <c r="O22" s="62">
        <f>SUM(O6:O21)</f>
        <v>60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1" t="s">
        <v>63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3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FY23 QUARTER ENDING MARCH 31,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64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31</v>
      </c>
      <c r="C6" s="80">
        <v>10</v>
      </c>
      <c r="D6" s="33">
        <f t="shared" ref="D6:D22" si="0">C6/B6</f>
        <v>0.32258064516129031</v>
      </c>
      <c r="E6" s="31">
        <v>13</v>
      </c>
      <c r="F6" s="81">
        <v>6</v>
      </c>
      <c r="G6" s="33">
        <f t="shared" ref="G6:G22" si="1">F6/E6</f>
        <v>0.46153846153846156</v>
      </c>
      <c r="H6" s="34">
        <v>9</v>
      </c>
      <c r="I6" s="82">
        <v>0</v>
      </c>
      <c r="J6" s="83">
        <v>0</v>
      </c>
      <c r="K6" s="121">
        <f>(E6+H6)/B6</f>
        <v>0.70967741935483875</v>
      </c>
      <c r="L6" s="33">
        <f>IF(C6&gt;0,(F6+I6-J6)/C6,0)</f>
        <v>0.6</v>
      </c>
      <c r="M6" s="85">
        <v>15.625</v>
      </c>
      <c r="N6" s="31">
        <v>19</v>
      </c>
      <c r="O6" s="86">
        <v>2</v>
      </c>
      <c r="Q6" s="87"/>
    </row>
    <row r="7" spans="1:17" s="29" customFormat="1" ht="21.95" customHeight="1" x14ac:dyDescent="0.2">
      <c r="A7" s="30" t="s">
        <v>35</v>
      </c>
      <c r="B7" s="79">
        <v>72</v>
      </c>
      <c r="C7" s="80">
        <v>22</v>
      </c>
      <c r="D7" s="88">
        <f t="shared" si="0"/>
        <v>0.30555555555555558</v>
      </c>
      <c r="E7" s="31">
        <v>33</v>
      </c>
      <c r="F7" s="81">
        <v>3</v>
      </c>
      <c r="G7" s="33">
        <f t="shared" si="1"/>
        <v>9.0909090909090912E-2</v>
      </c>
      <c r="H7" s="34">
        <v>24</v>
      </c>
      <c r="I7" s="82">
        <v>3</v>
      </c>
      <c r="J7" s="89">
        <v>0</v>
      </c>
      <c r="K7" s="84">
        <f>(E7+H7)/B7</f>
        <v>0.79166666666666663</v>
      </c>
      <c r="L7" s="33">
        <f>IF(C7&gt;0,(F7+I7-J7)/C7,0)</f>
        <v>0.27272727272727271</v>
      </c>
      <c r="M7" s="85">
        <v>16.75</v>
      </c>
      <c r="N7" s="31">
        <v>52</v>
      </c>
      <c r="O7" s="86">
        <v>5</v>
      </c>
      <c r="Q7" s="87"/>
    </row>
    <row r="8" spans="1:17" s="29" customFormat="1" ht="21.95" customHeight="1" x14ac:dyDescent="0.2">
      <c r="A8" s="18" t="s">
        <v>36</v>
      </c>
      <c r="B8" s="90">
        <v>35</v>
      </c>
      <c r="C8" s="47">
        <v>8</v>
      </c>
      <c r="D8" s="41">
        <f t="shared" si="0"/>
        <v>0.22857142857142856</v>
      </c>
      <c r="E8" s="39">
        <v>16</v>
      </c>
      <c r="F8" s="91">
        <v>3</v>
      </c>
      <c r="G8" s="88">
        <f t="shared" si="1"/>
        <v>0.1875</v>
      </c>
      <c r="H8" s="92">
        <v>9</v>
      </c>
      <c r="I8" s="93">
        <v>2</v>
      </c>
      <c r="J8" s="94">
        <v>0</v>
      </c>
      <c r="K8" s="84">
        <f t="shared" ref="K8:K22" si="2">(E8+H8)/B8</f>
        <v>0.7142857142857143</v>
      </c>
      <c r="L8" s="33">
        <f t="shared" ref="L8:L22" si="3">IF(C8&gt;0,(F8+I8-J8)/C8,0)</f>
        <v>0.625</v>
      </c>
      <c r="M8" s="95">
        <v>15</v>
      </c>
      <c r="N8" s="39">
        <v>22</v>
      </c>
      <c r="O8" s="70">
        <v>8</v>
      </c>
    </row>
    <row r="9" spans="1:17" s="29" customFormat="1" ht="21.95" customHeight="1" x14ac:dyDescent="0.2">
      <c r="A9" s="18" t="s">
        <v>37</v>
      </c>
      <c r="B9" s="90">
        <v>82</v>
      </c>
      <c r="C9" s="47">
        <v>14</v>
      </c>
      <c r="D9" s="41">
        <f t="shared" si="0"/>
        <v>0.17073170731707318</v>
      </c>
      <c r="E9" s="39">
        <v>51</v>
      </c>
      <c r="F9" s="91">
        <v>3</v>
      </c>
      <c r="G9" s="41">
        <f t="shared" si="1"/>
        <v>5.8823529411764705E-2</v>
      </c>
      <c r="H9" s="42">
        <v>11</v>
      </c>
      <c r="I9" s="48">
        <v>0</v>
      </c>
      <c r="J9" s="94">
        <v>0</v>
      </c>
      <c r="K9" s="84">
        <f t="shared" si="2"/>
        <v>0.75609756097560976</v>
      </c>
      <c r="L9" s="33">
        <f t="shared" si="3"/>
        <v>0.21428571428571427</v>
      </c>
      <c r="M9" s="95">
        <v>17.576666666666668</v>
      </c>
      <c r="N9" s="39">
        <v>60</v>
      </c>
      <c r="O9" s="70">
        <v>3</v>
      </c>
      <c r="Q9" s="87"/>
    </row>
    <row r="10" spans="1:17" s="29" customFormat="1" ht="21.95" customHeight="1" x14ac:dyDescent="0.2">
      <c r="A10" s="18" t="s">
        <v>38</v>
      </c>
      <c r="B10" s="90">
        <v>24</v>
      </c>
      <c r="C10" s="47">
        <v>10</v>
      </c>
      <c r="D10" s="41">
        <f t="shared" si="0"/>
        <v>0.41666666666666669</v>
      </c>
      <c r="E10" s="39">
        <v>10</v>
      </c>
      <c r="F10" s="91">
        <v>7</v>
      </c>
      <c r="G10" s="41">
        <f t="shared" si="1"/>
        <v>0.7</v>
      </c>
      <c r="H10" s="42">
        <v>8</v>
      </c>
      <c r="I10" s="48">
        <v>0</v>
      </c>
      <c r="J10" s="94">
        <v>2</v>
      </c>
      <c r="K10" s="84">
        <f t="shared" si="2"/>
        <v>0.75</v>
      </c>
      <c r="L10" s="33">
        <f t="shared" si="3"/>
        <v>0.5</v>
      </c>
      <c r="M10" s="95">
        <v>15.892857142857142</v>
      </c>
      <c r="N10" s="39">
        <v>16</v>
      </c>
      <c r="O10" s="70">
        <v>8</v>
      </c>
      <c r="Q10" s="87"/>
    </row>
    <row r="11" spans="1:17" s="29" customFormat="1" ht="21.95" customHeight="1" x14ac:dyDescent="0.2">
      <c r="A11" s="18" t="s">
        <v>39</v>
      </c>
      <c r="B11" s="90">
        <v>88</v>
      </c>
      <c r="C11" s="47">
        <v>42</v>
      </c>
      <c r="D11" s="41">
        <f t="shared" si="0"/>
        <v>0.47727272727272729</v>
      </c>
      <c r="E11" s="39">
        <v>50</v>
      </c>
      <c r="F11" s="91">
        <v>35</v>
      </c>
      <c r="G11" s="122">
        <f t="shared" si="1"/>
        <v>0.7</v>
      </c>
      <c r="H11" s="96">
        <v>13</v>
      </c>
      <c r="I11" s="97">
        <v>1</v>
      </c>
      <c r="J11" s="94">
        <v>0</v>
      </c>
      <c r="K11" s="84">
        <f t="shared" si="2"/>
        <v>0.71590909090909094</v>
      </c>
      <c r="L11" s="33">
        <f t="shared" si="3"/>
        <v>0.8571428571428571</v>
      </c>
      <c r="M11" s="95">
        <v>17.715999999999998</v>
      </c>
      <c r="N11" s="39">
        <v>57</v>
      </c>
      <c r="O11" s="70">
        <v>38</v>
      </c>
      <c r="Q11" s="87"/>
    </row>
    <row r="12" spans="1:17" s="29" customFormat="1" ht="21.95" customHeight="1" x14ac:dyDescent="0.2">
      <c r="A12" s="18" t="s">
        <v>40</v>
      </c>
      <c r="B12" s="90">
        <v>27</v>
      </c>
      <c r="C12" s="47">
        <v>18</v>
      </c>
      <c r="D12" s="41">
        <f t="shared" si="0"/>
        <v>0.66666666666666663</v>
      </c>
      <c r="E12" s="39">
        <v>18</v>
      </c>
      <c r="F12" s="91">
        <v>4</v>
      </c>
      <c r="G12" s="41">
        <f t="shared" si="1"/>
        <v>0.22222222222222221</v>
      </c>
      <c r="H12" s="42">
        <v>4</v>
      </c>
      <c r="I12" s="48">
        <v>0</v>
      </c>
      <c r="J12" s="94">
        <v>0</v>
      </c>
      <c r="K12" s="84">
        <f t="shared" si="2"/>
        <v>0.81481481481481477</v>
      </c>
      <c r="L12" s="33">
        <f t="shared" si="3"/>
        <v>0.22222222222222221</v>
      </c>
      <c r="M12" s="95">
        <v>14.4375</v>
      </c>
      <c r="N12" s="39">
        <v>20</v>
      </c>
      <c r="O12" s="70">
        <v>5</v>
      </c>
      <c r="Q12" s="87"/>
    </row>
    <row r="13" spans="1:17" s="29" customFormat="1" ht="21.95" customHeight="1" x14ac:dyDescent="0.2">
      <c r="A13" s="18" t="s">
        <v>41</v>
      </c>
      <c r="B13" s="90">
        <v>28</v>
      </c>
      <c r="C13" s="47">
        <v>13</v>
      </c>
      <c r="D13" s="41">
        <f t="shared" si="0"/>
        <v>0.4642857142857143</v>
      </c>
      <c r="E13" s="39">
        <v>18</v>
      </c>
      <c r="F13" s="91">
        <v>11</v>
      </c>
      <c r="G13" s="88">
        <f t="shared" si="1"/>
        <v>0.61111111111111116</v>
      </c>
      <c r="H13" s="92">
        <v>5</v>
      </c>
      <c r="I13" s="93">
        <v>0</v>
      </c>
      <c r="J13" s="94">
        <v>0</v>
      </c>
      <c r="K13" s="84">
        <f t="shared" si="2"/>
        <v>0.8214285714285714</v>
      </c>
      <c r="L13" s="33">
        <f t="shared" si="3"/>
        <v>0.84615384615384615</v>
      </c>
      <c r="M13" s="95">
        <v>19.545454545454547</v>
      </c>
      <c r="N13" s="39">
        <v>19</v>
      </c>
      <c r="O13" s="70">
        <v>8</v>
      </c>
      <c r="Q13" s="87"/>
    </row>
    <row r="14" spans="1:17" s="29" customFormat="1" ht="21.95" customHeight="1" x14ac:dyDescent="0.2">
      <c r="A14" s="18" t="s">
        <v>42</v>
      </c>
      <c r="B14" s="90">
        <v>61</v>
      </c>
      <c r="C14" s="47">
        <v>20</v>
      </c>
      <c r="D14" s="41">
        <f t="shared" si="0"/>
        <v>0.32786885245901637</v>
      </c>
      <c r="E14" s="39">
        <v>18</v>
      </c>
      <c r="F14" s="91">
        <v>6</v>
      </c>
      <c r="G14" s="41">
        <f t="shared" si="1"/>
        <v>0.33333333333333331</v>
      </c>
      <c r="H14" s="42">
        <v>32</v>
      </c>
      <c r="I14" s="48">
        <v>0</v>
      </c>
      <c r="J14" s="94">
        <v>0</v>
      </c>
      <c r="K14" s="84">
        <f t="shared" si="2"/>
        <v>0.81967213114754101</v>
      </c>
      <c r="L14" s="33">
        <f t="shared" si="3"/>
        <v>0.3</v>
      </c>
      <c r="M14" s="95">
        <v>17.916666666666668</v>
      </c>
      <c r="N14" s="39">
        <v>53</v>
      </c>
      <c r="O14" s="70">
        <v>9</v>
      </c>
      <c r="Q14" s="87"/>
    </row>
    <row r="15" spans="1:17" s="29" customFormat="1" ht="21.95" customHeight="1" x14ac:dyDescent="0.2">
      <c r="A15" s="18" t="s">
        <v>43</v>
      </c>
      <c r="B15" s="90">
        <v>144</v>
      </c>
      <c r="C15" s="47">
        <v>39</v>
      </c>
      <c r="D15" s="41">
        <f t="shared" si="0"/>
        <v>0.27083333333333331</v>
      </c>
      <c r="E15" s="39">
        <v>78</v>
      </c>
      <c r="F15" s="91">
        <v>5</v>
      </c>
      <c r="G15" s="41">
        <f t="shared" si="1"/>
        <v>6.4102564102564097E-2</v>
      </c>
      <c r="H15" s="42">
        <v>36</v>
      </c>
      <c r="I15" s="48">
        <v>4</v>
      </c>
      <c r="J15" s="94">
        <v>3</v>
      </c>
      <c r="K15" s="84">
        <f t="shared" si="2"/>
        <v>0.79166666666666663</v>
      </c>
      <c r="L15" s="33">
        <f t="shared" si="3"/>
        <v>0.15384615384615385</v>
      </c>
      <c r="M15" s="95">
        <v>16</v>
      </c>
      <c r="N15" s="39">
        <v>100</v>
      </c>
      <c r="O15" s="70">
        <v>15</v>
      </c>
      <c r="Q15" s="87"/>
    </row>
    <row r="16" spans="1:17" s="29" customFormat="1" ht="21.95" customHeight="1" x14ac:dyDescent="0.2">
      <c r="A16" s="18" t="s">
        <v>44</v>
      </c>
      <c r="B16" s="90">
        <v>30</v>
      </c>
      <c r="C16" s="47">
        <v>8</v>
      </c>
      <c r="D16" s="41">
        <f t="shared" si="0"/>
        <v>0.26666666666666666</v>
      </c>
      <c r="E16" s="39">
        <v>19</v>
      </c>
      <c r="F16" s="91">
        <v>6</v>
      </c>
      <c r="G16" s="41">
        <f t="shared" si="1"/>
        <v>0.31578947368421051</v>
      </c>
      <c r="H16" s="42">
        <v>2</v>
      </c>
      <c r="I16" s="48">
        <v>0</v>
      </c>
      <c r="J16" s="94">
        <v>0</v>
      </c>
      <c r="K16" s="84">
        <f t="shared" si="2"/>
        <v>0.7</v>
      </c>
      <c r="L16" s="33">
        <f t="shared" si="3"/>
        <v>0.75</v>
      </c>
      <c r="M16" s="95">
        <v>18.208333333333332</v>
      </c>
      <c r="N16" s="39">
        <v>19</v>
      </c>
      <c r="O16" s="70">
        <v>7</v>
      </c>
      <c r="Q16" s="87"/>
    </row>
    <row r="17" spans="1:17" s="29" customFormat="1" ht="21.95" customHeight="1" x14ac:dyDescent="0.2">
      <c r="A17" s="18" t="s">
        <v>45</v>
      </c>
      <c r="B17" s="90">
        <v>22</v>
      </c>
      <c r="C17" s="47">
        <v>1</v>
      </c>
      <c r="D17" s="41">
        <f t="shared" si="0"/>
        <v>4.5454545454545456E-2</v>
      </c>
      <c r="E17" s="39">
        <v>15</v>
      </c>
      <c r="F17" s="91">
        <v>0</v>
      </c>
      <c r="G17" s="41">
        <f t="shared" si="1"/>
        <v>0</v>
      </c>
      <c r="H17" s="42">
        <v>5</v>
      </c>
      <c r="I17" s="48">
        <v>0</v>
      </c>
      <c r="J17" s="94">
        <v>0</v>
      </c>
      <c r="K17" s="84">
        <f t="shared" si="2"/>
        <v>0.90909090909090906</v>
      </c>
      <c r="L17" s="33">
        <f t="shared" si="3"/>
        <v>0</v>
      </c>
      <c r="M17" s="95">
        <v>0</v>
      </c>
      <c r="N17" s="39">
        <v>20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53</v>
      </c>
      <c r="C18" s="47">
        <v>36</v>
      </c>
      <c r="D18" s="41">
        <f t="shared" si="0"/>
        <v>0.67924528301886788</v>
      </c>
      <c r="E18" s="39">
        <v>40</v>
      </c>
      <c r="F18" s="91">
        <v>27</v>
      </c>
      <c r="G18" s="41">
        <f t="shared" si="1"/>
        <v>0.67500000000000004</v>
      </c>
      <c r="H18" s="42">
        <v>10</v>
      </c>
      <c r="I18" s="48">
        <v>2</v>
      </c>
      <c r="J18" s="94">
        <v>1</v>
      </c>
      <c r="K18" s="84">
        <f t="shared" si="2"/>
        <v>0.94339622641509435</v>
      </c>
      <c r="L18" s="33">
        <f t="shared" si="3"/>
        <v>0.77777777777777779</v>
      </c>
      <c r="M18" s="95">
        <v>18.649999999999999</v>
      </c>
      <c r="N18" s="39">
        <v>70</v>
      </c>
      <c r="O18" s="70">
        <v>14</v>
      </c>
      <c r="Q18" s="87"/>
    </row>
    <row r="19" spans="1:17" s="29" customFormat="1" ht="21.95" customHeight="1" x14ac:dyDescent="0.2">
      <c r="A19" s="18" t="s">
        <v>47</v>
      </c>
      <c r="B19" s="90">
        <v>27</v>
      </c>
      <c r="C19" s="47">
        <v>2</v>
      </c>
      <c r="D19" s="41">
        <f t="shared" si="0"/>
        <v>7.407407407407407E-2</v>
      </c>
      <c r="E19" s="39">
        <v>20</v>
      </c>
      <c r="F19" s="91">
        <v>0</v>
      </c>
      <c r="G19" s="33">
        <f t="shared" si="1"/>
        <v>0</v>
      </c>
      <c r="H19" s="34">
        <v>5</v>
      </c>
      <c r="I19" s="82">
        <v>0</v>
      </c>
      <c r="J19" s="83">
        <v>0</v>
      </c>
      <c r="K19" s="84">
        <f t="shared" si="2"/>
        <v>0.92592592592592593</v>
      </c>
      <c r="L19" s="33">
        <f t="shared" si="3"/>
        <v>0</v>
      </c>
      <c r="M19" s="95">
        <v>0</v>
      </c>
      <c r="N19" s="39">
        <v>18</v>
      </c>
      <c r="O19" s="70">
        <v>2</v>
      </c>
      <c r="Q19" s="87"/>
    </row>
    <row r="20" spans="1:17" s="29" customFormat="1" ht="21.95" customHeight="1" x14ac:dyDescent="0.2">
      <c r="A20" s="18" t="s">
        <v>48</v>
      </c>
      <c r="B20" s="90">
        <v>60</v>
      </c>
      <c r="C20" s="47">
        <v>7</v>
      </c>
      <c r="D20" s="41">
        <f t="shared" si="0"/>
        <v>0.11666666666666667</v>
      </c>
      <c r="E20" s="39">
        <v>28</v>
      </c>
      <c r="F20" s="91">
        <v>3</v>
      </c>
      <c r="G20" s="33">
        <f t="shared" si="1"/>
        <v>0.10714285714285714</v>
      </c>
      <c r="H20" s="34">
        <v>23</v>
      </c>
      <c r="I20" s="82">
        <v>1</v>
      </c>
      <c r="J20" s="83">
        <v>0</v>
      </c>
      <c r="K20" s="84">
        <f t="shared" si="2"/>
        <v>0.85</v>
      </c>
      <c r="L20" s="33">
        <f t="shared" si="3"/>
        <v>0.5714285714285714</v>
      </c>
      <c r="M20" s="95">
        <v>20</v>
      </c>
      <c r="N20" s="39">
        <v>51</v>
      </c>
      <c r="O20" s="70">
        <v>5</v>
      </c>
      <c r="Q20" s="87"/>
    </row>
    <row r="21" spans="1:17" s="29" customFormat="1" ht="21.95" customHeight="1" thickBot="1" x14ac:dyDescent="0.25">
      <c r="A21" s="49" t="s">
        <v>49</v>
      </c>
      <c r="B21" s="99">
        <v>130</v>
      </c>
      <c r="C21" s="100">
        <v>16</v>
      </c>
      <c r="D21" s="52">
        <f t="shared" si="0"/>
        <v>0.12307692307692308</v>
      </c>
      <c r="E21" s="101">
        <v>80</v>
      </c>
      <c r="F21" s="102">
        <v>5</v>
      </c>
      <c r="G21" s="88">
        <f t="shared" si="1"/>
        <v>6.25E-2</v>
      </c>
      <c r="H21" s="92">
        <v>30</v>
      </c>
      <c r="I21" s="93">
        <v>1</v>
      </c>
      <c r="J21" s="89">
        <v>0</v>
      </c>
      <c r="K21" s="123">
        <f t="shared" si="2"/>
        <v>0.84615384615384615</v>
      </c>
      <c r="L21" s="88">
        <f t="shared" si="3"/>
        <v>0.375</v>
      </c>
      <c r="M21" s="103">
        <v>14.95</v>
      </c>
      <c r="N21" s="101">
        <v>110</v>
      </c>
      <c r="O21" s="104">
        <v>9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914</v>
      </c>
      <c r="C22" s="74">
        <f>SUM(C6:C21)</f>
        <v>266</v>
      </c>
      <c r="D22" s="61">
        <f t="shared" si="0"/>
        <v>0.29102844638949671</v>
      </c>
      <c r="E22" s="59">
        <f>SUM(E6:E21)</f>
        <v>507</v>
      </c>
      <c r="F22" s="106">
        <f>SUM(F6:F21)</f>
        <v>124</v>
      </c>
      <c r="G22" s="61">
        <f t="shared" si="1"/>
        <v>0.24457593688362919</v>
      </c>
      <c r="H22" s="107">
        <f>SUM(H6:H21)</f>
        <v>226</v>
      </c>
      <c r="I22" s="108">
        <f>SUM(I6:I21)</f>
        <v>14</v>
      </c>
      <c r="J22" s="109">
        <f>SUM(J6:J21)</f>
        <v>6</v>
      </c>
      <c r="K22" s="110">
        <f t="shared" si="2"/>
        <v>0.80196936542669583</v>
      </c>
      <c r="L22" s="61">
        <f t="shared" si="3"/>
        <v>0.49624060150375937</v>
      </c>
      <c r="M22" s="111">
        <v>17.640750000000001</v>
      </c>
      <c r="N22" s="59">
        <f>SUM(N6:N21)</f>
        <v>706</v>
      </c>
      <c r="O22" s="62">
        <f>SUM(O6:O21)</f>
        <v>138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4" t="s">
        <v>63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6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FY23 QUARTER ENDING MARCH 31, 2023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65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65" t="str">
        <f>'1 In School Youth Part'!$A$4</f>
        <v>WORKFORCE AREA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66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31</v>
      </c>
      <c r="C6" s="125">
        <f>+'4 In School Youth Exits'!C6+'5 Out School Youth Exits'!C6</f>
        <v>10</v>
      </c>
      <c r="D6" s="33">
        <f t="shared" ref="D6:D22" si="0">C6/B6</f>
        <v>0.32258064516129031</v>
      </c>
      <c r="E6" s="126">
        <f>+'4 In School Youth Exits'!E6+'5 Out School Youth Exits'!E6</f>
        <v>13</v>
      </c>
      <c r="F6" s="126">
        <f>+'4 In School Youth Exits'!F6+'5 Out School Youth Exits'!F6</f>
        <v>6</v>
      </c>
      <c r="G6" s="33">
        <f t="shared" ref="G6:G22" si="1">F6/E6</f>
        <v>0.46153846153846156</v>
      </c>
      <c r="H6" s="126">
        <f>+'4 In School Youth Exits'!H6+'5 Out School Youth Exits'!H6</f>
        <v>9</v>
      </c>
      <c r="I6" s="127">
        <f>+'4 In School Youth Exits'!I6+'5 Out School Youth Exits'!I6</f>
        <v>0</v>
      </c>
      <c r="J6" s="128">
        <f>+'4 In School Youth Exits'!J6+'5 Out School Youth Exits'!J6</f>
        <v>0</v>
      </c>
      <c r="K6" s="129">
        <f>(E6+H6)/B6</f>
        <v>0.70967741935483875</v>
      </c>
      <c r="L6" s="33">
        <f>IF(C6&gt;0,(F6+I6-J6)/C6,0)</f>
        <v>0.6</v>
      </c>
      <c r="M6" s="130">
        <v>15.625</v>
      </c>
      <c r="N6" s="126">
        <f>+'4 In School Youth Exits'!N6+'5 Out School Youth Exits'!N6</f>
        <v>19</v>
      </c>
      <c r="O6" s="127">
        <f>+'4 In School Youth Exits'!O6+'5 Out School Youth Exits'!O6</f>
        <v>2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75</v>
      </c>
      <c r="C7" s="126">
        <f>+'4 In School Youth Exits'!C7+'5 Out School Youth Exits'!C7</f>
        <v>23</v>
      </c>
      <c r="D7" s="88">
        <f t="shared" si="0"/>
        <v>0.30666666666666664</v>
      </c>
      <c r="E7" s="126">
        <f>+'4 In School Youth Exits'!E7+'5 Out School Youth Exits'!E7</f>
        <v>34</v>
      </c>
      <c r="F7" s="126">
        <f>+'4 In School Youth Exits'!F7+'5 Out School Youth Exits'!F7</f>
        <v>4</v>
      </c>
      <c r="G7" s="33">
        <f t="shared" si="1"/>
        <v>0.11764705882352941</v>
      </c>
      <c r="H7" s="126">
        <f>+'4 In School Youth Exits'!H7+'5 Out School Youth Exits'!H7</f>
        <v>25</v>
      </c>
      <c r="I7" s="131">
        <f>+'4 In School Youth Exits'!I7+'5 Out School Youth Exits'!I7</f>
        <v>3</v>
      </c>
      <c r="J7" s="132">
        <f>+'4 In School Youth Exits'!J7+'5 Out School Youth Exits'!J7</f>
        <v>0</v>
      </c>
      <c r="K7" s="84">
        <f t="shared" ref="K7:K22" si="2">(E7+H7)/B7</f>
        <v>0.78666666666666663</v>
      </c>
      <c r="L7" s="33">
        <f t="shared" ref="L7:L22" si="3">IF(C7&gt;0,(F7+I7-J7)/C7,0)</f>
        <v>0.30434782608695654</v>
      </c>
      <c r="M7" s="130">
        <v>16.125</v>
      </c>
      <c r="N7" s="126">
        <f>+'4 In School Youth Exits'!N7+'5 Out School Youth Exits'!N7</f>
        <v>55</v>
      </c>
      <c r="O7" s="131">
        <f>+'4 In School Youth Exits'!O7+'5 Out School Youth Exits'!O7</f>
        <v>5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38</v>
      </c>
      <c r="C8" s="126">
        <f>+'4 In School Youth Exits'!C8+'5 Out School Youth Exits'!C8</f>
        <v>8</v>
      </c>
      <c r="D8" s="41">
        <f t="shared" si="0"/>
        <v>0.21052631578947367</v>
      </c>
      <c r="E8" s="126">
        <f>+'4 In School Youth Exits'!E8+'5 Out School Youth Exits'!E8</f>
        <v>17</v>
      </c>
      <c r="F8" s="126">
        <f>+'4 In School Youth Exits'!F8+'5 Out School Youth Exits'!F8</f>
        <v>3</v>
      </c>
      <c r="G8" s="88">
        <f t="shared" si="1"/>
        <v>0.17647058823529413</v>
      </c>
      <c r="H8" s="126">
        <f>+'4 In School Youth Exits'!H8+'5 Out School Youth Exits'!H8</f>
        <v>10</v>
      </c>
      <c r="I8" s="131">
        <f>+'4 In School Youth Exits'!I8+'5 Out School Youth Exits'!I8</f>
        <v>2</v>
      </c>
      <c r="J8" s="132">
        <f>+'4 In School Youth Exits'!J8+'5 Out School Youth Exits'!J8</f>
        <v>0</v>
      </c>
      <c r="K8" s="84">
        <f t="shared" si="2"/>
        <v>0.71052631578947367</v>
      </c>
      <c r="L8" s="33">
        <f t="shared" si="3"/>
        <v>0.625</v>
      </c>
      <c r="M8" s="130">
        <v>15</v>
      </c>
      <c r="N8" s="126">
        <f>+'4 In School Youth Exits'!N8+'5 Out School Youth Exits'!N8</f>
        <v>23</v>
      </c>
      <c r="O8" s="131">
        <f>+'4 In School Youth Exits'!O8+'5 Out School Youth Exits'!O8</f>
        <v>8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92</v>
      </c>
      <c r="C9" s="126">
        <f>+'4 In School Youth Exits'!C9+'5 Out School Youth Exits'!C9</f>
        <v>14</v>
      </c>
      <c r="D9" s="41">
        <f t="shared" si="0"/>
        <v>0.15217391304347827</v>
      </c>
      <c r="E9" s="126">
        <f>+'4 In School Youth Exits'!E9+'5 Out School Youth Exits'!E9</f>
        <v>53</v>
      </c>
      <c r="F9" s="126">
        <f>+'4 In School Youth Exits'!F9+'5 Out School Youth Exits'!F9</f>
        <v>3</v>
      </c>
      <c r="G9" s="41">
        <f t="shared" si="1"/>
        <v>5.6603773584905662E-2</v>
      </c>
      <c r="H9" s="126">
        <f>+'4 In School Youth Exits'!H9+'5 Out School Youth Exits'!H9</f>
        <v>19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0.78260869565217395</v>
      </c>
      <c r="L9" s="33">
        <f t="shared" si="3"/>
        <v>0.21428571428571427</v>
      </c>
      <c r="M9" s="130">
        <v>17.576666666666668</v>
      </c>
      <c r="N9" s="126">
        <f>+'4 In School Youth Exits'!N9+'5 Out School Youth Exits'!N9</f>
        <v>70</v>
      </c>
      <c r="O9" s="131">
        <f>+'4 In School Youth Exits'!O9+'5 Out School Youth Exits'!O9</f>
        <v>3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24</v>
      </c>
      <c r="C10" s="126">
        <f>+'4 In School Youth Exits'!C10+'5 Out School Youth Exits'!C10</f>
        <v>10</v>
      </c>
      <c r="D10" s="41">
        <f t="shared" si="0"/>
        <v>0.41666666666666669</v>
      </c>
      <c r="E10" s="126">
        <f>+'4 In School Youth Exits'!E10+'5 Out School Youth Exits'!E10</f>
        <v>10</v>
      </c>
      <c r="F10" s="126">
        <f>+'4 In School Youth Exits'!F10+'5 Out School Youth Exits'!F10</f>
        <v>7</v>
      </c>
      <c r="G10" s="41">
        <f t="shared" si="1"/>
        <v>0.7</v>
      </c>
      <c r="H10" s="126">
        <f>+'4 In School Youth Exits'!H10+'5 Out School Youth Exits'!H10</f>
        <v>8</v>
      </c>
      <c r="I10" s="131">
        <f>+'4 In School Youth Exits'!I10+'5 Out School Youth Exits'!I10</f>
        <v>0</v>
      </c>
      <c r="J10" s="132">
        <f>+'4 In School Youth Exits'!J10+'5 Out School Youth Exits'!J10</f>
        <v>2</v>
      </c>
      <c r="K10" s="84">
        <f t="shared" si="2"/>
        <v>0.75</v>
      </c>
      <c r="L10" s="33">
        <f t="shared" si="3"/>
        <v>0.5</v>
      </c>
      <c r="M10" s="130">
        <v>15.892857142857142</v>
      </c>
      <c r="N10" s="126">
        <f>+'4 In School Youth Exits'!N10+'5 Out School Youth Exits'!N10</f>
        <v>16</v>
      </c>
      <c r="O10" s="131">
        <f>+'4 In School Youth Exits'!O10+'5 Out School Youth Exits'!O10</f>
        <v>8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88</v>
      </c>
      <c r="C11" s="126">
        <f>+'4 In School Youth Exits'!C11+'5 Out School Youth Exits'!C11</f>
        <v>44</v>
      </c>
      <c r="D11" s="41">
        <f t="shared" si="0"/>
        <v>0.5</v>
      </c>
      <c r="E11" s="126">
        <f>+'4 In School Youth Exits'!E11+'5 Out School Youth Exits'!E11</f>
        <v>50</v>
      </c>
      <c r="F11" s="126">
        <f>+'4 In School Youth Exits'!F11+'5 Out School Youth Exits'!F11</f>
        <v>37</v>
      </c>
      <c r="G11" s="122">
        <f t="shared" si="1"/>
        <v>0.74</v>
      </c>
      <c r="H11" s="126">
        <f>+'4 In School Youth Exits'!H11+'5 Out School Youth Exits'!H11</f>
        <v>13</v>
      </c>
      <c r="I11" s="131">
        <f>+'4 In School Youth Exits'!I11+'5 Out School Youth Exits'!I11</f>
        <v>1</v>
      </c>
      <c r="J11" s="132">
        <f>+'4 In School Youth Exits'!J11+'5 Out School Youth Exits'!J11</f>
        <v>0</v>
      </c>
      <c r="K11" s="84">
        <f t="shared" si="2"/>
        <v>0.71590909090909094</v>
      </c>
      <c r="L11" s="33">
        <f t="shared" si="3"/>
        <v>0.86363636363636365</v>
      </c>
      <c r="M11" s="130">
        <v>17.677297297297297</v>
      </c>
      <c r="N11" s="126">
        <f>+'4 In School Youth Exits'!N11+'5 Out School Youth Exits'!N11</f>
        <v>57</v>
      </c>
      <c r="O11" s="131">
        <f>+'4 In School Youth Exits'!O11+'5 Out School Youth Exits'!O11</f>
        <v>40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32</v>
      </c>
      <c r="C12" s="126">
        <f>+'4 In School Youth Exits'!C12+'5 Out School Youth Exits'!C12</f>
        <v>19</v>
      </c>
      <c r="D12" s="41">
        <f t="shared" si="0"/>
        <v>0.59375</v>
      </c>
      <c r="E12" s="126">
        <f>+'4 In School Youth Exits'!E12+'5 Out School Youth Exits'!E12</f>
        <v>20</v>
      </c>
      <c r="F12" s="126">
        <f>+'4 In School Youth Exits'!F12+'5 Out School Youth Exits'!F12</f>
        <v>5</v>
      </c>
      <c r="G12" s="41">
        <f t="shared" si="1"/>
        <v>0.25</v>
      </c>
      <c r="H12" s="126">
        <f>+'4 In School Youth Exits'!H12+'5 Out School Youth Exits'!H12</f>
        <v>6</v>
      </c>
      <c r="I12" s="131">
        <f>+'4 In School Youth Exits'!I12+'5 Out School Youth Exits'!I12</f>
        <v>0</v>
      </c>
      <c r="J12" s="132">
        <f>+'4 In School Youth Exits'!J12+'5 Out School Youth Exits'!J12</f>
        <v>0</v>
      </c>
      <c r="K12" s="84">
        <f t="shared" si="2"/>
        <v>0.8125</v>
      </c>
      <c r="L12" s="33">
        <f t="shared" si="3"/>
        <v>0.26315789473684209</v>
      </c>
      <c r="M12" s="130">
        <v>14.4</v>
      </c>
      <c r="N12" s="126">
        <f>+'4 In School Youth Exits'!N12+'5 Out School Youth Exits'!N12</f>
        <v>24</v>
      </c>
      <c r="O12" s="131">
        <f>+'4 In School Youth Exits'!O12+'5 Out School Youth Exits'!O12</f>
        <v>6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42</v>
      </c>
      <c r="C13" s="126">
        <f>+'4 In School Youth Exits'!C13+'5 Out School Youth Exits'!C13</f>
        <v>13</v>
      </c>
      <c r="D13" s="41">
        <f t="shared" si="0"/>
        <v>0.30952380952380953</v>
      </c>
      <c r="E13" s="126">
        <f>+'4 In School Youth Exits'!E13+'5 Out School Youth Exits'!E13</f>
        <v>26</v>
      </c>
      <c r="F13" s="126">
        <f>+'4 In School Youth Exits'!F13+'5 Out School Youth Exits'!F13</f>
        <v>11</v>
      </c>
      <c r="G13" s="88">
        <f t="shared" si="1"/>
        <v>0.42307692307692307</v>
      </c>
      <c r="H13" s="126">
        <f>+'4 In School Youth Exits'!H13+'5 Out School Youth Exits'!H13</f>
        <v>8</v>
      </c>
      <c r="I13" s="131">
        <f>+'4 In School Youth Exits'!I13+'5 Out School Youth Exits'!I13</f>
        <v>0</v>
      </c>
      <c r="J13" s="132">
        <f>+'4 In School Youth Exits'!J13+'5 Out School Youth Exits'!J13</f>
        <v>0</v>
      </c>
      <c r="K13" s="84">
        <f t="shared" si="2"/>
        <v>0.80952380952380953</v>
      </c>
      <c r="L13" s="33">
        <f t="shared" si="3"/>
        <v>0.84615384615384615</v>
      </c>
      <c r="M13" s="130">
        <v>19.545454545454547</v>
      </c>
      <c r="N13" s="126">
        <f>+'4 In School Youth Exits'!N13+'5 Out School Youth Exits'!N13</f>
        <v>29</v>
      </c>
      <c r="O13" s="131">
        <f>+'4 In School Youth Exits'!O13+'5 Out School Youth Exits'!O13</f>
        <v>8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61</v>
      </c>
      <c r="C14" s="126">
        <f>+'4 In School Youth Exits'!C14+'5 Out School Youth Exits'!C14</f>
        <v>20</v>
      </c>
      <c r="D14" s="41">
        <f t="shared" si="0"/>
        <v>0.32786885245901637</v>
      </c>
      <c r="E14" s="126">
        <f>+'4 In School Youth Exits'!E14+'5 Out School Youth Exits'!E14</f>
        <v>18</v>
      </c>
      <c r="F14" s="126">
        <f>+'4 In School Youth Exits'!F14+'5 Out School Youth Exits'!F14</f>
        <v>6</v>
      </c>
      <c r="G14" s="41">
        <f t="shared" si="1"/>
        <v>0.33333333333333331</v>
      </c>
      <c r="H14" s="126">
        <f>+'4 In School Youth Exits'!H14+'5 Out School Youth Exits'!H14</f>
        <v>32</v>
      </c>
      <c r="I14" s="131">
        <f>+'4 In School Youth Exits'!I14+'5 Out School Youth Exits'!I14</f>
        <v>0</v>
      </c>
      <c r="J14" s="132">
        <f>+'4 In School Youth Exits'!J14+'5 Out School Youth Exits'!J14</f>
        <v>0</v>
      </c>
      <c r="K14" s="84">
        <f t="shared" si="2"/>
        <v>0.81967213114754101</v>
      </c>
      <c r="L14" s="33">
        <f t="shared" si="3"/>
        <v>0.3</v>
      </c>
      <c r="M14" s="130">
        <v>17.916666666666668</v>
      </c>
      <c r="N14" s="126">
        <f>+'4 In School Youth Exits'!N14+'5 Out School Youth Exits'!N14</f>
        <v>53</v>
      </c>
      <c r="O14" s="131">
        <f>+'4 In School Youth Exits'!O14+'5 Out School Youth Exits'!O14</f>
        <v>9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225</v>
      </c>
      <c r="C15" s="126">
        <f>+'4 In School Youth Exits'!C15+'5 Out School Youth Exits'!C15</f>
        <v>107</v>
      </c>
      <c r="D15" s="41">
        <f t="shared" si="0"/>
        <v>0.47555555555555556</v>
      </c>
      <c r="E15" s="126">
        <f>+'4 In School Youth Exits'!E15+'5 Out School Youth Exits'!E15</f>
        <v>93</v>
      </c>
      <c r="F15" s="126">
        <f>+'4 In School Youth Exits'!F15+'5 Out School Youth Exits'!F15</f>
        <v>12</v>
      </c>
      <c r="G15" s="41">
        <f t="shared" si="1"/>
        <v>0.12903225806451613</v>
      </c>
      <c r="H15" s="126">
        <f>+'4 In School Youth Exits'!H15+'5 Out School Youth Exits'!H15</f>
        <v>84</v>
      </c>
      <c r="I15" s="131">
        <f>+'4 In School Youth Exits'!I15+'5 Out School Youth Exits'!I15</f>
        <v>54</v>
      </c>
      <c r="J15" s="132">
        <f>+'4 In School Youth Exits'!J15+'5 Out School Youth Exits'!J15</f>
        <v>3</v>
      </c>
      <c r="K15" s="84">
        <f t="shared" si="2"/>
        <v>0.78666666666666663</v>
      </c>
      <c r="L15" s="33">
        <f t="shared" si="3"/>
        <v>0.58878504672897192</v>
      </c>
      <c r="M15" s="130">
        <v>16.524999999999999</v>
      </c>
      <c r="N15" s="126">
        <f>+'4 In School Youth Exits'!N15+'5 Out School Youth Exits'!N15</f>
        <v>161</v>
      </c>
      <c r="O15" s="131">
        <f>+'4 In School Youth Exits'!O15+'5 Out School Youth Exits'!O15</f>
        <v>71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30</v>
      </c>
      <c r="C16" s="126">
        <f>+'4 In School Youth Exits'!C16+'5 Out School Youth Exits'!C16</f>
        <v>8</v>
      </c>
      <c r="D16" s="41">
        <f t="shared" si="0"/>
        <v>0.26666666666666666</v>
      </c>
      <c r="E16" s="126">
        <f>+'4 In School Youth Exits'!E16+'5 Out School Youth Exits'!E16</f>
        <v>19</v>
      </c>
      <c r="F16" s="126">
        <f>+'4 In School Youth Exits'!F16+'5 Out School Youth Exits'!F16</f>
        <v>6</v>
      </c>
      <c r="G16" s="41">
        <f t="shared" si="1"/>
        <v>0.31578947368421051</v>
      </c>
      <c r="H16" s="126">
        <f>+'4 In School Youth Exits'!H16+'5 Out School Youth Exits'!H16</f>
        <v>2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</v>
      </c>
      <c r="L16" s="33">
        <f t="shared" si="3"/>
        <v>0.75</v>
      </c>
      <c r="M16" s="130">
        <v>18.208333333333332</v>
      </c>
      <c r="N16" s="126">
        <f>+'4 In School Youth Exits'!N16+'5 Out School Youth Exits'!N16</f>
        <v>19</v>
      </c>
      <c r="O16" s="131">
        <f>+'4 In School Youth Exits'!O16+'5 Out School Youth Exits'!O16</f>
        <v>7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32</v>
      </c>
      <c r="C17" s="126">
        <f>+'4 In School Youth Exits'!C17+'5 Out School Youth Exits'!C17</f>
        <v>1</v>
      </c>
      <c r="D17" s="41">
        <f t="shared" si="0"/>
        <v>3.125E-2</v>
      </c>
      <c r="E17" s="126">
        <f>+'4 In School Youth Exits'!E17+'5 Out School Youth Exits'!E17</f>
        <v>17</v>
      </c>
      <c r="F17" s="126">
        <f>+'4 In School Youth Exits'!F17+'5 Out School Youth Exits'!F17</f>
        <v>0</v>
      </c>
      <c r="G17" s="41">
        <f t="shared" si="1"/>
        <v>0</v>
      </c>
      <c r="H17" s="126">
        <f>+'4 In School Youth Exits'!H17+'5 Out School Youth Exits'!H17</f>
        <v>10</v>
      </c>
      <c r="I17" s="131">
        <f>+'4 In School Youth Exits'!I17+'5 Out School Youth Exits'!I17</f>
        <v>0</v>
      </c>
      <c r="J17" s="132">
        <f>+'4 In School Youth Exits'!J17+'5 Out School Youth Exits'!J17</f>
        <v>0</v>
      </c>
      <c r="K17" s="84">
        <f t="shared" si="2"/>
        <v>0.84375</v>
      </c>
      <c r="L17" s="33">
        <f t="shared" si="3"/>
        <v>0</v>
      </c>
      <c r="M17" s="130">
        <v>0</v>
      </c>
      <c r="N17" s="126">
        <f>+'4 In School Youth Exits'!N17+'5 Out School Youth Exits'!N17</f>
        <v>25</v>
      </c>
      <c r="O17" s="131">
        <f>+'4 In School Youth Exits'!O17+'5 Out School Youth Exits'!O17</f>
        <v>0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53</v>
      </c>
      <c r="C18" s="126">
        <f>+'4 In School Youth Exits'!C18+'5 Out School Youth Exits'!C18</f>
        <v>36</v>
      </c>
      <c r="D18" s="41">
        <f t="shared" si="0"/>
        <v>0.67924528301886788</v>
      </c>
      <c r="E18" s="126">
        <f>+'4 In School Youth Exits'!E18+'5 Out School Youth Exits'!E18</f>
        <v>40</v>
      </c>
      <c r="F18" s="126">
        <f>+'4 In School Youth Exits'!F18+'5 Out School Youth Exits'!F18</f>
        <v>27</v>
      </c>
      <c r="G18" s="41">
        <f t="shared" si="1"/>
        <v>0.67500000000000004</v>
      </c>
      <c r="H18" s="126">
        <f>+'4 In School Youth Exits'!H18+'5 Out School Youth Exits'!H18</f>
        <v>10</v>
      </c>
      <c r="I18" s="131">
        <f>+'4 In School Youth Exits'!I18+'5 Out School Youth Exits'!I18</f>
        <v>2</v>
      </c>
      <c r="J18" s="132">
        <f>+'4 In School Youth Exits'!J18+'5 Out School Youth Exits'!J18</f>
        <v>1</v>
      </c>
      <c r="K18" s="84">
        <f t="shared" si="2"/>
        <v>0.94339622641509435</v>
      </c>
      <c r="L18" s="33">
        <f t="shared" si="3"/>
        <v>0.77777777777777779</v>
      </c>
      <c r="M18" s="130">
        <v>18.649999999999999</v>
      </c>
      <c r="N18" s="126">
        <f>+'4 In School Youth Exits'!N18+'5 Out School Youth Exits'!N18</f>
        <v>70</v>
      </c>
      <c r="O18" s="131">
        <f>+'4 In School Youth Exits'!O18+'5 Out School Youth Exits'!O18</f>
        <v>14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27</v>
      </c>
      <c r="C19" s="126">
        <f>+'4 In School Youth Exits'!C19+'5 Out School Youth Exits'!C19</f>
        <v>2</v>
      </c>
      <c r="D19" s="41">
        <f t="shared" si="0"/>
        <v>7.407407407407407E-2</v>
      </c>
      <c r="E19" s="126">
        <f>+'4 In School Youth Exits'!E19+'5 Out School Youth Exits'!E19</f>
        <v>20</v>
      </c>
      <c r="F19" s="126">
        <f>+'4 In School Youth Exits'!F19+'5 Out School Youth Exits'!F19</f>
        <v>0</v>
      </c>
      <c r="G19" s="33">
        <f t="shared" si="1"/>
        <v>0</v>
      </c>
      <c r="H19" s="126">
        <f>+'4 In School Youth Exits'!H19+'5 Out School Youth Exits'!H19</f>
        <v>5</v>
      </c>
      <c r="I19" s="131">
        <f>+'4 In School Youth Exits'!I19+'5 Out School Youth Exits'!I19</f>
        <v>0</v>
      </c>
      <c r="J19" s="132">
        <f>+'4 In School Youth Exits'!J19+'5 Out School Youth Exits'!J19</f>
        <v>0</v>
      </c>
      <c r="K19" s="84">
        <f t="shared" si="2"/>
        <v>0.92592592592592593</v>
      </c>
      <c r="L19" s="33">
        <f t="shared" si="3"/>
        <v>0</v>
      </c>
      <c r="M19" s="130">
        <v>0</v>
      </c>
      <c r="N19" s="126">
        <f>+'4 In School Youth Exits'!N19+'5 Out School Youth Exits'!N19</f>
        <v>18</v>
      </c>
      <c r="O19" s="131">
        <f>+'4 In School Youth Exits'!O19+'5 Out School Youth Exits'!O19</f>
        <v>2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60</v>
      </c>
      <c r="C20" s="126">
        <f>+'4 In School Youth Exits'!C20+'5 Out School Youth Exits'!C20</f>
        <v>7</v>
      </c>
      <c r="D20" s="41">
        <f t="shared" si="0"/>
        <v>0.11666666666666667</v>
      </c>
      <c r="E20" s="126">
        <f>+'4 In School Youth Exits'!E20+'5 Out School Youth Exits'!E20</f>
        <v>28</v>
      </c>
      <c r="F20" s="126">
        <f>+'4 In School Youth Exits'!F20+'5 Out School Youth Exits'!F20</f>
        <v>3</v>
      </c>
      <c r="G20" s="33">
        <f t="shared" si="1"/>
        <v>0.10714285714285714</v>
      </c>
      <c r="H20" s="126">
        <f>+'4 In School Youth Exits'!H20+'5 Out School Youth Exits'!H20</f>
        <v>23</v>
      </c>
      <c r="I20" s="131">
        <f>+'4 In School Youth Exits'!I20+'5 Out School Youth Exits'!I20</f>
        <v>1</v>
      </c>
      <c r="J20" s="132">
        <f>+'4 In School Youth Exits'!J20+'5 Out School Youth Exits'!J20</f>
        <v>0</v>
      </c>
      <c r="K20" s="84">
        <f t="shared" si="2"/>
        <v>0.85</v>
      </c>
      <c r="L20" s="33">
        <f t="shared" si="3"/>
        <v>0.5714285714285714</v>
      </c>
      <c r="M20" s="130">
        <v>20</v>
      </c>
      <c r="N20" s="126">
        <f>+'4 In School Youth Exits'!N20+'5 Out School Youth Exits'!N20</f>
        <v>51</v>
      </c>
      <c r="O20" s="131">
        <f>+'4 In School Youth Exits'!O20+'5 Out School Youth Exits'!O20</f>
        <v>5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160</v>
      </c>
      <c r="C21" s="133">
        <f>+'4 In School Youth Exits'!C21+'5 Out School Youth Exits'!C21</f>
        <v>17</v>
      </c>
      <c r="D21" s="52">
        <f t="shared" si="0"/>
        <v>0.10625</v>
      </c>
      <c r="E21" s="126">
        <f>+'4 In School Youth Exits'!E21+'5 Out School Youth Exits'!E21</f>
        <v>95</v>
      </c>
      <c r="F21" s="126">
        <f>+'4 In School Youth Exits'!F21+'5 Out School Youth Exits'!F21</f>
        <v>6</v>
      </c>
      <c r="G21" s="88">
        <f t="shared" si="1"/>
        <v>6.3157894736842107E-2</v>
      </c>
      <c r="H21" s="126">
        <f>+'4 In School Youth Exits'!H21+'5 Out School Youth Exits'!H21</f>
        <v>40</v>
      </c>
      <c r="I21" s="131">
        <f>+'4 In School Youth Exits'!I21+'5 Out School Youth Exits'!I21</f>
        <v>1</v>
      </c>
      <c r="J21" s="134">
        <f>+'4 In School Youth Exits'!J21+'5 Out School Youth Exits'!J21</f>
        <v>0</v>
      </c>
      <c r="K21" s="123">
        <f t="shared" si="2"/>
        <v>0.84375</v>
      </c>
      <c r="L21" s="88">
        <f t="shared" si="3"/>
        <v>0.41176470588235292</v>
      </c>
      <c r="M21" s="135">
        <v>14.833333333333332</v>
      </c>
      <c r="N21" s="126">
        <f>+'4 In School Youth Exits'!N21+'5 Out School Youth Exits'!N21</f>
        <v>135</v>
      </c>
      <c r="O21" s="136">
        <f>+'4 In School Youth Exits'!O21+'5 Out School Youth Exits'!O21</f>
        <v>10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1070</v>
      </c>
      <c r="C22" s="74">
        <f>SUM(C6:C21)</f>
        <v>339</v>
      </c>
      <c r="D22" s="61">
        <f t="shared" si="0"/>
        <v>0.31682242990654208</v>
      </c>
      <c r="E22" s="59">
        <f>SUM(E6:E21)</f>
        <v>553</v>
      </c>
      <c r="F22" s="106">
        <f>SUM(F6:F21)</f>
        <v>136</v>
      </c>
      <c r="G22" s="61">
        <f t="shared" si="1"/>
        <v>0.24593128390596744</v>
      </c>
      <c r="H22" s="107">
        <f>SUM(H6:H21)</f>
        <v>304</v>
      </c>
      <c r="I22" s="108">
        <f>SUM(I6:I21)</f>
        <v>64</v>
      </c>
      <c r="J22" s="109">
        <f>SUM(J6:J21)</f>
        <v>6</v>
      </c>
      <c r="K22" s="110">
        <f t="shared" si="2"/>
        <v>0.80093457943925228</v>
      </c>
      <c r="L22" s="61">
        <f t="shared" si="3"/>
        <v>0.57227138643067843</v>
      </c>
      <c r="M22" s="137">
        <v>17.49878787878788</v>
      </c>
      <c r="N22" s="59">
        <f>SUM(N6:N21)</f>
        <v>825</v>
      </c>
      <c r="O22" s="138">
        <f>+'4 In School Youth Exits'!O22+'5 Out School Youth Exits'!O22</f>
        <v>198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4" t="s">
        <v>63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6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MARCH 31,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66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67" t="s">
        <v>67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70"/>
    </row>
    <row r="5" spans="1:24" ht="50.25" customHeight="1" thickBot="1" x14ac:dyDescent="0.25">
      <c r="A5" s="266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154">
        <f>'1 In School Youth Part'!C7</f>
        <v>1</v>
      </c>
      <c r="C7" s="155">
        <v>100</v>
      </c>
      <c r="D7" s="156">
        <v>0</v>
      </c>
      <c r="E7" s="157">
        <v>0</v>
      </c>
      <c r="F7" s="158">
        <v>100</v>
      </c>
      <c r="G7" s="157">
        <v>0</v>
      </c>
      <c r="H7" s="157">
        <v>100</v>
      </c>
      <c r="I7" s="157">
        <v>0</v>
      </c>
      <c r="J7" s="157">
        <v>100</v>
      </c>
      <c r="K7" s="157">
        <v>100</v>
      </c>
      <c r="L7" s="159">
        <v>0</v>
      </c>
      <c r="M7" s="160">
        <v>0</v>
      </c>
      <c r="N7" s="157">
        <v>0</v>
      </c>
      <c r="O7" s="157">
        <v>0</v>
      </c>
      <c r="P7" s="157">
        <v>0</v>
      </c>
      <c r="Q7" s="157">
        <v>0</v>
      </c>
      <c r="R7" s="157">
        <v>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0</v>
      </c>
      <c r="C9" s="155"/>
      <c r="D9" s="156"/>
      <c r="E9" s="157"/>
      <c r="F9" s="158"/>
      <c r="G9" s="157"/>
      <c r="H9" s="157"/>
      <c r="I9" s="157"/>
      <c r="J9" s="157"/>
      <c r="K9" s="157"/>
      <c r="L9" s="159"/>
      <c r="M9" s="158"/>
      <c r="N9" s="157"/>
      <c r="O9" s="157"/>
      <c r="P9" s="157"/>
      <c r="Q9" s="157"/>
      <c r="R9" s="157"/>
      <c r="S9" s="157"/>
      <c r="T9" s="161"/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3</v>
      </c>
      <c r="C11" s="155">
        <v>33.333333333333336</v>
      </c>
      <c r="D11" s="156">
        <v>66.666666666666671</v>
      </c>
      <c r="E11" s="157">
        <v>0</v>
      </c>
      <c r="F11" s="158">
        <v>66.666666666666671</v>
      </c>
      <c r="G11" s="157">
        <v>0</v>
      </c>
      <c r="H11" s="157">
        <v>33.333333333333336</v>
      </c>
      <c r="I11" s="157">
        <v>0</v>
      </c>
      <c r="J11" s="157">
        <v>0</v>
      </c>
      <c r="K11" s="157">
        <v>33.333333333333336</v>
      </c>
      <c r="L11" s="159">
        <v>0</v>
      </c>
      <c r="M11" s="160">
        <v>0</v>
      </c>
      <c r="N11" s="157">
        <v>66.666666666666671</v>
      </c>
      <c r="O11" s="157">
        <v>0</v>
      </c>
      <c r="P11" s="157">
        <v>0</v>
      </c>
      <c r="Q11" s="159">
        <v>0</v>
      </c>
      <c r="R11" s="157">
        <v>33.333333333333336</v>
      </c>
      <c r="S11" s="159">
        <v>33.333333333333336</v>
      </c>
      <c r="T11" s="161">
        <v>0</v>
      </c>
      <c r="U11" s="28"/>
    </row>
    <row r="12" spans="1:24" s="29" customFormat="1" ht="21.95" customHeight="1" x14ac:dyDescent="0.2">
      <c r="A12" s="145" t="s">
        <v>40</v>
      </c>
      <c r="B12" s="154">
        <f>'1 In School Youth Part'!C12</f>
        <v>2</v>
      </c>
      <c r="C12" s="155">
        <v>100</v>
      </c>
      <c r="D12" s="156">
        <v>0</v>
      </c>
      <c r="E12" s="157">
        <v>0</v>
      </c>
      <c r="F12" s="158">
        <v>50</v>
      </c>
      <c r="G12" s="157">
        <v>0</v>
      </c>
      <c r="H12" s="157">
        <v>50</v>
      </c>
      <c r="I12" s="159">
        <v>0</v>
      </c>
      <c r="J12" s="157">
        <v>50</v>
      </c>
      <c r="K12" s="157">
        <v>50</v>
      </c>
      <c r="L12" s="159">
        <v>0</v>
      </c>
      <c r="M12" s="160">
        <v>0</v>
      </c>
      <c r="N12" s="157">
        <v>50</v>
      </c>
      <c r="O12" s="157">
        <v>0</v>
      </c>
      <c r="P12" s="157">
        <v>50</v>
      </c>
      <c r="Q12" s="157">
        <v>0</v>
      </c>
      <c r="R12" s="159">
        <v>0</v>
      </c>
      <c r="S12" s="157">
        <v>0</v>
      </c>
      <c r="T12" s="161">
        <v>0</v>
      </c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23</v>
      </c>
      <c r="C13" s="155">
        <v>91.304347826086953</v>
      </c>
      <c r="D13" s="156">
        <v>8.695652173913043</v>
      </c>
      <c r="E13" s="157">
        <v>0</v>
      </c>
      <c r="F13" s="158">
        <v>47.826086956521742</v>
      </c>
      <c r="G13" s="157">
        <v>47.826086956521742</v>
      </c>
      <c r="H13" s="157">
        <v>17.391304347826086</v>
      </c>
      <c r="I13" s="157">
        <v>4.3478260869565215</v>
      </c>
      <c r="J13" s="157">
        <v>91.304347826086953</v>
      </c>
      <c r="K13" s="157">
        <v>95.652173913043484</v>
      </c>
      <c r="L13" s="159">
        <v>0</v>
      </c>
      <c r="M13" s="158">
        <v>4.3478260869565215</v>
      </c>
      <c r="N13" s="157">
        <v>0</v>
      </c>
      <c r="O13" s="159">
        <v>0</v>
      </c>
      <c r="P13" s="157">
        <v>26.086956521739129</v>
      </c>
      <c r="Q13" s="159">
        <v>0</v>
      </c>
      <c r="R13" s="159">
        <v>0</v>
      </c>
      <c r="S13" s="157">
        <v>4.3478260869565215</v>
      </c>
      <c r="T13" s="161">
        <v>0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1</v>
      </c>
      <c r="C14" s="155">
        <v>100</v>
      </c>
      <c r="D14" s="156">
        <v>0</v>
      </c>
      <c r="E14" s="157">
        <v>0</v>
      </c>
      <c r="F14" s="158">
        <v>0</v>
      </c>
      <c r="G14" s="157">
        <v>0</v>
      </c>
      <c r="H14" s="157">
        <v>0</v>
      </c>
      <c r="I14" s="159">
        <v>0</v>
      </c>
      <c r="J14" s="157">
        <v>0</v>
      </c>
      <c r="K14" s="157">
        <v>100</v>
      </c>
      <c r="L14" s="159">
        <v>0</v>
      </c>
      <c r="M14" s="160">
        <v>0</v>
      </c>
      <c r="N14" s="157">
        <v>0</v>
      </c>
      <c r="O14" s="157">
        <v>0</v>
      </c>
      <c r="P14" s="157">
        <v>0</v>
      </c>
      <c r="Q14" s="157">
        <v>0</v>
      </c>
      <c r="R14" s="159">
        <v>0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178</v>
      </c>
      <c r="C15" s="155">
        <v>98.31460674157303</v>
      </c>
      <c r="D15" s="156">
        <v>1.6853932584269662</v>
      </c>
      <c r="E15" s="157">
        <v>0</v>
      </c>
      <c r="F15" s="158">
        <v>56.741573033707866</v>
      </c>
      <c r="G15" s="157">
        <v>63.483146067415731</v>
      </c>
      <c r="H15" s="157">
        <v>12.921348314606741</v>
      </c>
      <c r="I15" s="157">
        <v>0</v>
      </c>
      <c r="J15" s="157">
        <v>28.651685393258425</v>
      </c>
      <c r="K15" s="157">
        <v>97.191011235955045</v>
      </c>
      <c r="L15" s="159">
        <v>0</v>
      </c>
      <c r="M15" s="158">
        <v>0</v>
      </c>
      <c r="N15" s="157">
        <v>91.573033707865164</v>
      </c>
      <c r="O15" s="157">
        <v>0.56179775280898869</v>
      </c>
      <c r="P15" s="157">
        <v>12.359550561797754</v>
      </c>
      <c r="Q15" s="157">
        <v>0</v>
      </c>
      <c r="R15" s="157">
        <v>7.8651685393258424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8</v>
      </c>
      <c r="C16" s="155">
        <v>87.5</v>
      </c>
      <c r="D16" s="156">
        <v>12.5</v>
      </c>
      <c r="E16" s="157">
        <v>0</v>
      </c>
      <c r="F16" s="158">
        <v>37.5</v>
      </c>
      <c r="G16" s="157">
        <v>75</v>
      </c>
      <c r="H16" s="157">
        <v>0</v>
      </c>
      <c r="I16" s="159">
        <v>0</v>
      </c>
      <c r="J16" s="157">
        <v>50</v>
      </c>
      <c r="K16" s="157">
        <v>87.5</v>
      </c>
      <c r="L16" s="159">
        <v>0</v>
      </c>
      <c r="M16" s="160">
        <v>0</v>
      </c>
      <c r="N16" s="157">
        <v>0</v>
      </c>
      <c r="O16" s="159">
        <v>0</v>
      </c>
      <c r="P16" s="157">
        <v>37.5</v>
      </c>
      <c r="Q16" s="159">
        <v>0</v>
      </c>
      <c r="R16" s="159">
        <v>0</v>
      </c>
      <c r="S16" s="157">
        <v>0</v>
      </c>
      <c r="T16" s="161">
        <v>87.5</v>
      </c>
      <c r="U16" s="28"/>
    </row>
    <row r="17" spans="1:28" s="29" customFormat="1" ht="21.95" customHeight="1" x14ac:dyDescent="0.2">
      <c r="A17" s="145" t="s">
        <v>45</v>
      </c>
      <c r="B17" s="154">
        <f>'1 In School Youth Part'!C17</f>
        <v>12</v>
      </c>
      <c r="C17" s="155">
        <v>83.333333333333343</v>
      </c>
      <c r="D17" s="163">
        <v>16.666666666666668</v>
      </c>
      <c r="E17" s="159">
        <v>0</v>
      </c>
      <c r="F17" s="158">
        <v>100</v>
      </c>
      <c r="G17" s="157">
        <v>8.3333333333333339</v>
      </c>
      <c r="H17" s="157">
        <v>41.666666666666671</v>
      </c>
      <c r="I17" s="157">
        <v>50</v>
      </c>
      <c r="J17" s="157">
        <v>16.666666666666668</v>
      </c>
      <c r="K17" s="157">
        <v>100</v>
      </c>
      <c r="L17" s="159">
        <v>0</v>
      </c>
      <c r="M17" s="158">
        <v>41.666666666666671</v>
      </c>
      <c r="N17" s="157">
        <v>75</v>
      </c>
      <c r="O17" s="159">
        <v>0</v>
      </c>
      <c r="P17" s="157">
        <v>0</v>
      </c>
      <c r="Q17" s="159">
        <v>8.3333333333333339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5</v>
      </c>
      <c r="C18" s="155">
        <v>80</v>
      </c>
      <c r="D18" s="156">
        <v>20</v>
      </c>
      <c r="E18" s="157">
        <v>0</v>
      </c>
      <c r="F18" s="158">
        <v>0</v>
      </c>
      <c r="G18" s="157">
        <v>60</v>
      </c>
      <c r="H18" s="157">
        <v>0</v>
      </c>
      <c r="I18" s="157">
        <v>0</v>
      </c>
      <c r="J18" s="157">
        <v>40</v>
      </c>
      <c r="K18" s="157">
        <v>100</v>
      </c>
      <c r="L18" s="159">
        <v>0</v>
      </c>
      <c r="M18" s="158">
        <v>0</v>
      </c>
      <c r="N18" s="157">
        <v>0</v>
      </c>
      <c r="O18" s="159">
        <v>0</v>
      </c>
      <c r="P18" s="157">
        <v>0</v>
      </c>
      <c r="Q18" s="157">
        <v>0</v>
      </c>
      <c r="R18" s="157">
        <v>0</v>
      </c>
      <c r="S18" s="157">
        <v>0</v>
      </c>
      <c r="T18" s="161">
        <v>0</v>
      </c>
      <c r="U18" s="28"/>
    </row>
    <row r="19" spans="1:28" s="29" customFormat="1" ht="21.95" customHeight="1" x14ac:dyDescent="0.2">
      <c r="A19" s="145" t="s">
        <v>47</v>
      </c>
      <c r="B19" s="154">
        <f>'1 In School Youth Part'!C19</f>
        <v>1</v>
      </c>
      <c r="C19" s="155">
        <v>0</v>
      </c>
      <c r="D19" s="163">
        <v>0</v>
      </c>
      <c r="E19" s="159">
        <v>100</v>
      </c>
      <c r="F19" s="158">
        <v>100</v>
      </c>
      <c r="G19" s="157">
        <v>100</v>
      </c>
      <c r="H19" s="157">
        <v>0</v>
      </c>
      <c r="I19" s="159">
        <v>0</v>
      </c>
      <c r="J19" s="157">
        <v>0</v>
      </c>
      <c r="K19" s="157">
        <v>100</v>
      </c>
      <c r="L19" s="159">
        <v>0</v>
      </c>
      <c r="M19" s="160">
        <v>0</v>
      </c>
      <c r="N19" s="157">
        <v>100</v>
      </c>
      <c r="O19" s="159">
        <v>0</v>
      </c>
      <c r="P19" s="157">
        <v>100</v>
      </c>
      <c r="Q19" s="159">
        <v>0</v>
      </c>
      <c r="R19" s="159">
        <v>100</v>
      </c>
      <c r="S19" s="159">
        <v>100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26</v>
      </c>
      <c r="C21" s="166">
        <v>84.615384615384613</v>
      </c>
      <c r="D21" s="167">
        <v>15.384615384615385</v>
      </c>
      <c r="E21" s="168">
        <v>0</v>
      </c>
      <c r="F21" s="169">
        <v>42.307692307692307</v>
      </c>
      <c r="G21" s="167">
        <v>30.76923076923077</v>
      </c>
      <c r="H21" s="168">
        <v>38.46153846153846</v>
      </c>
      <c r="I21" s="168">
        <v>3.8461538461538463</v>
      </c>
      <c r="J21" s="167">
        <v>84.615384615384613</v>
      </c>
      <c r="K21" s="167">
        <v>84.615384615384613</v>
      </c>
      <c r="L21" s="168">
        <v>0</v>
      </c>
      <c r="M21" s="170">
        <v>3.8461538461538463</v>
      </c>
      <c r="N21" s="168">
        <v>0</v>
      </c>
      <c r="O21" s="167">
        <v>3.8461538461538463</v>
      </c>
      <c r="P21" s="167">
        <v>7.6923076923076925</v>
      </c>
      <c r="Q21" s="168">
        <v>7.6923076923076925</v>
      </c>
      <c r="R21" s="168">
        <v>3.8461538461538463</v>
      </c>
      <c r="S21" s="168">
        <v>0</v>
      </c>
      <c r="T21" s="171">
        <v>3.8461538461538463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260</v>
      </c>
      <c r="C22" s="174">
        <v>93.846153846153854</v>
      </c>
      <c r="D22" s="175">
        <v>5.7692307692307692</v>
      </c>
      <c r="E22" s="176">
        <v>0.38461538461538458</v>
      </c>
      <c r="F22" s="177">
        <v>55</v>
      </c>
      <c r="G22" s="176">
        <v>55</v>
      </c>
      <c r="H22" s="176">
        <v>17.307692307692307</v>
      </c>
      <c r="I22" s="176">
        <v>3.0769230769230766</v>
      </c>
      <c r="J22" s="176">
        <v>40</v>
      </c>
      <c r="K22" s="176">
        <v>94.615384615384613</v>
      </c>
      <c r="L22" s="178">
        <v>0</v>
      </c>
      <c r="M22" s="177">
        <v>2.6923076923076921</v>
      </c>
      <c r="N22" s="176">
        <v>67.692307692307693</v>
      </c>
      <c r="O22" s="176">
        <v>0.76923076923076916</v>
      </c>
      <c r="P22" s="176">
        <v>13.461538461538462</v>
      </c>
      <c r="Q22" s="176">
        <v>1.153846153846154</v>
      </c>
      <c r="R22" s="176">
        <v>6.5384615384615383</v>
      </c>
      <c r="S22" s="176">
        <v>1.153846153846154</v>
      </c>
      <c r="T22" s="179">
        <v>3.0769230769230766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FY23 QUARTER ENDING MARCH 31, 2023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7" t="s">
        <v>67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34</v>
      </c>
      <c r="C6" s="181">
        <v>29.411764705882351</v>
      </c>
      <c r="D6" s="182">
        <v>44.117647058823529</v>
      </c>
      <c r="E6" s="182">
        <v>26.470588235294116</v>
      </c>
      <c r="F6" s="183">
        <v>58.823529411764703</v>
      </c>
      <c r="G6" s="182">
        <v>8.8235294117647065</v>
      </c>
      <c r="H6" s="182">
        <v>17.647058823529413</v>
      </c>
      <c r="I6" s="184">
        <v>5.882352941176471</v>
      </c>
      <c r="J6" s="184">
        <v>26.470588235294116</v>
      </c>
      <c r="K6" s="184">
        <v>0</v>
      </c>
      <c r="L6" s="182">
        <v>67.64705882352942</v>
      </c>
      <c r="M6" s="185">
        <v>0</v>
      </c>
      <c r="N6" s="182">
        <v>20.588235294117649</v>
      </c>
      <c r="O6" s="182">
        <v>2.9411764705882355</v>
      </c>
      <c r="P6" s="182">
        <v>26.470588235294116</v>
      </c>
      <c r="Q6" s="182">
        <v>2.9411764705882355</v>
      </c>
      <c r="R6" s="182">
        <v>5.882352941176471</v>
      </c>
      <c r="S6" s="182">
        <v>23.529411764705884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70</v>
      </c>
      <c r="C7" s="188">
        <v>18.571428571428569</v>
      </c>
      <c r="D7" s="189">
        <v>50</v>
      </c>
      <c r="E7" s="189">
        <v>31.428571428571427</v>
      </c>
      <c r="F7" s="190">
        <v>50</v>
      </c>
      <c r="G7" s="189">
        <v>38.571428571428577</v>
      </c>
      <c r="H7" s="189">
        <v>74.285714285714278</v>
      </c>
      <c r="I7" s="189">
        <v>2.8571428571428572</v>
      </c>
      <c r="J7" s="189">
        <v>10</v>
      </c>
      <c r="K7" s="191">
        <v>0</v>
      </c>
      <c r="L7" s="189">
        <v>48.571428571428569</v>
      </c>
      <c r="M7" s="190">
        <v>0</v>
      </c>
      <c r="N7" s="189">
        <v>70</v>
      </c>
      <c r="O7" s="189">
        <v>4.2857142857142856</v>
      </c>
      <c r="P7" s="189">
        <v>15.714285714285714</v>
      </c>
      <c r="Q7" s="189">
        <v>2.8571428571428572</v>
      </c>
      <c r="R7" s="189">
        <v>18.571428571428569</v>
      </c>
      <c r="S7" s="189">
        <v>5.7142857142857144</v>
      </c>
      <c r="T7" s="192">
        <v>28.571428571428573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24</v>
      </c>
      <c r="C8" s="188">
        <v>95.833333333333343</v>
      </c>
      <c r="D8" s="189">
        <v>4.166666666666667</v>
      </c>
      <c r="E8" s="189">
        <v>0</v>
      </c>
      <c r="F8" s="190">
        <v>33.333333333333336</v>
      </c>
      <c r="G8" s="189">
        <v>12.5</v>
      </c>
      <c r="H8" s="189">
        <v>25</v>
      </c>
      <c r="I8" s="189">
        <v>4.166666666666667</v>
      </c>
      <c r="J8" s="189">
        <v>54.166666666666671</v>
      </c>
      <c r="K8" s="191">
        <v>0</v>
      </c>
      <c r="L8" s="189">
        <v>87.5</v>
      </c>
      <c r="M8" s="193">
        <v>0</v>
      </c>
      <c r="N8" s="189">
        <v>41.666666666666671</v>
      </c>
      <c r="O8" s="189">
        <v>4.166666666666667</v>
      </c>
      <c r="P8" s="189">
        <v>4.166666666666667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47</v>
      </c>
      <c r="C9" s="188">
        <v>23.404255319148938</v>
      </c>
      <c r="D9" s="189">
        <v>48.936170212765958</v>
      </c>
      <c r="E9" s="189">
        <v>27.659574468085108</v>
      </c>
      <c r="F9" s="190">
        <v>51.063829787234042</v>
      </c>
      <c r="G9" s="189">
        <v>23.404255319148938</v>
      </c>
      <c r="H9" s="189">
        <v>80.851063829787236</v>
      </c>
      <c r="I9" s="191">
        <v>4.2553191489361701</v>
      </c>
      <c r="J9" s="191">
        <v>23.404255319148938</v>
      </c>
      <c r="K9" s="191">
        <v>0</v>
      </c>
      <c r="L9" s="189">
        <v>4.2553191489361701</v>
      </c>
      <c r="M9" s="193">
        <v>4.2553191489361701</v>
      </c>
      <c r="N9" s="189">
        <v>34.042553191489361</v>
      </c>
      <c r="O9" s="191">
        <v>0</v>
      </c>
      <c r="P9" s="189">
        <v>14.893617021276595</v>
      </c>
      <c r="Q9" s="191">
        <v>0</v>
      </c>
      <c r="R9" s="189">
        <v>21.276595744680847</v>
      </c>
      <c r="S9" s="189">
        <v>23.404255319148938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34</v>
      </c>
      <c r="C10" s="188">
        <v>70.588235294117652</v>
      </c>
      <c r="D10" s="189">
        <v>20.588235294117649</v>
      </c>
      <c r="E10" s="189">
        <v>8.8235294117647065</v>
      </c>
      <c r="F10" s="190">
        <v>61.764705882352935</v>
      </c>
      <c r="G10" s="191">
        <v>26.470588235294116</v>
      </c>
      <c r="H10" s="191">
        <v>14.705882352941176</v>
      </c>
      <c r="I10" s="191">
        <v>14.705882352941176</v>
      </c>
      <c r="J10" s="189">
        <v>17.647058823529413</v>
      </c>
      <c r="K10" s="191">
        <v>0</v>
      </c>
      <c r="L10" s="189">
        <v>91.176470588235304</v>
      </c>
      <c r="M10" s="193">
        <v>5.882352941176471</v>
      </c>
      <c r="N10" s="189">
        <v>0</v>
      </c>
      <c r="O10" s="191">
        <v>0</v>
      </c>
      <c r="P10" s="189">
        <v>0</v>
      </c>
      <c r="Q10" s="191">
        <v>0</v>
      </c>
      <c r="R10" s="191">
        <v>2.9411764705882355</v>
      </c>
      <c r="S10" s="189">
        <v>2.9411764705882355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99</v>
      </c>
      <c r="C11" s="188">
        <v>51.515151515151523</v>
      </c>
      <c r="D11" s="189">
        <v>26.262626262626263</v>
      </c>
      <c r="E11" s="189">
        <v>22.222222222222221</v>
      </c>
      <c r="F11" s="190">
        <v>65.656565656565647</v>
      </c>
      <c r="G11" s="189">
        <v>28.28282828282828</v>
      </c>
      <c r="H11" s="189">
        <v>24.242424242424239</v>
      </c>
      <c r="I11" s="189">
        <v>3.0303030303030298</v>
      </c>
      <c r="J11" s="189">
        <v>10.1010101010101</v>
      </c>
      <c r="K11" s="191">
        <v>0</v>
      </c>
      <c r="L11" s="189">
        <v>54.545454545454547</v>
      </c>
      <c r="M11" s="190">
        <v>0</v>
      </c>
      <c r="N11" s="189">
        <v>72.727272727272734</v>
      </c>
      <c r="O11" s="189">
        <v>1.0101010101010102</v>
      </c>
      <c r="P11" s="189">
        <v>8.0808080808080813</v>
      </c>
      <c r="Q11" s="189">
        <v>1.0101010101010102</v>
      </c>
      <c r="R11" s="189">
        <v>9.0909090909090917</v>
      </c>
      <c r="S11" s="189">
        <v>15.151515151515152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18</v>
      </c>
      <c r="C12" s="188">
        <v>0</v>
      </c>
      <c r="D12" s="189">
        <v>38.888888888888886</v>
      </c>
      <c r="E12" s="189">
        <v>61.111111111111114</v>
      </c>
      <c r="F12" s="190">
        <v>61.111111111111114</v>
      </c>
      <c r="G12" s="189">
        <v>27.777777777777779</v>
      </c>
      <c r="H12" s="189">
        <v>22.222222222222221</v>
      </c>
      <c r="I12" s="189">
        <v>11.111111111111111</v>
      </c>
      <c r="J12" s="189">
        <v>50</v>
      </c>
      <c r="K12" s="191">
        <v>0</v>
      </c>
      <c r="L12" s="189">
        <v>22.222222222222221</v>
      </c>
      <c r="M12" s="193">
        <v>0</v>
      </c>
      <c r="N12" s="189">
        <v>66.666666666666671</v>
      </c>
      <c r="O12" s="189">
        <v>0</v>
      </c>
      <c r="P12" s="189">
        <v>27.777777777777779</v>
      </c>
      <c r="Q12" s="189">
        <v>0</v>
      </c>
      <c r="R12" s="189">
        <v>11.111111111111111</v>
      </c>
      <c r="S12" s="189">
        <v>16.666666666666668</v>
      </c>
      <c r="T12" s="192">
        <v>16.666666666666668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39</v>
      </c>
      <c r="C13" s="188">
        <v>41.025641025641022</v>
      </c>
      <c r="D13" s="189">
        <v>33.333333333333336</v>
      </c>
      <c r="E13" s="189">
        <v>25.641025641025639</v>
      </c>
      <c r="F13" s="190">
        <v>56.410256410256409</v>
      </c>
      <c r="G13" s="189">
        <v>30.76923076923077</v>
      </c>
      <c r="H13" s="191">
        <v>33.333333333333336</v>
      </c>
      <c r="I13" s="189">
        <v>20.512820512820511</v>
      </c>
      <c r="J13" s="189">
        <v>5.1282051282051277</v>
      </c>
      <c r="K13" s="191">
        <v>0</v>
      </c>
      <c r="L13" s="189">
        <v>84.615384615384613</v>
      </c>
      <c r="M13" s="193">
        <v>17.948717948717949</v>
      </c>
      <c r="N13" s="189">
        <v>0</v>
      </c>
      <c r="O13" s="191">
        <v>2.5641025641025639</v>
      </c>
      <c r="P13" s="189">
        <v>12.820512820512819</v>
      </c>
      <c r="Q13" s="189">
        <v>0</v>
      </c>
      <c r="R13" s="189">
        <v>2.5641025641025639</v>
      </c>
      <c r="S13" s="189">
        <v>20.512820512820511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71</v>
      </c>
      <c r="C14" s="188">
        <v>50.70422535211268</v>
      </c>
      <c r="D14" s="189">
        <v>36.619718309859152</v>
      </c>
      <c r="E14" s="189">
        <v>12.67605633802817</v>
      </c>
      <c r="F14" s="190">
        <v>32.394366197183096</v>
      </c>
      <c r="G14" s="189">
        <v>28.169014084507044</v>
      </c>
      <c r="H14" s="189">
        <v>49.29577464788732</v>
      </c>
      <c r="I14" s="189">
        <v>1.408450704225352</v>
      </c>
      <c r="J14" s="189">
        <v>12.67605633802817</v>
      </c>
      <c r="K14" s="191">
        <v>0</v>
      </c>
      <c r="L14" s="189">
        <v>90.140845070422529</v>
      </c>
      <c r="M14" s="193">
        <v>0</v>
      </c>
      <c r="N14" s="189">
        <v>25.35211267605634</v>
      </c>
      <c r="O14" s="189">
        <v>2.816901408450704</v>
      </c>
      <c r="P14" s="189">
        <v>19.718309859154928</v>
      </c>
      <c r="Q14" s="189">
        <v>0</v>
      </c>
      <c r="R14" s="189">
        <v>5.6338028169014081</v>
      </c>
      <c r="S14" s="189">
        <v>0</v>
      </c>
      <c r="T14" s="192">
        <v>1.408450704225352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195</v>
      </c>
      <c r="C15" s="188">
        <v>59.487179487179482</v>
      </c>
      <c r="D15" s="189">
        <v>20.512820512820511</v>
      </c>
      <c r="E15" s="189">
        <v>20</v>
      </c>
      <c r="F15" s="190">
        <v>55.38461538461538</v>
      </c>
      <c r="G15" s="189">
        <v>65.641025641025649</v>
      </c>
      <c r="H15" s="189">
        <v>22.564102564102562</v>
      </c>
      <c r="I15" s="189">
        <v>0.51282051282051289</v>
      </c>
      <c r="J15" s="189">
        <v>8.717948717948719</v>
      </c>
      <c r="K15" s="191">
        <v>0</v>
      </c>
      <c r="L15" s="189">
        <v>91.282051282051285</v>
      </c>
      <c r="M15" s="193">
        <v>0</v>
      </c>
      <c r="N15" s="189">
        <v>87.179487179487182</v>
      </c>
      <c r="O15" s="189">
        <v>2.5641025641025639</v>
      </c>
      <c r="P15" s="189">
        <v>22.564102564102562</v>
      </c>
      <c r="Q15" s="189">
        <v>1.0256410256410258</v>
      </c>
      <c r="R15" s="189">
        <v>23.076923076923077</v>
      </c>
      <c r="S15" s="189">
        <v>7.1794871794871788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16</v>
      </c>
      <c r="C16" s="188">
        <v>0</v>
      </c>
      <c r="D16" s="189">
        <v>31.25</v>
      </c>
      <c r="E16" s="189">
        <v>68.75</v>
      </c>
      <c r="F16" s="190">
        <v>62.5</v>
      </c>
      <c r="G16" s="189">
        <v>93.75</v>
      </c>
      <c r="H16" s="189">
        <v>25</v>
      </c>
      <c r="I16" s="189">
        <v>6.25</v>
      </c>
      <c r="J16" s="189">
        <v>6.25</v>
      </c>
      <c r="K16" s="191">
        <v>0</v>
      </c>
      <c r="L16" s="189">
        <v>0</v>
      </c>
      <c r="M16" s="190">
        <v>6.25</v>
      </c>
      <c r="N16" s="189">
        <v>0</v>
      </c>
      <c r="O16" s="189">
        <v>6.25</v>
      </c>
      <c r="P16" s="189">
        <v>18.75</v>
      </c>
      <c r="Q16" s="191">
        <v>0</v>
      </c>
      <c r="R16" s="189">
        <v>6.25</v>
      </c>
      <c r="S16" s="189">
        <v>31.25</v>
      </c>
      <c r="T16" s="192">
        <v>87.5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11</v>
      </c>
      <c r="C17" s="188">
        <v>9.0909090909090917</v>
      </c>
      <c r="D17" s="189">
        <v>63.63636363636364</v>
      </c>
      <c r="E17" s="189">
        <v>27.272727272727273</v>
      </c>
      <c r="F17" s="190">
        <v>45.454545454545453</v>
      </c>
      <c r="G17" s="189">
        <v>36.363636363636367</v>
      </c>
      <c r="H17" s="189">
        <v>27.272727272727273</v>
      </c>
      <c r="I17" s="189">
        <v>0</v>
      </c>
      <c r="J17" s="189">
        <v>27.272727272727273</v>
      </c>
      <c r="K17" s="191">
        <v>0</v>
      </c>
      <c r="L17" s="189">
        <v>27.272727272727273</v>
      </c>
      <c r="M17" s="193">
        <v>0</v>
      </c>
      <c r="N17" s="189">
        <v>54.545454545454547</v>
      </c>
      <c r="O17" s="189">
        <v>0</v>
      </c>
      <c r="P17" s="189">
        <v>18.181818181818183</v>
      </c>
      <c r="Q17" s="191">
        <v>0</v>
      </c>
      <c r="R17" s="189">
        <v>45.454545454545453</v>
      </c>
      <c r="S17" s="189">
        <v>18.181818181818183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84</v>
      </c>
      <c r="C18" s="188">
        <v>42.857142857142854</v>
      </c>
      <c r="D18" s="189">
        <v>32.142857142857139</v>
      </c>
      <c r="E18" s="189">
        <v>25</v>
      </c>
      <c r="F18" s="190">
        <v>51.19047619047619</v>
      </c>
      <c r="G18" s="189">
        <v>32.142857142857139</v>
      </c>
      <c r="H18" s="189">
        <v>20.238095238095237</v>
      </c>
      <c r="I18" s="191">
        <v>0</v>
      </c>
      <c r="J18" s="189">
        <v>36.904761904761905</v>
      </c>
      <c r="K18" s="191">
        <v>0</v>
      </c>
      <c r="L18" s="189">
        <v>41.666666666666671</v>
      </c>
      <c r="M18" s="190">
        <v>0</v>
      </c>
      <c r="N18" s="189">
        <v>27.38095238095238</v>
      </c>
      <c r="O18" s="191">
        <v>1.1904761904761905</v>
      </c>
      <c r="P18" s="189">
        <v>14.285714285714286</v>
      </c>
      <c r="Q18" s="189">
        <v>3.5714285714285716</v>
      </c>
      <c r="R18" s="189">
        <v>3.5714285714285716</v>
      </c>
      <c r="S18" s="189">
        <v>28.571428571428573</v>
      </c>
      <c r="T18" s="192">
        <v>1.1904761904761905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31</v>
      </c>
      <c r="C19" s="188">
        <v>19.35483870967742</v>
      </c>
      <c r="D19" s="189">
        <v>25.806451612903224</v>
      </c>
      <c r="E19" s="189">
        <v>54.838709677419359</v>
      </c>
      <c r="F19" s="190">
        <v>83.870967741935488</v>
      </c>
      <c r="G19" s="189">
        <v>38.70967741935484</v>
      </c>
      <c r="H19" s="189">
        <v>16.129032258064516</v>
      </c>
      <c r="I19" s="191">
        <v>0</v>
      </c>
      <c r="J19" s="189">
        <v>16.129032258064516</v>
      </c>
      <c r="K19" s="191">
        <v>0</v>
      </c>
      <c r="L19" s="189">
        <v>48.387096774193552</v>
      </c>
      <c r="M19" s="193">
        <v>3.225806451612903</v>
      </c>
      <c r="N19" s="189">
        <v>96.774193548387103</v>
      </c>
      <c r="O19" s="189">
        <v>3.225806451612903</v>
      </c>
      <c r="P19" s="189">
        <v>41.935483870967744</v>
      </c>
      <c r="Q19" s="189">
        <v>0</v>
      </c>
      <c r="R19" s="191">
        <v>22.58064516129032</v>
      </c>
      <c r="S19" s="189">
        <v>45.161290322580641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48</v>
      </c>
      <c r="C20" s="188">
        <v>56.25</v>
      </c>
      <c r="D20" s="189">
        <v>29.166666666666664</v>
      </c>
      <c r="E20" s="189">
        <v>14.583333333333332</v>
      </c>
      <c r="F20" s="190">
        <v>56.25</v>
      </c>
      <c r="G20" s="189">
        <v>29.166666666666664</v>
      </c>
      <c r="H20" s="189">
        <v>27.083333333333336</v>
      </c>
      <c r="I20" s="189">
        <v>0</v>
      </c>
      <c r="J20" s="189">
        <v>16.666666666666668</v>
      </c>
      <c r="K20" s="191">
        <v>0</v>
      </c>
      <c r="L20" s="189">
        <v>93.75</v>
      </c>
      <c r="M20" s="190">
        <v>0</v>
      </c>
      <c r="N20" s="189">
        <v>72.916666666666671</v>
      </c>
      <c r="O20" s="189">
        <v>2.0833333333333335</v>
      </c>
      <c r="P20" s="189">
        <v>14.583333333333332</v>
      </c>
      <c r="Q20" s="189">
        <v>0</v>
      </c>
      <c r="R20" s="189">
        <v>2.0833333333333335</v>
      </c>
      <c r="S20" s="189">
        <v>8.3333333333333339</v>
      </c>
      <c r="T20" s="192">
        <v>56.25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50</v>
      </c>
      <c r="C21" s="195">
        <v>52</v>
      </c>
      <c r="D21" s="196">
        <v>38</v>
      </c>
      <c r="E21" s="196">
        <v>10</v>
      </c>
      <c r="F21" s="197">
        <v>46</v>
      </c>
      <c r="G21" s="196">
        <v>16</v>
      </c>
      <c r="H21" s="196">
        <v>18</v>
      </c>
      <c r="I21" s="198">
        <v>2</v>
      </c>
      <c r="J21" s="196">
        <v>48</v>
      </c>
      <c r="K21" s="198">
        <v>0</v>
      </c>
      <c r="L21" s="196">
        <v>48</v>
      </c>
      <c r="M21" s="199">
        <v>0</v>
      </c>
      <c r="N21" s="196">
        <v>14</v>
      </c>
      <c r="O21" s="196">
        <v>6</v>
      </c>
      <c r="P21" s="196">
        <v>22</v>
      </c>
      <c r="Q21" s="196">
        <v>10</v>
      </c>
      <c r="R21" s="196">
        <v>6</v>
      </c>
      <c r="S21" s="198">
        <v>10</v>
      </c>
      <c r="T21" s="200">
        <v>4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871</v>
      </c>
      <c r="C22" s="203">
        <v>45.464982778415617</v>
      </c>
      <c r="D22" s="204">
        <v>31.343283582089551</v>
      </c>
      <c r="E22" s="204">
        <v>23.191733639494831</v>
      </c>
      <c r="F22" s="205">
        <v>54.075774971297363</v>
      </c>
      <c r="G22" s="204">
        <v>37.428243398392652</v>
      </c>
      <c r="H22" s="204">
        <v>31.917336394948332</v>
      </c>
      <c r="I22" s="204">
        <v>3.3295063145809416</v>
      </c>
      <c r="J22" s="204">
        <v>18.943742824339839</v>
      </c>
      <c r="K22" s="206">
        <v>0</v>
      </c>
      <c r="L22" s="204">
        <v>64.982778415614234</v>
      </c>
      <c r="M22" s="205">
        <v>1.4925373134328359</v>
      </c>
      <c r="N22" s="204">
        <v>52.238805970149251</v>
      </c>
      <c r="O22" s="204">
        <v>2.4110218140068884</v>
      </c>
      <c r="P22" s="204">
        <v>17.451205510907002</v>
      </c>
      <c r="Q22" s="204">
        <v>1.6073478760045925</v>
      </c>
      <c r="R22" s="204">
        <v>12.284730195177955</v>
      </c>
      <c r="S22" s="204">
        <v>13.54764638346728</v>
      </c>
      <c r="T22" s="207">
        <v>7.8071182548794491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DEA4392-EF24-4D32-AB69-B73310214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2023-06-01T19:07:26Z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