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117" documentId="11_AE56BC44DF4AEACBE23886ABDCF5BC7FE563A7F3" xr6:coauthVersionLast="47" xr6:coauthVersionMax="47" xr10:uidLastSave="{EFB84512-5489-4160-97EE-52C22FB0B7F2}"/>
  <bookViews>
    <workbookView xWindow="-120" yWindow="-120" windowWidth="19410" windowHeight="9705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42" l="1"/>
  <c r="J22" i="6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G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C22" i="42" l="1"/>
  <c r="G20" i="42"/>
  <c r="D20" i="38"/>
  <c r="B9" i="64"/>
  <c r="D6" i="42"/>
  <c r="G6" i="42"/>
  <c r="L6" i="42"/>
  <c r="G7" i="42"/>
  <c r="L7" i="42"/>
  <c r="G8" i="42"/>
  <c r="L8" i="42"/>
  <c r="G9" i="42"/>
  <c r="L9" i="42"/>
  <c r="G10" i="42"/>
  <c r="L10" i="42"/>
  <c r="G11" i="42"/>
  <c r="L11" i="42"/>
  <c r="G12" i="42"/>
  <c r="L12" i="42"/>
  <c r="G13" i="42"/>
  <c r="L13" i="42"/>
  <c r="G14" i="42"/>
  <c r="L14" i="42"/>
  <c r="G15" i="42"/>
  <c r="L15" i="42"/>
  <c r="G16" i="42"/>
  <c r="L16" i="42"/>
  <c r="G17" i="42"/>
  <c r="L17" i="42"/>
  <c r="L18" i="42"/>
  <c r="G19" i="42"/>
  <c r="L19" i="42"/>
  <c r="L20" i="42"/>
  <c r="G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B22" i="63" s="1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7" i="63"/>
  <c r="D11" i="39"/>
  <c r="K22" i="42" l="1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22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G22" i="63" l="1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<sst xmlns="http://schemas.openxmlformats.org/spreadsheetml/2006/main" count="363" uniqueCount="91">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</sst>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JUNE 30,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40</v>
      </c>
      <c r="C6" s="181">
        <v>30</v>
      </c>
      <c r="D6" s="182">
        <v>40</v>
      </c>
      <c r="E6" s="183">
        <v>30</v>
      </c>
      <c r="F6" s="183">
        <v>62.5</v>
      </c>
      <c r="G6" s="182">
        <v>12.5</v>
      </c>
      <c r="H6" s="182">
        <v>17.5</v>
      </c>
      <c r="I6" s="184">
        <v>5</v>
      </c>
      <c r="J6" s="182">
        <v>22.5</v>
      </c>
      <c r="K6" s="182">
        <v>0</v>
      </c>
      <c r="L6" s="182">
        <v>70</v>
      </c>
      <c r="M6" s="185">
        <v>0</v>
      </c>
      <c r="N6" s="182">
        <v>17.5</v>
      </c>
      <c r="O6" s="182">
        <v>2.5</v>
      </c>
      <c r="P6" s="182">
        <v>27.5</v>
      </c>
      <c r="Q6" s="182">
        <v>2.5</v>
      </c>
      <c r="R6" s="182">
        <v>5</v>
      </c>
      <c r="S6" s="182">
        <v>25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101</v>
      </c>
      <c r="C7" s="188">
        <v>16.831683168316832</v>
      </c>
      <c r="D7" s="189">
        <v>49.504950495049506</v>
      </c>
      <c r="E7" s="190">
        <v>33.663366336633665</v>
      </c>
      <c r="F7" s="190">
        <v>51.485148514851488</v>
      </c>
      <c r="G7" s="189">
        <v>37.623762376237622</v>
      </c>
      <c r="H7" s="189">
        <v>64.356435643564353</v>
      </c>
      <c r="I7" s="189">
        <v>6.9306930693069306</v>
      </c>
      <c r="J7" s="189">
        <v>11.881188118811881</v>
      </c>
      <c r="K7" s="189">
        <v>0.99009900990099009</v>
      </c>
      <c r="L7" s="189">
        <v>47.524752475247524</v>
      </c>
      <c r="M7" s="190">
        <v>0</v>
      </c>
      <c r="N7" s="189">
        <v>59.405940594059402</v>
      </c>
      <c r="O7" s="189">
        <v>3.9603960396039604</v>
      </c>
      <c r="P7" s="189">
        <v>15.841584158415841</v>
      </c>
      <c r="Q7" s="189">
        <v>1.9801980198019802</v>
      </c>
      <c r="R7" s="189">
        <v>12.871287128712872</v>
      </c>
      <c r="S7" s="189">
        <v>7.9207920792079207</v>
      </c>
      <c r="T7" s="192">
        <v>29.702970297029701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24</v>
      </c>
      <c r="C8" s="188">
        <v>95.833333333333343</v>
      </c>
      <c r="D8" s="189">
        <v>4.166666666666667</v>
      </c>
      <c r="E8" s="190">
        <v>0</v>
      </c>
      <c r="F8" s="190">
        <v>33.333333333333336</v>
      </c>
      <c r="G8" s="189">
        <v>12.5</v>
      </c>
      <c r="H8" s="189">
        <v>25</v>
      </c>
      <c r="I8" s="189">
        <v>4.166666666666667</v>
      </c>
      <c r="J8" s="189">
        <v>54.166666666666671</v>
      </c>
      <c r="K8" s="189">
        <v>0</v>
      </c>
      <c r="L8" s="189">
        <v>87.5</v>
      </c>
      <c r="M8" s="193">
        <v>0</v>
      </c>
      <c r="N8" s="189">
        <v>41.666666666666671</v>
      </c>
      <c r="O8" s="189">
        <v>4.166666666666667</v>
      </c>
      <c r="P8" s="189">
        <v>4.166666666666667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75</v>
      </c>
      <c r="C9" s="188">
        <v>29.333333333333336</v>
      </c>
      <c r="D9" s="189">
        <v>48</v>
      </c>
      <c r="E9" s="190">
        <v>22.666666666666664</v>
      </c>
      <c r="F9" s="190">
        <v>52</v>
      </c>
      <c r="G9" s="189">
        <v>20</v>
      </c>
      <c r="H9" s="189">
        <v>80</v>
      </c>
      <c r="I9" s="189">
        <v>4</v>
      </c>
      <c r="J9" s="189">
        <v>22.666666666666664</v>
      </c>
      <c r="K9" s="189">
        <v>5.3333333333333339</v>
      </c>
      <c r="L9" s="189">
        <v>4</v>
      </c>
      <c r="M9" s="190">
        <v>4</v>
      </c>
      <c r="N9" s="189">
        <v>29.333333333333336</v>
      </c>
      <c r="O9" s="189">
        <v>2.666666666666667</v>
      </c>
      <c r="P9" s="189">
        <v>14.666666666666668</v>
      </c>
      <c r="Q9" s="189">
        <v>4</v>
      </c>
      <c r="R9" s="189">
        <v>17.333333333333332</v>
      </c>
      <c r="S9" s="189">
        <v>20</v>
      </c>
      <c r="T9" s="192">
        <v>1.3333333333333335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44</v>
      </c>
      <c r="C10" s="188">
        <v>70.454545454545453</v>
      </c>
      <c r="D10" s="189">
        <v>22.727272727272727</v>
      </c>
      <c r="E10" s="190">
        <v>6.8181818181818183</v>
      </c>
      <c r="F10" s="190">
        <v>61.36363636363636</v>
      </c>
      <c r="G10" s="189">
        <v>27.272727272727273</v>
      </c>
      <c r="H10" s="189">
        <v>13.636363636363637</v>
      </c>
      <c r="I10" s="191">
        <v>11.363636363636363</v>
      </c>
      <c r="J10" s="189">
        <v>20.454545454545453</v>
      </c>
      <c r="K10" s="189">
        <v>0</v>
      </c>
      <c r="L10" s="189">
        <v>90.909090909090907</v>
      </c>
      <c r="M10" s="193">
        <v>4.5454545454545459</v>
      </c>
      <c r="N10" s="189">
        <v>0</v>
      </c>
      <c r="O10" s="189">
        <v>0</v>
      </c>
      <c r="P10" s="189">
        <v>0</v>
      </c>
      <c r="Q10" s="189">
        <v>0</v>
      </c>
      <c r="R10" s="189">
        <v>2.2727272727272729</v>
      </c>
      <c r="S10" s="189">
        <v>2.2727272727272729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111</v>
      </c>
      <c r="C11" s="188">
        <v>53.153153153153156</v>
      </c>
      <c r="D11" s="189">
        <v>27.027027027027025</v>
      </c>
      <c r="E11" s="190">
        <v>19.81981981981982</v>
      </c>
      <c r="F11" s="190">
        <v>65.765765765765764</v>
      </c>
      <c r="G11" s="189">
        <v>27.927927927927925</v>
      </c>
      <c r="H11" s="189">
        <v>23.423423423423422</v>
      </c>
      <c r="I11" s="189">
        <v>2.7027027027027026</v>
      </c>
      <c r="J11" s="189">
        <v>9.9099099099099099</v>
      </c>
      <c r="K11" s="189">
        <v>0.90090090090090091</v>
      </c>
      <c r="L11" s="189">
        <v>54.054054054054049</v>
      </c>
      <c r="M11" s="190">
        <v>0</v>
      </c>
      <c r="N11" s="189">
        <v>72.072072072072075</v>
      </c>
      <c r="O11" s="189">
        <v>0.90090090090090091</v>
      </c>
      <c r="P11" s="189">
        <v>9.0090090090090094</v>
      </c>
      <c r="Q11" s="189">
        <v>0.90090090090090091</v>
      </c>
      <c r="R11" s="189">
        <v>9.9099099099099099</v>
      </c>
      <c r="S11" s="189">
        <v>16.216216216216218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23</v>
      </c>
      <c r="C12" s="188">
        <v>13.043478260869565</v>
      </c>
      <c r="D12" s="189">
        <v>34.782608695652172</v>
      </c>
      <c r="E12" s="190">
        <v>52.173913043478258</v>
      </c>
      <c r="F12" s="190">
        <v>56.521739130434781</v>
      </c>
      <c r="G12" s="189">
        <v>21.739130434782609</v>
      </c>
      <c r="H12" s="189">
        <v>26.086956521739129</v>
      </c>
      <c r="I12" s="189">
        <v>8.695652173913043</v>
      </c>
      <c r="J12" s="189">
        <v>47.826086956521742</v>
      </c>
      <c r="K12" s="189">
        <v>4.3478260869565215</v>
      </c>
      <c r="L12" s="189">
        <v>17.391304347826086</v>
      </c>
      <c r="M12" s="193">
        <v>0</v>
      </c>
      <c r="N12" s="189">
        <v>65.217391304347828</v>
      </c>
      <c r="O12" s="189">
        <v>0</v>
      </c>
      <c r="P12" s="189">
        <v>30.434782608695649</v>
      </c>
      <c r="Q12" s="189">
        <v>4.3478260869565215</v>
      </c>
      <c r="R12" s="189">
        <v>8.695652173913043</v>
      </c>
      <c r="S12" s="189">
        <v>17.391304347826086</v>
      </c>
      <c r="T12" s="192">
        <v>13.043478260869565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65</v>
      </c>
      <c r="C13" s="188">
        <v>58.46153846153846</v>
      </c>
      <c r="D13" s="189">
        <v>26.153846153846153</v>
      </c>
      <c r="E13" s="190">
        <v>15.384615384615385</v>
      </c>
      <c r="F13" s="190">
        <v>50.769230769230774</v>
      </c>
      <c r="G13" s="189">
        <v>38.46153846153846</v>
      </c>
      <c r="H13" s="189">
        <v>27.69230769230769</v>
      </c>
      <c r="I13" s="189">
        <v>13.846153846153845</v>
      </c>
      <c r="J13" s="189">
        <v>35.384615384615387</v>
      </c>
      <c r="K13" s="189">
        <v>33.846153846153847</v>
      </c>
      <c r="L13" s="189">
        <v>53.846153846153847</v>
      </c>
      <c r="M13" s="190">
        <v>10.769230769230768</v>
      </c>
      <c r="N13" s="189">
        <v>0</v>
      </c>
      <c r="O13" s="191">
        <v>1.5384615384615383</v>
      </c>
      <c r="P13" s="189">
        <v>18.461538461538463</v>
      </c>
      <c r="Q13" s="189">
        <v>0</v>
      </c>
      <c r="R13" s="189">
        <v>1.5384615384615383</v>
      </c>
      <c r="S13" s="189">
        <v>13.846153846153845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75</v>
      </c>
      <c r="C14" s="188">
        <v>50.666666666666671</v>
      </c>
      <c r="D14" s="189">
        <v>37.333333333333336</v>
      </c>
      <c r="E14" s="190">
        <v>12</v>
      </c>
      <c r="F14" s="190">
        <v>30.666666666666664</v>
      </c>
      <c r="G14" s="189">
        <v>26.666666666666664</v>
      </c>
      <c r="H14" s="189">
        <v>46.666666666666671</v>
      </c>
      <c r="I14" s="189">
        <v>1.3333333333333335</v>
      </c>
      <c r="J14" s="189">
        <v>13.333333333333332</v>
      </c>
      <c r="K14" s="189">
        <v>1.3333333333333335</v>
      </c>
      <c r="L14" s="189">
        <v>88</v>
      </c>
      <c r="M14" s="193">
        <v>0</v>
      </c>
      <c r="N14" s="189">
        <v>25.333333333333336</v>
      </c>
      <c r="O14" s="189">
        <v>4</v>
      </c>
      <c r="P14" s="189">
        <v>18.666666666666668</v>
      </c>
      <c r="Q14" s="189">
        <v>0</v>
      </c>
      <c r="R14" s="189">
        <v>5.3333333333333339</v>
      </c>
      <c r="S14" s="189">
        <v>1.3333333333333335</v>
      </c>
      <c r="T14" s="192">
        <v>1.3333333333333335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426</v>
      </c>
      <c r="C15" s="188">
        <v>77.699530516431921</v>
      </c>
      <c r="D15" s="189">
        <v>11.971830985915492</v>
      </c>
      <c r="E15" s="190">
        <v>10.328638497652582</v>
      </c>
      <c r="F15" s="190">
        <v>53.051643192488264</v>
      </c>
      <c r="G15" s="189">
        <v>65.492957746478865</v>
      </c>
      <c r="H15" s="189">
        <v>17.136150234741784</v>
      </c>
      <c r="I15" s="189">
        <v>0.23474178403755869</v>
      </c>
      <c r="J15" s="189">
        <v>16.666666666666668</v>
      </c>
      <c r="K15" s="189">
        <v>44.835680751173712</v>
      </c>
      <c r="L15" s="189">
        <v>49.061032863849768</v>
      </c>
      <c r="M15" s="190">
        <v>0</v>
      </c>
      <c r="N15" s="189">
        <v>89.906103286384962</v>
      </c>
      <c r="O15" s="189">
        <v>1.408450704225352</v>
      </c>
      <c r="P15" s="189">
        <v>17.136150234741784</v>
      </c>
      <c r="Q15" s="189">
        <v>0.70422535211267601</v>
      </c>
      <c r="R15" s="189">
        <v>14.788732394366198</v>
      </c>
      <c r="S15" s="189">
        <v>2.816901408450704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28</v>
      </c>
      <c r="C16" s="188">
        <v>25</v>
      </c>
      <c r="D16" s="189">
        <v>32.142857142857139</v>
      </c>
      <c r="E16" s="190">
        <v>42.857142857142854</v>
      </c>
      <c r="F16" s="190">
        <v>50</v>
      </c>
      <c r="G16" s="189">
        <v>89.285714285714292</v>
      </c>
      <c r="H16" s="189">
        <v>21.428571428571427</v>
      </c>
      <c r="I16" s="189">
        <v>7.1428571428571432</v>
      </c>
      <c r="J16" s="189">
        <v>17.857142857142858</v>
      </c>
      <c r="K16" s="189">
        <v>21.428571428571427</v>
      </c>
      <c r="L16" s="189">
        <v>0</v>
      </c>
      <c r="M16" s="190">
        <v>7.1428571428571432</v>
      </c>
      <c r="N16" s="189">
        <v>0</v>
      </c>
      <c r="O16" s="189">
        <v>3.5714285714285716</v>
      </c>
      <c r="P16" s="189">
        <v>21.428571428571427</v>
      </c>
      <c r="Q16" s="191">
        <v>0</v>
      </c>
      <c r="R16" s="189">
        <v>3.5714285714285716</v>
      </c>
      <c r="S16" s="189">
        <v>14.285714285714286</v>
      </c>
      <c r="T16" s="192">
        <v>85.714285714285708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30</v>
      </c>
      <c r="C17" s="188">
        <v>50</v>
      </c>
      <c r="D17" s="189">
        <v>40</v>
      </c>
      <c r="E17" s="190">
        <v>10</v>
      </c>
      <c r="F17" s="190">
        <v>70</v>
      </c>
      <c r="G17" s="189">
        <v>23.333333333333336</v>
      </c>
      <c r="H17" s="189">
        <v>40</v>
      </c>
      <c r="I17" s="189">
        <v>23.333333333333336</v>
      </c>
      <c r="J17" s="189">
        <v>23.333333333333336</v>
      </c>
      <c r="K17" s="189">
        <v>50</v>
      </c>
      <c r="L17" s="189">
        <v>10</v>
      </c>
      <c r="M17" s="190">
        <v>16.666666666666668</v>
      </c>
      <c r="N17" s="189">
        <v>56.666666666666671</v>
      </c>
      <c r="O17" s="189">
        <v>0</v>
      </c>
      <c r="P17" s="189">
        <v>10</v>
      </c>
      <c r="Q17" s="191">
        <v>6.6666666666666661</v>
      </c>
      <c r="R17" s="189">
        <v>33.333333333333336</v>
      </c>
      <c r="S17" s="189">
        <v>6.6666666666666661</v>
      </c>
      <c r="T17" s="192">
        <v>3.333333333333333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108</v>
      </c>
      <c r="C18" s="188">
        <v>44.444444444444443</v>
      </c>
      <c r="D18" s="189">
        <v>32.407407407407412</v>
      </c>
      <c r="E18" s="190">
        <v>23.148148148148149</v>
      </c>
      <c r="F18" s="190">
        <v>46.296296296296298</v>
      </c>
      <c r="G18" s="189">
        <v>32.407407407407412</v>
      </c>
      <c r="H18" s="189">
        <v>19.444444444444443</v>
      </c>
      <c r="I18" s="189">
        <v>0</v>
      </c>
      <c r="J18" s="189">
        <v>43.518518518518519</v>
      </c>
      <c r="K18" s="189">
        <v>8.3333333333333339</v>
      </c>
      <c r="L18" s="189">
        <v>37.962962962962962</v>
      </c>
      <c r="M18" s="190">
        <v>0.92592592592592593</v>
      </c>
      <c r="N18" s="189">
        <v>25.925925925925927</v>
      </c>
      <c r="O18" s="191">
        <v>1.8518518518518519</v>
      </c>
      <c r="P18" s="189">
        <v>12.962962962962964</v>
      </c>
      <c r="Q18" s="189">
        <v>2.7777777777777777</v>
      </c>
      <c r="R18" s="189">
        <v>2.7777777777777777</v>
      </c>
      <c r="S18" s="189">
        <v>25.925925925925927</v>
      </c>
      <c r="T18" s="192">
        <v>0.92592592592592593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37</v>
      </c>
      <c r="C19" s="188">
        <v>18.918918918918919</v>
      </c>
      <c r="D19" s="189">
        <v>24.324324324324326</v>
      </c>
      <c r="E19" s="190">
        <v>56.756756756756758</v>
      </c>
      <c r="F19" s="190">
        <v>83.78378378378379</v>
      </c>
      <c r="G19" s="189">
        <v>43.243243243243242</v>
      </c>
      <c r="H19" s="189">
        <v>13.513513513513512</v>
      </c>
      <c r="I19" s="191">
        <v>0</v>
      </c>
      <c r="J19" s="189">
        <v>13.513513513513512</v>
      </c>
      <c r="K19" s="189">
        <v>2.7027027027027026</v>
      </c>
      <c r="L19" s="189">
        <v>48.648648648648653</v>
      </c>
      <c r="M19" s="193">
        <v>2.7027027027027026</v>
      </c>
      <c r="N19" s="189">
        <v>94.594594594594597</v>
      </c>
      <c r="O19" s="189">
        <v>2.7027027027027026</v>
      </c>
      <c r="P19" s="189">
        <v>43.243243243243242</v>
      </c>
      <c r="Q19" s="189">
        <v>0</v>
      </c>
      <c r="R19" s="191">
        <v>24.324324324324326</v>
      </c>
      <c r="S19" s="189">
        <v>51.351351351351347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55</v>
      </c>
      <c r="C20" s="188">
        <v>56.36363636363636</v>
      </c>
      <c r="D20" s="189">
        <v>29.09090909090909</v>
      </c>
      <c r="E20" s="190">
        <v>14.545454545454545</v>
      </c>
      <c r="F20" s="190">
        <v>54.545454545454547</v>
      </c>
      <c r="G20" s="189">
        <v>30.90909090909091</v>
      </c>
      <c r="H20" s="189">
        <v>23.636363636363637</v>
      </c>
      <c r="I20" s="189">
        <v>0</v>
      </c>
      <c r="J20" s="189">
        <v>16.363636363636363</v>
      </c>
      <c r="K20" s="189">
        <v>0</v>
      </c>
      <c r="L20" s="189">
        <v>92.72727272727272</v>
      </c>
      <c r="M20" s="190">
        <v>0</v>
      </c>
      <c r="N20" s="189">
        <v>74.545454545454547</v>
      </c>
      <c r="O20" s="189">
        <v>3.6363636363636362</v>
      </c>
      <c r="P20" s="189">
        <v>18.181818181818183</v>
      </c>
      <c r="Q20" s="189">
        <v>0</v>
      </c>
      <c r="R20" s="189">
        <v>1.8181818181818181</v>
      </c>
      <c r="S20" s="189">
        <v>7.2727272727272725</v>
      </c>
      <c r="T20" s="192">
        <v>60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97</v>
      </c>
      <c r="C21" s="195">
        <v>62.886597938144334</v>
      </c>
      <c r="D21" s="196">
        <v>28.865979381443299</v>
      </c>
      <c r="E21" s="197">
        <v>8.247422680412372</v>
      </c>
      <c r="F21" s="197">
        <v>47.422680412371136</v>
      </c>
      <c r="G21" s="196">
        <v>16.494845360824744</v>
      </c>
      <c r="H21" s="196">
        <v>28.865979381443299</v>
      </c>
      <c r="I21" s="198">
        <v>2.061855670103093</v>
      </c>
      <c r="J21" s="196">
        <v>58.762886597938142</v>
      </c>
      <c r="K21" s="196">
        <v>25.773195876288661</v>
      </c>
      <c r="L21" s="196">
        <v>30.927835051546388</v>
      </c>
      <c r="M21" s="199">
        <v>1.0309278350515465</v>
      </c>
      <c r="N21" s="196">
        <v>8.247422680412372</v>
      </c>
      <c r="O21" s="196">
        <v>6.1855670103092777</v>
      </c>
      <c r="P21" s="196">
        <v>15.463917525773194</v>
      </c>
      <c r="Q21" s="196">
        <v>6.1855670103092777</v>
      </c>
      <c r="R21" s="196">
        <v>9.2783505154639165</v>
      </c>
      <c r="S21" s="198">
        <v>7.2164948453608249</v>
      </c>
      <c r="T21" s="200">
        <v>4.123711340206186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1339</v>
      </c>
      <c r="C22" s="209">
        <v>55.489171023151606</v>
      </c>
      <c r="D22" s="210">
        <v>26.58700522778193</v>
      </c>
      <c r="E22" s="211">
        <v>17.923823749066468</v>
      </c>
      <c r="F22" s="211">
        <v>53.099327856609406</v>
      </c>
      <c r="G22" s="210">
        <v>41.000746825989545</v>
      </c>
      <c r="H22" s="210">
        <v>28.90216579536968</v>
      </c>
      <c r="I22" s="210">
        <v>3.360716952949963</v>
      </c>
      <c r="J22" s="210">
        <v>23.599701269604182</v>
      </c>
      <c r="K22" s="210">
        <v>20.687079910380881</v>
      </c>
      <c r="L22" s="210">
        <v>49.066467513069455</v>
      </c>
      <c r="M22" s="211">
        <v>1.6430171769977597</v>
      </c>
      <c r="N22" s="210">
        <v>54.144884241971624</v>
      </c>
      <c r="O22" s="210">
        <v>2.315160567587752</v>
      </c>
      <c r="P22" s="210">
        <v>16.355489171023152</v>
      </c>
      <c r="Q22" s="210">
        <v>1.6430171769977597</v>
      </c>
      <c r="R22" s="210">
        <v>10.679611650485437</v>
      </c>
      <c r="S22" s="210">
        <v>10.604929051530995</v>
      </c>
      <c r="T22" s="212">
        <v>7.3188946975354749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4</v>
      </c>
      <c r="C7" s="32">
        <v>1</v>
      </c>
      <c r="D7" s="33">
        <f t="shared" ref="D7:D22" si="0">(C7/B7)</f>
        <v>0.25</v>
      </c>
      <c r="E7" s="34">
        <v>1</v>
      </c>
      <c r="F7" s="35">
        <v>0</v>
      </c>
      <c r="G7" s="32">
        <v>1</v>
      </c>
      <c r="H7" s="32">
        <v>1</v>
      </c>
      <c r="I7" s="36">
        <v>1</v>
      </c>
      <c r="J7" s="35">
        <v>1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</v>
      </c>
      <c r="C8" s="40">
        <v>0</v>
      </c>
      <c r="D8" s="41">
        <f t="shared" si="0"/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10</v>
      </c>
      <c r="C9" s="40">
        <v>5</v>
      </c>
      <c r="D9" s="41">
        <f>IF(B9&gt;0,C9/B9,0)</f>
        <v>0.5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>IF(B10&gt;0,C10/B10,0)</f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3</v>
      </c>
      <c r="D11" s="41">
        <f>IF(B11&gt;0,C11/B11,0)</f>
        <v>0</v>
      </c>
      <c r="E11" s="42">
        <v>3</v>
      </c>
      <c r="F11" s="43">
        <v>2</v>
      </c>
      <c r="G11" s="40">
        <v>3</v>
      </c>
      <c r="H11" s="43">
        <v>0</v>
      </c>
      <c r="I11" s="44">
        <v>2</v>
      </c>
      <c r="J11" s="43">
        <v>3</v>
      </c>
      <c r="K11" s="44">
        <v>2</v>
      </c>
      <c r="L11" s="45">
        <v>1</v>
      </c>
      <c r="M11" s="44">
        <v>3</v>
      </c>
      <c r="N11" s="46">
        <v>3</v>
      </c>
      <c r="O11" s="28"/>
    </row>
    <row r="12" spans="1:18" s="29" customFormat="1" ht="20.100000000000001" customHeight="1" x14ac:dyDescent="0.2">
      <c r="A12" s="18" t="s">
        <v>40</v>
      </c>
      <c r="B12" s="39">
        <v>10</v>
      </c>
      <c r="C12" s="40">
        <v>2</v>
      </c>
      <c r="D12" s="41">
        <f t="shared" si="0"/>
        <v>0.2</v>
      </c>
      <c r="E12" s="39">
        <v>2</v>
      </c>
      <c r="F12" s="43">
        <v>0</v>
      </c>
      <c r="G12" s="40">
        <v>2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2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22</v>
      </c>
      <c r="D13" s="41">
        <f t="shared" si="0"/>
        <v>0.95652173913043481</v>
      </c>
      <c r="E13" s="42">
        <v>22</v>
      </c>
      <c r="F13" s="43">
        <v>22</v>
      </c>
      <c r="G13" s="40">
        <v>22</v>
      </c>
      <c r="H13" s="43">
        <v>22</v>
      </c>
      <c r="I13" s="44">
        <v>22</v>
      </c>
      <c r="J13" s="43">
        <v>22</v>
      </c>
      <c r="K13" s="44">
        <v>22</v>
      </c>
      <c r="L13" s="45">
        <v>21</v>
      </c>
      <c r="M13" s="44">
        <v>22</v>
      </c>
      <c r="N13" s="46">
        <v>22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1</v>
      </c>
      <c r="D14" s="41">
        <f>IF(B14&gt;0,C14/B14,0)</f>
        <v>0</v>
      </c>
      <c r="E14" s="42">
        <v>1</v>
      </c>
      <c r="F14" s="43">
        <v>1</v>
      </c>
      <c r="G14" s="40">
        <v>1</v>
      </c>
      <c r="H14" s="43">
        <v>1</v>
      </c>
      <c r="I14" s="44">
        <v>1</v>
      </c>
      <c r="J14" s="43">
        <v>1</v>
      </c>
      <c r="K14" s="44">
        <v>1</v>
      </c>
      <c r="L14" s="45">
        <v>1</v>
      </c>
      <c r="M14" s="44">
        <v>1</v>
      </c>
      <c r="N14" s="46">
        <v>0</v>
      </c>
      <c r="O14" s="28"/>
    </row>
    <row r="15" spans="1:18" s="29" customFormat="1" ht="20.100000000000001" customHeight="1" x14ac:dyDescent="0.2">
      <c r="A15" s="18" t="s">
        <v>43</v>
      </c>
      <c r="B15" s="39">
        <v>140</v>
      </c>
      <c r="C15" s="40">
        <v>199</v>
      </c>
      <c r="D15" s="41">
        <f t="shared" si="0"/>
        <v>1.4214285714285715</v>
      </c>
      <c r="E15" s="42">
        <v>116</v>
      </c>
      <c r="F15" s="43">
        <v>3</v>
      </c>
      <c r="G15" s="40">
        <v>172</v>
      </c>
      <c r="H15" s="43">
        <v>108</v>
      </c>
      <c r="I15" s="44">
        <v>127</v>
      </c>
      <c r="J15" s="43">
        <v>88</v>
      </c>
      <c r="K15" s="44">
        <v>63</v>
      </c>
      <c r="L15" s="45">
        <v>118</v>
      </c>
      <c r="M15" s="44">
        <v>108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20</v>
      </c>
      <c r="C16" s="40">
        <v>8</v>
      </c>
      <c r="D16" s="41">
        <f>IF(B16&gt;0,C16/B16,0)</f>
        <v>0.4</v>
      </c>
      <c r="E16" s="42">
        <v>8</v>
      </c>
      <c r="F16" s="43">
        <v>8</v>
      </c>
      <c r="G16" s="40">
        <v>8</v>
      </c>
      <c r="H16" s="43">
        <v>8</v>
      </c>
      <c r="I16" s="44">
        <v>8</v>
      </c>
      <c r="J16" s="43">
        <v>8</v>
      </c>
      <c r="K16" s="44">
        <v>8</v>
      </c>
      <c r="L16" s="45">
        <v>8</v>
      </c>
      <c r="M16" s="44">
        <v>8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16</v>
      </c>
      <c r="C17" s="40">
        <v>15</v>
      </c>
      <c r="D17" s="41">
        <f t="shared" si="0"/>
        <v>0.9375</v>
      </c>
      <c r="E17" s="42">
        <v>15</v>
      </c>
      <c r="F17" s="43">
        <v>0</v>
      </c>
      <c r="G17" s="40">
        <v>6</v>
      </c>
      <c r="H17" s="43">
        <v>15</v>
      </c>
      <c r="I17" s="44">
        <v>15</v>
      </c>
      <c r="J17" s="43">
        <v>15</v>
      </c>
      <c r="K17" s="44">
        <v>15</v>
      </c>
      <c r="L17" s="45">
        <v>15</v>
      </c>
      <c r="M17" s="44">
        <v>15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5</v>
      </c>
      <c r="C18" s="40">
        <v>10</v>
      </c>
      <c r="D18" s="41">
        <f t="shared" si="0"/>
        <v>2</v>
      </c>
      <c r="E18" s="42">
        <v>6</v>
      </c>
      <c r="F18" s="43">
        <v>6</v>
      </c>
      <c r="G18" s="40">
        <v>9</v>
      </c>
      <c r="H18" s="43">
        <v>7</v>
      </c>
      <c r="I18" s="44">
        <v>7</v>
      </c>
      <c r="J18" s="43">
        <v>0</v>
      </c>
      <c r="K18" s="44">
        <v>0</v>
      </c>
      <c r="L18" s="45">
        <v>9</v>
      </c>
      <c r="M18" s="44">
        <v>8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1</v>
      </c>
      <c r="D19" s="41">
        <f>IF(B19&gt;0,C19/B19,0)</f>
        <v>0</v>
      </c>
      <c r="E19" s="42">
        <v>1</v>
      </c>
      <c r="F19" s="43">
        <v>1</v>
      </c>
      <c r="G19" s="40">
        <v>1</v>
      </c>
      <c r="H19" s="43">
        <v>1</v>
      </c>
      <c r="I19" s="44">
        <v>0</v>
      </c>
      <c r="J19" s="43">
        <v>1</v>
      </c>
      <c r="K19" s="44">
        <v>1</v>
      </c>
      <c r="L19" s="45">
        <v>1</v>
      </c>
      <c r="M19" s="44">
        <v>1</v>
      </c>
      <c r="N19" s="46">
        <v>1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>IF(B20&gt;0,(C20/B20),0)</f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29</v>
      </c>
      <c r="D21" s="52">
        <f>IF(B21&gt;0,C21/B21,0)</f>
        <v>0.96666666666666667</v>
      </c>
      <c r="E21" s="53">
        <v>1</v>
      </c>
      <c r="F21" s="54">
        <v>1</v>
      </c>
      <c r="G21" s="51">
        <v>17</v>
      </c>
      <c r="H21" s="54">
        <v>0</v>
      </c>
      <c r="I21" s="55">
        <v>17</v>
      </c>
      <c r="J21" s="54">
        <v>0</v>
      </c>
      <c r="K21" s="55">
        <v>1</v>
      </c>
      <c r="L21" s="56">
        <v>0</v>
      </c>
      <c r="M21" s="55">
        <v>16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262</v>
      </c>
      <c r="C22" s="60">
        <f>SUM(C6:C21)</f>
        <v>296</v>
      </c>
      <c r="D22" s="61">
        <f t="shared" si="0"/>
        <v>1.1297709923664123</v>
      </c>
      <c r="E22" s="60">
        <f>SUM(E6:E21)</f>
        <v>176</v>
      </c>
      <c r="F22" s="60">
        <f t="shared" ref="F22:N22" si="1">SUM(F6:F21)</f>
        <v>44</v>
      </c>
      <c r="G22" s="60">
        <f t="shared" si="1"/>
        <v>242</v>
      </c>
      <c r="H22" s="60">
        <f t="shared" si="1"/>
        <v>163</v>
      </c>
      <c r="I22" s="60">
        <f t="shared" si="1"/>
        <v>201</v>
      </c>
      <c r="J22" s="60">
        <f t="shared" si="1"/>
        <v>139</v>
      </c>
      <c r="K22" s="60">
        <f t="shared" si="1"/>
        <v>115</v>
      </c>
      <c r="L22" s="60">
        <f t="shared" si="1"/>
        <v>175</v>
      </c>
      <c r="M22" s="60">
        <f t="shared" si="1"/>
        <v>185</v>
      </c>
      <c r="N22" s="62">
        <f t="shared" si="1"/>
        <v>26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FY23 QUARTER ENDING JUNE 30,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46</v>
      </c>
      <c r="C6" s="20">
        <v>40</v>
      </c>
      <c r="D6" s="21">
        <f t="shared" ref="D6:D22" si="0">(C6/B6)</f>
        <v>0.86956521739130432</v>
      </c>
      <c r="E6" s="22">
        <v>0</v>
      </c>
      <c r="F6" s="23">
        <v>28</v>
      </c>
      <c r="G6" s="20">
        <v>39</v>
      </c>
      <c r="H6" s="20">
        <v>5</v>
      </c>
      <c r="I6" s="24">
        <v>9</v>
      </c>
      <c r="J6" s="23">
        <v>2</v>
      </c>
      <c r="K6" s="25">
        <v>0</v>
      </c>
      <c r="L6" s="26">
        <v>0</v>
      </c>
      <c r="M6" s="24">
        <v>39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96</v>
      </c>
      <c r="C7" s="32">
        <v>100</v>
      </c>
      <c r="D7" s="33">
        <f t="shared" si="0"/>
        <v>1.0416666666666667</v>
      </c>
      <c r="E7" s="34">
        <v>85</v>
      </c>
      <c r="F7" s="35">
        <v>39</v>
      </c>
      <c r="G7" s="32">
        <v>20</v>
      </c>
      <c r="H7" s="32">
        <v>20</v>
      </c>
      <c r="I7" s="36">
        <v>61</v>
      </c>
      <c r="J7" s="35">
        <v>69</v>
      </c>
      <c r="K7" s="36">
        <v>69</v>
      </c>
      <c r="L7" s="37">
        <v>81</v>
      </c>
      <c r="M7" s="36">
        <v>94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56</v>
      </c>
      <c r="C8" s="40">
        <v>24</v>
      </c>
      <c r="D8" s="41">
        <f t="shared" si="0"/>
        <v>0.42857142857142855</v>
      </c>
      <c r="E8" s="42">
        <v>0</v>
      </c>
      <c r="F8" s="43">
        <v>21</v>
      </c>
      <c r="G8" s="40">
        <v>0</v>
      </c>
      <c r="H8" s="43">
        <v>2</v>
      </c>
      <c r="I8" s="44">
        <v>3</v>
      </c>
      <c r="J8" s="43">
        <v>6</v>
      </c>
      <c r="K8" s="44">
        <v>0</v>
      </c>
      <c r="L8" s="45">
        <v>0</v>
      </c>
      <c r="M8" s="44">
        <v>12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82</v>
      </c>
      <c r="C9" s="40">
        <v>70</v>
      </c>
      <c r="D9" s="41">
        <f t="shared" si="0"/>
        <v>0.85365853658536583</v>
      </c>
      <c r="E9" s="42">
        <v>1</v>
      </c>
      <c r="F9" s="43">
        <v>0</v>
      </c>
      <c r="G9" s="40">
        <v>0</v>
      </c>
      <c r="H9" s="43">
        <v>4</v>
      </c>
      <c r="I9" s="44">
        <v>0</v>
      </c>
      <c r="J9" s="43">
        <v>19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59</v>
      </c>
      <c r="C10" s="40">
        <v>44</v>
      </c>
      <c r="D10" s="41">
        <f t="shared" si="0"/>
        <v>0.74576271186440679</v>
      </c>
      <c r="E10" s="42">
        <v>42</v>
      </c>
      <c r="F10" s="43">
        <v>42</v>
      </c>
      <c r="G10" s="40">
        <v>42</v>
      </c>
      <c r="H10" s="43">
        <v>42</v>
      </c>
      <c r="I10" s="44">
        <v>42</v>
      </c>
      <c r="J10" s="43">
        <v>42</v>
      </c>
      <c r="K10" s="44">
        <v>42</v>
      </c>
      <c r="L10" s="45">
        <v>42</v>
      </c>
      <c r="M10" s="44">
        <v>7</v>
      </c>
      <c r="N10" s="46">
        <v>42</v>
      </c>
      <c r="O10" s="28"/>
    </row>
    <row r="11" spans="1:18" s="29" customFormat="1" ht="20.100000000000001" customHeight="1" x14ac:dyDescent="0.2">
      <c r="A11" s="18" t="s">
        <v>39</v>
      </c>
      <c r="B11" s="39">
        <v>122</v>
      </c>
      <c r="C11" s="40">
        <v>108</v>
      </c>
      <c r="D11" s="41">
        <f t="shared" si="0"/>
        <v>0.88524590163934425</v>
      </c>
      <c r="E11" s="42">
        <v>104</v>
      </c>
      <c r="F11" s="43">
        <v>67</v>
      </c>
      <c r="G11" s="40">
        <v>100</v>
      </c>
      <c r="H11" s="43">
        <v>0</v>
      </c>
      <c r="I11" s="44">
        <v>51</v>
      </c>
      <c r="J11" s="43">
        <v>54</v>
      </c>
      <c r="K11" s="44">
        <v>103</v>
      </c>
      <c r="L11" s="45">
        <v>0</v>
      </c>
      <c r="M11" s="44">
        <v>104</v>
      </c>
      <c r="N11" s="46">
        <v>97</v>
      </c>
      <c r="O11" s="28"/>
    </row>
    <row r="12" spans="1:18" s="29" customFormat="1" ht="20.100000000000001" customHeight="1" x14ac:dyDescent="0.2">
      <c r="A12" s="18" t="s">
        <v>40</v>
      </c>
      <c r="B12" s="39">
        <v>40</v>
      </c>
      <c r="C12" s="40">
        <v>21</v>
      </c>
      <c r="D12" s="41">
        <f t="shared" si="0"/>
        <v>0.52500000000000002</v>
      </c>
      <c r="E12" s="39">
        <v>19</v>
      </c>
      <c r="F12" s="43">
        <v>0</v>
      </c>
      <c r="G12" s="40">
        <v>19</v>
      </c>
      <c r="H12" s="43">
        <v>0</v>
      </c>
      <c r="I12" s="44">
        <v>5</v>
      </c>
      <c r="J12" s="40">
        <v>5</v>
      </c>
      <c r="K12" s="47">
        <v>9</v>
      </c>
      <c r="L12" s="45">
        <v>0</v>
      </c>
      <c r="M12" s="44">
        <v>19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47</v>
      </c>
      <c r="C13" s="40">
        <v>43</v>
      </c>
      <c r="D13" s="41">
        <f t="shared" si="0"/>
        <v>0.91489361702127658</v>
      </c>
      <c r="E13" s="42">
        <v>41</v>
      </c>
      <c r="F13" s="43">
        <v>41</v>
      </c>
      <c r="G13" s="40">
        <v>41</v>
      </c>
      <c r="H13" s="43">
        <v>26</v>
      </c>
      <c r="I13" s="44">
        <v>41</v>
      </c>
      <c r="J13" s="43">
        <v>41</v>
      </c>
      <c r="K13" s="44">
        <v>41</v>
      </c>
      <c r="L13" s="45">
        <v>29</v>
      </c>
      <c r="M13" s="44">
        <v>41</v>
      </c>
      <c r="N13" s="46">
        <v>41</v>
      </c>
      <c r="O13" s="28"/>
    </row>
    <row r="14" spans="1:18" s="29" customFormat="1" ht="20.100000000000001" customHeight="1" x14ac:dyDescent="0.2">
      <c r="A14" s="18" t="s">
        <v>42</v>
      </c>
      <c r="B14" s="39">
        <v>77</v>
      </c>
      <c r="C14" s="40">
        <v>74</v>
      </c>
      <c r="D14" s="41">
        <f t="shared" si="0"/>
        <v>0.96103896103896103</v>
      </c>
      <c r="E14" s="42">
        <v>67</v>
      </c>
      <c r="F14" s="43">
        <v>65</v>
      </c>
      <c r="G14" s="40">
        <v>52</v>
      </c>
      <c r="H14" s="43">
        <v>49</v>
      </c>
      <c r="I14" s="44">
        <v>51</v>
      </c>
      <c r="J14" s="43">
        <v>67</v>
      </c>
      <c r="K14" s="44">
        <v>51</v>
      </c>
      <c r="L14" s="45">
        <v>67</v>
      </c>
      <c r="M14" s="44">
        <v>66</v>
      </c>
      <c r="N14" s="46">
        <v>14</v>
      </c>
      <c r="O14" s="28"/>
    </row>
    <row r="15" spans="1:18" s="29" customFormat="1" ht="20.100000000000001" customHeight="1" x14ac:dyDescent="0.2">
      <c r="A15" s="18" t="s">
        <v>43</v>
      </c>
      <c r="B15" s="39">
        <v>288</v>
      </c>
      <c r="C15" s="40">
        <v>227</v>
      </c>
      <c r="D15" s="41">
        <f t="shared" si="0"/>
        <v>0.78819444444444442</v>
      </c>
      <c r="E15" s="42">
        <v>216</v>
      </c>
      <c r="F15" s="43">
        <v>226</v>
      </c>
      <c r="G15" s="40">
        <v>116</v>
      </c>
      <c r="H15" s="43">
        <v>75</v>
      </c>
      <c r="I15" s="44">
        <v>157</v>
      </c>
      <c r="J15" s="43">
        <v>122</v>
      </c>
      <c r="K15" s="44">
        <v>65</v>
      </c>
      <c r="L15" s="45">
        <v>159</v>
      </c>
      <c r="M15" s="44">
        <v>201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59</v>
      </c>
      <c r="C16" s="40">
        <v>20</v>
      </c>
      <c r="D16" s="41">
        <f t="shared" si="0"/>
        <v>0.33898305084745761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19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45</v>
      </c>
      <c r="C17" s="40">
        <v>15</v>
      </c>
      <c r="D17" s="41">
        <f t="shared" si="0"/>
        <v>0.33333333333333331</v>
      </c>
      <c r="E17" s="42">
        <v>11</v>
      </c>
      <c r="F17" s="43">
        <v>0</v>
      </c>
      <c r="G17" s="40">
        <v>15</v>
      </c>
      <c r="H17" s="43">
        <v>0</v>
      </c>
      <c r="I17" s="44">
        <v>11</v>
      </c>
      <c r="J17" s="43">
        <v>15</v>
      </c>
      <c r="K17" s="44">
        <v>1</v>
      </c>
      <c r="L17" s="45">
        <v>10</v>
      </c>
      <c r="M17" s="44">
        <v>15</v>
      </c>
      <c r="N17" s="46">
        <v>4</v>
      </c>
      <c r="O17" s="28"/>
    </row>
    <row r="18" spans="1:22" s="29" customFormat="1" ht="20.100000000000001" customHeight="1" x14ac:dyDescent="0.2">
      <c r="A18" s="18" t="s">
        <v>46</v>
      </c>
      <c r="B18" s="39">
        <v>139</v>
      </c>
      <c r="C18" s="40">
        <v>98</v>
      </c>
      <c r="D18" s="41">
        <f t="shared" si="0"/>
        <v>0.70503597122302153</v>
      </c>
      <c r="E18" s="42">
        <v>75</v>
      </c>
      <c r="F18" s="43">
        <v>59</v>
      </c>
      <c r="G18" s="40">
        <v>61</v>
      </c>
      <c r="H18" s="43">
        <v>34</v>
      </c>
      <c r="I18" s="44">
        <v>34</v>
      </c>
      <c r="J18" s="43">
        <v>20</v>
      </c>
      <c r="K18" s="44">
        <v>7</v>
      </c>
      <c r="L18" s="45">
        <v>90</v>
      </c>
      <c r="M18" s="44">
        <v>73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43</v>
      </c>
      <c r="C19" s="40">
        <v>36</v>
      </c>
      <c r="D19" s="41">
        <f t="shared" si="0"/>
        <v>0.83720930232558144</v>
      </c>
      <c r="E19" s="42">
        <v>36</v>
      </c>
      <c r="F19" s="43">
        <v>35</v>
      </c>
      <c r="G19" s="40">
        <v>36</v>
      </c>
      <c r="H19" s="43">
        <v>36</v>
      </c>
      <c r="I19" s="44">
        <v>0</v>
      </c>
      <c r="J19" s="43">
        <v>36</v>
      </c>
      <c r="K19" s="44">
        <v>36</v>
      </c>
      <c r="L19" s="45">
        <v>35</v>
      </c>
      <c r="M19" s="44">
        <v>36</v>
      </c>
      <c r="N19" s="46">
        <v>36</v>
      </c>
      <c r="O19" s="28"/>
    </row>
    <row r="20" spans="1:22" s="29" customFormat="1" ht="20.100000000000001" customHeight="1" x14ac:dyDescent="0.2">
      <c r="A20" s="18" t="s">
        <v>48</v>
      </c>
      <c r="B20" s="39">
        <v>90</v>
      </c>
      <c r="C20" s="40">
        <v>55</v>
      </c>
      <c r="D20" s="41">
        <f t="shared" si="0"/>
        <v>0.61111111111111116</v>
      </c>
      <c r="E20" s="42">
        <v>55</v>
      </c>
      <c r="F20" s="43">
        <v>54</v>
      </c>
      <c r="G20" s="40">
        <v>37</v>
      </c>
      <c r="H20" s="43">
        <v>48</v>
      </c>
      <c r="I20" s="44">
        <v>48</v>
      </c>
      <c r="J20" s="43">
        <v>25</v>
      </c>
      <c r="K20" s="44">
        <v>37</v>
      </c>
      <c r="L20" s="45">
        <v>12</v>
      </c>
      <c r="M20" s="44">
        <v>51</v>
      </c>
      <c r="N20" s="46">
        <v>43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68</v>
      </c>
      <c r="D21" s="52">
        <f t="shared" si="0"/>
        <v>0.52307692307692311</v>
      </c>
      <c r="E21" s="53">
        <v>17</v>
      </c>
      <c r="F21" s="54">
        <v>33</v>
      </c>
      <c r="G21" s="51">
        <v>46</v>
      </c>
      <c r="H21" s="54">
        <v>1</v>
      </c>
      <c r="I21" s="55">
        <v>44</v>
      </c>
      <c r="J21" s="54">
        <v>15</v>
      </c>
      <c r="K21" s="55">
        <v>33</v>
      </c>
      <c r="L21" s="56">
        <v>0</v>
      </c>
      <c r="M21" s="55">
        <v>14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1419</v>
      </c>
      <c r="C22" s="60">
        <f>SUM(C6:C21)</f>
        <v>1043</v>
      </c>
      <c r="D22" s="61">
        <f t="shared" si="0"/>
        <v>0.73502466525722343</v>
      </c>
      <c r="E22" s="60">
        <f>SUM(E6:E21)</f>
        <v>769</v>
      </c>
      <c r="F22" s="60">
        <f t="shared" ref="F22:N22" si="1">SUM(F6:F21)</f>
        <v>710</v>
      </c>
      <c r="G22" s="60">
        <f t="shared" si="1"/>
        <v>624</v>
      </c>
      <c r="H22" s="60">
        <f t="shared" si="1"/>
        <v>342</v>
      </c>
      <c r="I22" s="60">
        <f t="shared" si="1"/>
        <v>557</v>
      </c>
      <c r="J22" s="60">
        <f t="shared" si="1"/>
        <v>557</v>
      </c>
      <c r="K22" s="60">
        <f t="shared" si="1"/>
        <v>494</v>
      </c>
      <c r="L22" s="60">
        <f t="shared" si="1"/>
        <v>525</v>
      </c>
      <c r="M22" s="60">
        <f t="shared" si="1"/>
        <v>772</v>
      </c>
      <c r="N22" s="62">
        <f t="shared" si="1"/>
        <v>277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FY23 QUARTER ENDING JUNE 30, 2023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46</v>
      </c>
      <c r="C6" s="20">
        <f>+'1 In School Youth Part'!C6+'2 Out of School Youth Part'!C6</f>
        <v>40</v>
      </c>
      <c r="D6" s="21">
        <f t="shared" ref="D6:D22" si="0">(C6/B6)</f>
        <v>0.86956521739130432</v>
      </c>
      <c r="E6" s="67">
        <f>+'1 In School Youth Part'!E6+'2 Out of School Youth Part'!E6</f>
        <v>0</v>
      </c>
      <c r="F6" s="25">
        <f>+'1 In School Youth Part'!F6+'2 Out of School Youth Part'!F6</f>
        <v>28</v>
      </c>
      <c r="G6" s="47">
        <f>+'1 In School Youth Part'!G6+'2 Out of School Youth Part'!G6</f>
        <v>39</v>
      </c>
      <c r="H6" s="47">
        <f>+'1 In School Youth Part'!H6+'2 Out of School Youth Part'!H6</f>
        <v>5</v>
      </c>
      <c r="I6" s="47">
        <f>+'1 In School Youth Part'!I6+'2 Out of School Youth Part'!I6</f>
        <v>9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39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100</v>
      </c>
      <c r="C7" s="32">
        <f>+'1 In School Youth Part'!C7+'2 Out of School Youth Part'!C7</f>
        <v>101</v>
      </c>
      <c r="D7" s="33">
        <f t="shared" si="0"/>
        <v>1.01</v>
      </c>
      <c r="E7" s="69">
        <f>+'1 In School Youth Part'!E7+'2 Out of School Youth Part'!E7</f>
        <v>86</v>
      </c>
      <c r="F7" s="47">
        <f>+'1 In School Youth Part'!F7+'2 Out of School Youth Part'!F7</f>
        <v>39</v>
      </c>
      <c r="G7" s="47">
        <f>+'1 In School Youth Part'!G7+'2 Out of School Youth Part'!G7</f>
        <v>21</v>
      </c>
      <c r="H7" s="47">
        <f>+'1 In School Youth Part'!H7+'2 Out of School Youth Part'!H7</f>
        <v>21</v>
      </c>
      <c r="I7" s="47">
        <f>+'1 In School Youth Part'!I7+'2 Out of School Youth Part'!I7</f>
        <v>62</v>
      </c>
      <c r="J7" s="47">
        <f>+'1 In School Youth Part'!J7+'2 Out of School Youth Part'!J7</f>
        <v>70</v>
      </c>
      <c r="K7" s="47">
        <f>+'1 In School Youth Part'!K7+'2 Out of School Youth Part'!K7</f>
        <v>70</v>
      </c>
      <c r="L7" s="47">
        <f>+'1 In School Youth Part'!L7+'2 Out of School Youth Part'!L7</f>
        <v>82</v>
      </c>
      <c r="M7" s="47">
        <f>+'1 In School Youth Part'!M7+'2 Out of School Youth Part'!M7</f>
        <v>95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60</v>
      </c>
      <c r="C8" s="40">
        <f>+'1 In School Youth Part'!C8+'2 Out of School Youth Part'!C8</f>
        <v>24</v>
      </c>
      <c r="D8" s="41">
        <f t="shared" si="0"/>
        <v>0.4</v>
      </c>
      <c r="E8" s="69">
        <f>+'1 In School Youth Part'!E8+'2 Out of School Youth Part'!E8</f>
        <v>0</v>
      </c>
      <c r="F8" s="47">
        <f>+'1 In School Youth Part'!F8+'2 Out of School Youth Part'!F8</f>
        <v>21</v>
      </c>
      <c r="G8" s="47">
        <f>+'1 In School Youth Part'!G8+'2 Out of School Youth Part'!G8</f>
        <v>0</v>
      </c>
      <c r="H8" s="47">
        <f>+'1 In School Youth Part'!H8+'2 Out of School Youth Part'!H8</f>
        <v>2</v>
      </c>
      <c r="I8" s="47">
        <f>+'1 In School Youth Part'!I8+'2 Out of School Youth Part'!I8</f>
        <v>3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12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92</v>
      </c>
      <c r="C9" s="40">
        <f>+'1 In School Youth Part'!C9+'2 Out of School Youth Part'!C9</f>
        <v>75</v>
      </c>
      <c r="D9" s="41">
        <f t="shared" si="0"/>
        <v>0.81521739130434778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4</v>
      </c>
      <c r="I9" s="47">
        <f>+'1 In School Youth Part'!I9+'2 Out of School Youth Part'!I9</f>
        <v>0</v>
      </c>
      <c r="J9" s="47">
        <f>+'1 In School Youth Part'!J9+'2 Out of School Youth Part'!J9</f>
        <v>19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59</v>
      </c>
      <c r="C10" s="40">
        <f>+'1 In School Youth Part'!C10+'2 Out of School Youth Part'!C10</f>
        <v>44</v>
      </c>
      <c r="D10" s="41">
        <f t="shared" si="0"/>
        <v>0.74576271186440679</v>
      </c>
      <c r="E10" s="69">
        <f>+'1 In School Youth Part'!E10+'2 Out of School Youth Part'!E10</f>
        <v>42</v>
      </c>
      <c r="F10" s="47">
        <f>+'1 In School Youth Part'!F10+'2 Out of School Youth Part'!F10</f>
        <v>42</v>
      </c>
      <c r="G10" s="47">
        <f>+'1 In School Youth Part'!G10+'2 Out of School Youth Part'!G10</f>
        <v>42</v>
      </c>
      <c r="H10" s="47">
        <f>+'1 In School Youth Part'!H10+'2 Out of School Youth Part'!H10</f>
        <v>42</v>
      </c>
      <c r="I10" s="47">
        <f>+'1 In School Youth Part'!I10+'2 Out of School Youth Part'!I10</f>
        <v>42</v>
      </c>
      <c r="J10" s="47">
        <f>+'1 In School Youth Part'!J10+'2 Out of School Youth Part'!J10</f>
        <v>42</v>
      </c>
      <c r="K10" s="47">
        <f>+'1 In School Youth Part'!K10+'2 Out of School Youth Part'!K10</f>
        <v>42</v>
      </c>
      <c r="L10" s="47">
        <f>+'1 In School Youth Part'!L10+'2 Out of School Youth Part'!L10</f>
        <v>42</v>
      </c>
      <c r="M10" s="47">
        <f>+'1 In School Youth Part'!M10+'2 Out of School Youth Part'!M10</f>
        <v>7</v>
      </c>
      <c r="N10" s="70">
        <f>+'1 In School Youth Part'!N10+'2 Out of School Youth Part'!N10</f>
        <v>42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122</v>
      </c>
      <c r="C11" s="40">
        <f>+'1 In School Youth Part'!C11+'2 Out of School Youth Part'!C11</f>
        <v>111</v>
      </c>
      <c r="D11" s="41">
        <f t="shared" si="0"/>
        <v>0.9098360655737705</v>
      </c>
      <c r="E11" s="69">
        <f>+'1 In School Youth Part'!E11+'2 Out of School Youth Part'!E11</f>
        <v>107</v>
      </c>
      <c r="F11" s="47">
        <f>+'1 In School Youth Part'!F11+'2 Out of School Youth Part'!F11</f>
        <v>69</v>
      </c>
      <c r="G11" s="47">
        <f>+'1 In School Youth Part'!G11+'2 Out of School Youth Part'!G11</f>
        <v>103</v>
      </c>
      <c r="H11" s="47">
        <f>+'1 In School Youth Part'!H11+'2 Out of School Youth Part'!H11</f>
        <v>0</v>
      </c>
      <c r="I11" s="47">
        <f>+'1 In School Youth Part'!I11+'2 Out of School Youth Part'!I11</f>
        <v>53</v>
      </c>
      <c r="J11" s="47">
        <f>+'1 In School Youth Part'!J11+'2 Out of School Youth Part'!J11</f>
        <v>57</v>
      </c>
      <c r="K11" s="47">
        <f>+'1 In School Youth Part'!K11+'2 Out of School Youth Part'!K11</f>
        <v>105</v>
      </c>
      <c r="L11" s="47">
        <f>+'1 In School Youth Part'!L11+'2 Out of School Youth Part'!L11</f>
        <v>1</v>
      </c>
      <c r="M11" s="47">
        <f>+'1 In School Youth Part'!M11+'2 Out of School Youth Part'!M11</f>
        <v>107</v>
      </c>
      <c r="N11" s="70">
        <f>+'1 In School Youth Part'!N11+'2 Out of School Youth Part'!N11</f>
        <v>100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50</v>
      </c>
      <c r="C12" s="40">
        <f>+'1 In School Youth Part'!C12+'2 Out of School Youth Part'!C12</f>
        <v>23</v>
      </c>
      <c r="D12" s="41">
        <f t="shared" si="0"/>
        <v>0.46</v>
      </c>
      <c r="E12" s="69">
        <f>+'1 In School Youth Part'!E12+'2 Out of School Youth Part'!E12</f>
        <v>21</v>
      </c>
      <c r="F12" s="47">
        <f>+'1 In School Youth Part'!F12+'2 Out of School Youth Part'!F12</f>
        <v>0</v>
      </c>
      <c r="G12" s="47">
        <f>+'1 In School Youth Part'!G12+'2 Out of School Youth Part'!G12</f>
        <v>21</v>
      </c>
      <c r="H12" s="47">
        <f>+'1 In School Youth Part'!H12+'2 Out of School Youth Part'!H12</f>
        <v>0</v>
      </c>
      <c r="I12" s="47">
        <f>+'1 In School Youth Part'!I12+'2 Out of School Youth Part'!I12</f>
        <v>6</v>
      </c>
      <c r="J12" s="47">
        <f>+'1 In School Youth Part'!J12+'2 Out of School Youth Part'!J12</f>
        <v>5</v>
      </c>
      <c r="K12" s="47">
        <f>+'1 In School Youth Part'!K12+'2 Out of School Youth Part'!K12</f>
        <v>10</v>
      </c>
      <c r="L12" s="47">
        <f>+'1 In School Youth Part'!L12+'2 Out of School Youth Part'!L12</f>
        <v>0</v>
      </c>
      <c r="M12" s="47">
        <f>+'1 In School Youth Part'!M12+'2 Out of School Youth Part'!M12</f>
        <v>21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70</v>
      </c>
      <c r="C13" s="40">
        <f>+'1 In School Youth Part'!C13+'2 Out of School Youth Part'!C13</f>
        <v>65</v>
      </c>
      <c r="D13" s="41">
        <f t="shared" si="0"/>
        <v>0.9285714285714286</v>
      </c>
      <c r="E13" s="69">
        <f>+'1 In School Youth Part'!E13+'2 Out of School Youth Part'!E13</f>
        <v>63</v>
      </c>
      <c r="F13" s="47">
        <f>+'1 In School Youth Part'!F13+'2 Out of School Youth Part'!F13</f>
        <v>63</v>
      </c>
      <c r="G13" s="47">
        <f>+'1 In School Youth Part'!G13+'2 Out of School Youth Part'!G13</f>
        <v>63</v>
      </c>
      <c r="H13" s="47">
        <f>+'1 In School Youth Part'!H13+'2 Out of School Youth Part'!H13</f>
        <v>48</v>
      </c>
      <c r="I13" s="47">
        <f>+'1 In School Youth Part'!I13+'2 Out of School Youth Part'!I13</f>
        <v>63</v>
      </c>
      <c r="J13" s="47">
        <f>+'1 In School Youth Part'!J13+'2 Out of School Youth Part'!J13</f>
        <v>63</v>
      </c>
      <c r="K13" s="47">
        <f>+'1 In School Youth Part'!K13+'2 Out of School Youth Part'!K13</f>
        <v>63</v>
      </c>
      <c r="L13" s="47">
        <f>+'1 In School Youth Part'!L13+'2 Out of School Youth Part'!L13</f>
        <v>50</v>
      </c>
      <c r="M13" s="47">
        <f>+'1 In School Youth Part'!M13+'2 Out of School Youth Part'!M13</f>
        <v>63</v>
      </c>
      <c r="N13" s="70">
        <f>+'1 In School Youth Part'!N13+'2 Out of School Youth Part'!N13</f>
        <v>63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77</v>
      </c>
      <c r="C14" s="40">
        <f>+'1 In School Youth Part'!C14+'2 Out of School Youth Part'!C14</f>
        <v>75</v>
      </c>
      <c r="D14" s="41">
        <f t="shared" si="0"/>
        <v>0.97402597402597402</v>
      </c>
      <c r="E14" s="69">
        <f>+'1 In School Youth Part'!E14+'2 Out of School Youth Part'!E14</f>
        <v>68</v>
      </c>
      <c r="F14" s="47">
        <f>+'1 In School Youth Part'!F14+'2 Out of School Youth Part'!F14</f>
        <v>66</v>
      </c>
      <c r="G14" s="47">
        <f>+'1 In School Youth Part'!G14+'2 Out of School Youth Part'!G14</f>
        <v>53</v>
      </c>
      <c r="H14" s="47">
        <f>+'1 In School Youth Part'!H14+'2 Out of School Youth Part'!H14</f>
        <v>50</v>
      </c>
      <c r="I14" s="47">
        <f>+'1 In School Youth Part'!I14+'2 Out of School Youth Part'!I14</f>
        <v>52</v>
      </c>
      <c r="J14" s="47">
        <f>+'1 In School Youth Part'!J14+'2 Out of School Youth Part'!J14</f>
        <v>68</v>
      </c>
      <c r="K14" s="47">
        <f>+'1 In School Youth Part'!K14+'2 Out of School Youth Part'!K14</f>
        <v>52</v>
      </c>
      <c r="L14" s="47">
        <f>+'1 In School Youth Part'!L14+'2 Out of School Youth Part'!L14</f>
        <v>68</v>
      </c>
      <c r="M14" s="47">
        <f>+'1 In School Youth Part'!M14+'2 Out of School Youth Part'!M14</f>
        <v>67</v>
      </c>
      <c r="N14" s="70">
        <f>+'1 In School Youth Part'!N14+'2 Out of School Youth Part'!N14</f>
        <v>14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428</v>
      </c>
      <c r="C15" s="40">
        <f>+'1 In School Youth Part'!C15+'2 Out of School Youth Part'!C15</f>
        <v>426</v>
      </c>
      <c r="D15" s="41">
        <f t="shared" si="0"/>
        <v>0.99532710280373837</v>
      </c>
      <c r="E15" s="69">
        <f>+'1 In School Youth Part'!E15+'2 Out of School Youth Part'!E15</f>
        <v>332</v>
      </c>
      <c r="F15" s="47">
        <f>+'1 In School Youth Part'!F15+'2 Out of School Youth Part'!F15</f>
        <v>229</v>
      </c>
      <c r="G15" s="47">
        <f>+'1 In School Youth Part'!G15+'2 Out of School Youth Part'!G15</f>
        <v>288</v>
      </c>
      <c r="H15" s="47">
        <f>+'1 In School Youth Part'!H15+'2 Out of School Youth Part'!H15</f>
        <v>183</v>
      </c>
      <c r="I15" s="47">
        <f>+'1 In School Youth Part'!I15+'2 Out of School Youth Part'!I15</f>
        <v>284</v>
      </c>
      <c r="J15" s="47">
        <f>+'1 In School Youth Part'!J15+'2 Out of School Youth Part'!J15</f>
        <v>210</v>
      </c>
      <c r="K15" s="47">
        <f>+'1 In School Youth Part'!K15+'2 Out of School Youth Part'!K15</f>
        <v>128</v>
      </c>
      <c r="L15" s="47">
        <f>+'1 In School Youth Part'!L15+'2 Out of School Youth Part'!L15</f>
        <v>277</v>
      </c>
      <c r="M15" s="47">
        <f>+'1 In School Youth Part'!M15+'2 Out of School Youth Part'!M15</f>
        <v>309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79</v>
      </c>
      <c r="C16" s="40">
        <f>+'1 In School Youth Part'!C16+'2 Out of School Youth Part'!C16</f>
        <v>28</v>
      </c>
      <c r="D16" s="41">
        <f t="shared" si="0"/>
        <v>0.35443037974683544</v>
      </c>
      <c r="E16" s="69">
        <f>+'1 In School Youth Part'!E16+'2 Out of School Youth Part'!E16</f>
        <v>8</v>
      </c>
      <c r="F16" s="47">
        <f>+'1 In School Youth Part'!F16+'2 Out of School Youth Part'!F16</f>
        <v>8</v>
      </c>
      <c r="G16" s="47">
        <f>+'1 In School Youth Part'!G16+'2 Out of School Youth Part'!G16</f>
        <v>8</v>
      </c>
      <c r="H16" s="47">
        <f>+'1 In School Youth Part'!H16+'2 Out of School Youth Part'!H16</f>
        <v>8</v>
      </c>
      <c r="I16" s="47">
        <f>+'1 In School Youth Part'!I16+'2 Out of School Youth Part'!I16</f>
        <v>8</v>
      </c>
      <c r="J16" s="47">
        <f>+'1 In School Youth Part'!J16+'2 Out of School Youth Part'!J16</f>
        <v>27</v>
      </c>
      <c r="K16" s="47">
        <f>+'1 In School Youth Part'!K16+'2 Out of School Youth Part'!K16</f>
        <v>8</v>
      </c>
      <c r="L16" s="47">
        <f>+'1 In School Youth Part'!L16+'2 Out of School Youth Part'!L16</f>
        <v>8</v>
      </c>
      <c r="M16" s="47">
        <f>+'1 In School Youth Part'!M16+'2 Out of School Youth Part'!M16</f>
        <v>8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61</v>
      </c>
      <c r="C17" s="40">
        <f>+'1 In School Youth Part'!C17+'2 Out of School Youth Part'!C17</f>
        <v>30</v>
      </c>
      <c r="D17" s="41">
        <f t="shared" si="0"/>
        <v>0.49180327868852458</v>
      </c>
      <c r="E17" s="69">
        <f>+'1 In School Youth Part'!E17+'2 Out of School Youth Part'!E17</f>
        <v>26</v>
      </c>
      <c r="F17" s="47">
        <f>+'1 In School Youth Part'!F17+'2 Out of School Youth Part'!F17</f>
        <v>0</v>
      </c>
      <c r="G17" s="47">
        <f>+'1 In School Youth Part'!G17+'2 Out of School Youth Part'!G17</f>
        <v>21</v>
      </c>
      <c r="H17" s="47">
        <f>+'1 In School Youth Part'!H17+'2 Out of School Youth Part'!H17</f>
        <v>15</v>
      </c>
      <c r="I17" s="47">
        <f>+'1 In School Youth Part'!I17+'2 Out of School Youth Part'!I17</f>
        <v>26</v>
      </c>
      <c r="J17" s="47">
        <f>+'1 In School Youth Part'!J17+'2 Out of School Youth Part'!J17</f>
        <v>30</v>
      </c>
      <c r="K17" s="47">
        <f>+'1 In School Youth Part'!K17+'2 Out of School Youth Part'!K17</f>
        <v>16</v>
      </c>
      <c r="L17" s="47">
        <f>+'1 In School Youth Part'!L17+'2 Out of School Youth Part'!L17</f>
        <v>25</v>
      </c>
      <c r="M17" s="47">
        <f>+'1 In School Youth Part'!M17+'2 Out of School Youth Part'!M17</f>
        <v>30</v>
      </c>
      <c r="N17" s="70">
        <f>+'1 In School Youth Part'!N17+'2 Out of School Youth Part'!N17</f>
        <v>4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144</v>
      </c>
      <c r="C18" s="40">
        <f>+'1 In School Youth Part'!C18+'2 Out of School Youth Part'!C18</f>
        <v>108</v>
      </c>
      <c r="D18" s="41">
        <f t="shared" si="0"/>
        <v>0.75</v>
      </c>
      <c r="E18" s="69">
        <f>+'1 In School Youth Part'!E18+'2 Out of School Youth Part'!E18</f>
        <v>81</v>
      </c>
      <c r="F18" s="47">
        <f>+'1 In School Youth Part'!F18+'2 Out of School Youth Part'!F18</f>
        <v>65</v>
      </c>
      <c r="G18" s="47">
        <f>+'1 In School Youth Part'!G18+'2 Out of School Youth Part'!G18</f>
        <v>70</v>
      </c>
      <c r="H18" s="47">
        <f>+'1 In School Youth Part'!H18+'2 Out of School Youth Part'!H18</f>
        <v>41</v>
      </c>
      <c r="I18" s="47">
        <f>+'1 In School Youth Part'!I18+'2 Out of School Youth Part'!I18</f>
        <v>41</v>
      </c>
      <c r="J18" s="47">
        <f>+'1 In School Youth Part'!J18+'2 Out of School Youth Part'!J18</f>
        <v>20</v>
      </c>
      <c r="K18" s="47">
        <f>+'1 In School Youth Part'!K18+'2 Out of School Youth Part'!K18</f>
        <v>7</v>
      </c>
      <c r="L18" s="47">
        <f>+'1 In School Youth Part'!L18+'2 Out of School Youth Part'!L18</f>
        <v>99</v>
      </c>
      <c r="M18" s="47">
        <f>+'1 In School Youth Part'!M18+'2 Out of School Youth Part'!M18</f>
        <v>81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43</v>
      </c>
      <c r="C19" s="40">
        <f>+'1 In School Youth Part'!C19+'2 Out of School Youth Part'!C19</f>
        <v>37</v>
      </c>
      <c r="D19" s="41">
        <f t="shared" si="0"/>
        <v>0.86046511627906974</v>
      </c>
      <c r="E19" s="69">
        <f>+'1 In School Youth Part'!E19+'2 Out of School Youth Part'!E19</f>
        <v>37</v>
      </c>
      <c r="F19" s="47">
        <f>+'1 In School Youth Part'!F19+'2 Out of School Youth Part'!F19</f>
        <v>36</v>
      </c>
      <c r="G19" s="47">
        <f>+'1 In School Youth Part'!G19+'2 Out of School Youth Part'!G19</f>
        <v>37</v>
      </c>
      <c r="H19" s="47">
        <f>+'1 In School Youth Part'!H19+'2 Out of School Youth Part'!H19</f>
        <v>37</v>
      </c>
      <c r="I19" s="47">
        <f>+'1 In School Youth Part'!I19+'2 Out of School Youth Part'!I19</f>
        <v>0</v>
      </c>
      <c r="J19" s="47">
        <f>+'1 In School Youth Part'!J19+'2 Out of School Youth Part'!J19</f>
        <v>37</v>
      </c>
      <c r="K19" s="47">
        <f>+'1 In School Youth Part'!K19+'2 Out of School Youth Part'!K19</f>
        <v>37</v>
      </c>
      <c r="L19" s="47">
        <f>+'1 In School Youth Part'!L19+'2 Out of School Youth Part'!L19</f>
        <v>36</v>
      </c>
      <c r="M19" s="47">
        <f>+'1 In School Youth Part'!M19+'2 Out of School Youth Part'!M19</f>
        <v>37</v>
      </c>
      <c r="N19" s="70">
        <f>+'1 In School Youth Part'!N19+'2 Out of School Youth Part'!N19</f>
        <v>37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90</v>
      </c>
      <c r="C20" s="40">
        <f>+'1 In School Youth Part'!C20+'2 Out of School Youth Part'!C20</f>
        <v>55</v>
      </c>
      <c r="D20" s="41">
        <f t="shared" si="0"/>
        <v>0.61111111111111116</v>
      </c>
      <c r="E20" s="69">
        <f>+'1 In School Youth Part'!E20+'2 Out of School Youth Part'!E20</f>
        <v>55</v>
      </c>
      <c r="F20" s="47">
        <f>+'1 In School Youth Part'!F20+'2 Out of School Youth Part'!F20</f>
        <v>54</v>
      </c>
      <c r="G20" s="47">
        <f>+'1 In School Youth Part'!G20+'2 Out of School Youth Part'!G20</f>
        <v>37</v>
      </c>
      <c r="H20" s="47">
        <f>+'1 In School Youth Part'!H20+'2 Out of School Youth Part'!H20</f>
        <v>48</v>
      </c>
      <c r="I20" s="47">
        <f>+'1 In School Youth Part'!I20+'2 Out of School Youth Part'!I20</f>
        <v>48</v>
      </c>
      <c r="J20" s="47">
        <f>+'1 In School Youth Part'!J20+'2 Out of School Youth Part'!J20</f>
        <v>25</v>
      </c>
      <c r="K20" s="47">
        <f>+'1 In School Youth Part'!K20+'2 Out of School Youth Part'!K20</f>
        <v>37</v>
      </c>
      <c r="L20" s="47">
        <f>+'1 In School Youth Part'!L20+'2 Out of School Youth Part'!L20</f>
        <v>12</v>
      </c>
      <c r="M20" s="47">
        <f>+'1 In School Youth Part'!M20+'2 Out of School Youth Part'!M20</f>
        <v>51</v>
      </c>
      <c r="N20" s="70">
        <f>+'1 In School Youth Part'!N20+'2 Out of School Youth Part'!N20</f>
        <v>43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97</v>
      </c>
      <c r="D21" s="52">
        <f t="shared" si="0"/>
        <v>0.60624999999999996</v>
      </c>
      <c r="E21" s="69">
        <f>+'1 In School Youth Part'!E21+'2 Out of School Youth Part'!E21</f>
        <v>18</v>
      </c>
      <c r="F21" s="47">
        <f>+'1 In School Youth Part'!F21+'2 Out of School Youth Part'!F21</f>
        <v>34</v>
      </c>
      <c r="G21" s="47">
        <f>+'1 In School Youth Part'!G21+'2 Out of School Youth Part'!G21</f>
        <v>63</v>
      </c>
      <c r="H21" s="47">
        <f>+'1 In School Youth Part'!H21+'2 Out of School Youth Part'!H21</f>
        <v>1</v>
      </c>
      <c r="I21" s="47">
        <f>+'1 In School Youth Part'!I21+'2 Out of School Youth Part'!I21</f>
        <v>61</v>
      </c>
      <c r="J21" s="47">
        <f>+'1 In School Youth Part'!J21+'2 Out of School Youth Part'!J21</f>
        <v>15</v>
      </c>
      <c r="K21" s="47">
        <f>+'1 In School Youth Part'!K21+'2 Out of School Youth Part'!K21</f>
        <v>34</v>
      </c>
      <c r="L21" s="47">
        <f>+'1 In School Youth Part'!L21+'2 Out of School Youth Part'!L21</f>
        <v>0</v>
      </c>
      <c r="M21" s="47">
        <f>+'1 In School Youth Part'!M21+'2 Out of School Youth Part'!M21</f>
        <v>30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1681</v>
      </c>
      <c r="C22" s="60">
        <f>SUM(C6:C21)</f>
        <v>1339</v>
      </c>
      <c r="D22" s="61">
        <f t="shared" si="0"/>
        <v>0.79654967281380129</v>
      </c>
      <c r="E22" s="73">
        <f>SUM(E6:E21)</f>
        <v>945</v>
      </c>
      <c r="F22" s="74">
        <f t="shared" ref="F22:N22" si="1">SUM(F6:F21)</f>
        <v>754</v>
      </c>
      <c r="G22" s="60">
        <f t="shared" si="1"/>
        <v>866</v>
      </c>
      <c r="H22" s="60">
        <f t="shared" si="1"/>
        <v>505</v>
      </c>
      <c r="I22" s="60">
        <f t="shared" si="1"/>
        <v>758</v>
      </c>
      <c r="J22" s="60">
        <f t="shared" si="1"/>
        <v>696</v>
      </c>
      <c r="K22" s="60">
        <f t="shared" si="1"/>
        <v>609</v>
      </c>
      <c r="L22" s="60">
        <f t="shared" si="1"/>
        <v>700</v>
      </c>
      <c r="M22" s="60">
        <f t="shared" si="1"/>
        <v>957</v>
      </c>
      <c r="N22" s="62">
        <f t="shared" si="1"/>
        <v>303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70" zoomScaleNormal="70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FY23 QUARTER ENDING JUNE 30,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54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3</v>
      </c>
      <c r="C7" s="80">
        <v>1</v>
      </c>
      <c r="D7" s="41">
        <f t="shared" ref="D7:D21" si="1">IF(B7&gt;0,C7/B7,0)</f>
        <v>0.33333333333333331</v>
      </c>
      <c r="E7" s="31">
        <v>1</v>
      </c>
      <c r="F7" s="81">
        <v>1</v>
      </c>
      <c r="G7" s="33">
        <f t="shared" ref="G7:G12" si="2">F7/E7</f>
        <v>1</v>
      </c>
      <c r="H7" s="34">
        <v>1</v>
      </c>
      <c r="I7" s="82">
        <v>0</v>
      </c>
      <c r="J7" s="89">
        <v>0</v>
      </c>
      <c r="K7" s="84">
        <f t="shared" si="0"/>
        <v>0.66666666666666663</v>
      </c>
      <c r="L7" s="33">
        <f t="shared" ref="L7:L22" si="3">IF(C7&gt;0,(F7+I7-J7)/C7,0)</f>
        <v>1</v>
      </c>
      <c r="M7" s="85">
        <v>14.25</v>
      </c>
      <c r="N7" s="31">
        <v>3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3</v>
      </c>
      <c r="C8" s="47">
        <v>0</v>
      </c>
      <c r="D8" s="41">
        <f t="shared" si="1"/>
        <v>0</v>
      </c>
      <c r="E8" s="39">
        <v>1</v>
      </c>
      <c r="F8" s="91">
        <v>0</v>
      </c>
      <c r="G8" s="88">
        <f t="shared" si="2"/>
        <v>0</v>
      </c>
      <c r="H8" s="92">
        <v>1</v>
      </c>
      <c r="I8" s="93">
        <v>0</v>
      </c>
      <c r="J8" s="94">
        <v>0</v>
      </c>
      <c r="K8" s="84">
        <f t="shared" si="0"/>
        <v>0.66666666666666663</v>
      </c>
      <c r="L8" s="33">
        <f t="shared" si="3"/>
        <v>0</v>
      </c>
      <c r="M8" s="95">
        <v>0</v>
      </c>
      <c r="N8" s="39">
        <v>1</v>
      </c>
      <c r="O8" s="70">
        <v>0</v>
      </c>
    </row>
    <row r="9" spans="1:17" s="29" customFormat="1" ht="21.95" customHeight="1" x14ac:dyDescent="0.2">
      <c r="A9" s="18" t="s">
        <v>37</v>
      </c>
      <c r="B9" s="90">
        <v>10</v>
      </c>
      <c r="C9" s="47">
        <v>5</v>
      </c>
      <c r="D9" s="41">
        <f t="shared" si="1"/>
        <v>0.5</v>
      </c>
      <c r="E9" s="39">
        <v>2</v>
      </c>
      <c r="F9" s="91">
        <v>0</v>
      </c>
      <c r="G9" s="41">
        <f>IF(E9&gt;0,F9/E9,0)</f>
        <v>0</v>
      </c>
      <c r="H9" s="42">
        <v>8</v>
      </c>
      <c r="I9" s="48">
        <v>0</v>
      </c>
      <c r="J9" s="94">
        <v>0</v>
      </c>
      <c r="K9" s="84">
        <f t="shared" si="0"/>
        <v>1</v>
      </c>
      <c r="L9" s="33">
        <f t="shared" si="3"/>
        <v>0</v>
      </c>
      <c r="M9" s="95">
        <v>0</v>
      </c>
      <c r="N9" s="39">
        <v>10</v>
      </c>
      <c r="O9" s="70">
        <v>4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>IF(E10&gt;0,F10/E10,0)</f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3</v>
      </c>
      <c r="D11" s="41">
        <f t="shared" si="1"/>
        <v>0</v>
      </c>
      <c r="E11" s="39">
        <v>0</v>
      </c>
      <c r="F11" s="91">
        <v>2</v>
      </c>
      <c r="G11" s="41">
        <f>IF(E11&gt;0,F11/E11,0)</f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0.66666666666666663</v>
      </c>
      <c r="M11" s="95">
        <v>17</v>
      </c>
      <c r="N11" s="39">
        <v>0</v>
      </c>
      <c r="O11" s="70">
        <v>3</v>
      </c>
      <c r="Q11" s="87"/>
    </row>
    <row r="12" spans="1:17" s="29" customFormat="1" ht="21.95" customHeight="1" x14ac:dyDescent="0.2">
      <c r="A12" s="18" t="s">
        <v>40</v>
      </c>
      <c r="B12" s="90">
        <v>5</v>
      </c>
      <c r="C12" s="47">
        <v>1</v>
      </c>
      <c r="D12" s="41">
        <f t="shared" si="1"/>
        <v>0.2</v>
      </c>
      <c r="E12" s="39">
        <v>2</v>
      </c>
      <c r="F12" s="91">
        <v>1</v>
      </c>
      <c r="G12" s="41">
        <f t="shared" si="2"/>
        <v>0.5</v>
      </c>
      <c r="H12" s="42">
        <v>2</v>
      </c>
      <c r="I12" s="48">
        <v>0</v>
      </c>
      <c r="J12" s="94">
        <v>0</v>
      </c>
      <c r="K12" s="84">
        <f t="shared" si="0"/>
        <v>0.8</v>
      </c>
      <c r="L12" s="33">
        <f t="shared" si="3"/>
        <v>1</v>
      </c>
      <c r="M12" s="95">
        <v>14.25</v>
      </c>
      <c r="N12" s="39">
        <v>4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14</v>
      </c>
      <c r="C13" s="47">
        <v>14</v>
      </c>
      <c r="D13" s="41">
        <f t="shared" si="1"/>
        <v>1</v>
      </c>
      <c r="E13" s="39">
        <v>8</v>
      </c>
      <c r="F13" s="91">
        <v>9</v>
      </c>
      <c r="G13" s="88">
        <f t="shared" ref="G13:G22" si="4">F13/E13</f>
        <v>1.125</v>
      </c>
      <c r="H13" s="92">
        <v>3</v>
      </c>
      <c r="I13" s="93">
        <v>7</v>
      </c>
      <c r="J13" s="94">
        <v>0</v>
      </c>
      <c r="K13" s="84">
        <f t="shared" si="0"/>
        <v>0.7857142857142857</v>
      </c>
      <c r="L13" s="33">
        <f t="shared" si="3"/>
        <v>1.1428571428571428</v>
      </c>
      <c r="M13" s="95">
        <v>16.027777777777779</v>
      </c>
      <c r="N13" s="39">
        <v>10</v>
      </c>
      <c r="O13" s="70">
        <v>14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1</v>
      </c>
      <c r="D14" s="41">
        <f t="shared" si="1"/>
        <v>0</v>
      </c>
      <c r="E14" s="39">
        <v>0</v>
      </c>
      <c r="F14" s="91">
        <v>0</v>
      </c>
      <c r="G14" s="41">
        <f>IF(E14&gt;0,F14/E14,0)</f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81</v>
      </c>
      <c r="C15" s="47">
        <v>86</v>
      </c>
      <c r="D15" s="41">
        <f t="shared" si="1"/>
        <v>1.0617283950617284</v>
      </c>
      <c r="E15" s="39">
        <v>15</v>
      </c>
      <c r="F15" s="91">
        <v>8</v>
      </c>
      <c r="G15" s="41">
        <f t="shared" si="4"/>
        <v>0.53333333333333333</v>
      </c>
      <c r="H15" s="42">
        <v>48</v>
      </c>
      <c r="I15" s="48">
        <v>66</v>
      </c>
      <c r="J15" s="94">
        <v>0</v>
      </c>
      <c r="K15" s="84">
        <f t="shared" si="0"/>
        <v>0.77777777777777779</v>
      </c>
      <c r="L15" s="33">
        <f t="shared" si="3"/>
        <v>0.86046511627906974</v>
      </c>
      <c r="M15" s="95">
        <v>16.600000000000001</v>
      </c>
      <c r="N15" s="39">
        <v>61</v>
      </c>
      <c r="O15" s="70">
        <v>75</v>
      </c>
      <c r="Q15" s="87"/>
    </row>
    <row r="16" spans="1:17" s="29" customFormat="1" ht="21.95" customHeight="1" x14ac:dyDescent="0.2">
      <c r="A16" s="18" t="s">
        <v>44</v>
      </c>
      <c r="B16" s="90">
        <v>0</v>
      </c>
      <c r="C16" s="47">
        <v>2</v>
      </c>
      <c r="D16" s="41">
        <f t="shared" si="1"/>
        <v>0</v>
      </c>
      <c r="E16" s="39">
        <v>0</v>
      </c>
      <c r="F16" s="91">
        <v>0</v>
      </c>
      <c r="G16" s="41">
        <f>IF(E16&gt;0,F16/E16,0)</f>
        <v>0</v>
      </c>
      <c r="H16" s="42">
        <v>0</v>
      </c>
      <c r="I16" s="48">
        <v>0</v>
      </c>
      <c r="J16" s="94">
        <v>0</v>
      </c>
      <c r="K16" s="84">
        <f t="shared" si="0"/>
        <v>0</v>
      </c>
      <c r="L16" s="33">
        <f t="shared" si="3"/>
        <v>0</v>
      </c>
      <c r="M16" s="95">
        <v>0</v>
      </c>
      <c r="N16" s="39">
        <v>0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10</v>
      </c>
      <c r="C17" s="47">
        <v>12</v>
      </c>
      <c r="D17" s="41">
        <f t="shared" si="1"/>
        <v>1.2</v>
      </c>
      <c r="E17" s="39">
        <v>2</v>
      </c>
      <c r="F17" s="91">
        <v>4</v>
      </c>
      <c r="G17" s="41">
        <f t="shared" si="4"/>
        <v>2</v>
      </c>
      <c r="H17" s="42">
        <v>5</v>
      </c>
      <c r="I17" s="48">
        <v>0</v>
      </c>
      <c r="J17" s="94">
        <v>0</v>
      </c>
      <c r="K17" s="84">
        <f t="shared" si="0"/>
        <v>0.7</v>
      </c>
      <c r="L17" s="33">
        <f t="shared" si="3"/>
        <v>0.33333333333333331</v>
      </c>
      <c r="M17" s="95">
        <v>15.9375</v>
      </c>
      <c r="N17" s="39">
        <v>5</v>
      </c>
      <c r="O17" s="70">
        <v>12</v>
      </c>
      <c r="Q17" s="87"/>
    </row>
    <row r="18" spans="1:17" s="29" customFormat="1" ht="21.95" customHeight="1" x14ac:dyDescent="0.2">
      <c r="A18" s="18" t="s">
        <v>46</v>
      </c>
      <c r="B18" s="90">
        <v>0</v>
      </c>
      <c r="C18" s="47">
        <v>1</v>
      </c>
      <c r="D18" s="41">
        <f t="shared" si="1"/>
        <v>0</v>
      </c>
      <c r="E18" s="39">
        <v>0</v>
      </c>
      <c r="F18" s="91">
        <v>0</v>
      </c>
      <c r="G18" s="41">
        <f>IF(E18&gt;0,F18/E18,0)</f>
        <v>0</v>
      </c>
      <c r="H18" s="42">
        <v>0</v>
      </c>
      <c r="I18" s="48">
        <v>0</v>
      </c>
      <c r="J18" s="94">
        <v>0</v>
      </c>
      <c r="K18" s="84">
        <f>IF((E18+H18)&gt;0,(E18+H18)/B18,0)</f>
        <v>0</v>
      </c>
      <c r="L18" s="33">
        <f t="shared" si="3"/>
        <v>0</v>
      </c>
      <c r="M18" s="95">
        <v>0</v>
      </c>
      <c r="N18" s="39">
        <v>0</v>
      </c>
      <c r="O18" s="70">
        <v>1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1</v>
      </c>
      <c r="D19" s="41">
        <f t="shared" si="1"/>
        <v>0</v>
      </c>
      <c r="E19" s="39">
        <v>0</v>
      </c>
      <c r="F19" s="91">
        <v>1</v>
      </c>
      <c r="G19" s="41">
        <f>IF(E19&gt;0,F19/E19,0)</f>
        <v>0</v>
      </c>
      <c r="H19" s="34">
        <v>0</v>
      </c>
      <c r="I19" s="82">
        <v>0</v>
      </c>
      <c r="J19" s="83">
        <v>0</v>
      </c>
      <c r="K19" s="84">
        <f t="shared" ref="K19:K22" si="5">IF((E19+H19)&gt;0,(E19+H19)/B19,0)</f>
        <v>0</v>
      </c>
      <c r="L19" s="98">
        <f t="shared" si="3"/>
        <v>1</v>
      </c>
      <c r="M19" s="95">
        <v>17</v>
      </c>
      <c r="N19" s="39">
        <v>0</v>
      </c>
      <c r="O19" s="70">
        <v>1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>IF(E20&gt;0,F20/E20,0)</f>
        <v>0</v>
      </c>
      <c r="H20" s="34">
        <v>0</v>
      </c>
      <c r="I20" s="82">
        <v>0</v>
      </c>
      <c r="J20" s="83">
        <v>0</v>
      </c>
      <c r="K20" s="84">
        <f t="shared" si="5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14</v>
      </c>
      <c r="D21" s="41">
        <f t="shared" si="1"/>
        <v>0.46666666666666667</v>
      </c>
      <c r="E21" s="101">
        <v>15</v>
      </c>
      <c r="F21" s="102">
        <v>3</v>
      </c>
      <c r="G21" s="88">
        <f>IF(E21&gt;0,F21/E21,0)</f>
        <v>0.2</v>
      </c>
      <c r="H21" s="92">
        <v>10</v>
      </c>
      <c r="I21" s="93">
        <v>0</v>
      </c>
      <c r="J21" s="89">
        <v>0</v>
      </c>
      <c r="K21" s="123">
        <f t="shared" si="5"/>
        <v>0.83333333333333337</v>
      </c>
      <c r="L21" s="88">
        <f t="shared" si="3"/>
        <v>0.21428571428571427</v>
      </c>
      <c r="M21" s="103">
        <v>15.25</v>
      </c>
      <c r="N21" s="101">
        <v>25</v>
      </c>
      <c r="O21" s="104">
        <v>10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156</v>
      </c>
      <c r="C22" s="74">
        <f>SUM(C6:C21)</f>
        <v>141</v>
      </c>
      <c r="D22" s="61">
        <f t="shared" ref="D22" si="6">C22/B22</f>
        <v>0.90384615384615385</v>
      </c>
      <c r="E22" s="59">
        <f>SUM(E6:E21)</f>
        <v>46</v>
      </c>
      <c r="F22" s="106">
        <f>SUM(F6:F21)</f>
        <v>29</v>
      </c>
      <c r="G22" s="61">
        <f t="shared" si="4"/>
        <v>0.63043478260869568</v>
      </c>
      <c r="H22" s="107">
        <f>SUM(H6:H21)</f>
        <v>78</v>
      </c>
      <c r="I22" s="108">
        <f>SUM(I6:I21)</f>
        <v>73</v>
      </c>
      <c r="J22" s="109">
        <f>SUM(J6:J21)</f>
        <v>0</v>
      </c>
      <c r="K22" s="110">
        <f t="shared" si="5"/>
        <v>0.79487179487179482</v>
      </c>
      <c r="L22" s="61">
        <f t="shared" si="3"/>
        <v>0.72340425531914898</v>
      </c>
      <c r="M22" s="111">
        <v>16.051785714285714</v>
      </c>
      <c r="N22" s="59">
        <f>SUM(N6:N21)</f>
        <v>119</v>
      </c>
      <c r="O22" s="62">
        <f>SUM(O6:O21)</f>
        <v>121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9" t="s">
        <v>63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1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FY23 QUARTER ENDING JUNE 30,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31</v>
      </c>
      <c r="C6" s="80">
        <v>21</v>
      </c>
      <c r="D6" s="33">
        <f t="shared" ref="D6:D22" si="0">C6/B6</f>
        <v>0.67741935483870963</v>
      </c>
      <c r="E6" s="31">
        <v>13</v>
      </c>
      <c r="F6" s="81">
        <v>9</v>
      </c>
      <c r="G6" s="33">
        <f t="shared" ref="G6:G22" si="1">F6/E6</f>
        <v>0.69230769230769229</v>
      </c>
      <c r="H6" s="34">
        <v>9</v>
      </c>
      <c r="I6" s="82">
        <v>2</v>
      </c>
      <c r="J6" s="83">
        <v>0</v>
      </c>
      <c r="K6" s="121">
        <f>(E6+H6)/B6</f>
        <v>0.70967741935483875</v>
      </c>
      <c r="L6" s="33">
        <f>IF(C6&gt;0,(F6+I6-J6)/C6,0)</f>
        <v>0.52380952380952384</v>
      </c>
      <c r="M6" s="85">
        <v>15.972222222222221</v>
      </c>
      <c r="N6" s="31">
        <v>19</v>
      </c>
      <c r="O6" s="86">
        <v>8</v>
      </c>
      <c r="Q6" s="87"/>
    </row>
    <row r="7" spans="1:17" s="29" customFormat="1" ht="21.95" customHeight="1" x14ac:dyDescent="0.2">
      <c r="A7" s="30" t="s">
        <v>35</v>
      </c>
      <c r="B7" s="79">
        <v>72</v>
      </c>
      <c r="C7" s="80">
        <v>59</v>
      </c>
      <c r="D7" s="88">
        <f t="shared" si="0"/>
        <v>0.81944444444444442</v>
      </c>
      <c r="E7" s="31">
        <v>33</v>
      </c>
      <c r="F7" s="81">
        <v>6</v>
      </c>
      <c r="G7" s="33">
        <f t="shared" si="1"/>
        <v>0.18181818181818182</v>
      </c>
      <c r="H7" s="34">
        <v>24</v>
      </c>
      <c r="I7" s="82">
        <v>8</v>
      </c>
      <c r="J7" s="89">
        <v>0</v>
      </c>
      <c r="K7" s="84">
        <f>(E7+H7)/B7</f>
        <v>0.79166666666666663</v>
      </c>
      <c r="L7" s="33">
        <f>IF(C7&gt;0,(F7+I7-J7)/C7,0)</f>
        <v>0.23728813559322035</v>
      </c>
      <c r="M7" s="85">
        <v>19</v>
      </c>
      <c r="N7" s="31">
        <v>52</v>
      </c>
      <c r="O7" s="86">
        <v>22</v>
      </c>
      <c r="Q7" s="87"/>
    </row>
    <row r="8" spans="1:17" s="29" customFormat="1" ht="21.95" customHeight="1" x14ac:dyDescent="0.2">
      <c r="A8" s="18" t="s">
        <v>36</v>
      </c>
      <c r="B8" s="90">
        <v>35</v>
      </c>
      <c r="C8" s="47">
        <v>14</v>
      </c>
      <c r="D8" s="41">
        <f t="shared" si="0"/>
        <v>0.4</v>
      </c>
      <c r="E8" s="39">
        <v>16</v>
      </c>
      <c r="F8" s="91">
        <v>6</v>
      </c>
      <c r="G8" s="88">
        <f t="shared" si="1"/>
        <v>0.375</v>
      </c>
      <c r="H8" s="92">
        <v>9</v>
      </c>
      <c r="I8" s="93">
        <v>2</v>
      </c>
      <c r="J8" s="94">
        <v>0</v>
      </c>
      <c r="K8" s="84">
        <f t="shared" ref="K8:K22" si="2">(E8+H8)/B8</f>
        <v>0.7142857142857143</v>
      </c>
      <c r="L8" s="33">
        <f t="shared" ref="L8:L22" si="3">IF(C8&gt;0,(F8+I8-J8)/C8,0)</f>
        <v>0.5714285714285714</v>
      </c>
      <c r="M8" s="95">
        <v>15.521666666666668</v>
      </c>
      <c r="N8" s="39">
        <v>22</v>
      </c>
      <c r="O8" s="70">
        <v>12</v>
      </c>
    </row>
    <row r="9" spans="1:17" s="29" customFormat="1" ht="21.95" customHeight="1" x14ac:dyDescent="0.2">
      <c r="A9" s="18" t="s">
        <v>37</v>
      </c>
      <c r="B9" s="90">
        <v>82</v>
      </c>
      <c r="C9" s="47">
        <v>55</v>
      </c>
      <c r="D9" s="41">
        <f t="shared" si="0"/>
        <v>0.67073170731707321</v>
      </c>
      <c r="E9" s="39">
        <v>51</v>
      </c>
      <c r="F9" s="91">
        <v>15</v>
      </c>
      <c r="G9" s="41">
        <f t="shared" si="1"/>
        <v>0.29411764705882354</v>
      </c>
      <c r="H9" s="42">
        <v>11</v>
      </c>
      <c r="I9" s="48">
        <v>0</v>
      </c>
      <c r="J9" s="94">
        <v>0</v>
      </c>
      <c r="K9" s="84">
        <f t="shared" si="2"/>
        <v>0.75609756097560976</v>
      </c>
      <c r="L9" s="33">
        <f t="shared" si="3"/>
        <v>0.27272727272727271</v>
      </c>
      <c r="M9" s="95">
        <v>17.631333333333334</v>
      </c>
      <c r="N9" s="39">
        <v>60</v>
      </c>
      <c r="O9" s="70">
        <v>11</v>
      </c>
      <c r="Q9" s="87"/>
    </row>
    <row r="10" spans="1:17" s="29" customFormat="1" ht="21.95" customHeight="1" x14ac:dyDescent="0.2">
      <c r="A10" s="18" t="s">
        <v>38</v>
      </c>
      <c r="B10" s="90">
        <v>24</v>
      </c>
      <c r="C10" s="47">
        <v>13</v>
      </c>
      <c r="D10" s="41">
        <f t="shared" si="0"/>
        <v>0.54166666666666663</v>
      </c>
      <c r="E10" s="39">
        <v>10</v>
      </c>
      <c r="F10" s="91">
        <v>10</v>
      </c>
      <c r="G10" s="41">
        <f t="shared" si="1"/>
        <v>1</v>
      </c>
      <c r="H10" s="42">
        <v>8</v>
      </c>
      <c r="I10" s="48">
        <v>0</v>
      </c>
      <c r="J10" s="94">
        <v>2</v>
      </c>
      <c r="K10" s="84">
        <f t="shared" si="2"/>
        <v>0.75</v>
      </c>
      <c r="L10" s="33">
        <f t="shared" si="3"/>
        <v>0.61538461538461542</v>
      </c>
      <c r="M10" s="95">
        <v>16.234999999999999</v>
      </c>
      <c r="N10" s="39">
        <v>16</v>
      </c>
      <c r="O10" s="70">
        <v>11</v>
      </c>
      <c r="Q10" s="87"/>
    </row>
    <row r="11" spans="1:17" s="29" customFormat="1" ht="21.95" customHeight="1" x14ac:dyDescent="0.2">
      <c r="A11" s="18" t="s">
        <v>39</v>
      </c>
      <c r="B11" s="90">
        <v>88</v>
      </c>
      <c r="C11" s="47">
        <v>78</v>
      </c>
      <c r="D11" s="41">
        <f t="shared" si="0"/>
        <v>0.88636363636363635</v>
      </c>
      <c r="E11" s="39">
        <v>50</v>
      </c>
      <c r="F11" s="91">
        <v>58</v>
      </c>
      <c r="G11" s="122">
        <f t="shared" si="1"/>
        <v>1.1599999999999999</v>
      </c>
      <c r="H11" s="96">
        <v>13</v>
      </c>
      <c r="I11" s="97">
        <v>3</v>
      </c>
      <c r="J11" s="94">
        <v>0</v>
      </c>
      <c r="K11" s="84">
        <f t="shared" si="2"/>
        <v>0.71590909090909094</v>
      </c>
      <c r="L11" s="33">
        <f t="shared" si="3"/>
        <v>0.78205128205128205</v>
      </c>
      <c r="M11" s="95">
        <v>17.634655172413794</v>
      </c>
      <c r="N11" s="39">
        <v>57</v>
      </c>
      <c r="O11" s="70">
        <v>66</v>
      </c>
      <c r="Q11" s="87"/>
    </row>
    <row r="12" spans="1:17" s="29" customFormat="1" ht="21.95" customHeight="1" x14ac:dyDescent="0.2">
      <c r="A12" s="18" t="s">
        <v>40</v>
      </c>
      <c r="B12" s="90">
        <v>27</v>
      </c>
      <c r="C12" s="47">
        <v>13</v>
      </c>
      <c r="D12" s="41">
        <f t="shared" si="0"/>
        <v>0.48148148148148145</v>
      </c>
      <c r="E12" s="39">
        <v>18</v>
      </c>
      <c r="F12" s="91">
        <v>3</v>
      </c>
      <c r="G12" s="41">
        <f t="shared" si="1"/>
        <v>0.16666666666666666</v>
      </c>
      <c r="H12" s="42">
        <v>4</v>
      </c>
      <c r="I12" s="48">
        <v>0</v>
      </c>
      <c r="J12" s="94">
        <v>0</v>
      </c>
      <c r="K12" s="84">
        <f t="shared" si="2"/>
        <v>0.81481481481481477</v>
      </c>
      <c r="L12" s="33">
        <f t="shared" si="3"/>
        <v>0.23076923076923078</v>
      </c>
      <c r="M12" s="95">
        <v>14.5</v>
      </c>
      <c r="N12" s="39">
        <v>20</v>
      </c>
      <c r="O12" s="70">
        <v>4</v>
      </c>
      <c r="Q12" s="87"/>
    </row>
    <row r="13" spans="1:17" s="29" customFormat="1" ht="21.95" customHeight="1" x14ac:dyDescent="0.2">
      <c r="A13" s="18" t="s">
        <v>41</v>
      </c>
      <c r="B13" s="90">
        <v>28</v>
      </c>
      <c r="C13" s="47">
        <v>20</v>
      </c>
      <c r="D13" s="41">
        <f t="shared" si="0"/>
        <v>0.7142857142857143</v>
      </c>
      <c r="E13" s="39">
        <v>18</v>
      </c>
      <c r="F13" s="91">
        <v>17</v>
      </c>
      <c r="G13" s="88">
        <f t="shared" si="1"/>
        <v>0.94444444444444442</v>
      </c>
      <c r="H13" s="92">
        <v>5</v>
      </c>
      <c r="I13" s="93">
        <v>1</v>
      </c>
      <c r="J13" s="94">
        <v>0</v>
      </c>
      <c r="K13" s="84">
        <f t="shared" si="2"/>
        <v>0.8214285714285714</v>
      </c>
      <c r="L13" s="33">
        <f t="shared" si="3"/>
        <v>0.9</v>
      </c>
      <c r="M13" s="95">
        <v>18.838235294117645</v>
      </c>
      <c r="N13" s="39">
        <v>19</v>
      </c>
      <c r="O13" s="70">
        <v>13</v>
      </c>
      <c r="Q13" s="87"/>
    </row>
    <row r="14" spans="1:17" s="29" customFormat="1" ht="21.95" customHeight="1" x14ac:dyDescent="0.2">
      <c r="A14" s="18" t="s">
        <v>42</v>
      </c>
      <c r="B14" s="90">
        <v>61</v>
      </c>
      <c r="C14" s="47">
        <v>47</v>
      </c>
      <c r="D14" s="41">
        <f t="shared" si="0"/>
        <v>0.77049180327868849</v>
      </c>
      <c r="E14" s="39">
        <v>18</v>
      </c>
      <c r="F14" s="91">
        <v>8</v>
      </c>
      <c r="G14" s="41">
        <f t="shared" si="1"/>
        <v>0.44444444444444442</v>
      </c>
      <c r="H14" s="42">
        <v>32</v>
      </c>
      <c r="I14" s="48">
        <v>0</v>
      </c>
      <c r="J14" s="94">
        <v>1</v>
      </c>
      <c r="K14" s="84">
        <f t="shared" si="2"/>
        <v>0.81967213114754101</v>
      </c>
      <c r="L14" s="33">
        <f t="shared" si="3"/>
        <v>0.14893617021276595</v>
      </c>
      <c r="M14" s="95">
        <v>18.214285714285712</v>
      </c>
      <c r="N14" s="39">
        <v>53</v>
      </c>
      <c r="O14" s="70">
        <v>21</v>
      </c>
      <c r="Q14" s="87"/>
    </row>
    <row r="15" spans="1:17" s="29" customFormat="1" ht="21.95" customHeight="1" x14ac:dyDescent="0.2">
      <c r="A15" s="18" t="s">
        <v>43</v>
      </c>
      <c r="B15" s="90">
        <v>144</v>
      </c>
      <c r="C15" s="47">
        <v>65</v>
      </c>
      <c r="D15" s="41">
        <f t="shared" si="0"/>
        <v>0.4513888888888889</v>
      </c>
      <c r="E15" s="39">
        <v>78</v>
      </c>
      <c r="F15" s="91">
        <v>6</v>
      </c>
      <c r="G15" s="41">
        <f t="shared" si="1"/>
        <v>7.6923076923076927E-2</v>
      </c>
      <c r="H15" s="42">
        <v>36</v>
      </c>
      <c r="I15" s="48">
        <v>5</v>
      </c>
      <c r="J15" s="94">
        <v>3</v>
      </c>
      <c r="K15" s="84">
        <f t="shared" si="2"/>
        <v>0.79166666666666663</v>
      </c>
      <c r="L15" s="33">
        <f t="shared" si="3"/>
        <v>0.12307692307692308</v>
      </c>
      <c r="M15" s="95">
        <v>16</v>
      </c>
      <c r="N15" s="39">
        <v>100</v>
      </c>
      <c r="O15" s="70">
        <v>21</v>
      </c>
      <c r="Q15" s="87"/>
    </row>
    <row r="16" spans="1:17" s="29" customFormat="1" ht="21.95" customHeight="1" x14ac:dyDescent="0.2">
      <c r="A16" s="18" t="s">
        <v>44</v>
      </c>
      <c r="B16" s="90">
        <v>30</v>
      </c>
      <c r="C16" s="47">
        <v>11</v>
      </c>
      <c r="D16" s="41">
        <f t="shared" si="0"/>
        <v>0.36666666666666664</v>
      </c>
      <c r="E16" s="39">
        <v>19</v>
      </c>
      <c r="F16" s="91">
        <v>7</v>
      </c>
      <c r="G16" s="41">
        <f t="shared" si="1"/>
        <v>0.36842105263157893</v>
      </c>
      <c r="H16" s="42">
        <v>2</v>
      </c>
      <c r="I16" s="48">
        <v>0</v>
      </c>
      <c r="J16" s="94">
        <v>0</v>
      </c>
      <c r="K16" s="84">
        <f t="shared" si="2"/>
        <v>0.7</v>
      </c>
      <c r="L16" s="33">
        <f t="shared" si="3"/>
        <v>0.63636363636363635</v>
      </c>
      <c r="M16" s="95">
        <v>18.464285714285712</v>
      </c>
      <c r="N16" s="39">
        <v>19</v>
      </c>
      <c r="O16" s="70">
        <v>8</v>
      </c>
      <c r="Q16" s="87"/>
    </row>
    <row r="17" spans="1:17" s="29" customFormat="1" ht="21.95" customHeight="1" x14ac:dyDescent="0.2">
      <c r="A17" s="18" t="s">
        <v>45</v>
      </c>
      <c r="B17" s="90">
        <v>22</v>
      </c>
      <c r="C17" s="47">
        <v>3</v>
      </c>
      <c r="D17" s="41">
        <f t="shared" si="0"/>
        <v>0.13636363636363635</v>
      </c>
      <c r="E17" s="39">
        <v>15</v>
      </c>
      <c r="F17" s="91">
        <v>0</v>
      </c>
      <c r="G17" s="41">
        <f t="shared" si="1"/>
        <v>0</v>
      </c>
      <c r="H17" s="42">
        <v>5</v>
      </c>
      <c r="I17" s="48">
        <v>0</v>
      </c>
      <c r="J17" s="94">
        <v>0</v>
      </c>
      <c r="K17" s="84">
        <f t="shared" si="2"/>
        <v>0.90909090909090906</v>
      </c>
      <c r="L17" s="33">
        <f t="shared" si="3"/>
        <v>0</v>
      </c>
      <c r="M17" s="95">
        <v>0</v>
      </c>
      <c r="N17" s="39">
        <v>20</v>
      </c>
      <c r="O17" s="70">
        <v>1</v>
      </c>
      <c r="Q17" s="87"/>
    </row>
    <row r="18" spans="1:17" s="29" customFormat="1" ht="21.95" customHeight="1" x14ac:dyDescent="0.2">
      <c r="A18" s="18" t="s">
        <v>46</v>
      </c>
      <c r="B18" s="90">
        <v>53</v>
      </c>
      <c r="C18" s="47">
        <v>51</v>
      </c>
      <c r="D18" s="41">
        <f t="shared" si="0"/>
        <v>0.96226415094339623</v>
      </c>
      <c r="E18" s="39">
        <v>40</v>
      </c>
      <c r="F18" s="91">
        <v>37</v>
      </c>
      <c r="G18" s="41">
        <f t="shared" si="1"/>
        <v>0.92500000000000004</v>
      </c>
      <c r="H18" s="42">
        <v>10</v>
      </c>
      <c r="I18" s="48">
        <v>7</v>
      </c>
      <c r="J18" s="94">
        <v>1</v>
      </c>
      <c r="K18" s="84">
        <f t="shared" si="2"/>
        <v>0.94339622641509435</v>
      </c>
      <c r="L18" s="33">
        <f t="shared" si="3"/>
        <v>0.84313725490196079</v>
      </c>
      <c r="M18" s="95">
        <v>18.651351351351352</v>
      </c>
      <c r="N18" s="39">
        <v>70</v>
      </c>
      <c r="O18" s="70">
        <v>22</v>
      </c>
      <c r="Q18" s="87"/>
    </row>
    <row r="19" spans="1:17" s="29" customFormat="1" ht="21.95" customHeight="1" x14ac:dyDescent="0.2">
      <c r="A19" s="18" t="s">
        <v>47</v>
      </c>
      <c r="B19" s="90">
        <v>27</v>
      </c>
      <c r="C19" s="47">
        <v>26</v>
      </c>
      <c r="D19" s="41">
        <f t="shared" si="0"/>
        <v>0.96296296296296291</v>
      </c>
      <c r="E19" s="39">
        <v>20</v>
      </c>
      <c r="F19" s="91">
        <v>14</v>
      </c>
      <c r="G19" s="33">
        <f t="shared" si="1"/>
        <v>0.7</v>
      </c>
      <c r="H19" s="34">
        <v>5</v>
      </c>
      <c r="I19" s="82">
        <v>6</v>
      </c>
      <c r="J19" s="83">
        <v>0</v>
      </c>
      <c r="K19" s="84">
        <f t="shared" si="2"/>
        <v>0.92592592592592593</v>
      </c>
      <c r="L19" s="33">
        <f t="shared" si="3"/>
        <v>0.76923076923076927</v>
      </c>
      <c r="M19" s="95">
        <v>16.428571428571431</v>
      </c>
      <c r="N19" s="39">
        <v>18</v>
      </c>
      <c r="O19" s="70">
        <v>17</v>
      </c>
      <c r="Q19" s="87"/>
    </row>
    <row r="20" spans="1:17" s="29" customFormat="1" ht="21.95" customHeight="1" x14ac:dyDescent="0.2">
      <c r="A20" s="18" t="s">
        <v>48</v>
      </c>
      <c r="B20" s="90">
        <v>60</v>
      </c>
      <c r="C20" s="47">
        <v>17</v>
      </c>
      <c r="D20" s="41">
        <f t="shared" si="0"/>
        <v>0.28333333333333333</v>
      </c>
      <c r="E20" s="39">
        <v>28</v>
      </c>
      <c r="F20" s="91">
        <v>10</v>
      </c>
      <c r="G20" s="33">
        <f t="shared" si="1"/>
        <v>0.35714285714285715</v>
      </c>
      <c r="H20" s="34">
        <v>23</v>
      </c>
      <c r="I20" s="82">
        <v>2</v>
      </c>
      <c r="J20" s="83">
        <v>1</v>
      </c>
      <c r="K20" s="84">
        <f t="shared" si="2"/>
        <v>0.85</v>
      </c>
      <c r="L20" s="33">
        <f t="shared" si="3"/>
        <v>0.6470588235294118</v>
      </c>
      <c r="M20" s="95">
        <v>18.425000000000001</v>
      </c>
      <c r="N20" s="39">
        <v>51</v>
      </c>
      <c r="O20" s="70">
        <v>14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25</v>
      </c>
      <c r="D21" s="52">
        <f t="shared" si="0"/>
        <v>0.19230769230769232</v>
      </c>
      <c r="E21" s="101">
        <v>80</v>
      </c>
      <c r="F21" s="102">
        <v>7</v>
      </c>
      <c r="G21" s="88">
        <f t="shared" si="1"/>
        <v>8.7499999999999994E-2</v>
      </c>
      <c r="H21" s="92">
        <v>30</v>
      </c>
      <c r="I21" s="93">
        <v>1</v>
      </c>
      <c r="J21" s="89">
        <v>0</v>
      </c>
      <c r="K21" s="123">
        <f t="shared" si="2"/>
        <v>0.84615384615384615</v>
      </c>
      <c r="L21" s="88">
        <f t="shared" si="3"/>
        <v>0.32</v>
      </c>
      <c r="M21" s="103">
        <v>15.714285714285714</v>
      </c>
      <c r="N21" s="101">
        <v>110</v>
      </c>
      <c r="O21" s="104">
        <v>14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914</v>
      </c>
      <c r="C22" s="74">
        <f>SUM(C6:C21)</f>
        <v>518</v>
      </c>
      <c r="D22" s="61">
        <f t="shared" si="0"/>
        <v>0.56673960612691465</v>
      </c>
      <c r="E22" s="59">
        <f>SUM(E6:E21)</f>
        <v>507</v>
      </c>
      <c r="F22" s="106">
        <f>SUM(F6:F21)</f>
        <v>213</v>
      </c>
      <c r="G22" s="61">
        <f t="shared" si="1"/>
        <v>0.42011834319526625</v>
      </c>
      <c r="H22" s="107">
        <f>SUM(H6:H21)</f>
        <v>226</v>
      </c>
      <c r="I22" s="108">
        <f>SUM(I6:I21)</f>
        <v>37</v>
      </c>
      <c r="J22" s="109">
        <f>SUM(J6:J21)</f>
        <v>8</v>
      </c>
      <c r="K22" s="110">
        <f t="shared" si="2"/>
        <v>0.80196936542669583</v>
      </c>
      <c r="L22" s="61">
        <f t="shared" si="3"/>
        <v>0.46718146718146719</v>
      </c>
      <c r="M22" s="111">
        <v>17.639420289855071</v>
      </c>
      <c r="N22" s="59">
        <f>SUM(N6:N21)</f>
        <v>706</v>
      </c>
      <c r="O22" s="62">
        <f>SUM(O6:O21)</f>
        <v>265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FY23 QUARTER ENDING JUNE 30, 2023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65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31</v>
      </c>
      <c r="C6" s="125">
        <f>+'4 In School Youth Exits'!C6+'5 Out School Youth Exits'!C6</f>
        <v>21</v>
      </c>
      <c r="D6" s="33">
        <f t="shared" ref="D6:D22" si="0">C6/B6</f>
        <v>0.67741935483870963</v>
      </c>
      <c r="E6" s="126">
        <f>+'4 In School Youth Exits'!E6+'5 Out School Youth Exits'!E6</f>
        <v>13</v>
      </c>
      <c r="F6" s="126">
        <f>+'4 In School Youth Exits'!F6+'5 Out School Youth Exits'!F6</f>
        <v>9</v>
      </c>
      <c r="G6" s="33">
        <f t="shared" ref="G6:G22" si="1">F6/E6</f>
        <v>0.69230769230769229</v>
      </c>
      <c r="H6" s="126">
        <f>+'4 In School Youth Exits'!H6+'5 Out School Youth Exits'!H6</f>
        <v>9</v>
      </c>
      <c r="I6" s="127">
        <f>+'4 In School Youth Exits'!I6+'5 Out School Youth Exits'!I6</f>
        <v>2</v>
      </c>
      <c r="J6" s="128">
        <f>+'4 In School Youth Exits'!J6+'5 Out School Youth Exits'!J6</f>
        <v>0</v>
      </c>
      <c r="K6" s="129">
        <f>(E6+H6)/B6</f>
        <v>0.70967741935483875</v>
      </c>
      <c r="L6" s="33">
        <f>IF(C6&gt;0,(F6+I6-J6)/C6,0)</f>
        <v>0.52380952380952384</v>
      </c>
      <c r="M6" s="130">
        <v>15.972222222222221</v>
      </c>
      <c r="N6" s="126">
        <f>+'4 In School Youth Exits'!N6+'5 Out School Youth Exits'!N6</f>
        <v>19</v>
      </c>
      <c r="O6" s="127">
        <f>+'4 In School Youth Exits'!O6+'5 Out School Youth Exits'!O6</f>
        <v>8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75</v>
      </c>
      <c r="C7" s="126">
        <f>+'4 In School Youth Exits'!C7+'5 Out School Youth Exits'!C7</f>
        <v>60</v>
      </c>
      <c r="D7" s="88">
        <f t="shared" si="0"/>
        <v>0.8</v>
      </c>
      <c r="E7" s="126">
        <f>+'4 In School Youth Exits'!E7+'5 Out School Youth Exits'!E7</f>
        <v>34</v>
      </c>
      <c r="F7" s="126">
        <f>+'4 In School Youth Exits'!F7+'5 Out School Youth Exits'!F7</f>
        <v>7</v>
      </c>
      <c r="G7" s="33">
        <f t="shared" si="1"/>
        <v>0.20588235294117646</v>
      </c>
      <c r="H7" s="126">
        <f>+'4 In School Youth Exits'!H7+'5 Out School Youth Exits'!H7</f>
        <v>25</v>
      </c>
      <c r="I7" s="131">
        <f>+'4 In School Youth Exits'!I7+'5 Out School Youth Exits'!I7</f>
        <v>8</v>
      </c>
      <c r="J7" s="132">
        <f>+'4 In School Youth Exits'!J7+'5 Out School Youth Exits'!J7</f>
        <v>0</v>
      </c>
      <c r="K7" s="84">
        <f t="shared" ref="K7:K22" si="2">(E7+H7)/B7</f>
        <v>0.78666666666666663</v>
      </c>
      <c r="L7" s="33">
        <f t="shared" ref="L7:L22" si="3">IF(C7&gt;0,(F7+I7-J7)/C7,0)</f>
        <v>0.25</v>
      </c>
      <c r="M7" s="130">
        <v>18.321428571428569</v>
      </c>
      <c r="N7" s="126">
        <f>+'4 In School Youth Exits'!N7+'5 Out School Youth Exits'!N7</f>
        <v>55</v>
      </c>
      <c r="O7" s="131">
        <f>+'4 In School Youth Exits'!O7+'5 Out School Youth Exits'!O7</f>
        <v>22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38</v>
      </c>
      <c r="C8" s="126">
        <f>+'4 In School Youth Exits'!C8+'5 Out School Youth Exits'!C8</f>
        <v>14</v>
      </c>
      <c r="D8" s="41">
        <f t="shared" si="0"/>
        <v>0.36842105263157893</v>
      </c>
      <c r="E8" s="126">
        <f>+'4 In School Youth Exits'!E8+'5 Out School Youth Exits'!E8</f>
        <v>17</v>
      </c>
      <c r="F8" s="126">
        <f>+'4 In School Youth Exits'!F8+'5 Out School Youth Exits'!F8</f>
        <v>6</v>
      </c>
      <c r="G8" s="88">
        <f t="shared" si="1"/>
        <v>0.35294117647058826</v>
      </c>
      <c r="H8" s="126">
        <f>+'4 In School Youth Exits'!H8+'5 Out School Youth Exits'!H8</f>
        <v>10</v>
      </c>
      <c r="I8" s="131">
        <f>+'4 In School Youth Exits'!I8+'5 Out School Youth Exits'!I8</f>
        <v>2</v>
      </c>
      <c r="J8" s="132">
        <f>+'4 In School Youth Exits'!J8+'5 Out School Youth Exits'!J8</f>
        <v>0</v>
      </c>
      <c r="K8" s="84">
        <f t="shared" si="2"/>
        <v>0.71052631578947367</v>
      </c>
      <c r="L8" s="33">
        <f t="shared" si="3"/>
        <v>0.5714285714285714</v>
      </c>
      <c r="M8" s="130">
        <v>15.521666666666668</v>
      </c>
      <c r="N8" s="126">
        <f>+'4 In School Youth Exits'!N8+'5 Out School Youth Exits'!N8</f>
        <v>23</v>
      </c>
      <c r="O8" s="131">
        <f>+'4 In School Youth Exits'!O8+'5 Out School Youth Exits'!O8</f>
        <v>12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92</v>
      </c>
      <c r="C9" s="126">
        <f>+'4 In School Youth Exits'!C9+'5 Out School Youth Exits'!C9</f>
        <v>60</v>
      </c>
      <c r="D9" s="41">
        <f t="shared" si="0"/>
        <v>0.65217391304347827</v>
      </c>
      <c r="E9" s="126">
        <f>+'4 In School Youth Exits'!E9+'5 Out School Youth Exits'!E9</f>
        <v>53</v>
      </c>
      <c r="F9" s="126">
        <f>+'4 In School Youth Exits'!F9+'5 Out School Youth Exits'!F9</f>
        <v>15</v>
      </c>
      <c r="G9" s="41">
        <f t="shared" si="1"/>
        <v>0.28301886792452829</v>
      </c>
      <c r="H9" s="126">
        <f>+'4 In School Youth Exits'!H9+'5 Out School Youth Exits'!H9</f>
        <v>19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0.78260869565217395</v>
      </c>
      <c r="L9" s="33">
        <f t="shared" si="3"/>
        <v>0.25</v>
      </c>
      <c r="M9" s="130">
        <v>17.631333333333334</v>
      </c>
      <c r="N9" s="126">
        <f>+'4 In School Youth Exits'!N9+'5 Out School Youth Exits'!N9</f>
        <v>70</v>
      </c>
      <c r="O9" s="131">
        <f>+'4 In School Youth Exits'!O9+'5 Out School Youth Exits'!O9</f>
        <v>15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24</v>
      </c>
      <c r="C10" s="126">
        <f>+'4 In School Youth Exits'!C10+'5 Out School Youth Exits'!C10</f>
        <v>13</v>
      </c>
      <c r="D10" s="41">
        <f t="shared" si="0"/>
        <v>0.54166666666666663</v>
      </c>
      <c r="E10" s="126">
        <f>+'4 In School Youth Exits'!E10+'5 Out School Youth Exits'!E10</f>
        <v>10</v>
      </c>
      <c r="F10" s="126">
        <f>+'4 In School Youth Exits'!F10+'5 Out School Youth Exits'!F10</f>
        <v>10</v>
      </c>
      <c r="G10" s="41">
        <f t="shared" si="1"/>
        <v>1</v>
      </c>
      <c r="H10" s="126">
        <f>+'4 In School Youth Exits'!H10+'5 Out School Youth Exits'!H10</f>
        <v>8</v>
      </c>
      <c r="I10" s="131">
        <f>+'4 In School Youth Exits'!I10+'5 Out School Youth Exits'!I10</f>
        <v>0</v>
      </c>
      <c r="J10" s="132">
        <f>+'4 In School Youth Exits'!J10+'5 Out School Youth Exits'!J10</f>
        <v>2</v>
      </c>
      <c r="K10" s="84">
        <f t="shared" si="2"/>
        <v>0.75</v>
      </c>
      <c r="L10" s="33">
        <f t="shared" si="3"/>
        <v>0.61538461538461542</v>
      </c>
      <c r="M10" s="130">
        <v>16.234999999999999</v>
      </c>
      <c r="N10" s="126">
        <f>+'4 In School Youth Exits'!N10+'5 Out School Youth Exits'!N10</f>
        <v>16</v>
      </c>
      <c r="O10" s="131">
        <f>+'4 In School Youth Exits'!O10+'5 Out School Youth Exits'!O10</f>
        <v>11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88</v>
      </c>
      <c r="C11" s="126">
        <f>+'4 In School Youth Exits'!C11+'5 Out School Youth Exits'!C11</f>
        <v>81</v>
      </c>
      <c r="D11" s="41">
        <f t="shared" si="0"/>
        <v>0.92045454545454541</v>
      </c>
      <c r="E11" s="126">
        <f>+'4 In School Youth Exits'!E11+'5 Out School Youth Exits'!E11</f>
        <v>50</v>
      </c>
      <c r="F11" s="126">
        <f>+'4 In School Youth Exits'!F11+'5 Out School Youth Exits'!F11</f>
        <v>60</v>
      </c>
      <c r="G11" s="122">
        <f t="shared" si="1"/>
        <v>1.2</v>
      </c>
      <c r="H11" s="126">
        <f>+'4 In School Youth Exits'!H11+'5 Out School Youth Exits'!H11</f>
        <v>13</v>
      </c>
      <c r="I11" s="131">
        <f>+'4 In School Youth Exits'!I11+'5 Out School Youth Exits'!I11</f>
        <v>3</v>
      </c>
      <c r="J11" s="132">
        <f>+'4 In School Youth Exits'!J11+'5 Out School Youth Exits'!J11</f>
        <v>0</v>
      </c>
      <c r="K11" s="84">
        <f t="shared" si="2"/>
        <v>0.71590909090909094</v>
      </c>
      <c r="L11" s="33">
        <f t="shared" si="3"/>
        <v>0.77777777777777779</v>
      </c>
      <c r="M11" s="130">
        <v>17.613499999999998</v>
      </c>
      <c r="N11" s="126">
        <f>+'4 In School Youth Exits'!N11+'5 Out School Youth Exits'!N11</f>
        <v>57</v>
      </c>
      <c r="O11" s="131">
        <f>+'4 In School Youth Exits'!O11+'5 Out School Youth Exits'!O11</f>
        <v>69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32</v>
      </c>
      <c r="C12" s="126">
        <f>+'4 In School Youth Exits'!C12+'5 Out School Youth Exits'!C12</f>
        <v>14</v>
      </c>
      <c r="D12" s="41">
        <f t="shared" si="0"/>
        <v>0.4375</v>
      </c>
      <c r="E12" s="126">
        <f>+'4 In School Youth Exits'!E12+'5 Out School Youth Exits'!E12</f>
        <v>20</v>
      </c>
      <c r="F12" s="126">
        <f>+'4 In School Youth Exits'!F12+'5 Out School Youth Exits'!F12</f>
        <v>4</v>
      </c>
      <c r="G12" s="41">
        <f t="shared" si="1"/>
        <v>0.2</v>
      </c>
      <c r="H12" s="126">
        <f>+'4 In School Youth Exits'!H12+'5 Out School Youth Exits'!H12</f>
        <v>6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0.8125</v>
      </c>
      <c r="L12" s="33">
        <f t="shared" si="3"/>
        <v>0.2857142857142857</v>
      </c>
      <c r="M12" s="130">
        <v>14.4375</v>
      </c>
      <c r="N12" s="126">
        <f>+'4 In School Youth Exits'!N12+'5 Out School Youth Exits'!N12</f>
        <v>24</v>
      </c>
      <c r="O12" s="131">
        <f>+'4 In School Youth Exits'!O12+'5 Out School Youth Exits'!O12</f>
        <v>5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42</v>
      </c>
      <c r="C13" s="126">
        <f>+'4 In School Youth Exits'!C13+'5 Out School Youth Exits'!C13</f>
        <v>34</v>
      </c>
      <c r="D13" s="41">
        <f t="shared" si="0"/>
        <v>0.80952380952380953</v>
      </c>
      <c r="E13" s="126">
        <f>+'4 In School Youth Exits'!E13+'5 Out School Youth Exits'!E13</f>
        <v>26</v>
      </c>
      <c r="F13" s="126">
        <f>+'4 In School Youth Exits'!F13+'5 Out School Youth Exits'!F13</f>
        <v>26</v>
      </c>
      <c r="G13" s="88">
        <f t="shared" si="1"/>
        <v>1</v>
      </c>
      <c r="H13" s="126">
        <f>+'4 In School Youth Exits'!H13+'5 Out School Youth Exits'!H13</f>
        <v>8</v>
      </c>
      <c r="I13" s="131">
        <f>+'4 In School Youth Exits'!I13+'5 Out School Youth Exits'!I13</f>
        <v>8</v>
      </c>
      <c r="J13" s="132">
        <f>+'4 In School Youth Exits'!J13+'5 Out School Youth Exits'!J13</f>
        <v>0</v>
      </c>
      <c r="K13" s="84">
        <f t="shared" si="2"/>
        <v>0.80952380952380953</v>
      </c>
      <c r="L13" s="33">
        <f t="shared" si="3"/>
        <v>1</v>
      </c>
      <c r="M13" s="130">
        <v>17.865384615384613</v>
      </c>
      <c r="N13" s="126">
        <f>+'4 In School Youth Exits'!N13+'5 Out School Youth Exits'!N13</f>
        <v>29</v>
      </c>
      <c r="O13" s="131">
        <f>+'4 In School Youth Exits'!O13+'5 Out School Youth Exits'!O13</f>
        <v>27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61</v>
      </c>
      <c r="C14" s="126">
        <f>+'4 In School Youth Exits'!C14+'5 Out School Youth Exits'!C14</f>
        <v>48</v>
      </c>
      <c r="D14" s="41">
        <f t="shared" si="0"/>
        <v>0.78688524590163933</v>
      </c>
      <c r="E14" s="126">
        <f>+'4 In School Youth Exits'!E14+'5 Out School Youth Exits'!E14</f>
        <v>18</v>
      </c>
      <c r="F14" s="126">
        <f>+'4 In School Youth Exits'!F14+'5 Out School Youth Exits'!F14</f>
        <v>8</v>
      </c>
      <c r="G14" s="41">
        <f t="shared" si="1"/>
        <v>0.44444444444444442</v>
      </c>
      <c r="H14" s="126">
        <f>+'4 In School Youth Exits'!H14+'5 Out School Youth Exits'!H14</f>
        <v>32</v>
      </c>
      <c r="I14" s="131">
        <f>+'4 In School Youth Exits'!I14+'5 Out School Youth Exits'!I14</f>
        <v>0</v>
      </c>
      <c r="J14" s="132">
        <f>+'4 In School Youth Exits'!J14+'5 Out School Youth Exits'!J14</f>
        <v>1</v>
      </c>
      <c r="K14" s="84">
        <f t="shared" si="2"/>
        <v>0.81967213114754101</v>
      </c>
      <c r="L14" s="33">
        <f t="shared" si="3"/>
        <v>0.14583333333333334</v>
      </c>
      <c r="M14" s="130">
        <v>18.214285714285712</v>
      </c>
      <c r="N14" s="126">
        <f>+'4 In School Youth Exits'!N14+'5 Out School Youth Exits'!N14</f>
        <v>53</v>
      </c>
      <c r="O14" s="131">
        <f>+'4 In School Youth Exits'!O14+'5 Out School Youth Exits'!O14</f>
        <v>21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225</v>
      </c>
      <c r="C15" s="126">
        <f>+'4 In School Youth Exits'!C15+'5 Out School Youth Exits'!C15</f>
        <v>151</v>
      </c>
      <c r="D15" s="41">
        <f t="shared" si="0"/>
        <v>0.6711111111111111</v>
      </c>
      <c r="E15" s="126">
        <f>+'4 In School Youth Exits'!E15+'5 Out School Youth Exits'!E15</f>
        <v>93</v>
      </c>
      <c r="F15" s="126">
        <f>+'4 In School Youth Exits'!F15+'5 Out School Youth Exits'!F15</f>
        <v>14</v>
      </c>
      <c r="G15" s="41">
        <f t="shared" si="1"/>
        <v>0.15053763440860216</v>
      </c>
      <c r="H15" s="126">
        <f>+'4 In School Youth Exits'!H15+'5 Out School Youth Exits'!H15</f>
        <v>84</v>
      </c>
      <c r="I15" s="131">
        <f>+'4 In School Youth Exits'!I15+'5 Out School Youth Exits'!I15</f>
        <v>71</v>
      </c>
      <c r="J15" s="132">
        <f>+'4 In School Youth Exits'!J15+'5 Out School Youth Exits'!J15</f>
        <v>3</v>
      </c>
      <c r="K15" s="84">
        <f t="shared" si="2"/>
        <v>0.78666666666666663</v>
      </c>
      <c r="L15" s="33">
        <f t="shared" si="3"/>
        <v>0.54304635761589404</v>
      </c>
      <c r="M15" s="130">
        <v>16.524999999999999</v>
      </c>
      <c r="N15" s="126">
        <f>+'4 In School Youth Exits'!N15+'5 Out School Youth Exits'!N15</f>
        <v>161</v>
      </c>
      <c r="O15" s="131">
        <f>+'4 In School Youth Exits'!O15+'5 Out School Youth Exits'!O15</f>
        <v>96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30</v>
      </c>
      <c r="C16" s="126">
        <f>+'4 In School Youth Exits'!C16+'5 Out School Youth Exits'!C16</f>
        <v>13</v>
      </c>
      <c r="D16" s="41">
        <f t="shared" si="0"/>
        <v>0.43333333333333335</v>
      </c>
      <c r="E16" s="126">
        <f>+'4 In School Youth Exits'!E16+'5 Out School Youth Exits'!E16</f>
        <v>19</v>
      </c>
      <c r="F16" s="126">
        <f>+'4 In School Youth Exits'!F16+'5 Out School Youth Exits'!F16</f>
        <v>7</v>
      </c>
      <c r="G16" s="41">
        <f t="shared" si="1"/>
        <v>0.36842105263157893</v>
      </c>
      <c r="H16" s="126">
        <f>+'4 In School Youth Exits'!H16+'5 Out School Youth Exits'!H16</f>
        <v>2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</v>
      </c>
      <c r="L16" s="33">
        <f t="shared" si="3"/>
        <v>0.53846153846153844</v>
      </c>
      <c r="M16" s="130">
        <v>18.464285714285712</v>
      </c>
      <c r="N16" s="126">
        <f>+'4 In School Youth Exits'!N16+'5 Out School Youth Exits'!N16</f>
        <v>19</v>
      </c>
      <c r="O16" s="131">
        <f>+'4 In School Youth Exits'!O16+'5 Out School Youth Exits'!O16</f>
        <v>8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32</v>
      </c>
      <c r="C17" s="126">
        <f>+'4 In School Youth Exits'!C17+'5 Out School Youth Exits'!C17</f>
        <v>15</v>
      </c>
      <c r="D17" s="41">
        <f t="shared" si="0"/>
        <v>0.46875</v>
      </c>
      <c r="E17" s="126">
        <f>+'4 In School Youth Exits'!E17+'5 Out School Youth Exits'!E17</f>
        <v>17</v>
      </c>
      <c r="F17" s="126">
        <f>+'4 In School Youth Exits'!F17+'5 Out School Youth Exits'!F17</f>
        <v>4</v>
      </c>
      <c r="G17" s="41">
        <f t="shared" si="1"/>
        <v>0.23529411764705882</v>
      </c>
      <c r="H17" s="126">
        <f>+'4 In School Youth Exits'!H17+'5 Out School Youth Exits'!H17</f>
        <v>10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0.84375</v>
      </c>
      <c r="L17" s="33">
        <f t="shared" si="3"/>
        <v>0.26666666666666666</v>
      </c>
      <c r="M17" s="130">
        <v>15.9375</v>
      </c>
      <c r="N17" s="126">
        <f>+'4 In School Youth Exits'!N17+'5 Out School Youth Exits'!N17</f>
        <v>25</v>
      </c>
      <c r="O17" s="131">
        <f>+'4 In School Youth Exits'!O17+'5 Out School Youth Exits'!O17</f>
        <v>13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53</v>
      </c>
      <c r="C18" s="126">
        <f>+'4 In School Youth Exits'!C18+'5 Out School Youth Exits'!C18</f>
        <v>52</v>
      </c>
      <c r="D18" s="41">
        <f t="shared" si="0"/>
        <v>0.98113207547169812</v>
      </c>
      <c r="E18" s="126">
        <f>+'4 In School Youth Exits'!E18+'5 Out School Youth Exits'!E18</f>
        <v>40</v>
      </c>
      <c r="F18" s="126">
        <f>+'4 In School Youth Exits'!F18+'5 Out School Youth Exits'!F18</f>
        <v>37</v>
      </c>
      <c r="G18" s="41">
        <f t="shared" si="1"/>
        <v>0.92500000000000004</v>
      </c>
      <c r="H18" s="126">
        <f>+'4 In School Youth Exits'!H18+'5 Out School Youth Exits'!H18</f>
        <v>10</v>
      </c>
      <c r="I18" s="131">
        <f>+'4 In School Youth Exits'!I18+'5 Out School Youth Exits'!I18</f>
        <v>7</v>
      </c>
      <c r="J18" s="132">
        <f>+'4 In School Youth Exits'!J18+'5 Out School Youth Exits'!J18</f>
        <v>1</v>
      </c>
      <c r="K18" s="84">
        <f t="shared" si="2"/>
        <v>0.94339622641509435</v>
      </c>
      <c r="L18" s="33">
        <f t="shared" si="3"/>
        <v>0.82692307692307687</v>
      </c>
      <c r="M18" s="130">
        <v>18.651351351351352</v>
      </c>
      <c r="N18" s="126">
        <f>+'4 In School Youth Exits'!N18+'5 Out School Youth Exits'!N18</f>
        <v>70</v>
      </c>
      <c r="O18" s="131">
        <f>+'4 In School Youth Exits'!O18+'5 Out School Youth Exits'!O18</f>
        <v>23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27</v>
      </c>
      <c r="C19" s="126">
        <f>+'4 In School Youth Exits'!C19+'5 Out School Youth Exits'!C19</f>
        <v>27</v>
      </c>
      <c r="D19" s="41">
        <f t="shared" si="0"/>
        <v>1</v>
      </c>
      <c r="E19" s="126">
        <f>+'4 In School Youth Exits'!E19+'5 Out School Youth Exits'!E19</f>
        <v>20</v>
      </c>
      <c r="F19" s="126">
        <f>+'4 In School Youth Exits'!F19+'5 Out School Youth Exits'!F19</f>
        <v>15</v>
      </c>
      <c r="G19" s="33">
        <f t="shared" si="1"/>
        <v>0.75</v>
      </c>
      <c r="H19" s="126">
        <f>+'4 In School Youth Exits'!H19+'5 Out School Youth Exits'!H19</f>
        <v>5</v>
      </c>
      <c r="I19" s="131">
        <f>+'4 In School Youth Exits'!I19+'5 Out School Youth Exits'!I19</f>
        <v>6</v>
      </c>
      <c r="J19" s="132">
        <f>+'4 In School Youth Exits'!J19+'5 Out School Youth Exits'!J19</f>
        <v>0</v>
      </c>
      <c r="K19" s="84">
        <f t="shared" si="2"/>
        <v>0.92592592592592593</v>
      </c>
      <c r="L19" s="33">
        <f t="shared" si="3"/>
        <v>0.77777777777777779</v>
      </c>
      <c r="M19" s="130">
        <v>16.466666666666669</v>
      </c>
      <c r="N19" s="126">
        <f>+'4 In School Youth Exits'!N19+'5 Out School Youth Exits'!N19</f>
        <v>18</v>
      </c>
      <c r="O19" s="131">
        <f>+'4 In School Youth Exits'!O19+'5 Out School Youth Exits'!O19</f>
        <v>18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60</v>
      </c>
      <c r="C20" s="126">
        <f>+'4 In School Youth Exits'!C20+'5 Out School Youth Exits'!C20</f>
        <v>17</v>
      </c>
      <c r="D20" s="41">
        <f t="shared" si="0"/>
        <v>0.28333333333333333</v>
      </c>
      <c r="E20" s="126">
        <f>+'4 In School Youth Exits'!E20+'5 Out School Youth Exits'!E20</f>
        <v>28</v>
      </c>
      <c r="F20" s="126">
        <f>+'4 In School Youth Exits'!F20+'5 Out School Youth Exits'!F20</f>
        <v>10</v>
      </c>
      <c r="G20" s="33">
        <f t="shared" si="1"/>
        <v>0.35714285714285715</v>
      </c>
      <c r="H20" s="126">
        <f>+'4 In School Youth Exits'!H20+'5 Out School Youth Exits'!H20</f>
        <v>23</v>
      </c>
      <c r="I20" s="131">
        <f>+'4 In School Youth Exits'!I20+'5 Out School Youth Exits'!I20</f>
        <v>2</v>
      </c>
      <c r="J20" s="132">
        <f>+'4 In School Youth Exits'!J20+'5 Out School Youth Exits'!J20</f>
        <v>1</v>
      </c>
      <c r="K20" s="84">
        <f t="shared" si="2"/>
        <v>0.85</v>
      </c>
      <c r="L20" s="33">
        <f t="shared" si="3"/>
        <v>0.6470588235294118</v>
      </c>
      <c r="M20" s="130">
        <v>18.425000000000001</v>
      </c>
      <c r="N20" s="126">
        <f>+'4 In School Youth Exits'!N20+'5 Out School Youth Exits'!N20</f>
        <v>51</v>
      </c>
      <c r="O20" s="131">
        <f>+'4 In School Youth Exits'!O20+'5 Out School Youth Exits'!O20</f>
        <v>14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39</v>
      </c>
      <c r="D21" s="52">
        <f t="shared" si="0"/>
        <v>0.24374999999999999</v>
      </c>
      <c r="E21" s="126">
        <f>+'4 In School Youth Exits'!E21+'5 Out School Youth Exits'!E21</f>
        <v>95</v>
      </c>
      <c r="F21" s="126">
        <f>+'4 In School Youth Exits'!F21+'5 Out School Youth Exits'!F21</f>
        <v>10</v>
      </c>
      <c r="G21" s="88">
        <f t="shared" si="1"/>
        <v>0.10526315789473684</v>
      </c>
      <c r="H21" s="126">
        <f>+'4 In School Youth Exits'!H21+'5 Out School Youth Exits'!H21</f>
        <v>40</v>
      </c>
      <c r="I21" s="131">
        <f>+'4 In School Youth Exits'!I21+'5 Out School Youth Exits'!I21</f>
        <v>1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0.28205128205128205</v>
      </c>
      <c r="M21" s="135">
        <v>15.574999999999999</v>
      </c>
      <c r="N21" s="126">
        <f>+'4 In School Youth Exits'!N21+'5 Out School Youth Exits'!N21</f>
        <v>135</v>
      </c>
      <c r="O21" s="136">
        <f>+'4 In School Youth Exits'!O21+'5 Out School Youth Exits'!O21</f>
        <v>24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1070</v>
      </c>
      <c r="C22" s="74">
        <f>SUM(C6:C21)</f>
        <v>659</v>
      </c>
      <c r="D22" s="61">
        <f t="shared" si="0"/>
        <v>0.61588785046728967</v>
      </c>
      <c r="E22" s="59">
        <f>SUM(E6:E21)</f>
        <v>553</v>
      </c>
      <c r="F22" s="106">
        <f>SUM(F6:F21)</f>
        <v>242</v>
      </c>
      <c r="G22" s="61">
        <f t="shared" si="1"/>
        <v>0.43761301989150092</v>
      </c>
      <c r="H22" s="107">
        <f>SUM(H6:H21)</f>
        <v>304</v>
      </c>
      <c r="I22" s="108">
        <f>SUM(I6:I21)</f>
        <v>110</v>
      </c>
      <c r="J22" s="109">
        <f>SUM(J6:J21)</f>
        <v>8</v>
      </c>
      <c r="K22" s="110">
        <f t="shared" si="2"/>
        <v>0.80093457943925228</v>
      </c>
      <c r="L22" s="61">
        <f t="shared" si="3"/>
        <v>0.52200303490136568</v>
      </c>
      <c r="M22" s="137">
        <v>17.450255319148937</v>
      </c>
      <c r="N22" s="59">
        <f>SUM(N6:N21)</f>
        <v>825</v>
      </c>
      <c r="O22" s="138">
        <f>+'4 In School Youth Exits'!O22+'5 Out School Youth Exits'!O22</f>
        <v>386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JUNE 30,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154">
        <f>'1 In School Youth Part'!C7</f>
        <v>1</v>
      </c>
      <c r="C7" s="155">
        <v>100</v>
      </c>
      <c r="D7" s="156">
        <v>0</v>
      </c>
      <c r="E7" s="157">
        <v>0</v>
      </c>
      <c r="F7" s="158">
        <v>100</v>
      </c>
      <c r="G7" s="157">
        <v>0</v>
      </c>
      <c r="H7" s="157">
        <v>100</v>
      </c>
      <c r="I7" s="157">
        <v>0</v>
      </c>
      <c r="J7" s="157">
        <v>100</v>
      </c>
      <c r="K7" s="157">
        <v>100</v>
      </c>
      <c r="L7" s="159">
        <v>0</v>
      </c>
      <c r="M7" s="160">
        <v>0</v>
      </c>
      <c r="N7" s="157">
        <v>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5</v>
      </c>
      <c r="C9" s="155">
        <v>100</v>
      </c>
      <c r="D9" s="156">
        <v>0</v>
      </c>
      <c r="E9" s="157">
        <v>0</v>
      </c>
      <c r="F9" s="158">
        <v>40</v>
      </c>
      <c r="G9" s="157">
        <v>20</v>
      </c>
      <c r="H9" s="157">
        <v>80</v>
      </c>
      <c r="I9" s="157">
        <v>0</v>
      </c>
      <c r="J9" s="157">
        <v>60</v>
      </c>
      <c r="K9" s="157">
        <v>80</v>
      </c>
      <c r="L9" s="159">
        <v>0</v>
      </c>
      <c r="M9" s="158">
        <v>0</v>
      </c>
      <c r="N9" s="157">
        <v>0</v>
      </c>
      <c r="O9" s="157">
        <v>20</v>
      </c>
      <c r="P9" s="157">
        <v>0</v>
      </c>
      <c r="Q9" s="157">
        <v>0</v>
      </c>
      <c r="R9" s="157">
        <v>0</v>
      </c>
      <c r="S9" s="157">
        <v>0</v>
      </c>
      <c r="T9" s="161">
        <v>0</v>
      </c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3</v>
      </c>
      <c r="C11" s="155">
        <v>33.333333333333336</v>
      </c>
      <c r="D11" s="156">
        <v>66.666666666666671</v>
      </c>
      <c r="E11" s="157">
        <v>0</v>
      </c>
      <c r="F11" s="158">
        <v>66.666666666666671</v>
      </c>
      <c r="G11" s="157">
        <v>0</v>
      </c>
      <c r="H11" s="157">
        <v>33.333333333333336</v>
      </c>
      <c r="I11" s="157">
        <v>0</v>
      </c>
      <c r="J11" s="157">
        <v>0</v>
      </c>
      <c r="K11" s="157">
        <v>33.333333333333336</v>
      </c>
      <c r="L11" s="159">
        <v>0</v>
      </c>
      <c r="M11" s="160">
        <v>0</v>
      </c>
      <c r="N11" s="157">
        <v>66.666666666666671</v>
      </c>
      <c r="O11" s="157">
        <v>0</v>
      </c>
      <c r="P11" s="157">
        <v>0</v>
      </c>
      <c r="Q11" s="159">
        <v>0</v>
      </c>
      <c r="R11" s="157">
        <v>33.333333333333336</v>
      </c>
      <c r="S11" s="159">
        <v>33.333333333333336</v>
      </c>
      <c r="T11" s="161">
        <v>0</v>
      </c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2</v>
      </c>
      <c r="C12" s="155">
        <v>100</v>
      </c>
      <c r="D12" s="156">
        <v>0</v>
      </c>
      <c r="E12" s="157">
        <v>0</v>
      </c>
      <c r="F12" s="158">
        <v>50</v>
      </c>
      <c r="G12" s="157">
        <v>0</v>
      </c>
      <c r="H12" s="157">
        <v>50</v>
      </c>
      <c r="I12" s="159">
        <v>0</v>
      </c>
      <c r="J12" s="157">
        <v>50</v>
      </c>
      <c r="K12" s="157">
        <v>50</v>
      </c>
      <c r="L12" s="159">
        <v>0</v>
      </c>
      <c r="M12" s="160">
        <v>0</v>
      </c>
      <c r="N12" s="157">
        <v>50</v>
      </c>
      <c r="O12" s="157">
        <v>0</v>
      </c>
      <c r="P12" s="157">
        <v>50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22</v>
      </c>
      <c r="C13" s="155">
        <v>95.454545454545453</v>
      </c>
      <c r="D13" s="156">
        <v>4.5454545454545459</v>
      </c>
      <c r="E13" s="157">
        <v>0</v>
      </c>
      <c r="F13" s="158">
        <v>50</v>
      </c>
      <c r="G13" s="157">
        <v>50</v>
      </c>
      <c r="H13" s="157">
        <v>13.636363636363637</v>
      </c>
      <c r="I13" s="157">
        <v>4.5454545454545459</v>
      </c>
      <c r="J13" s="157">
        <v>95.454545454545453</v>
      </c>
      <c r="K13" s="157">
        <v>100</v>
      </c>
      <c r="L13" s="159">
        <v>0</v>
      </c>
      <c r="M13" s="158">
        <v>0</v>
      </c>
      <c r="N13" s="157">
        <v>0</v>
      </c>
      <c r="O13" s="159">
        <v>0</v>
      </c>
      <c r="P13" s="157">
        <v>27.272727272727273</v>
      </c>
      <c r="Q13" s="159">
        <v>0</v>
      </c>
      <c r="R13" s="159">
        <v>0</v>
      </c>
      <c r="S13" s="157">
        <v>4.5454545454545459</v>
      </c>
      <c r="T13" s="161">
        <v>0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1</v>
      </c>
      <c r="C14" s="155">
        <v>100</v>
      </c>
      <c r="D14" s="156">
        <v>0</v>
      </c>
      <c r="E14" s="157">
        <v>0</v>
      </c>
      <c r="F14" s="158">
        <v>0</v>
      </c>
      <c r="G14" s="157">
        <v>0</v>
      </c>
      <c r="H14" s="157">
        <v>0</v>
      </c>
      <c r="I14" s="159">
        <v>0</v>
      </c>
      <c r="J14" s="157">
        <v>0</v>
      </c>
      <c r="K14" s="157">
        <v>100</v>
      </c>
      <c r="L14" s="159">
        <v>0</v>
      </c>
      <c r="M14" s="160">
        <v>0</v>
      </c>
      <c r="N14" s="157">
        <v>0</v>
      </c>
      <c r="O14" s="157">
        <v>0</v>
      </c>
      <c r="P14" s="157">
        <v>0</v>
      </c>
      <c r="Q14" s="157">
        <v>0</v>
      </c>
      <c r="R14" s="159">
        <v>0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199</v>
      </c>
      <c r="C15" s="155">
        <v>97.48743718592965</v>
      </c>
      <c r="D15" s="156">
        <v>2.0100502512562817</v>
      </c>
      <c r="E15" s="157">
        <v>0.50251256281407042</v>
      </c>
      <c r="F15" s="158">
        <v>55.276381909547737</v>
      </c>
      <c r="G15" s="157">
        <v>62.814070351758794</v>
      </c>
      <c r="H15" s="157">
        <v>12.562814070351758</v>
      </c>
      <c r="I15" s="157">
        <v>0</v>
      </c>
      <c r="J15" s="157">
        <v>26.633165829145728</v>
      </c>
      <c r="K15" s="157">
        <v>95.979899497487438</v>
      </c>
      <c r="L15" s="159">
        <v>0</v>
      </c>
      <c r="M15" s="158">
        <v>0</v>
      </c>
      <c r="N15" s="157">
        <v>91.959798994974875</v>
      </c>
      <c r="O15" s="157">
        <v>0.50251256281407042</v>
      </c>
      <c r="P15" s="157">
        <v>13.5678391959799</v>
      </c>
      <c r="Q15" s="157">
        <v>0</v>
      </c>
      <c r="R15" s="157">
        <v>8.0402010050251267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8</v>
      </c>
      <c r="C16" s="155">
        <v>87.5</v>
      </c>
      <c r="D16" s="156">
        <v>12.5</v>
      </c>
      <c r="E16" s="157">
        <v>0</v>
      </c>
      <c r="F16" s="158">
        <v>37.5</v>
      </c>
      <c r="G16" s="157">
        <v>75</v>
      </c>
      <c r="H16" s="157">
        <v>0</v>
      </c>
      <c r="I16" s="159">
        <v>0</v>
      </c>
      <c r="J16" s="157">
        <v>50</v>
      </c>
      <c r="K16" s="157">
        <v>75</v>
      </c>
      <c r="L16" s="159">
        <v>0</v>
      </c>
      <c r="M16" s="160">
        <v>0</v>
      </c>
      <c r="N16" s="157">
        <v>0</v>
      </c>
      <c r="O16" s="159">
        <v>0</v>
      </c>
      <c r="P16" s="157">
        <v>37.5</v>
      </c>
      <c r="Q16" s="159">
        <v>0</v>
      </c>
      <c r="R16" s="159">
        <v>0</v>
      </c>
      <c r="S16" s="157">
        <v>0</v>
      </c>
      <c r="T16" s="161">
        <v>87.5</v>
      </c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15</v>
      </c>
      <c r="C17" s="155">
        <v>86.666666666666657</v>
      </c>
      <c r="D17" s="163">
        <v>13.333333333333332</v>
      </c>
      <c r="E17" s="159">
        <v>0</v>
      </c>
      <c r="F17" s="158">
        <v>93.333333333333343</v>
      </c>
      <c r="G17" s="157">
        <v>6.6666666666666661</v>
      </c>
      <c r="H17" s="157">
        <v>46.666666666666671</v>
      </c>
      <c r="I17" s="157">
        <v>46.666666666666671</v>
      </c>
      <c r="J17" s="157">
        <v>26.666666666666664</v>
      </c>
      <c r="K17" s="157">
        <v>100</v>
      </c>
      <c r="L17" s="159">
        <v>0</v>
      </c>
      <c r="M17" s="158">
        <v>33.333333333333336</v>
      </c>
      <c r="N17" s="157">
        <v>66.666666666666671</v>
      </c>
      <c r="O17" s="159">
        <v>0</v>
      </c>
      <c r="P17" s="157">
        <v>0</v>
      </c>
      <c r="Q17" s="159">
        <v>13.333333333333332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10</v>
      </c>
      <c r="C18" s="155">
        <v>60</v>
      </c>
      <c r="D18" s="156">
        <v>40</v>
      </c>
      <c r="E18" s="157">
        <v>0</v>
      </c>
      <c r="F18" s="158">
        <v>0</v>
      </c>
      <c r="G18" s="157">
        <v>30</v>
      </c>
      <c r="H18" s="157">
        <v>20</v>
      </c>
      <c r="I18" s="157">
        <v>0</v>
      </c>
      <c r="J18" s="157">
        <v>70</v>
      </c>
      <c r="K18" s="157">
        <v>90</v>
      </c>
      <c r="L18" s="159">
        <v>0</v>
      </c>
      <c r="M18" s="158">
        <v>0</v>
      </c>
      <c r="N18" s="157">
        <v>10</v>
      </c>
      <c r="O18" s="159">
        <v>0</v>
      </c>
      <c r="P18" s="157">
        <v>0</v>
      </c>
      <c r="Q18" s="157">
        <v>0</v>
      </c>
      <c r="R18" s="157">
        <v>0</v>
      </c>
      <c r="S18" s="157">
        <v>0</v>
      </c>
      <c r="T18" s="161">
        <v>0</v>
      </c>
      <c r="U18" s="28"/>
    </row>
    <row r="19" spans="1:28" s="29" customFormat="1" ht="21.95" customHeight="1" x14ac:dyDescent="0.2">
      <c r="A19" s="145" t="s">
        <v>47</v>
      </c>
      <c r="B19" s="154">
        <f>'1 In School Youth Part'!C19</f>
        <v>1</v>
      </c>
      <c r="C19" s="155">
        <v>0</v>
      </c>
      <c r="D19" s="163">
        <v>0</v>
      </c>
      <c r="E19" s="159">
        <v>100</v>
      </c>
      <c r="F19" s="158">
        <v>100</v>
      </c>
      <c r="G19" s="157">
        <v>100</v>
      </c>
      <c r="H19" s="157">
        <v>0</v>
      </c>
      <c r="I19" s="159">
        <v>0</v>
      </c>
      <c r="J19" s="157">
        <v>0</v>
      </c>
      <c r="K19" s="157">
        <v>100</v>
      </c>
      <c r="L19" s="159">
        <v>0</v>
      </c>
      <c r="M19" s="160">
        <v>0</v>
      </c>
      <c r="N19" s="157">
        <v>100</v>
      </c>
      <c r="O19" s="159">
        <v>0</v>
      </c>
      <c r="P19" s="157">
        <v>100</v>
      </c>
      <c r="Q19" s="159">
        <v>0</v>
      </c>
      <c r="R19" s="159">
        <v>100</v>
      </c>
      <c r="S19" s="159">
        <v>100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29</v>
      </c>
      <c r="C21" s="166">
        <v>86.206896551724128</v>
      </c>
      <c r="D21" s="167">
        <v>13.793103448275863</v>
      </c>
      <c r="E21" s="168">
        <v>0</v>
      </c>
      <c r="F21" s="169">
        <v>44.827586206896548</v>
      </c>
      <c r="G21" s="167">
        <v>27.586206896551726</v>
      </c>
      <c r="H21" s="168">
        <v>37.931034482758619</v>
      </c>
      <c r="I21" s="168">
        <v>3.4482758620689657</v>
      </c>
      <c r="J21" s="167">
        <v>82.758620689655174</v>
      </c>
      <c r="K21" s="167">
        <v>86.206896551724128</v>
      </c>
      <c r="L21" s="168">
        <v>0</v>
      </c>
      <c r="M21" s="170">
        <v>3.4482758620689657</v>
      </c>
      <c r="N21" s="168">
        <v>0</v>
      </c>
      <c r="O21" s="167">
        <v>3.4482758620689657</v>
      </c>
      <c r="P21" s="167">
        <v>6.8965517241379315</v>
      </c>
      <c r="Q21" s="168">
        <v>6.8965517241379315</v>
      </c>
      <c r="R21" s="168">
        <v>6.8965517241379315</v>
      </c>
      <c r="S21" s="168">
        <v>0</v>
      </c>
      <c r="T21" s="171">
        <v>3.4482758620689657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296</v>
      </c>
      <c r="C22" s="174">
        <v>93.243243243243256</v>
      </c>
      <c r="D22" s="175">
        <v>6.0810810810810816</v>
      </c>
      <c r="E22" s="176">
        <v>0.67567567567567566</v>
      </c>
      <c r="F22" s="177">
        <v>53.378378378378372</v>
      </c>
      <c r="G22" s="176">
        <v>52.702702702702702</v>
      </c>
      <c r="H22" s="176">
        <v>18.581081081081081</v>
      </c>
      <c r="I22" s="176">
        <v>3.0405405405405408</v>
      </c>
      <c r="J22" s="176">
        <v>39.86486486486487</v>
      </c>
      <c r="K22" s="176">
        <v>93.581081081081081</v>
      </c>
      <c r="L22" s="178">
        <v>0</v>
      </c>
      <c r="M22" s="177">
        <v>2.0270270270270272</v>
      </c>
      <c r="N22" s="176">
        <v>66.891891891891888</v>
      </c>
      <c r="O22" s="176">
        <v>1.0135135135135136</v>
      </c>
      <c r="P22" s="176">
        <v>13.513513513513512</v>
      </c>
      <c r="Q22" s="176">
        <v>1.3513513513513513</v>
      </c>
      <c r="R22" s="176">
        <v>6.7567567567567561</v>
      </c>
      <c r="S22" s="176">
        <v>1.0135135135135136</v>
      </c>
      <c r="T22" s="179">
        <v>2.7027027027027026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FY23 QUARTER ENDING JUNE 30, 2023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40</v>
      </c>
      <c r="C6" s="181">
        <v>30</v>
      </c>
      <c r="D6" s="182">
        <v>40</v>
      </c>
      <c r="E6" s="182">
        <v>30</v>
      </c>
      <c r="F6" s="183">
        <v>62.5</v>
      </c>
      <c r="G6" s="182">
        <v>12.5</v>
      </c>
      <c r="H6" s="182">
        <v>17.5</v>
      </c>
      <c r="I6" s="184">
        <v>5</v>
      </c>
      <c r="J6" s="184">
        <v>22.5</v>
      </c>
      <c r="K6" s="184">
        <v>0</v>
      </c>
      <c r="L6" s="182">
        <v>70</v>
      </c>
      <c r="M6" s="185">
        <v>0</v>
      </c>
      <c r="N6" s="182">
        <v>17.5</v>
      </c>
      <c r="O6" s="182">
        <v>2.5</v>
      </c>
      <c r="P6" s="182">
        <v>27.5</v>
      </c>
      <c r="Q6" s="182">
        <v>2.5</v>
      </c>
      <c r="R6" s="182">
        <v>5</v>
      </c>
      <c r="S6" s="182">
        <v>25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100</v>
      </c>
      <c r="C7" s="188">
        <v>16</v>
      </c>
      <c r="D7" s="189">
        <v>50</v>
      </c>
      <c r="E7" s="189">
        <v>34</v>
      </c>
      <c r="F7" s="190">
        <v>51</v>
      </c>
      <c r="G7" s="189">
        <v>38</v>
      </c>
      <c r="H7" s="189">
        <v>64</v>
      </c>
      <c r="I7" s="189">
        <v>7</v>
      </c>
      <c r="J7" s="189">
        <v>11</v>
      </c>
      <c r="K7" s="191">
        <v>0</v>
      </c>
      <c r="L7" s="189">
        <v>48</v>
      </c>
      <c r="M7" s="190">
        <v>0</v>
      </c>
      <c r="N7" s="189">
        <v>60</v>
      </c>
      <c r="O7" s="189">
        <v>4</v>
      </c>
      <c r="P7" s="189">
        <v>16</v>
      </c>
      <c r="Q7" s="189">
        <v>2</v>
      </c>
      <c r="R7" s="189">
        <v>13</v>
      </c>
      <c r="S7" s="189">
        <v>8</v>
      </c>
      <c r="T7" s="192">
        <v>30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24</v>
      </c>
      <c r="C8" s="188">
        <v>95.833333333333343</v>
      </c>
      <c r="D8" s="189">
        <v>4.166666666666667</v>
      </c>
      <c r="E8" s="189">
        <v>0</v>
      </c>
      <c r="F8" s="190">
        <v>33.333333333333336</v>
      </c>
      <c r="G8" s="189">
        <v>12.5</v>
      </c>
      <c r="H8" s="189">
        <v>25</v>
      </c>
      <c r="I8" s="189">
        <v>4.166666666666667</v>
      </c>
      <c r="J8" s="189">
        <v>54.166666666666671</v>
      </c>
      <c r="K8" s="191">
        <v>0</v>
      </c>
      <c r="L8" s="189">
        <v>87.5</v>
      </c>
      <c r="M8" s="193">
        <v>0</v>
      </c>
      <c r="N8" s="189">
        <v>41.666666666666671</v>
      </c>
      <c r="O8" s="189">
        <v>4.166666666666667</v>
      </c>
      <c r="P8" s="189">
        <v>4.166666666666667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70</v>
      </c>
      <c r="C9" s="188">
        <v>24.285714285714285</v>
      </c>
      <c r="D9" s="189">
        <v>51.428571428571431</v>
      </c>
      <c r="E9" s="189">
        <v>24.285714285714285</v>
      </c>
      <c r="F9" s="190">
        <v>52.857142857142854</v>
      </c>
      <c r="G9" s="189">
        <v>20</v>
      </c>
      <c r="H9" s="189">
        <v>80</v>
      </c>
      <c r="I9" s="191">
        <v>4.2857142857142856</v>
      </c>
      <c r="J9" s="191">
        <v>20</v>
      </c>
      <c r="K9" s="191">
        <v>0</v>
      </c>
      <c r="L9" s="189">
        <v>4.2857142857142856</v>
      </c>
      <c r="M9" s="193">
        <v>4.2857142857142856</v>
      </c>
      <c r="N9" s="189">
        <v>31.428571428571427</v>
      </c>
      <c r="O9" s="191">
        <v>1.4285714285714286</v>
      </c>
      <c r="P9" s="189">
        <v>15.714285714285714</v>
      </c>
      <c r="Q9" s="191">
        <v>4.2857142857142856</v>
      </c>
      <c r="R9" s="189">
        <v>18.571428571428569</v>
      </c>
      <c r="S9" s="189">
        <v>21.428571428571427</v>
      </c>
      <c r="T9" s="192">
        <v>1.4285714285714286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44</v>
      </c>
      <c r="C10" s="188">
        <v>70.454545454545453</v>
      </c>
      <c r="D10" s="189">
        <v>22.727272727272727</v>
      </c>
      <c r="E10" s="189">
        <v>6.8181818181818183</v>
      </c>
      <c r="F10" s="190">
        <v>61.36363636363636</v>
      </c>
      <c r="G10" s="191">
        <v>27.272727272727273</v>
      </c>
      <c r="H10" s="191">
        <v>13.636363636363637</v>
      </c>
      <c r="I10" s="191">
        <v>11.363636363636363</v>
      </c>
      <c r="J10" s="189">
        <v>20.454545454545453</v>
      </c>
      <c r="K10" s="191">
        <v>0</v>
      </c>
      <c r="L10" s="189">
        <v>90.909090909090907</v>
      </c>
      <c r="M10" s="193">
        <v>4.5454545454545459</v>
      </c>
      <c r="N10" s="189">
        <v>0</v>
      </c>
      <c r="O10" s="191">
        <v>0</v>
      </c>
      <c r="P10" s="189">
        <v>0</v>
      </c>
      <c r="Q10" s="191">
        <v>0</v>
      </c>
      <c r="R10" s="191">
        <v>2.2727272727272729</v>
      </c>
      <c r="S10" s="189">
        <v>2.2727272727272729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108</v>
      </c>
      <c r="C11" s="188">
        <v>53.703703703703702</v>
      </c>
      <c r="D11" s="189">
        <v>25.925925925925927</v>
      </c>
      <c r="E11" s="189">
        <v>20.37037037037037</v>
      </c>
      <c r="F11" s="190">
        <v>65.740740740740733</v>
      </c>
      <c r="G11" s="189">
        <v>28.703703703703706</v>
      </c>
      <c r="H11" s="189">
        <v>23.148148148148149</v>
      </c>
      <c r="I11" s="189">
        <v>2.7777777777777777</v>
      </c>
      <c r="J11" s="189">
        <v>10.185185185185185</v>
      </c>
      <c r="K11" s="191">
        <v>0</v>
      </c>
      <c r="L11" s="189">
        <v>55.555555555555557</v>
      </c>
      <c r="M11" s="190">
        <v>0</v>
      </c>
      <c r="N11" s="189">
        <v>72.222222222222229</v>
      </c>
      <c r="O11" s="189">
        <v>0.92592592592592593</v>
      </c>
      <c r="P11" s="189">
        <v>9.2592592592592595</v>
      </c>
      <c r="Q11" s="189">
        <v>0.92592592592592593</v>
      </c>
      <c r="R11" s="189">
        <v>9.2592592592592595</v>
      </c>
      <c r="S11" s="189">
        <v>15.74074074074074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21</v>
      </c>
      <c r="C12" s="188">
        <v>4.7619047619047619</v>
      </c>
      <c r="D12" s="189">
        <v>38.095238095238095</v>
      </c>
      <c r="E12" s="189">
        <v>57.142857142857146</v>
      </c>
      <c r="F12" s="190">
        <v>57.142857142857146</v>
      </c>
      <c r="G12" s="189">
        <v>23.809523809523807</v>
      </c>
      <c r="H12" s="189">
        <v>23.809523809523807</v>
      </c>
      <c r="I12" s="189">
        <v>9.5238095238095237</v>
      </c>
      <c r="J12" s="189">
        <v>47.619047619047613</v>
      </c>
      <c r="K12" s="191">
        <v>0</v>
      </c>
      <c r="L12" s="189">
        <v>19.047619047619047</v>
      </c>
      <c r="M12" s="193">
        <v>0</v>
      </c>
      <c r="N12" s="189">
        <v>66.666666666666671</v>
      </c>
      <c r="O12" s="189">
        <v>0</v>
      </c>
      <c r="P12" s="189">
        <v>28.571428571428573</v>
      </c>
      <c r="Q12" s="189">
        <v>4.7619047619047619</v>
      </c>
      <c r="R12" s="189">
        <v>9.5238095238095237</v>
      </c>
      <c r="S12" s="189">
        <v>19.047619047619047</v>
      </c>
      <c r="T12" s="192">
        <v>14.285714285714286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43</v>
      </c>
      <c r="C13" s="188">
        <v>39.534883720930232</v>
      </c>
      <c r="D13" s="189">
        <v>37.20930232558139</v>
      </c>
      <c r="E13" s="189">
        <v>23.255813953488374</v>
      </c>
      <c r="F13" s="190">
        <v>51.162790697674417</v>
      </c>
      <c r="G13" s="189">
        <v>32.558139534883722</v>
      </c>
      <c r="H13" s="191">
        <v>34.883720930232556</v>
      </c>
      <c r="I13" s="189">
        <v>18.604651162790695</v>
      </c>
      <c r="J13" s="189">
        <v>4.6511627906976738</v>
      </c>
      <c r="K13" s="191">
        <v>0</v>
      </c>
      <c r="L13" s="189">
        <v>81.395348837209298</v>
      </c>
      <c r="M13" s="193">
        <v>16.279069767441861</v>
      </c>
      <c r="N13" s="189">
        <v>0</v>
      </c>
      <c r="O13" s="191">
        <v>2.3255813953488369</v>
      </c>
      <c r="P13" s="189">
        <v>13.953488372093023</v>
      </c>
      <c r="Q13" s="189">
        <v>0</v>
      </c>
      <c r="R13" s="189">
        <v>2.3255813953488369</v>
      </c>
      <c r="S13" s="189">
        <v>18.604651162790695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74</v>
      </c>
      <c r="C14" s="188">
        <v>50</v>
      </c>
      <c r="D14" s="189">
        <v>37.837837837837839</v>
      </c>
      <c r="E14" s="189">
        <v>12.162162162162163</v>
      </c>
      <c r="F14" s="190">
        <v>31.081081081081081</v>
      </c>
      <c r="G14" s="189">
        <v>27.027027027027025</v>
      </c>
      <c r="H14" s="189">
        <v>47.297297297297298</v>
      </c>
      <c r="I14" s="189">
        <v>1.3513513513513513</v>
      </c>
      <c r="J14" s="189">
        <v>13.513513513513512</v>
      </c>
      <c r="K14" s="191">
        <v>0</v>
      </c>
      <c r="L14" s="189">
        <v>89.189189189189179</v>
      </c>
      <c r="M14" s="193">
        <v>0</v>
      </c>
      <c r="N14" s="189">
        <v>25.675675675675674</v>
      </c>
      <c r="O14" s="189">
        <v>4.0540540540540544</v>
      </c>
      <c r="P14" s="189">
        <v>18.918918918918919</v>
      </c>
      <c r="Q14" s="189">
        <v>0</v>
      </c>
      <c r="R14" s="189">
        <v>5.4054054054054053</v>
      </c>
      <c r="S14" s="189">
        <v>1.3513513513513513</v>
      </c>
      <c r="T14" s="192">
        <v>1.3513513513513513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227</v>
      </c>
      <c r="C15" s="188">
        <v>60.352422907488993</v>
      </c>
      <c r="D15" s="189">
        <v>20.704845814977975</v>
      </c>
      <c r="E15" s="189">
        <v>18.942731277533039</v>
      </c>
      <c r="F15" s="190">
        <v>51.101321585903086</v>
      </c>
      <c r="G15" s="189">
        <v>67.841409691629963</v>
      </c>
      <c r="H15" s="189">
        <v>21.145374449339204</v>
      </c>
      <c r="I15" s="189">
        <v>0.44052863436123346</v>
      </c>
      <c r="J15" s="189">
        <v>7.9295154185022021</v>
      </c>
      <c r="K15" s="191">
        <v>0</v>
      </c>
      <c r="L15" s="189">
        <v>92.070484581497809</v>
      </c>
      <c r="M15" s="193">
        <v>0</v>
      </c>
      <c r="N15" s="189">
        <v>88.105726872246692</v>
      </c>
      <c r="O15" s="189">
        <v>2.2026431718061672</v>
      </c>
      <c r="P15" s="189">
        <v>20.264317180616739</v>
      </c>
      <c r="Q15" s="189">
        <v>1.3215859030837003</v>
      </c>
      <c r="R15" s="189">
        <v>20.704845814977975</v>
      </c>
      <c r="S15" s="189">
        <v>5.2863436123348011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20</v>
      </c>
      <c r="C16" s="188">
        <v>0</v>
      </c>
      <c r="D16" s="189">
        <v>40</v>
      </c>
      <c r="E16" s="189">
        <v>60</v>
      </c>
      <c r="F16" s="190">
        <v>55</v>
      </c>
      <c r="G16" s="189">
        <v>95</v>
      </c>
      <c r="H16" s="189">
        <v>30</v>
      </c>
      <c r="I16" s="189">
        <v>10</v>
      </c>
      <c r="J16" s="189">
        <v>5</v>
      </c>
      <c r="K16" s="191">
        <v>0</v>
      </c>
      <c r="L16" s="189">
        <v>0</v>
      </c>
      <c r="M16" s="190">
        <v>10</v>
      </c>
      <c r="N16" s="189">
        <v>0</v>
      </c>
      <c r="O16" s="189">
        <v>5</v>
      </c>
      <c r="P16" s="189">
        <v>15</v>
      </c>
      <c r="Q16" s="191">
        <v>0</v>
      </c>
      <c r="R16" s="189">
        <v>5</v>
      </c>
      <c r="S16" s="189">
        <v>20</v>
      </c>
      <c r="T16" s="192">
        <v>85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15</v>
      </c>
      <c r="C17" s="188">
        <v>13.333333333333332</v>
      </c>
      <c r="D17" s="189">
        <v>66.666666666666671</v>
      </c>
      <c r="E17" s="189">
        <v>20</v>
      </c>
      <c r="F17" s="190">
        <v>46.666666666666671</v>
      </c>
      <c r="G17" s="189">
        <v>40</v>
      </c>
      <c r="H17" s="189">
        <v>33.333333333333336</v>
      </c>
      <c r="I17" s="189">
        <v>0</v>
      </c>
      <c r="J17" s="189">
        <v>20</v>
      </c>
      <c r="K17" s="191">
        <v>0</v>
      </c>
      <c r="L17" s="189">
        <v>20</v>
      </c>
      <c r="M17" s="193">
        <v>0</v>
      </c>
      <c r="N17" s="189">
        <v>46.666666666666671</v>
      </c>
      <c r="O17" s="189">
        <v>0</v>
      </c>
      <c r="P17" s="189">
        <v>20</v>
      </c>
      <c r="Q17" s="191">
        <v>0</v>
      </c>
      <c r="R17" s="189">
        <v>66.666666666666671</v>
      </c>
      <c r="S17" s="189">
        <v>13.333333333333332</v>
      </c>
      <c r="T17" s="192">
        <v>6.6666666666666661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98</v>
      </c>
      <c r="C18" s="188">
        <v>42.857142857142854</v>
      </c>
      <c r="D18" s="189">
        <v>31.632653061224492</v>
      </c>
      <c r="E18" s="189">
        <v>25.510204081632654</v>
      </c>
      <c r="F18" s="190">
        <v>51.020408163265309</v>
      </c>
      <c r="G18" s="189">
        <v>32.653061224489797</v>
      </c>
      <c r="H18" s="189">
        <v>19.387755102040817</v>
      </c>
      <c r="I18" s="191">
        <v>0</v>
      </c>
      <c r="J18" s="189">
        <v>40.816326530612244</v>
      </c>
      <c r="K18" s="191">
        <v>0</v>
      </c>
      <c r="L18" s="189">
        <v>41.836734693877553</v>
      </c>
      <c r="M18" s="190">
        <v>1.0204081632653061</v>
      </c>
      <c r="N18" s="189">
        <v>27.551020408163268</v>
      </c>
      <c r="O18" s="191">
        <v>2.0408163265306123</v>
      </c>
      <c r="P18" s="189">
        <v>14.285714285714286</v>
      </c>
      <c r="Q18" s="189">
        <v>3.0612244897959182</v>
      </c>
      <c r="R18" s="189">
        <v>3.0612244897959182</v>
      </c>
      <c r="S18" s="189">
        <v>28.571428571428573</v>
      </c>
      <c r="T18" s="192">
        <v>1.0204081632653061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36</v>
      </c>
      <c r="C19" s="188">
        <v>19.444444444444443</v>
      </c>
      <c r="D19" s="189">
        <v>25</v>
      </c>
      <c r="E19" s="189">
        <v>55.555555555555557</v>
      </c>
      <c r="F19" s="190">
        <v>83.333333333333343</v>
      </c>
      <c r="G19" s="189">
        <v>41.666666666666671</v>
      </c>
      <c r="H19" s="189">
        <v>13.888888888888889</v>
      </c>
      <c r="I19" s="191">
        <v>0</v>
      </c>
      <c r="J19" s="189">
        <v>13.888888888888889</v>
      </c>
      <c r="K19" s="191">
        <v>0</v>
      </c>
      <c r="L19" s="189">
        <v>50</v>
      </c>
      <c r="M19" s="193">
        <v>2.7777777777777777</v>
      </c>
      <c r="N19" s="189">
        <v>94.444444444444457</v>
      </c>
      <c r="O19" s="189">
        <v>2.7777777777777777</v>
      </c>
      <c r="P19" s="189">
        <v>41.666666666666671</v>
      </c>
      <c r="Q19" s="189">
        <v>0</v>
      </c>
      <c r="R19" s="191">
        <v>22.222222222222221</v>
      </c>
      <c r="S19" s="189">
        <v>50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55</v>
      </c>
      <c r="C20" s="188">
        <v>56.36363636363636</v>
      </c>
      <c r="D20" s="189">
        <v>29.09090909090909</v>
      </c>
      <c r="E20" s="189">
        <v>14.545454545454545</v>
      </c>
      <c r="F20" s="190">
        <v>54.545454545454547</v>
      </c>
      <c r="G20" s="189">
        <v>30.90909090909091</v>
      </c>
      <c r="H20" s="189">
        <v>23.636363636363637</v>
      </c>
      <c r="I20" s="189">
        <v>0</v>
      </c>
      <c r="J20" s="189">
        <v>16.363636363636363</v>
      </c>
      <c r="K20" s="191">
        <v>0</v>
      </c>
      <c r="L20" s="189">
        <v>92.72727272727272</v>
      </c>
      <c r="M20" s="190">
        <v>0</v>
      </c>
      <c r="N20" s="189">
        <v>74.545454545454547</v>
      </c>
      <c r="O20" s="189">
        <v>3.6363636363636362</v>
      </c>
      <c r="P20" s="189">
        <v>18.181818181818183</v>
      </c>
      <c r="Q20" s="189">
        <v>0</v>
      </c>
      <c r="R20" s="189">
        <v>1.8181818181818181</v>
      </c>
      <c r="S20" s="189">
        <v>7.2727272727272725</v>
      </c>
      <c r="T20" s="192">
        <v>60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68</v>
      </c>
      <c r="C21" s="195">
        <v>52.941176470588232</v>
      </c>
      <c r="D21" s="196">
        <v>35.294117647058826</v>
      </c>
      <c r="E21" s="196">
        <v>11.764705882352942</v>
      </c>
      <c r="F21" s="197">
        <v>48.529411764705884</v>
      </c>
      <c r="G21" s="196">
        <v>11.764705882352942</v>
      </c>
      <c r="H21" s="196">
        <v>25</v>
      </c>
      <c r="I21" s="198">
        <v>1.4705882352941178</v>
      </c>
      <c r="J21" s="196">
        <v>48.529411764705884</v>
      </c>
      <c r="K21" s="198">
        <v>0</v>
      </c>
      <c r="L21" s="196">
        <v>44.117647058823529</v>
      </c>
      <c r="M21" s="199">
        <v>0</v>
      </c>
      <c r="N21" s="196">
        <v>11.764705882352942</v>
      </c>
      <c r="O21" s="196">
        <v>7.3529411764705879</v>
      </c>
      <c r="P21" s="196">
        <v>19.117647058823529</v>
      </c>
      <c r="Q21" s="196">
        <v>5.882352941176471</v>
      </c>
      <c r="R21" s="196">
        <v>10.294117647058824</v>
      </c>
      <c r="S21" s="198">
        <v>10.294117647058824</v>
      </c>
      <c r="T21" s="200">
        <v>4.4117647058823533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1043</v>
      </c>
      <c r="C22" s="203">
        <v>44.774688398849477</v>
      </c>
      <c r="D22" s="204">
        <v>32.406519654841802</v>
      </c>
      <c r="E22" s="204">
        <v>22.818791946308725</v>
      </c>
      <c r="F22" s="205">
        <v>53.020134228187914</v>
      </c>
      <c r="G22" s="204">
        <v>37.679769894534992</v>
      </c>
      <c r="H22" s="204">
        <v>31.831255992329815</v>
      </c>
      <c r="I22" s="204">
        <v>3.4515819750719077</v>
      </c>
      <c r="J22" s="204">
        <v>18.983700862895493</v>
      </c>
      <c r="K22" s="206">
        <v>0</v>
      </c>
      <c r="L22" s="204">
        <v>62.991371045062323</v>
      </c>
      <c r="M22" s="205">
        <v>1.5340364333652925</v>
      </c>
      <c r="N22" s="204">
        <v>50.527325023969318</v>
      </c>
      <c r="O22" s="204">
        <v>2.6845637583892619</v>
      </c>
      <c r="P22" s="204">
        <v>17.162032598274209</v>
      </c>
      <c r="Q22" s="204">
        <v>1.7257909875359538</v>
      </c>
      <c r="R22" s="204">
        <v>11.792905081495684</v>
      </c>
      <c r="S22" s="204">
        <v>13.326941514860978</v>
      </c>
      <c r="T22" s="207">
        <v>8.6289549376797705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4FBCB-1352-4804-A48D-CC4E9E0CA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2023-10-13T19:28:17Z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