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3 Reports/FY23 Q4 06302023/"/>
    </mc:Choice>
  </mc:AlternateContent>
  <xr:revisionPtr revIDLastSave="117" documentId="11_AE56BC44DF4AEACBE23886ABDCF5BC7FE563A7F3" xr6:coauthVersionLast="47" xr6:coauthVersionMax="47" xr10:uidLastSave="{EFB84512-5489-4160-97EE-52C22FB0B7F2}"/>
  <bookViews>
    <workbookView xWindow="-120" yWindow="-120" windowWidth="19410" windowHeight="9705" tabRatio="935" xr2:uid="{00000000-000D-0000-FFFF-FFFF00000000}"/>
  </bookViews>
  <sheets>
    <sheet name="Cover Sheet " sheetId="56" r:id="rId1"/>
    <sheet name="1 In School Youth Part" sheetId="38" r:id="rId2"/>
    <sheet name="2 Out of School Youth Part" sheetId="37" r:id="rId3"/>
    <sheet name="3 Total Youth Part" sheetId="39" r:id="rId4"/>
    <sheet name="4 In School Youth Exits" sheetId="42" r:id="rId5"/>
    <sheet name="5 Out School Youth Exits" sheetId="62" r:id="rId6"/>
    <sheet name="6 Total Youth Exits" sheetId="63" r:id="rId7"/>
    <sheet name="7 In School Characteristic" sheetId="64" r:id="rId8"/>
    <sheet name="8 Out School Characteristics" sheetId="60" r:id="rId9"/>
    <sheet name="9 Total Characteristics" sheetId="61" r:id="rId10"/>
  </sheets>
  <definedNames>
    <definedName name="_xlnm.Print_Area" localSheetId="1">'1 In School Youth Part'!$A$1:$N$23</definedName>
    <definedName name="_xlnm.Print_Area" localSheetId="2">'2 Out of School Youth Part'!$A$1:$N$23</definedName>
    <definedName name="_xlnm.Print_Area" localSheetId="3">'3 Total Youth Part'!$A$1:$N$23</definedName>
    <definedName name="_xlnm.Print_Area" localSheetId="4">'4 In School Youth Exits'!$A$1:$O$26</definedName>
    <definedName name="_xlnm.Print_Area" localSheetId="5">'5 Out School Youth Exits'!$A$1:$O$26</definedName>
    <definedName name="_xlnm.Print_Area" localSheetId="6">'6 Total Youth Exits'!$A$1:$O$26</definedName>
    <definedName name="_xlnm.Print_Area" localSheetId="7">'7 In School Characteristic'!$A$1:$T$22</definedName>
    <definedName name="_xlnm.Print_Area" localSheetId="8">'8 Out School Characteristics'!$A$1:$T$22</definedName>
    <definedName name="_xlnm.Print_Area" localSheetId="9">'9 Total Characteristics'!$A$1:$T$22</definedName>
    <definedName name="_xlnm.Print_Area" localSheetId="0">'Cover Sheet '!$A$1:$C$31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2" i="42" l="1"/>
  <c r="J22" i="62"/>
  <c r="B20" i="64"/>
  <c r="B16" i="64"/>
  <c r="B6" i="64"/>
  <c r="K21" i="42"/>
  <c r="K20" i="42"/>
  <c r="K19" i="42"/>
  <c r="K17" i="42"/>
  <c r="K16" i="42"/>
  <c r="K15" i="42"/>
  <c r="K14" i="42"/>
  <c r="K13" i="42"/>
  <c r="K12" i="42"/>
  <c r="K11" i="42"/>
  <c r="K10" i="42"/>
  <c r="K9" i="42"/>
  <c r="K8" i="42"/>
  <c r="K7" i="42"/>
  <c r="K6" i="42"/>
  <c r="K18" i="42"/>
  <c r="G18" i="42"/>
  <c r="J22" i="42" l="1"/>
  <c r="D7" i="42"/>
  <c r="D8" i="42"/>
  <c r="D9" i="42"/>
  <c r="D10" i="42"/>
  <c r="D11" i="42"/>
  <c r="D12" i="42"/>
  <c r="D13" i="42"/>
  <c r="D14" i="42"/>
  <c r="D15" i="42"/>
  <c r="D16" i="42"/>
  <c r="D17" i="42"/>
  <c r="D18" i="42"/>
  <c r="D19" i="42"/>
  <c r="D20" i="42"/>
  <c r="D21" i="42"/>
  <c r="I7" i="63" l="1"/>
  <c r="I8" i="63"/>
  <c r="I9" i="63"/>
  <c r="I10" i="63"/>
  <c r="I11" i="63"/>
  <c r="I12" i="63"/>
  <c r="I13" i="63"/>
  <c r="I14" i="63"/>
  <c r="I15" i="63"/>
  <c r="I16" i="63"/>
  <c r="I17" i="63"/>
  <c r="I18" i="63"/>
  <c r="I19" i="63"/>
  <c r="I20" i="63"/>
  <c r="I21" i="63"/>
  <c r="C22" i="42" l="1"/>
  <c r="G20" i="42"/>
  <c r="D20" i="38"/>
  <c r="B9" i="64"/>
  <c r="D6" i="42"/>
  <c r="G6" i="42"/>
  <c r="L6" i="42"/>
  <c r="G7" i="42"/>
  <c r="L7" i="42"/>
  <c r="G8" i="42"/>
  <c r="L8" i="42"/>
  <c r="G9" i="42"/>
  <c r="L9" i="42"/>
  <c r="G10" i="42"/>
  <c r="L10" i="42"/>
  <c r="G11" i="42"/>
  <c r="L11" i="42"/>
  <c r="G12" i="42"/>
  <c r="L12" i="42"/>
  <c r="G13" i="42"/>
  <c r="L13" i="42"/>
  <c r="G14" i="42"/>
  <c r="L14" i="42"/>
  <c r="G15" i="42"/>
  <c r="L15" i="42"/>
  <c r="G16" i="42"/>
  <c r="L16" i="42"/>
  <c r="G17" i="42"/>
  <c r="L17" i="42"/>
  <c r="L18" i="42"/>
  <c r="G19" i="42"/>
  <c r="L19" i="42"/>
  <c r="L20" i="42"/>
  <c r="G21" i="42"/>
  <c r="L21" i="42"/>
  <c r="D10" i="38"/>
  <c r="D6" i="38"/>
  <c r="A4" i="61"/>
  <c r="A4" i="60"/>
  <c r="A4" i="64"/>
  <c r="B7" i="60"/>
  <c r="B8" i="60"/>
  <c r="B9" i="60"/>
  <c r="B10" i="60"/>
  <c r="B11" i="60"/>
  <c r="B12" i="60"/>
  <c r="B13" i="60"/>
  <c r="B14" i="60"/>
  <c r="B15" i="60"/>
  <c r="B16" i="60"/>
  <c r="B17" i="60"/>
  <c r="B18" i="60"/>
  <c r="B19" i="60"/>
  <c r="B20" i="60"/>
  <c r="B21" i="60"/>
  <c r="B6" i="60"/>
  <c r="B21" i="64"/>
  <c r="B19" i="64"/>
  <c r="B18" i="64"/>
  <c r="B17" i="64"/>
  <c r="B15" i="64"/>
  <c r="B14" i="64"/>
  <c r="B13" i="64"/>
  <c r="B12" i="64"/>
  <c r="B11" i="64"/>
  <c r="B10" i="64"/>
  <c r="B8" i="64"/>
  <c r="B7" i="64"/>
  <c r="D16" i="38"/>
  <c r="D9" i="38"/>
  <c r="I22" i="42"/>
  <c r="D19" i="38"/>
  <c r="D11" i="38"/>
  <c r="D21" i="38"/>
  <c r="D14" i="38"/>
  <c r="L8" i="62"/>
  <c r="L9" i="62"/>
  <c r="L10" i="62"/>
  <c r="L11" i="62"/>
  <c r="L12" i="62"/>
  <c r="L13" i="62"/>
  <c r="L14" i="62"/>
  <c r="L15" i="62"/>
  <c r="L16" i="62"/>
  <c r="L17" i="62"/>
  <c r="L18" i="62"/>
  <c r="L19" i="62"/>
  <c r="L20" i="62"/>
  <c r="L21" i="62"/>
  <c r="L7" i="62"/>
  <c r="L6" i="62"/>
  <c r="F22" i="42"/>
  <c r="A2" i="64"/>
  <c r="O11" i="63"/>
  <c r="O12" i="63"/>
  <c r="O13" i="63"/>
  <c r="O14" i="63"/>
  <c r="O15" i="63"/>
  <c r="O16" i="63"/>
  <c r="O17" i="63"/>
  <c r="O18" i="63"/>
  <c r="O19" i="63"/>
  <c r="O20" i="63"/>
  <c r="O21" i="63"/>
  <c r="O22" i="62"/>
  <c r="O22" i="63" s="1"/>
  <c r="O10" i="63"/>
  <c r="O9" i="63"/>
  <c r="O8" i="63"/>
  <c r="O7" i="63"/>
  <c r="O6" i="63"/>
  <c r="B7" i="63"/>
  <c r="E7" i="63"/>
  <c r="H7" i="63"/>
  <c r="B8" i="63"/>
  <c r="E8" i="63"/>
  <c r="H8" i="63"/>
  <c r="K8" i="63" s="1"/>
  <c r="B9" i="63"/>
  <c r="E9" i="63"/>
  <c r="H9" i="63"/>
  <c r="B10" i="63"/>
  <c r="E10" i="63"/>
  <c r="H10" i="63"/>
  <c r="B11" i="63"/>
  <c r="E11" i="63"/>
  <c r="H11" i="63"/>
  <c r="B12" i="63"/>
  <c r="E12" i="63"/>
  <c r="H12" i="63"/>
  <c r="K12" i="63" s="1"/>
  <c r="B13" i="63"/>
  <c r="E13" i="63"/>
  <c r="H13" i="63"/>
  <c r="B14" i="63"/>
  <c r="E14" i="63"/>
  <c r="H14" i="63"/>
  <c r="K14" i="63" s="1"/>
  <c r="B15" i="63"/>
  <c r="E15" i="63"/>
  <c r="H15" i="63"/>
  <c r="B16" i="63"/>
  <c r="E16" i="63"/>
  <c r="H16" i="63"/>
  <c r="B17" i="63"/>
  <c r="E17" i="63"/>
  <c r="H17" i="63"/>
  <c r="B18" i="63"/>
  <c r="E18" i="63"/>
  <c r="H18" i="63"/>
  <c r="B19" i="63"/>
  <c r="E19" i="63"/>
  <c r="H19" i="63"/>
  <c r="B20" i="63"/>
  <c r="E20" i="63"/>
  <c r="H20" i="63"/>
  <c r="K20" i="63" s="1"/>
  <c r="B21" i="63"/>
  <c r="E21" i="63"/>
  <c r="H21" i="63"/>
  <c r="B6" i="63"/>
  <c r="B22" i="63" s="1"/>
  <c r="E6" i="63"/>
  <c r="H6" i="63"/>
  <c r="H22" i="63" s="1"/>
  <c r="K8" i="62"/>
  <c r="K9" i="62"/>
  <c r="K10" i="62"/>
  <c r="K11" i="62"/>
  <c r="K12" i="62"/>
  <c r="K13" i="62"/>
  <c r="K14" i="62"/>
  <c r="K15" i="62"/>
  <c r="K16" i="62"/>
  <c r="K17" i="62"/>
  <c r="K18" i="62"/>
  <c r="K19" i="62"/>
  <c r="K20" i="62"/>
  <c r="K21" i="62"/>
  <c r="B22" i="62"/>
  <c r="E22" i="62"/>
  <c r="H22" i="62"/>
  <c r="K7" i="62"/>
  <c r="K6" i="62"/>
  <c r="B22" i="42"/>
  <c r="E22" i="42"/>
  <c r="H22" i="42"/>
  <c r="N7" i="63"/>
  <c r="N8" i="63"/>
  <c r="N9" i="63"/>
  <c r="N10" i="63"/>
  <c r="N11" i="63"/>
  <c r="N12" i="63"/>
  <c r="N13" i="63"/>
  <c r="N14" i="63"/>
  <c r="N15" i="63"/>
  <c r="N16" i="63"/>
  <c r="N17" i="63"/>
  <c r="N18" i="63"/>
  <c r="N19" i="63"/>
  <c r="N20" i="63"/>
  <c r="N21" i="63"/>
  <c r="N6" i="63"/>
  <c r="J7" i="63"/>
  <c r="J8" i="63"/>
  <c r="J9" i="63"/>
  <c r="J10" i="63"/>
  <c r="J11" i="63"/>
  <c r="J12" i="63"/>
  <c r="J13" i="63"/>
  <c r="J14" i="63"/>
  <c r="J15" i="63"/>
  <c r="J16" i="63"/>
  <c r="J17" i="63"/>
  <c r="J18" i="63"/>
  <c r="J19" i="63"/>
  <c r="J20" i="63"/>
  <c r="J21" i="63"/>
  <c r="J6" i="63"/>
  <c r="I6" i="63"/>
  <c r="F7" i="63"/>
  <c r="G7" i="63" s="1"/>
  <c r="F8" i="63"/>
  <c r="F9" i="63"/>
  <c r="F10" i="63"/>
  <c r="F11" i="63"/>
  <c r="G11" i="63" s="1"/>
  <c r="F12" i="63"/>
  <c r="F13" i="63"/>
  <c r="G13" i="63" s="1"/>
  <c r="F14" i="63"/>
  <c r="G14" i="63" s="1"/>
  <c r="F15" i="63"/>
  <c r="G15" i="63" s="1"/>
  <c r="F16" i="63"/>
  <c r="F17" i="63"/>
  <c r="F18" i="63"/>
  <c r="G18" i="63" s="1"/>
  <c r="F19" i="63"/>
  <c r="G19" i="63" s="1"/>
  <c r="F20" i="63"/>
  <c r="G20" i="63" s="1"/>
  <c r="F21" i="63"/>
  <c r="G21" i="63" s="1"/>
  <c r="F6" i="63"/>
  <c r="G6" i="63" s="1"/>
  <c r="C7" i="63"/>
  <c r="C8" i="63"/>
  <c r="D8" i="63" s="1"/>
  <c r="C9" i="63"/>
  <c r="C10" i="63"/>
  <c r="C11" i="63"/>
  <c r="C12" i="63"/>
  <c r="C13" i="63"/>
  <c r="D13" i="63" s="1"/>
  <c r="C14" i="63"/>
  <c r="C15" i="63"/>
  <c r="D15" i="63" s="1"/>
  <c r="C16" i="63"/>
  <c r="C17" i="63"/>
  <c r="C18" i="63"/>
  <c r="D18" i="63" s="1"/>
  <c r="C19" i="63"/>
  <c r="C21" i="63"/>
  <c r="C6" i="63"/>
  <c r="N7" i="39"/>
  <c r="N8" i="39"/>
  <c r="N9" i="39"/>
  <c r="N10" i="39"/>
  <c r="N11" i="39"/>
  <c r="N12" i="39"/>
  <c r="N13" i="39"/>
  <c r="N14" i="39"/>
  <c r="N15" i="39"/>
  <c r="N16" i="39"/>
  <c r="N17" i="39"/>
  <c r="N18" i="39"/>
  <c r="N19" i="39"/>
  <c r="N20" i="39"/>
  <c r="N21" i="39"/>
  <c r="N6" i="39"/>
  <c r="M7" i="39"/>
  <c r="M8" i="39"/>
  <c r="M9" i="39"/>
  <c r="M10" i="39"/>
  <c r="M11" i="39"/>
  <c r="M12" i="39"/>
  <c r="M13" i="39"/>
  <c r="M14" i="39"/>
  <c r="M15" i="39"/>
  <c r="M16" i="39"/>
  <c r="M17" i="39"/>
  <c r="M18" i="39"/>
  <c r="M19" i="39"/>
  <c r="M20" i="39"/>
  <c r="M21" i="39"/>
  <c r="M6" i="39"/>
  <c r="L7" i="39"/>
  <c r="L8" i="39"/>
  <c r="L9" i="39"/>
  <c r="L10" i="39"/>
  <c r="L11" i="39"/>
  <c r="L12" i="39"/>
  <c r="L13" i="39"/>
  <c r="L14" i="39"/>
  <c r="L15" i="39"/>
  <c r="L16" i="39"/>
  <c r="L17" i="39"/>
  <c r="L18" i="39"/>
  <c r="L19" i="39"/>
  <c r="L20" i="39"/>
  <c r="L21" i="39"/>
  <c r="L6" i="39"/>
  <c r="K7" i="39"/>
  <c r="K8" i="39"/>
  <c r="K9" i="39"/>
  <c r="K10" i="39"/>
  <c r="K11" i="39"/>
  <c r="K12" i="39"/>
  <c r="K13" i="39"/>
  <c r="K14" i="39"/>
  <c r="K15" i="39"/>
  <c r="K16" i="39"/>
  <c r="K17" i="39"/>
  <c r="K18" i="39"/>
  <c r="K19" i="39"/>
  <c r="K20" i="39"/>
  <c r="K21" i="39"/>
  <c r="K6" i="39"/>
  <c r="J7" i="39"/>
  <c r="J8" i="39"/>
  <c r="J9" i="39"/>
  <c r="J10" i="39"/>
  <c r="J11" i="39"/>
  <c r="J12" i="39"/>
  <c r="J13" i="39"/>
  <c r="J14" i="39"/>
  <c r="J15" i="39"/>
  <c r="J16" i="39"/>
  <c r="J17" i="39"/>
  <c r="J18" i="39"/>
  <c r="J19" i="39"/>
  <c r="J20" i="39"/>
  <c r="J21" i="39"/>
  <c r="J6" i="39"/>
  <c r="I7" i="39"/>
  <c r="I8" i="39"/>
  <c r="I9" i="39"/>
  <c r="I10" i="39"/>
  <c r="I11" i="39"/>
  <c r="I12" i="39"/>
  <c r="I13" i="39"/>
  <c r="I14" i="39"/>
  <c r="I15" i="39"/>
  <c r="I16" i="39"/>
  <c r="I17" i="39"/>
  <c r="I18" i="39"/>
  <c r="I19" i="39"/>
  <c r="I20" i="39"/>
  <c r="I21" i="39"/>
  <c r="I6" i="39"/>
  <c r="H7" i="39"/>
  <c r="H8" i="39"/>
  <c r="H9" i="39"/>
  <c r="H10" i="39"/>
  <c r="H11" i="39"/>
  <c r="H12" i="39"/>
  <c r="H13" i="39"/>
  <c r="H14" i="39"/>
  <c r="H15" i="39"/>
  <c r="H16" i="39"/>
  <c r="H17" i="39"/>
  <c r="H18" i="39"/>
  <c r="H19" i="39"/>
  <c r="H20" i="39"/>
  <c r="H21" i="39"/>
  <c r="H6" i="39"/>
  <c r="G7" i="39"/>
  <c r="G8" i="39"/>
  <c r="G9" i="39"/>
  <c r="G10" i="39"/>
  <c r="G11" i="39"/>
  <c r="G12" i="39"/>
  <c r="G13" i="39"/>
  <c r="G14" i="39"/>
  <c r="G15" i="39"/>
  <c r="G16" i="39"/>
  <c r="G17" i="39"/>
  <c r="G18" i="39"/>
  <c r="G19" i="39"/>
  <c r="G20" i="39"/>
  <c r="G21" i="39"/>
  <c r="G6" i="39"/>
  <c r="F8" i="39"/>
  <c r="F9" i="39"/>
  <c r="F10" i="39"/>
  <c r="F11" i="39"/>
  <c r="F12" i="39"/>
  <c r="F13" i="39"/>
  <c r="F14" i="39"/>
  <c r="F15" i="39"/>
  <c r="F16" i="39"/>
  <c r="F17" i="39"/>
  <c r="F18" i="39"/>
  <c r="F19" i="39"/>
  <c r="F20" i="39"/>
  <c r="F21" i="39"/>
  <c r="F7" i="39"/>
  <c r="F6" i="39"/>
  <c r="E7" i="39"/>
  <c r="E8" i="39"/>
  <c r="E9" i="39"/>
  <c r="E10" i="39"/>
  <c r="E11" i="39"/>
  <c r="E12" i="39"/>
  <c r="E13" i="39"/>
  <c r="E14" i="39"/>
  <c r="E15" i="39"/>
  <c r="E16" i="39"/>
  <c r="E17" i="39"/>
  <c r="E18" i="39"/>
  <c r="E19" i="39"/>
  <c r="E20" i="39"/>
  <c r="E21" i="39"/>
  <c r="E6" i="39"/>
  <c r="C8" i="39"/>
  <c r="B8" i="61" s="1"/>
  <c r="C9" i="39"/>
  <c r="B9" i="61" s="1"/>
  <c r="C10" i="39"/>
  <c r="B10" i="61" s="1"/>
  <c r="C11" i="39"/>
  <c r="B11" i="61" s="1"/>
  <c r="C12" i="39"/>
  <c r="B12" i="61" s="1"/>
  <c r="C13" i="39"/>
  <c r="B13" i="61" s="1"/>
  <c r="C14" i="39"/>
  <c r="B14" i="61" s="1"/>
  <c r="C15" i="39"/>
  <c r="B15" i="61" s="1"/>
  <c r="C16" i="39"/>
  <c r="B16" i="61" s="1"/>
  <c r="C17" i="39"/>
  <c r="B17" i="61" s="1"/>
  <c r="C18" i="39"/>
  <c r="B18" i="61" s="1"/>
  <c r="C19" i="39"/>
  <c r="B19" i="61" s="1"/>
  <c r="C20" i="39"/>
  <c r="B20" i="61" s="1"/>
  <c r="C21" i="39"/>
  <c r="B21" i="61" s="1"/>
  <c r="C7" i="39"/>
  <c r="B7" i="61" s="1"/>
  <c r="C6" i="39"/>
  <c r="B6" i="61" s="1"/>
  <c r="B8" i="39"/>
  <c r="D8" i="39" s="1"/>
  <c r="B9" i="39"/>
  <c r="D9" i="39" s="1"/>
  <c r="B10" i="39"/>
  <c r="B11" i="39"/>
  <c r="B12" i="39"/>
  <c r="D12" i="39" s="1"/>
  <c r="B13" i="39"/>
  <c r="D13" i="39" s="1"/>
  <c r="B14" i="39"/>
  <c r="B15" i="39"/>
  <c r="B16" i="39"/>
  <c r="D16" i="39" s="1"/>
  <c r="B17" i="39"/>
  <c r="D17" i="39" s="1"/>
  <c r="B18" i="39"/>
  <c r="B19" i="39"/>
  <c r="B20" i="39"/>
  <c r="D20" i="39" s="1"/>
  <c r="B21" i="39"/>
  <c r="B6" i="39"/>
  <c r="B7" i="39"/>
  <c r="A1" i="63"/>
  <c r="A2" i="63"/>
  <c r="A4" i="63"/>
  <c r="A1" i="62"/>
  <c r="A2" i="62"/>
  <c r="D6" i="62"/>
  <c r="G6" i="62"/>
  <c r="D7" i="62"/>
  <c r="G7" i="62"/>
  <c r="D8" i="62"/>
  <c r="G8" i="62"/>
  <c r="D9" i="62"/>
  <c r="G9" i="62"/>
  <c r="D10" i="62"/>
  <c r="G10" i="62"/>
  <c r="D11" i="62"/>
  <c r="G11" i="62"/>
  <c r="D12" i="62"/>
  <c r="G12" i="62"/>
  <c r="D13" i="62"/>
  <c r="G13" i="62"/>
  <c r="D14" i="62"/>
  <c r="G14" i="62"/>
  <c r="D15" i="62"/>
  <c r="G15" i="62"/>
  <c r="D16" i="62"/>
  <c r="G16" i="62"/>
  <c r="D17" i="62"/>
  <c r="G17" i="62"/>
  <c r="D18" i="62"/>
  <c r="G18" i="62"/>
  <c r="D19" i="62"/>
  <c r="G19" i="62"/>
  <c r="D20" i="62"/>
  <c r="G20" i="62"/>
  <c r="D21" i="62"/>
  <c r="G21" i="62"/>
  <c r="C22" i="62"/>
  <c r="F22" i="62"/>
  <c r="G22" i="62" s="1"/>
  <c r="I22" i="62"/>
  <c r="N22" i="62"/>
  <c r="A2" i="61"/>
  <c r="A2" i="60"/>
  <c r="N22" i="37"/>
  <c r="M22" i="37"/>
  <c r="L22" i="37"/>
  <c r="K22" i="37"/>
  <c r="J22" i="37"/>
  <c r="I22" i="37"/>
  <c r="H22" i="37"/>
  <c r="G22" i="37"/>
  <c r="F22" i="37"/>
  <c r="E22" i="37"/>
  <c r="C22" i="37"/>
  <c r="B22" i="37"/>
  <c r="D21" i="37"/>
  <c r="D20" i="37"/>
  <c r="D19" i="37"/>
  <c r="D18" i="37"/>
  <c r="D17" i="37"/>
  <c r="D16" i="37"/>
  <c r="D15" i="37"/>
  <c r="D14" i="37"/>
  <c r="D13" i="37"/>
  <c r="D12" i="37"/>
  <c r="D11" i="37"/>
  <c r="D10" i="37"/>
  <c r="D9" i="37"/>
  <c r="D8" i="37"/>
  <c r="D7" i="37"/>
  <c r="D6" i="37"/>
  <c r="A2" i="39"/>
  <c r="A1" i="39"/>
  <c r="N22" i="42"/>
  <c r="C22" i="38"/>
  <c r="B22" i="38"/>
  <c r="J22" i="38"/>
  <c r="A2" i="42"/>
  <c r="A2" i="37"/>
  <c r="N22" i="38"/>
  <c r="M22" i="38"/>
  <c r="L22" i="38"/>
  <c r="K22" i="38"/>
  <c r="I22" i="38"/>
  <c r="H22" i="38"/>
  <c r="G22" i="38"/>
  <c r="F22" i="38"/>
  <c r="E22" i="38"/>
  <c r="A1" i="42"/>
  <c r="A1" i="37"/>
  <c r="D7" i="38"/>
  <c r="D8" i="38"/>
  <c r="D12" i="38"/>
  <c r="D13" i="38"/>
  <c r="D15" i="38"/>
  <c r="D17" i="38"/>
  <c r="D18" i="38"/>
  <c r="C20" i="63"/>
  <c r="D15" i="39"/>
  <c r="D17" i="63"/>
  <c r="D11" i="39"/>
  <c r="K22" i="42" l="1"/>
  <c r="K15" i="63"/>
  <c r="D6" i="63"/>
  <c r="D19" i="39"/>
  <c r="D22" i="38"/>
  <c r="N22" i="63"/>
  <c r="K21" i="63"/>
  <c r="K18" i="63"/>
  <c r="D22" i="62"/>
  <c r="K22" i="62"/>
  <c r="E22" i="63"/>
  <c r="G9" i="63"/>
  <c r="K10" i="63"/>
  <c r="G16" i="63"/>
  <c r="K7" i="63"/>
  <c r="G17" i="63"/>
  <c r="D11" i="63"/>
  <c r="D21" i="63"/>
  <c r="K22" i="63"/>
  <c r="K6" i="63"/>
  <c r="D7" i="63"/>
  <c r="K19" i="63"/>
  <c r="K13" i="63"/>
  <c r="G12" i="63"/>
  <c r="G10" i="63"/>
  <c r="G8" i="63"/>
  <c r="K16" i="63"/>
  <c r="K11" i="63"/>
  <c r="K9" i="63"/>
  <c r="K17" i="63"/>
  <c r="D19" i="63"/>
  <c r="G22" i="39"/>
  <c r="B22" i="64"/>
  <c r="D10" i="39"/>
  <c r="D7" i="39"/>
  <c r="D18" i="39"/>
  <c r="D14" i="39"/>
  <c r="L20" i="63"/>
  <c r="L13" i="63"/>
  <c r="L9" i="63"/>
  <c r="L16" i="63"/>
  <c r="L14" i="63"/>
  <c r="L12" i="63"/>
  <c r="L10" i="63"/>
  <c r="D16" i="63"/>
  <c r="E22" i="39"/>
  <c r="F22" i="39"/>
  <c r="M22" i="39"/>
  <c r="K22" i="39"/>
  <c r="L22" i="39"/>
  <c r="D22" i="37"/>
  <c r="B22" i="60"/>
  <c r="L22" i="62"/>
  <c r="H22" i="39"/>
  <c r="J22" i="39"/>
  <c r="G22" i="42"/>
  <c r="B22" i="39"/>
  <c r="F22" i="63"/>
  <c r="L7" i="63"/>
  <c r="L18" i="63"/>
  <c r="D12" i="63"/>
  <c r="I22" i="63"/>
  <c r="D10" i="63"/>
  <c r="D20" i="63"/>
  <c r="L17" i="63"/>
  <c r="L11" i="63"/>
  <c r="L19" i="63"/>
  <c r="C22" i="63"/>
  <c r="L8" i="63"/>
  <c r="L21" i="63"/>
  <c r="D14" i="63"/>
  <c r="J22" i="63"/>
  <c r="L22" i="42"/>
  <c r="L6" i="63"/>
  <c r="L15" i="63"/>
  <c r="D9" i="63"/>
  <c r="D22" i="42"/>
  <c r="I22" i="39"/>
  <c r="N22" i="39"/>
  <c r="B22" i="61"/>
  <c r="C22" i="39"/>
  <c r="D21" i="39"/>
  <c r="D6" i="39"/>
  <c r="G22" i="63" l="1"/>
  <c r="D22" i="39"/>
  <c r="D22" i="63"/>
  <c r="L22" i="63"/>
</calcChain>
</file>

<file path=xl/sharedStrings.xml><?xml version="1.0" encoding="utf-8"?>
<sst xmlns="http://schemas.openxmlformats.org/spreadsheetml/2006/main" count="363" uniqueCount="91">
  <si>
    <t xml:space="preserve"> TAB 7 - WIOA TITLE I PARTICIPANT SUMMARY</t>
  </si>
  <si>
    <t>YOUTH</t>
  </si>
  <si>
    <t>Participant Activities</t>
  </si>
  <si>
    <t xml:space="preserve">  Table 1 - In School Youth </t>
  </si>
  <si>
    <t xml:space="preserve">  Table 2 - Out of School Youth </t>
  </si>
  <si>
    <t xml:space="preserve">  Table 3 - Total Youth</t>
  </si>
  <si>
    <t>Exit and Outcome Summary</t>
  </si>
  <si>
    <t xml:space="preserve">  Table 4 - In School Youth </t>
  </si>
  <si>
    <t xml:space="preserve">  Table 5 - Out of School Youth </t>
  </si>
  <si>
    <t xml:space="preserve">  Table 6 - Total Youth</t>
  </si>
  <si>
    <t>Participant Characteristics</t>
  </si>
  <si>
    <t xml:space="preserve">  Table 7 - In School Youth </t>
  </si>
  <si>
    <t xml:space="preserve">  Table 8 - Out of School Youth </t>
  </si>
  <si>
    <t xml:space="preserve">  Table 9 - Total Youth</t>
  </si>
  <si>
    <t>Data Source:  Crystal Reports/MOSES Database</t>
  </si>
  <si>
    <t xml:space="preserve">Compiled by MassHire Department of Career Services </t>
  </si>
  <si>
    <t>TAB 7 - WIOA TITLE I PARTICIPANT SUMMARY</t>
  </si>
  <si>
    <t>TABLE 1 - IN SCHOOL YOUTH PARTICIPANT ACTIVITIES</t>
  </si>
  <si>
    <t>WORKFORCE AREA</t>
  </si>
  <si>
    <t>PARTICIPANTS</t>
  </si>
  <si>
    <t>ENROLLMENTS BY ACTIVITY (Multiple Counts)</t>
  </si>
  <si>
    <t>Annual
Plan</t>
  </si>
  <si>
    <t>YTD
Actual</t>
  </si>
  <si>
    <t>Pct.</t>
  </si>
  <si>
    <t>(1)
Educ Trng
&amp; Tutoring</t>
  </si>
  <si>
    <t>(2)
ESL/ABE/
GED
Alternative</t>
  </si>
  <si>
    <t>(3)
Finan-
cial Lit</t>
  </si>
  <si>
    <t>(4)
Summer
Empl                        Opp</t>
  </si>
  <si>
    <t>(5)
Work              Exp
/ OJT</t>
  </si>
  <si>
    <t>(6)
Occup
Skills</t>
  </si>
  <si>
    <t>(7)
Leadership
CommSvc</t>
  </si>
  <si>
    <t>(8)
Mentor</t>
  </si>
  <si>
    <t>(9)
Guide/
Counsel</t>
  </si>
  <si>
    <t>(10)
Other*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</si>
  <si>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</si>
  <si>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</si>
  <si>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</si>
  <si>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</si>
  <si>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</si>
  <si>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</si>
  <si>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</si>
  <si>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</si>
  <si>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</si>
  <si>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</si>
  <si>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</si>
  <si>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</si>
  <si>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</si>
  <si>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</t>
  </si>
  <si>
    <t>North Shore</t>
  </si>
  <si>
    <t>South Shore</t>
  </si>
  <si>
    <t>STATE TOTALS</t>
  </si>
  <si>
    <t xml:space="preserve">Activities  1: Educational training, tutoring and dropout prevention; 2: ESL, ABE, GED preparation, alternative school; 3: Financial Literacy; 4: Summer Employment Opportunities; 5: Work Experience and OJT; 6: Occupational Skills Training, including job readiness, customized training, workplace training and cooperative education; 7: Leadership Development and Community Service; 8: Mentoring; 9: Guidance and Comprehensive Counseling; 10: Activities counted in the "Other" column are non program related activities. (Supportive services and follow-up services are not included on this table.) For some youth contracts providing multiple activities, only the primary activity has been recorded on MOSES.  </t>
  </si>
  <si>
    <t>TABLE 2 - OUT OF SCHOOL YOUTH PARTICIPANT ACTIVITIES</t>
  </si>
  <si>
    <t>TABLE 3 - TOTAL YOUTH PARTICIPANT ACTIVITIES</t>
  </si>
  <si>
    <t xml:space="preserve">TABLE 4 - IN SCHOOL YOUTH EXIT AND OUTCOME SUMMARY </t>
  </si>
  <si>
    <t>TOTAL EXITS</t>
  </si>
  <si>
    <t>ENTERED EMPLOYMENTS</t>
  </si>
  <si>
    <t>ENT POST-HS TRN</t>
  </si>
  <si>
    <t>Exclusions</t>
  </si>
  <si>
    <t>PLACED EMP/
ED RATE</t>
  </si>
  <si>
    <t>AVG
WAGE</t>
  </si>
  <si>
    <t>DEG/CERT</t>
  </si>
  <si>
    <t>% of   Plan</t>
  </si>
  <si>
    <t xml:space="preserve">Exclusions:  Exiters who leave the program for any exlusionary reason are not counted in the placed in employment/education rate.  </t>
  </si>
  <si>
    <t xml:space="preserve">TABLE 5 - OUT OF SCHOOL YOUTH EXIT AND OUTCOME SUMMARY </t>
  </si>
  <si>
    <t xml:space="preserve">TABLE 6 - TOTAL YOUTH EXIT AND OUTCOME SUMMARY </t>
  </si>
  <si>
    <t xml:space="preserve">TABLE 7 - IN SCHOOL YOUTH PARTICIPANT CHARACTERISTICS </t>
  </si>
  <si>
    <t>PERCENTAGES OF TOTAL PARTICIPANTS</t>
  </si>
  <si>
    <t>Total
Enrs</t>
  </si>
  <si>
    <t>Age
14-18</t>
  </si>
  <si>
    <t>Age
19-21</t>
  </si>
  <si>
    <t>Age
22-24</t>
  </si>
  <si>
    <t>Female</t>
  </si>
  <si>
    <t>Hisp
or Latino</t>
  </si>
  <si>
    <t>Black or
African</t>
  </si>
  <si>
    <t>Asian or
Pacific
Islander</t>
  </si>
  <si>
    <t>Dis-
abled</t>
  </si>
  <si>
    <t>H.S.
Student</t>
  </si>
  <si>
    <t>H.S.
Dropout</t>
  </si>
  <si>
    <t>Limit-
ed Engl</t>
  </si>
  <si>
    <t>Math or
Reading
Level &lt; 9.0</t>
  </si>
  <si>
    <t>Offend</t>
  </si>
  <si>
    <t>Wel-
fare</t>
  </si>
  <si>
    <t>Foster
Child</t>
  </si>
  <si>
    <t>Home-less/Run-away</t>
  </si>
  <si>
    <t>Pregnant/
Parenting</t>
  </si>
  <si>
    <t>Reqs
Addtl      Asst</t>
  </si>
  <si>
    <t xml:space="preserve">TABLE 8 - OUT OF SCHOOL YOUTH PARTICIPANT CHARACTERISTICS </t>
  </si>
  <si>
    <t>Age
16-18</t>
  </si>
  <si>
    <t xml:space="preserve">TABLE 9 - TOTAL YOUTH PARTICIPANT CHARACTERISTICS </t>
  </si>
  <si>
    <t>FY23 QUARTER ENDING JUNE 30,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</si>
</sst>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&quot;$&quot;#,##0.00"/>
    <numFmt numFmtId="165" formatCode="0;\-0;\-"/>
    <numFmt numFmtId="166" formatCode="0[$%-409];\-0[$%-409];\-"/>
    <numFmt numFmtId="167" formatCode="#,##0[$%-409]"/>
    <numFmt numFmtId="168" formatCode="#,##0;\-#,##0;\-"/>
    <numFmt numFmtId="169" formatCode="0_);\(0\)"/>
  </numFmts>
  <fonts count="15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12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left" indent="2"/>
    </xf>
    <xf numFmtId="0" fontId="7" fillId="0" borderId="0" xfId="0" applyFont="1"/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 indent="2"/>
    </xf>
    <xf numFmtId="0" fontId="5" fillId="0" borderId="0" xfId="0" applyFont="1"/>
    <xf numFmtId="0" fontId="8" fillId="0" borderId="0" xfId="0" applyFont="1" applyAlignment="1">
      <alignment horizontal="left" indent="2"/>
    </xf>
    <xf numFmtId="0" fontId="9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vertical="center"/>
    </xf>
    <xf numFmtId="3" fontId="10" fillId="2" borderId="7" xfId="0" applyNumberFormat="1" applyFont="1" applyFill="1" applyBorder="1" applyAlignment="1">
      <alignment horizontal="center" vertical="center"/>
    </xf>
    <xf numFmtId="3" fontId="10" fillId="2" borderId="8" xfId="0" applyNumberFormat="1" applyFont="1" applyFill="1" applyBorder="1" applyAlignment="1">
      <alignment horizontal="center" vertical="center"/>
    </xf>
    <xf numFmtId="9" fontId="10" fillId="2" borderId="9" xfId="0" applyNumberFormat="1" applyFont="1" applyFill="1" applyBorder="1" applyAlignment="1">
      <alignment horizontal="center" vertical="center"/>
    </xf>
    <xf numFmtId="1" fontId="10" fillId="2" borderId="7" xfId="0" applyNumberFormat="1" applyFont="1" applyFill="1" applyBorder="1" applyAlignment="1">
      <alignment horizontal="center" vertical="center"/>
    </xf>
    <xf numFmtId="1" fontId="10" fillId="2" borderId="8" xfId="0" applyNumberFormat="1" applyFont="1" applyFill="1" applyBorder="1" applyAlignment="1">
      <alignment horizontal="center" vertical="center"/>
    </xf>
    <xf numFmtId="1" fontId="10" fillId="2" borderId="10" xfId="0" applyNumberFormat="1" applyFont="1" applyFill="1" applyBorder="1" applyAlignment="1">
      <alignment horizontal="center" vertical="center"/>
    </xf>
    <xf numFmtId="3" fontId="10" fillId="2" borderId="10" xfId="0" applyNumberFormat="1" applyFont="1" applyFill="1" applyBorder="1" applyAlignment="1">
      <alignment horizontal="center" vertical="center"/>
    </xf>
    <xf numFmtId="3" fontId="10" fillId="2" borderId="11" xfId="0" applyNumberFormat="1" applyFont="1" applyFill="1" applyBorder="1" applyAlignment="1">
      <alignment horizontal="center" vertical="center"/>
    </xf>
    <xf numFmtId="1" fontId="10" fillId="2" borderId="12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13" xfId="0" applyFont="1" applyBorder="1" applyAlignment="1">
      <alignment vertical="center"/>
    </xf>
    <xf numFmtId="3" fontId="10" fillId="2" borderId="14" xfId="0" applyNumberFormat="1" applyFont="1" applyFill="1" applyBorder="1" applyAlignment="1">
      <alignment horizontal="center" vertical="center"/>
    </xf>
    <xf numFmtId="3" fontId="10" fillId="2" borderId="15" xfId="0" applyNumberFormat="1" applyFont="1" applyFill="1" applyBorder="1" applyAlignment="1">
      <alignment horizontal="center" vertical="center"/>
    </xf>
    <xf numFmtId="9" fontId="10" fillId="2" borderId="16" xfId="0" applyNumberFormat="1" applyFont="1" applyFill="1" applyBorder="1" applyAlignment="1">
      <alignment horizontal="center" vertical="center"/>
    </xf>
    <xf numFmtId="1" fontId="10" fillId="2" borderId="14" xfId="0" applyNumberFormat="1" applyFont="1" applyFill="1" applyBorder="1" applyAlignment="1">
      <alignment horizontal="center" vertical="center"/>
    </xf>
    <xf numFmtId="1" fontId="10" fillId="2" borderId="15" xfId="0" applyNumberFormat="1" applyFont="1" applyFill="1" applyBorder="1" applyAlignment="1">
      <alignment horizontal="center" vertical="center"/>
    </xf>
    <xf numFmtId="1" fontId="10" fillId="2" borderId="17" xfId="0" applyNumberFormat="1" applyFont="1" applyFill="1" applyBorder="1" applyAlignment="1">
      <alignment horizontal="center" vertical="center"/>
    </xf>
    <xf numFmtId="1" fontId="10" fillId="2" borderId="18" xfId="0" applyNumberFormat="1" applyFont="1" applyFill="1" applyBorder="1" applyAlignment="1">
      <alignment horizontal="center" vertical="center"/>
    </xf>
    <xf numFmtId="1" fontId="10" fillId="2" borderId="19" xfId="0" applyNumberFormat="1" applyFont="1" applyFill="1" applyBorder="1" applyAlignment="1">
      <alignment horizontal="center" vertical="center"/>
    </xf>
    <xf numFmtId="3" fontId="10" fillId="2" borderId="20" xfId="0" applyNumberFormat="1" applyFont="1" applyFill="1" applyBorder="1" applyAlignment="1">
      <alignment horizontal="center" vertical="center"/>
    </xf>
    <xf numFmtId="3" fontId="10" fillId="2" borderId="21" xfId="0" applyNumberFormat="1" applyFont="1" applyFill="1" applyBorder="1" applyAlignment="1">
      <alignment horizontal="center" vertical="center"/>
    </xf>
    <xf numFmtId="9" fontId="10" fillId="2" borderId="22" xfId="0" applyNumberFormat="1" applyFont="1" applyFill="1" applyBorder="1" applyAlignment="1">
      <alignment horizontal="center" vertical="center"/>
    </xf>
    <xf numFmtId="1" fontId="10" fillId="2" borderId="20" xfId="0" applyNumberFormat="1" applyFont="1" applyFill="1" applyBorder="1" applyAlignment="1">
      <alignment horizontal="center" vertical="center"/>
    </xf>
    <xf numFmtId="1" fontId="10" fillId="2" borderId="21" xfId="0" applyNumberFormat="1" applyFont="1" applyFill="1" applyBorder="1" applyAlignment="1">
      <alignment horizontal="center" vertical="center"/>
    </xf>
    <xf numFmtId="1" fontId="10" fillId="2" borderId="23" xfId="0" applyNumberFormat="1" applyFont="1" applyFill="1" applyBorder="1" applyAlignment="1">
      <alignment horizontal="center" vertical="center"/>
    </xf>
    <xf numFmtId="1" fontId="10" fillId="2" borderId="24" xfId="0" applyNumberFormat="1" applyFont="1" applyFill="1" applyBorder="1" applyAlignment="1">
      <alignment horizontal="center" vertical="center"/>
    </xf>
    <xf numFmtId="1" fontId="10" fillId="2" borderId="25" xfId="0" applyNumberFormat="1" applyFont="1" applyFill="1" applyBorder="1" applyAlignment="1">
      <alignment horizontal="center" vertical="center"/>
    </xf>
    <xf numFmtId="3" fontId="10" fillId="2" borderId="23" xfId="0" applyNumberFormat="1" applyFont="1" applyFill="1" applyBorder="1" applyAlignment="1">
      <alignment horizontal="center" vertical="center"/>
    </xf>
    <xf numFmtId="3" fontId="10" fillId="2" borderId="25" xfId="0" applyNumberFormat="1" applyFont="1" applyFill="1" applyBorder="1" applyAlignment="1">
      <alignment horizontal="center" vertical="center"/>
    </xf>
    <xf numFmtId="0" fontId="10" fillId="0" borderId="26" xfId="0" applyFont="1" applyBorder="1" applyAlignment="1">
      <alignment vertical="center"/>
    </xf>
    <xf numFmtId="3" fontId="10" fillId="2" borderId="27" xfId="0" applyNumberFormat="1" applyFont="1" applyFill="1" applyBorder="1" applyAlignment="1">
      <alignment horizontal="center" vertical="center"/>
    </xf>
    <xf numFmtId="3" fontId="10" fillId="2" borderId="28" xfId="0" applyNumberFormat="1" applyFont="1" applyFill="1" applyBorder="1" applyAlignment="1">
      <alignment horizontal="center" vertical="center"/>
    </xf>
    <xf numFmtId="9" fontId="10" fillId="2" borderId="29" xfId="0" applyNumberFormat="1" applyFont="1" applyFill="1" applyBorder="1" applyAlignment="1">
      <alignment horizontal="center" vertical="center"/>
    </xf>
    <xf numFmtId="1" fontId="10" fillId="2" borderId="27" xfId="0" applyNumberFormat="1" applyFont="1" applyFill="1" applyBorder="1" applyAlignment="1">
      <alignment horizontal="center" vertical="center"/>
    </xf>
    <xf numFmtId="1" fontId="10" fillId="2" borderId="28" xfId="0" applyNumberFormat="1" applyFont="1" applyFill="1" applyBorder="1" applyAlignment="1">
      <alignment horizontal="center" vertical="center"/>
    </xf>
    <xf numFmtId="1" fontId="10" fillId="2" borderId="30" xfId="0" applyNumberFormat="1" applyFont="1" applyFill="1" applyBorder="1" applyAlignment="1">
      <alignment horizontal="center" vertical="center"/>
    </xf>
    <xf numFmtId="1" fontId="10" fillId="2" borderId="5" xfId="0" applyNumberFormat="1" applyFont="1" applyFill="1" applyBorder="1" applyAlignment="1">
      <alignment horizontal="center" vertical="center"/>
    </xf>
    <xf numFmtId="1" fontId="10" fillId="2" borderId="31" xfId="0" applyNumberFormat="1" applyFont="1" applyFill="1" applyBorder="1" applyAlignment="1">
      <alignment horizontal="center" vertical="center"/>
    </xf>
    <xf numFmtId="0" fontId="10" fillId="0" borderId="32" xfId="0" applyFont="1" applyBorder="1" applyAlignment="1">
      <alignment vertical="center"/>
    </xf>
    <xf numFmtId="3" fontId="10" fillId="2" borderId="33" xfId="0" applyNumberFormat="1" applyFont="1" applyFill="1" applyBorder="1" applyAlignment="1">
      <alignment horizontal="center" vertical="center"/>
    </xf>
    <xf numFmtId="3" fontId="10" fillId="2" borderId="34" xfId="0" applyNumberFormat="1" applyFont="1" applyFill="1" applyBorder="1" applyAlignment="1">
      <alignment horizontal="center" vertical="center"/>
    </xf>
    <xf numFmtId="9" fontId="10" fillId="2" borderId="35" xfId="0" applyNumberFormat="1" applyFont="1" applyFill="1" applyBorder="1" applyAlignment="1">
      <alignment horizontal="center" vertical="center"/>
    </xf>
    <xf numFmtId="3" fontId="10" fillId="2" borderId="35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vertical="center"/>
    </xf>
    <xf numFmtId="10" fontId="3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" fontId="10" fillId="2" borderId="36" xfId="0" applyNumberFormat="1" applyFont="1" applyFill="1" applyBorder="1" applyAlignment="1">
      <alignment horizontal="center" vertical="center"/>
    </xf>
    <xf numFmtId="3" fontId="10" fillId="2" borderId="9" xfId="0" applyNumberFormat="1" applyFont="1" applyFill="1" applyBorder="1" applyAlignment="1">
      <alignment horizontal="center" vertical="center"/>
    </xf>
    <xf numFmtId="3" fontId="10" fillId="2" borderId="37" xfId="0" applyNumberFormat="1" applyFont="1" applyFill="1" applyBorder="1" applyAlignment="1">
      <alignment horizontal="center" vertical="center"/>
    </xf>
    <xf numFmtId="3" fontId="10" fillId="2" borderId="22" xfId="0" applyNumberFormat="1" applyFont="1" applyFill="1" applyBorder="1" applyAlignment="1">
      <alignment horizontal="center" vertical="center"/>
    </xf>
    <xf numFmtId="3" fontId="10" fillId="2" borderId="38" xfId="0" applyNumberFormat="1" applyFont="1" applyFill="1" applyBorder="1" applyAlignment="1">
      <alignment horizontal="center" vertical="center"/>
    </xf>
    <xf numFmtId="3" fontId="10" fillId="2" borderId="29" xfId="0" applyNumberFormat="1" applyFont="1" applyFill="1" applyBorder="1" applyAlignment="1">
      <alignment horizontal="center" vertical="center"/>
    </xf>
    <xf numFmtId="3" fontId="10" fillId="2" borderId="39" xfId="0" applyNumberFormat="1" applyFont="1" applyFill="1" applyBorder="1" applyAlignment="1">
      <alignment horizontal="center" vertical="center"/>
    </xf>
    <xf numFmtId="3" fontId="10" fillId="2" borderId="40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0" fontId="3" fillId="0" borderId="41" xfId="0" applyFont="1" applyBorder="1" applyAlignment="1">
      <alignment horizontal="center" wrapText="1"/>
    </xf>
    <xf numFmtId="9" fontId="3" fillId="0" borderId="4" xfId="0" applyNumberFormat="1" applyFont="1" applyBorder="1" applyAlignment="1">
      <alignment horizontal="center" wrapText="1"/>
    </xf>
    <xf numFmtId="0" fontId="3" fillId="0" borderId="31" xfId="0" applyFont="1" applyBorder="1" applyAlignment="1">
      <alignment horizontal="center" wrapText="1"/>
    </xf>
    <xf numFmtId="0" fontId="10" fillId="0" borderId="18" xfId="0" applyFont="1" applyBorder="1" applyAlignment="1">
      <alignment horizontal="center" vertical="center"/>
    </xf>
    <xf numFmtId="3" fontId="10" fillId="2" borderId="17" xfId="0" applyNumberFormat="1" applyFont="1" applyFill="1" applyBorder="1" applyAlignment="1">
      <alignment horizontal="center" vertical="center"/>
    </xf>
    <xf numFmtId="3" fontId="10" fillId="2" borderId="18" xfId="0" applyNumberFormat="1" applyFont="1" applyFill="1" applyBorder="1" applyAlignment="1">
      <alignment horizontal="center" vertical="center"/>
    </xf>
    <xf numFmtId="3" fontId="10" fillId="2" borderId="19" xfId="0" applyNumberFormat="1" applyFont="1" applyFill="1" applyBorder="1" applyAlignment="1">
      <alignment horizontal="center" vertical="center"/>
    </xf>
    <xf numFmtId="3" fontId="10" fillId="2" borderId="13" xfId="0" applyNumberFormat="1" applyFont="1" applyFill="1" applyBorder="1" applyAlignment="1">
      <alignment horizontal="center" vertical="center"/>
    </xf>
    <xf numFmtId="9" fontId="10" fillId="2" borderId="20" xfId="0" applyNumberFormat="1" applyFont="1" applyFill="1" applyBorder="1" applyAlignment="1">
      <alignment horizontal="center" vertical="center"/>
    </xf>
    <xf numFmtId="164" fontId="10" fillId="2" borderId="16" xfId="0" applyNumberFormat="1" applyFont="1" applyFill="1" applyBorder="1" applyAlignment="1">
      <alignment horizontal="center" vertical="center"/>
    </xf>
    <xf numFmtId="3" fontId="10" fillId="2" borderId="16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9" fontId="10" fillId="2" borderId="42" xfId="0" applyNumberFormat="1" applyFont="1" applyFill="1" applyBorder="1" applyAlignment="1">
      <alignment horizontal="center" vertical="center"/>
    </xf>
    <xf numFmtId="3" fontId="10" fillId="2" borderId="43" xfId="0" applyNumberFormat="1" applyFont="1" applyFill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3" fontId="10" fillId="2" borderId="24" xfId="0" applyNumberFormat="1" applyFont="1" applyFill="1" applyBorder="1" applyAlignment="1">
      <alignment horizontal="center" vertical="center"/>
    </xf>
    <xf numFmtId="1" fontId="10" fillId="2" borderId="44" xfId="0" applyNumberFormat="1" applyFont="1" applyFill="1" applyBorder="1" applyAlignment="1">
      <alignment horizontal="center" vertical="center"/>
    </xf>
    <xf numFmtId="3" fontId="10" fillId="2" borderId="45" xfId="0" applyNumberFormat="1" applyFont="1" applyFill="1" applyBorder="1" applyAlignment="1">
      <alignment horizontal="center" vertical="center"/>
    </xf>
    <xf numFmtId="3" fontId="10" fillId="2" borderId="6" xfId="0" applyNumberFormat="1" applyFont="1" applyFill="1" applyBorder="1" applyAlignment="1">
      <alignment horizontal="center" vertical="center"/>
    </xf>
    <xf numFmtId="164" fontId="10" fillId="2" borderId="22" xfId="0" applyNumberFormat="1" applyFont="1" applyFill="1" applyBorder="1" applyAlignment="1">
      <alignment horizontal="center" vertical="center"/>
    </xf>
    <xf numFmtId="1" fontId="10" fillId="2" borderId="46" xfId="0" applyNumberFormat="1" applyFont="1" applyFill="1" applyBorder="1" applyAlignment="1">
      <alignment horizontal="center" vertical="center"/>
    </xf>
    <xf numFmtId="3" fontId="10" fillId="2" borderId="47" xfId="0" applyNumberFormat="1" applyFont="1" applyFill="1" applyBorder="1" applyAlignment="1">
      <alignment horizontal="center" vertical="center"/>
    </xf>
    <xf numFmtId="9" fontId="10" fillId="2" borderId="19" xfId="0" applyNumberFormat="1" applyFont="1" applyFill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3" fontId="10" fillId="2" borderId="49" xfId="0" applyNumberFormat="1" applyFont="1" applyFill="1" applyBorder="1" applyAlignment="1">
      <alignment horizontal="center" vertical="center"/>
    </xf>
    <xf numFmtId="3" fontId="10" fillId="2" borderId="46" xfId="0" applyNumberFormat="1" applyFont="1" applyFill="1" applyBorder="1" applyAlignment="1">
      <alignment horizontal="center" vertical="center"/>
    </xf>
    <xf numFmtId="3" fontId="10" fillId="2" borderId="48" xfId="0" applyNumberFormat="1" applyFont="1" applyFill="1" applyBorder="1" applyAlignment="1">
      <alignment horizontal="center" vertical="center"/>
    </xf>
    <xf numFmtId="164" fontId="10" fillId="2" borderId="50" xfId="0" applyNumberFormat="1" applyFont="1" applyFill="1" applyBorder="1" applyAlignment="1">
      <alignment horizontal="center" vertical="center"/>
    </xf>
    <xf numFmtId="3" fontId="10" fillId="2" borderId="50" xfId="0" applyNumberFormat="1" applyFont="1" applyFill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3" fontId="10" fillId="2" borderId="51" xfId="0" applyNumberFormat="1" applyFont="1" applyFill="1" applyBorder="1" applyAlignment="1">
      <alignment horizontal="center" vertical="center"/>
    </xf>
    <xf numFmtId="1" fontId="10" fillId="2" borderId="33" xfId="0" applyNumberFormat="1" applyFont="1" applyFill="1" applyBorder="1" applyAlignment="1">
      <alignment horizontal="center" vertical="center"/>
    </xf>
    <xf numFmtId="3" fontId="10" fillId="2" borderId="52" xfId="0" applyNumberFormat="1" applyFont="1" applyFill="1" applyBorder="1" applyAlignment="1">
      <alignment horizontal="center" vertical="center"/>
    </xf>
    <xf numFmtId="3" fontId="10" fillId="2" borderId="32" xfId="0" applyNumberFormat="1" applyFont="1" applyFill="1" applyBorder="1" applyAlignment="1">
      <alignment horizontal="center" vertical="center"/>
    </xf>
    <xf numFmtId="9" fontId="10" fillId="2" borderId="33" xfId="0" applyNumberFormat="1" applyFont="1" applyFill="1" applyBorder="1" applyAlignment="1">
      <alignment horizontal="center" vertical="center"/>
    </xf>
    <xf numFmtId="164" fontId="10" fillId="2" borderId="35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10" fillId="0" borderId="53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3" fontId="10" fillId="2" borderId="0" xfId="0" applyNumberFormat="1" applyFont="1" applyFill="1" applyAlignment="1">
      <alignment horizontal="center" vertical="center"/>
    </xf>
    <xf numFmtId="9" fontId="10" fillId="2" borderId="0" xfId="0" applyNumberFormat="1" applyFont="1" applyFill="1" applyAlignment="1">
      <alignment horizontal="center" vertical="center"/>
    </xf>
    <xf numFmtId="1" fontId="10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9" fontId="3" fillId="0" borderId="0" xfId="0" applyNumberFormat="1" applyFont="1"/>
    <xf numFmtId="9" fontId="10" fillId="2" borderId="54" xfId="0" applyNumberFormat="1" applyFont="1" applyFill="1" applyBorder="1" applyAlignment="1">
      <alignment horizontal="center" vertical="center"/>
    </xf>
    <xf numFmtId="9" fontId="10" fillId="2" borderId="50" xfId="0" applyNumberFormat="1" applyFont="1" applyFill="1" applyBorder="1" applyAlignment="1">
      <alignment horizontal="center" vertical="center"/>
    </xf>
    <xf numFmtId="9" fontId="10" fillId="2" borderId="46" xfId="0" applyNumberFormat="1" applyFont="1" applyFill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9" fontId="10" fillId="2" borderId="7" xfId="0" applyNumberFormat="1" applyFont="1" applyFill="1" applyBorder="1" applyAlignment="1">
      <alignment horizontal="center" vertical="center"/>
    </xf>
    <xf numFmtId="164" fontId="10" fillId="0" borderId="16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164" fontId="10" fillId="0" borderId="42" xfId="0" applyNumberFormat="1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164" fontId="10" fillId="0" borderId="32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wrapText="1"/>
    </xf>
    <xf numFmtId="0" fontId="9" fillId="0" borderId="58" xfId="0" applyFont="1" applyBorder="1" applyAlignment="1">
      <alignment horizontal="center" wrapText="1"/>
    </xf>
    <xf numFmtId="0" fontId="9" fillId="0" borderId="30" xfId="0" applyFont="1" applyBorder="1" applyAlignment="1">
      <alignment horizontal="center" wrapText="1"/>
    </xf>
    <xf numFmtId="0" fontId="9" fillId="0" borderId="28" xfId="0" applyFont="1" applyBorder="1" applyAlignment="1">
      <alignment horizontal="center" wrapText="1"/>
    </xf>
    <xf numFmtId="9" fontId="9" fillId="0" borderId="30" xfId="0" applyNumberFormat="1" applyFont="1" applyBorder="1" applyAlignment="1">
      <alignment horizontal="center" wrapText="1"/>
    </xf>
    <xf numFmtId="0" fontId="9" fillId="0" borderId="29" xfId="0" applyFont="1" applyBorder="1" applyAlignment="1">
      <alignment horizontal="center" wrapText="1"/>
    </xf>
    <xf numFmtId="0" fontId="3" fillId="0" borderId="6" xfId="0" applyFont="1" applyBorder="1" applyAlignment="1">
      <alignment vertical="center"/>
    </xf>
    <xf numFmtId="167" fontId="11" fillId="0" borderId="7" xfId="0" applyNumberFormat="1" applyFont="1" applyBorder="1" applyAlignment="1">
      <alignment horizontal="center" vertical="center"/>
    </xf>
    <xf numFmtId="167" fontId="11" fillId="0" borderId="59" xfId="0" applyNumberFormat="1" applyFont="1" applyBorder="1" applyAlignment="1">
      <alignment horizontal="center" vertical="center"/>
    </xf>
    <xf numFmtId="167" fontId="11" fillId="0" borderId="10" xfId="0" applyNumberFormat="1" applyFont="1" applyBorder="1" applyAlignment="1">
      <alignment horizontal="center" vertical="center"/>
    </xf>
    <xf numFmtId="167" fontId="11" fillId="0" borderId="8" xfId="0" applyNumberFormat="1" applyFont="1" applyBorder="1" applyAlignment="1">
      <alignment horizontal="center" vertical="center"/>
    </xf>
    <xf numFmtId="167" fontId="11" fillId="0" borderId="10" xfId="2" applyNumberFormat="1" applyFont="1" applyBorder="1" applyAlignment="1">
      <alignment horizontal="center" vertical="center"/>
    </xf>
    <xf numFmtId="167" fontId="11" fillId="0" borderId="8" xfId="2" applyNumberFormat="1" applyFont="1" applyBorder="1" applyAlignment="1">
      <alignment horizontal="center" vertical="center"/>
    </xf>
    <xf numFmtId="167" fontId="11" fillId="0" borderId="9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165" fontId="11" fillId="0" borderId="6" xfId="0" applyNumberFormat="1" applyFont="1" applyBorder="1" applyAlignment="1">
      <alignment horizontal="center" vertical="center"/>
    </xf>
    <xf numFmtId="167" fontId="11" fillId="0" borderId="20" xfId="0" applyNumberFormat="1" applyFont="1" applyBorder="1" applyAlignment="1">
      <alignment horizontal="center" vertical="center"/>
    </xf>
    <xf numFmtId="167" fontId="11" fillId="0" borderId="60" xfId="0" applyNumberFormat="1" applyFont="1" applyBorder="1" applyAlignment="1">
      <alignment horizontal="center" vertical="center"/>
    </xf>
    <xf numFmtId="167" fontId="11" fillId="0" borderId="23" xfId="0" applyNumberFormat="1" applyFont="1" applyBorder="1" applyAlignment="1">
      <alignment horizontal="center" vertical="center"/>
    </xf>
    <xf numFmtId="167" fontId="11" fillId="0" borderId="21" xfId="0" applyNumberFormat="1" applyFont="1" applyBorder="1" applyAlignment="1">
      <alignment horizontal="center" vertical="center"/>
    </xf>
    <xf numFmtId="167" fontId="11" fillId="0" borderId="23" xfId="2" applyNumberFormat="1" applyFont="1" applyBorder="1" applyAlignment="1">
      <alignment horizontal="center" vertical="center"/>
    </xf>
    <xf numFmtId="167" fontId="11" fillId="0" borderId="21" xfId="2" applyNumberFormat="1" applyFont="1" applyBorder="1" applyAlignment="1">
      <alignment horizontal="center" vertical="center"/>
    </xf>
    <xf numFmtId="167" fontId="11" fillId="0" borderId="22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167" fontId="11" fillId="0" borderId="60" xfId="2" applyNumberFormat="1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165" fontId="11" fillId="0" borderId="26" xfId="0" applyNumberFormat="1" applyFont="1" applyBorder="1" applyAlignment="1">
      <alignment horizontal="center" vertical="center"/>
    </xf>
    <xf numFmtId="167" fontId="11" fillId="0" borderId="46" xfId="2" applyNumberFormat="1" applyFont="1" applyBorder="1" applyAlignment="1">
      <alignment horizontal="center" vertical="center"/>
    </xf>
    <xf numFmtId="167" fontId="11" fillId="0" borderId="61" xfId="2" applyNumberFormat="1" applyFont="1" applyBorder="1" applyAlignment="1">
      <alignment horizontal="center" vertical="center"/>
    </xf>
    <xf numFmtId="167" fontId="11" fillId="0" borderId="49" xfId="2" applyNumberFormat="1" applyFont="1" applyBorder="1" applyAlignment="1">
      <alignment horizontal="center" vertical="center"/>
    </xf>
    <xf numFmtId="167" fontId="11" fillId="0" borderId="48" xfId="2" applyNumberFormat="1" applyFont="1" applyBorder="1" applyAlignment="1">
      <alignment horizontal="center" vertical="center"/>
    </xf>
    <xf numFmtId="167" fontId="11" fillId="0" borderId="62" xfId="2" applyNumberFormat="1" applyFont="1" applyBorder="1" applyAlignment="1">
      <alignment horizontal="center" vertical="center"/>
    </xf>
    <xf numFmtId="167" fontId="11" fillId="0" borderId="29" xfId="2" applyNumberFormat="1" applyFont="1" applyBorder="1" applyAlignment="1">
      <alignment horizontal="center" vertical="center"/>
    </xf>
    <xf numFmtId="0" fontId="3" fillId="0" borderId="56" xfId="0" applyFont="1" applyBorder="1" applyAlignment="1">
      <alignment vertical="center"/>
    </xf>
    <xf numFmtId="168" fontId="11" fillId="0" borderId="39" xfId="0" applyNumberFormat="1" applyFont="1" applyBorder="1" applyAlignment="1">
      <alignment horizontal="center" vertical="center"/>
    </xf>
    <xf numFmtId="167" fontId="11" fillId="0" borderId="33" xfId="0" applyNumberFormat="1" applyFont="1" applyBorder="1" applyAlignment="1">
      <alignment horizontal="center" vertical="center"/>
    </xf>
    <xf numFmtId="167" fontId="11" fillId="0" borderId="63" xfId="0" applyNumberFormat="1" applyFont="1" applyBorder="1" applyAlignment="1">
      <alignment horizontal="center" vertical="center"/>
    </xf>
    <xf numFmtId="167" fontId="11" fillId="0" borderId="40" xfId="0" applyNumberFormat="1" applyFont="1" applyBorder="1" applyAlignment="1">
      <alignment horizontal="center" vertical="center"/>
    </xf>
    <xf numFmtId="167" fontId="11" fillId="0" borderId="34" xfId="0" applyNumberFormat="1" applyFont="1" applyBorder="1" applyAlignment="1">
      <alignment horizontal="center" vertical="center"/>
    </xf>
    <xf numFmtId="167" fontId="11" fillId="0" borderId="40" xfId="2" applyNumberFormat="1" applyFont="1" applyBorder="1" applyAlignment="1">
      <alignment horizontal="center" vertical="center"/>
    </xf>
    <xf numFmtId="167" fontId="11" fillId="0" borderId="35" xfId="0" applyNumberFormat="1" applyFont="1" applyBorder="1" applyAlignment="1">
      <alignment horizontal="center" vertical="center"/>
    </xf>
    <xf numFmtId="165" fontId="12" fillId="0" borderId="41" xfId="0" applyNumberFormat="1" applyFont="1" applyBorder="1" applyAlignment="1">
      <alignment horizontal="center" vertical="center"/>
    </xf>
    <xf numFmtId="167" fontId="12" fillId="0" borderId="7" xfId="0" applyNumberFormat="1" applyFont="1" applyBorder="1" applyAlignment="1">
      <alignment horizontal="center" vertical="center"/>
    </xf>
    <xf numFmtId="167" fontId="12" fillId="0" borderId="10" xfId="0" applyNumberFormat="1" applyFont="1" applyBorder="1" applyAlignment="1">
      <alignment horizontal="center" vertical="center"/>
    </xf>
    <xf numFmtId="167" fontId="12" fillId="0" borderId="8" xfId="0" applyNumberFormat="1" applyFont="1" applyBorder="1" applyAlignment="1">
      <alignment horizontal="center" vertical="center"/>
    </xf>
    <xf numFmtId="167" fontId="12" fillId="0" borderId="10" xfId="2" applyNumberFormat="1" applyFont="1" applyBorder="1" applyAlignment="1">
      <alignment horizontal="center" vertical="center"/>
    </xf>
    <xf numFmtId="167" fontId="12" fillId="0" borderId="8" xfId="2" applyNumberFormat="1" applyFont="1" applyBorder="1" applyAlignment="1">
      <alignment horizontal="center" vertical="center"/>
    </xf>
    <xf numFmtId="167" fontId="12" fillId="0" borderId="9" xfId="0" applyNumberFormat="1" applyFont="1" applyBorder="1" applyAlignment="1">
      <alignment horizontal="center" vertical="center"/>
    </xf>
    <xf numFmtId="165" fontId="12" fillId="0" borderId="6" xfId="0" applyNumberFormat="1" applyFont="1" applyBorder="1" applyAlignment="1">
      <alignment horizontal="center" vertical="center"/>
    </xf>
    <xf numFmtId="167" fontId="12" fillId="0" borderId="20" xfId="0" applyNumberFormat="1" applyFont="1" applyBorder="1" applyAlignment="1">
      <alignment horizontal="center" vertical="center"/>
    </xf>
    <xf numFmtId="167" fontId="12" fillId="0" borderId="23" xfId="0" applyNumberFormat="1" applyFont="1" applyBorder="1" applyAlignment="1">
      <alignment horizontal="center" vertical="center"/>
    </xf>
    <xf numFmtId="167" fontId="12" fillId="0" borderId="21" xfId="0" applyNumberFormat="1" applyFont="1" applyBorder="1" applyAlignment="1">
      <alignment horizontal="center" vertical="center"/>
    </xf>
    <xf numFmtId="167" fontId="12" fillId="0" borderId="23" xfId="2" applyNumberFormat="1" applyFont="1" applyBorder="1" applyAlignment="1">
      <alignment horizontal="center" vertical="center"/>
    </xf>
    <xf numFmtId="167" fontId="12" fillId="0" borderId="22" xfId="0" applyNumberFormat="1" applyFont="1" applyBorder="1" applyAlignment="1">
      <alignment horizontal="center" vertical="center"/>
    </xf>
    <xf numFmtId="167" fontId="12" fillId="0" borderId="21" xfId="2" applyNumberFormat="1" applyFont="1" applyBorder="1" applyAlignment="1">
      <alignment horizontal="center" vertical="center"/>
    </xf>
    <xf numFmtId="165" fontId="12" fillId="0" borderId="26" xfId="0" applyNumberFormat="1" applyFont="1" applyBorder="1" applyAlignment="1">
      <alignment horizontal="center" vertical="center"/>
    </xf>
    <xf numFmtId="167" fontId="12" fillId="0" borderId="46" xfId="0" applyNumberFormat="1" applyFont="1" applyBorder="1" applyAlignment="1">
      <alignment horizontal="center" vertical="center"/>
    </xf>
    <xf numFmtId="167" fontId="12" fillId="0" borderId="49" xfId="0" applyNumberFormat="1" applyFont="1" applyBorder="1" applyAlignment="1">
      <alignment horizontal="center" vertical="center"/>
    </xf>
    <xf numFmtId="167" fontId="12" fillId="0" borderId="62" xfId="0" applyNumberFormat="1" applyFont="1" applyBorder="1" applyAlignment="1">
      <alignment horizontal="center" vertical="center"/>
    </xf>
    <xf numFmtId="167" fontId="12" fillId="0" borderId="49" xfId="2" applyNumberFormat="1" applyFont="1" applyBorder="1" applyAlignment="1">
      <alignment horizontal="center" vertical="center"/>
    </xf>
    <xf numFmtId="167" fontId="12" fillId="0" borderId="62" xfId="2" applyNumberFormat="1" applyFont="1" applyBorder="1" applyAlignment="1">
      <alignment horizontal="center" vertical="center"/>
    </xf>
    <xf numFmtId="167" fontId="12" fillId="0" borderId="50" xfId="0" applyNumberFormat="1" applyFont="1" applyBorder="1" applyAlignment="1">
      <alignment horizontal="center" vertical="center"/>
    </xf>
    <xf numFmtId="0" fontId="10" fillId="0" borderId="56" xfId="0" applyFont="1" applyBorder="1" applyAlignment="1">
      <alignment vertical="center"/>
    </xf>
    <xf numFmtId="168" fontId="12" fillId="0" borderId="39" xfId="1" applyNumberFormat="1" applyFont="1" applyBorder="1" applyAlignment="1">
      <alignment horizontal="center" vertical="center"/>
    </xf>
    <xf numFmtId="167" fontId="12" fillId="0" borderId="33" xfId="0" applyNumberFormat="1" applyFont="1" applyBorder="1" applyAlignment="1">
      <alignment horizontal="center" vertical="center"/>
    </xf>
    <xf numFmtId="167" fontId="12" fillId="0" borderId="40" xfId="0" applyNumberFormat="1" applyFont="1" applyBorder="1" applyAlignment="1">
      <alignment horizontal="center" vertical="center"/>
    </xf>
    <xf numFmtId="167" fontId="12" fillId="0" borderId="34" xfId="0" applyNumberFormat="1" applyFont="1" applyBorder="1" applyAlignment="1">
      <alignment horizontal="center" vertical="center"/>
    </xf>
    <xf numFmtId="167" fontId="12" fillId="0" borderId="40" xfId="2" applyNumberFormat="1" applyFont="1" applyBorder="1" applyAlignment="1">
      <alignment horizontal="center" vertical="center"/>
    </xf>
    <xf numFmtId="167" fontId="12" fillId="0" borderId="35" xfId="0" applyNumberFormat="1" applyFont="1" applyBorder="1" applyAlignment="1">
      <alignment horizontal="center" vertical="center"/>
    </xf>
    <xf numFmtId="165" fontId="12" fillId="0" borderId="32" xfId="0" applyNumberFormat="1" applyFont="1" applyBorder="1" applyAlignment="1">
      <alignment horizontal="center" vertical="center"/>
    </xf>
    <xf numFmtId="166" fontId="12" fillId="0" borderId="33" xfId="0" applyNumberFormat="1" applyFont="1" applyBorder="1" applyAlignment="1">
      <alignment horizontal="center" vertical="center"/>
    </xf>
    <xf numFmtId="166" fontId="12" fillId="0" borderId="40" xfId="0" applyNumberFormat="1" applyFont="1" applyBorder="1" applyAlignment="1">
      <alignment horizontal="center" vertical="center"/>
    </xf>
    <xf numFmtId="166" fontId="12" fillId="0" borderId="34" xfId="0" applyNumberFormat="1" applyFont="1" applyBorder="1" applyAlignment="1">
      <alignment horizontal="center" vertical="center"/>
    </xf>
    <xf numFmtId="166" fontId="12" fillId="0" borderId="35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" fontId="12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11" xfId="0" applyFont="1" applyBorder="1" applyAlignment="1">
      <alignment horizontal="center" wrapText="1"/>
    </xf>
    <xf numFmtId="169" fontId="11" fillId="0" borderId="6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64" xfId="0" applyFont="1" applyBorder="1" applyAlignment="1">
      <alignment horizontal="center"/>
    </xf>
    <xf numFmtId="0" fontId="10" fillId="0" borderId="39" xfId="0" applyFont="1" applyBorder="1" applyAlignment="1">
      <alignment wrapText="1"/>
    </xf>
    <xf numFmtId="0" fontId="10" fillId="0" borderId="51" xfId="0" applyFont="1" applyBorder="1" applyAlignment="1">
      <alignment wrapText="1"/>
    </xf>
    <xf numFmtId="0" fontId="10" fillId="0" borderId="52" xfId="0" applyFont="1" applyBorder="1" applyAlignment="1">
      <alignment wrapText="1"/>
    </xf>
    <xf numFmtId="0" fontId="5" fillId="0" borderId="6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left" vertical="center" wrapText="1"/>
    </xf>
    <xf numFmtId="0" fontId="10" fillId="0" borderId="5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9" fontId="5" fillId="0" borderId="6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/>
    </xf>
    <xf numFmtId="9" fontId="3" fillId="0" borderId="36" xfId="0" applyNumberFormat="1" applyFont="1" applyBorder="1" applyAlignment="1">
      <alignment horizontal="center"/>
    </xf>
    <xf numFmtId="9" fontId="3" fillId="0" borderId="11" xfId="0" applyNumberFormat="1" applyFont="1" applyBorder="1" applyAlignment="1">
      <alignment horizontal="center"/>
    </xf>
    <xf numFmtId="9" fontId="3" fillId="0" borderId="12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9" fontId="5" fillId="0" borderId="53" xfId="0" applyNumberFormat="1" applyFont="1" applyBorder="1" applyAlignment="1">
      <alignment horizontal="center" vertical="center" wrapText="1"/>
    </xf>
    <xf numFmtId="0" fontId="10" fillId="0" borderId="2" xfId="0" applyFont="1" applyBorder="1"/>
    <xf numFmtId="0" fontId="10" fillId="0" borderId="3" xfId="0" applyFont="1" applyBorder="1"/>
    <xf numFmtId="0" fontId="10" fillId="0" borderId="4" xfId="0" applyFont="1" applyBorder="1"/>
    <xf numFmtId="9" fontId="5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53" xfId="0" applyFont="1" applyBorder="1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0" fillId="0" borderId="45" xfId="0" applyFont="1" applyBorder="1" applyAlignment="1">
      <alignment horizontal="left" wrapText="1" indent="1"/>
    </xf>
    <xf numFmtId="0" fontId="14" fillId="0" borderId="67" xfId="0" applyFont="1" applyBorder="1" applyAlignment="1">
      <alignment horizontal="left" wrapText="1"/>
    </xf>
    <xf numFmtId="0" fontId="14" fillId="0" borderId="56" xfId="0" applyFont="1" applyBorder="1" applyAlignment="1">
      <alignment horizontal="left"/>
    </xf>
    <xf numFmtId="9" fontId="9" fillId="0" borderId="36" xfId="0" applyNumberFormat="1" applyFont="1" applyBorder="1" applyAlignment="1">
      <alignment horizontal="center"/>
    </xf>
    <xf numFmtId="9" fontId="9" fillId="0" borderId="11" xfId="0" applyNumberFormat="1" applyFont="1" applyBorder="1" applyAlignment="1">
      <alignment horizontal="center"/>
    </xf>
    <xf numFmtId="0" fontId="9" fillId="0" borderId="11" xfId="0" applyFont="1" applyBorder="1"/>
    <xf numFmtId="0" fontId="9" fillId="0" borderId="12" xfId="0" applyFont="1" applyBorder="1"/>
    <xf numFmtId="9" fontId="5" fillId="0" borderId="1" xfId="0" applyNumberFormat="1" applyFont="1" applyBorder="1" applyAlignment="1">
      <alignment horizontal="center" vertical="center" wrapText="1"/>
    </xf>
    <xf numFmtId="9" fontId="5" fillId="0" borderId="66" xfId="0" applyNumberFormat="1" applyFont="1" applyBorder="1" applyAlignment="1">
      <alignment horizontal="center" vertical="center" wrapText="1"/>
    </xf>
    <xf numFmtId="9" fontId="5" fillId="0" borderId="53" xfId="0" applyNumberFormat="1" applyFont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9" fontId="5" fillId="0" borderId="45" xfId="0" applyNumberFormat="1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/>
    </xf>
    <xf numFmtId="9" fontId="5" fillId="0" borderId="3" xfId="0" applyNumberFormat="1" applyFont="1" applyBorder="1" applyAlignment="1">
      <alignment horizontal="center"/>
    </xf>
    <xf numFmtId="9" fontId="5" fillId="0" borderId="4" xfId="0" applyNumberFormat="1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3</xdr:col>
      <xdr:colOff>0</xdr:colOff>
      <xdr:row>28</xdr:row>
      <xdr:rowOff>0</xdr:rowOff>
    </xdr:to>
    <xdr:sp macro="" textlink="">
      <xdr:nvSpPr>
        <xdr:cNvPr id="1248" name="Rectangle 2">
          <a:extLst>
            <a:ext uri="{FF2B5EF4-FFF2-40B4-BE49-F238E27FC236}">
              <a16:creationId xmlns:a16="http://schemas.microsoft.com/office/drawing/2014/main" id="{4A7CAD44-3324-49A7-BBC5-23486EADCCC8}"/>
            </a:ext>
          </a:extLst>
        </xdr:cNvPr>
        <xdr:cNvSpPr>
          <a:spLocks noChangeArrowheads="1"/>
        </xdr:cNvSpPr>
      </xdr:nvSpPr>
      <xdr:spPr bwMode="auto">
        <a:xfrm>
          <a:off x="19050" y="0"/>
          <a:ext cx="7924800" cy="6010275"/>
        </a:xfrm>
        <a:prstGeom prst="rect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tabSelected="1" zoomScale="90" zoomScaleNormal="90" workbookViewId="0">
      <selection activeCell="A32" sqref="A32"/>
    </sheetView>
  </sheetViews>
  <sheetFormatPr defaultColWidth="9.140625" defaultRowHeight="12.75" x14ac:dyDescent="0.2"/>
  <cols>
    <col min="1" max="1" width="24.5703125" style="1" customWidth="1"/>
    <col min="2" max="2" width="14.5703125" style="1" customWidth="1"/>
    <col min="3" max="3" width="80" style="1" customWidth="1"/>
    <col min="4" max="4" width="16.5703125" style="1" customWidth="1"/>
    <col min="5" max="5" width="21.42578125" style="1" customWidth="1"/>
    <col min="6" max="6" width="11.5703125" style="1" customWidth="1"/>
    <col min="7" max="7" width="10.42578125" style="1" customWidth="1"/>
    <col min="8" max="9" width="9.140625" style="1"/>
    <col min="10" max="10" width="11" style="1" customWidth="1"/>
    <col min="11" max="16384" width="9.140625" style="1"/>
  </cols>
  <sheetData>
    <row r="1" spans="1:15" ht="17.25" customHeight="1" x14ac:dyDescent="0.25">
      <c r="A1" s="218"/>
      <c r="B1" s="218"/>
      <c r="C1" s="218"/>
    </row>
    <row r="2" spans="1:15" ht="17.25" customHeight="1" x14ac:dyDescent="0.3">
      <c r="A2" s="221"/>
      <c r="B2" s="221"/>
      <c r="C2" s="221"/>
    </row>
    <row r="3" spans="1:15" ht="17.25" customHeight="1" x14ac:dyDescent="0.3">
      <c r="A3" s="219"/>
      <c r="B3" s="219"/>
      <c r="C3" s="219"/>
    </row>
    <row r="4" spans="1:15" ht="17.25" customHeight="1" x14ac:dyDescent="0.3">
      <c r="A4" s="222" t="s">
        <v>0</v>
      </c>
      <c r="B4" s="221"/>
      <c r="C4" s="221"/>
      <c r="D4" s="2"/>
    </row>
    <row r="5" spans="1:15" ht="16.5" customHeight="1" x14ac:dyDescent="0.3">
      <c r="A5" s="221" t="s">
        <v>90</v>
      </c>
      <c r="B5" s="221"/>
      <c r="C5" s="221"/>
    </row>
    <row r="6" spans="1:15" ht="17.25" customHeight="1" x14ac:dyDescent="0.25">
      <c r="A6" s="3"/>
      <c r="B6" s="3"/>
      <c r="C6" s="3"/>
    </row>
    <row r="7" spans="1:15" ht="17.25" customHeight="1" x14ac:dyDescent="0.35">
      <c r="A7" s="220" t="s">
        <v>1</v>
      </c>
      <c r="B7" s="220"/>
      <c r="C7" s="220"/>
    </row>
    <row r="8" spans="1:15" ht="17.25" customHeight="1" x14ac:dyDescent="0.35">
      <c r="A8" s="215"/>
      <c r="B8" s="215"/>
      <c r="C8" s="215"/>
      <c r="N8" s="4"/>
      <c r="O8" s="4"/>
    </row>
    <row r="9" spans="1:15" ht="17.25" customHeight="1" x14ac:dyDescent="0.35">
      <c r="C9" s="5" t="s">
        <v>2</v>
      </c>
      <c r="D9" s="5"/>
      <c r="E9" s="5"/>
      <c r="N9" s="4"/>
      <c r="O9" s="4"/>
    </row>
    <row r="10" spans="1:15" ht="7.5" customHeight="1" x14ac:dyDescent="0.35">
      <c r="A10" s="6"/>
      <c r="B10" s="6"/>
      <c r="C10" s="7"/>
    </row>
    <row r="11" spans="1:15" ht="20.25" customHeight="1" x14ac:dyDescent="0.3">
      <c r="B11" s="6"/>
      <c r="C11" s="8" t="s">
        <v>3</v>
      </c>
    </row>
    <row r="12" spans="1:15" ht="20.25" customHeight="1" x14ac:dyDescent="0.3">
      <c r="B12" s="9"/>
      <c r="C12" s="8" t="s">
        <v>4</v>
      </c>
    </row>
    <row r="13" spans="1:15" ht="20.25" customHeight="1" x14ac:dyDescent="0.3">
      <c r="B13" s="6"/>
      <c r="C13" s="8" t="s">
        <v>5</v>
      </c>
    </row>
    <row r="14" spans="1:15" ht="17.25" customHeight="1" x14ac:dyDescent="0.35">
      <c r="B14" s="6"/>
      <c r="C14" s="5"/>
    </row>
    <row r="15" spans="1:15" ht="17.25" customHeight="1" x14ac:dyDescent="0.35">
      <c r="B15" s="6"/>
      <c r="C15" s="5" t="s">
        <v>6</v>
      </c>
    </row>
    <row r="16" spans="1:15" ht="6.75" customHeight="1" x14ac:dyDescent="0.35">
      <c r="A16" s="6"/>
      <c r="B16" s="6"/>
      <c r="C16" s="10"/>
    </row>
    <row r="17" spans="1:3" ht="20.25" customHeight="1" x14ac:dyDescent="0.3">
      <c r="B17" s="9"/>
      <c r="C17" s="8" t="s">
        <v>7</v>
      </c>
    </row>
    <row r="18" spans="1:3" ht="20.25" customHeight="1" x14ac:dyDescent="0.3">
      <c r="B18" s="9"/>
      <c r="C18" s="8" t="s">
        <v>8</v>
      </c>
    </row>
    <row r="19" spans="1:3" ht="20.25" customHeight="1" x14ac:dyDescent="0.3">
      <c r="A19" s="6"/>
      <c r="B19" s="6"/>
      <c r="C19" s="8" t="s">
        <v>9</v>
      </c>
    </row>
    <row r="20" spans="1:3" ht="17.25" customHeight="1" x14ac:dyDescent="0.35">
      <c r="A20" s="6"/>
      <c r="B20" s="6"/>
      <c r="C20" s="5"/>
    </row>
    <row r="21" spans="1:3" ht="17.25" customHeight="1" x14ac:dyDescent="0.35">
      <c r="A21" s="6"/>
      <c r="B21" s="6"/>
      <c r="C21" s="5" t="s">
        <v>10</v>
      </c>
    </row>
    <row r="22" spans="1:3" ht="6" customHeight="1" x14ac:dyDescent="0.35">
      <c r="A22" s="6"/>
      <c r="B22" s="6"/>
      <c r="C22" s="10"/>
    </row>
    <row r="23" spans="1:3" ht="20.25" customHeight="1" x14ac:dyDescent="0.3">
      <c r="A23" s="6"/>
      <c r="B23" s="6"/>
      <c r="C23" s="8" t="s">
        <v>11</v>
      </c>
    </row>
    <row r="24" spans="1:3" ht="20.25" customHeight="1" x14ac:dyDescent="0.3">
      <c r="A24" s="6"/>
      <c r="B24" s="6"/>
      <c r="C24" s="8" t="s">
        <v>12</v>
      </c>
    </row>
    <row r="25" spans="1:3" ht="20.25" customHeight="1" x14ac:dyDescent="0.3">
      <c r="A25" s="6"/>
      <c r="B25" s="6"/>
      <c r="C25" s="8" t="s">
        <v>13</v>
      </c>
    </row>
    <row r="26" spans="1:3" ht="17.25" customHeight="1" x14ac:dyDescent="0.25">
      <c r="A26" s="6"/>
      <c r="B26" s="6"/>
      <c r="C26" s="9"/>
    </row>
    <row r="27" spans="1:3" ht="17.25" customHeight="1" x14ac:dyDescent="0.2"/>
    <row r="28" spans="1:3" ht="12.75" customHeight="1" x14ac:dyDescent="0.2">
      <c r="A28" s="11"/>
    </row>
    <row r="29" spans="1:3" ht="16.5" customHeight="1" x14ac:dyDescent="0.2"/>
    <row r="30" spans="1:3" ht="11.25" customHeight="1" x14ac:dyDescent="0.2">
      <c r="A30" s="1" t="s">
        <v>14</v>
      </c>
      <c r="C30" s="12"/>
    </row>
    <row r="31" spans="1:3" x14ac:dyDescent="0.2">
      <c r="A31" s="1" t="s">
        <v>15</v>
      </c>
    </row>
  </sheetData>
  <mergeCells count="6">
    <mergeCell ref="A1:C1"/>
    <mergeCell ref="A3:C3"/>
    <mergeCell ref="A7:C7"/>
    <mergeCell ref="A2:C2"/>
    <mergeCell ref="A4:C4"/>
    <mergeCell ref="A5:C5"/>
  </mergeCells>
  <phoneticPr fontId="0" type="noConversion"/>
  <printOptions horizontalCentered="1" verticalCentered="1"/>
  <pageMargins left="0.7" right="0.7" top="0.55000000000000004" bottom="0.47" header="0.28000000000000003" footer="0.31"/>
  <pageSetup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B23"/>
  <sheetViews>
    <sheetView zoomScaleNormal="100" workbookViewId="0">
      <selection activeCell="A23" sqref="A23"/>
    </sheetView>
  </sheetViews>
  <sheetFormatPr defaultColWidth="9.140625" defaultRowHeight="12.75" x14ac:dyDescent="0.2"/>
  <cols>
    <col min="1" max="1" width="19.42578125" style="1" customWidth="1"/>
    <col min="2" max="2" width="6.140625" style="1" customWidth="1"/>
    <col min="3" max="5" width="5" style="1" bestFit="1" customWidth="1"/>
    <col min="6" max="6" width="5.85546875" style="1" customWidth="1"/>
    <col min="7" max="7" width="6.85546875" style="1" customWidth="1"/>
    <col min="8" max="8" width="7.28515625" style="1" customWidth="1"/>
    <col min="9" max="9" width="6.42578125" style="1" customWidth="1"/>
    <col min="10" max="10" width="6.85546875" style="1" customWidth="1"/>
    <col min="11" max="11" width="6.42578125" style="120" customWidth="1"/>
    <col min="12" max="12" width="6.85546875" style="1" customWidth="1"/>
    <col min="13" max="13" width="6.28515625" style="1" customWidth="1"/>
    <col min="14" max="14" width="7" style="1" customWidth="1"/>
    <col min="15" max="15" width="5.5703125" style="1" customWidth="1"/>
    <col min="16" max="16" width="6.42578125" style="1" customWidth="1"/>
    <col min="17" max="17" width="5.85546875" style="1" customWidth="1"/>
    <col min="18" max="18" width="6.85546875" style="1" customWidth="1"/>
    <col min="19" max="19" width="7.28515625" style="1" customWidth="1"/>
    <col min="20" max="20" width="6.7109375" style="1" customWidth="1"/>
    <col min="21" max="16384" width="9.140625" style="1"/>
  </cols>
  <sheetData>
    <row r="1" spans="1:24" ht="20.100000000000001" customHeight="1" x14ac:dyDescent="0.2">
      <c r="A1" s="244" t="s">
        <v>16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2"/>
    </row>
    <row r="2" spans="1:24" ht="20.100000000000001" customHeight="1" x14ac:dyDescent="0.2">
      <c r="A2" s="273" t="str">
        <f>'1 In School Youth Part'!A2:N2</f>
        <v>FY23 QUARTER ENDING JUNE 30, 2023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5"/>
    </row>
    <row r="3" spans="1:24" ht="20.100000000000001" customHeight="1" thickBot="1" x14ac:dyDescent="0.3">
      <c r="A3" s="276" t="s">
        <v>89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8"/>
    </row>
    <row r="4" spans="1:24" ht="15" customHeight="1" x14ac:dyDescent="0.2">
      <c r="A4" s="265" t="str">
        <f>'1 In School Youth Part'!$A$4</f>
        <v>WORKFORCE AREA</v>
      </c>
      <c r="B4" s="249" t="s">
        <v>67</v>
      </c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79"/>
      <c r="S4" s="279"/>
      <c r="T4" s="280"/>
    </row>
    <row r="5" spans="1:24" ht="50.25" customHeight="1" thickBot="1" x14ac:dyDescent="0.25">
      <c r="A5" s="266"/>
      <c r="B5" s="139" t="s">
        <v>68</v>
      </c>
      <c r="C5" s="139" t="s">
        <v>69</v>
      </c>
      <c r="D5" s="141" t="s">
        <v>70</v>
      </c>
      <c r="E5" s="142" t="s">
        <v>71</v>
      </c>
      <c r="F5" s="142" t="s">
        <v>72</v>
      </c>
      <c r="G5" s="142" t="s">
        <v>73</v>
      </c>
      <c r="H5" s="141" t="s">
        <v>74</v>
      </c>
      <c r="I5" s="141" t="s">
        <v>75</v>
      </c>
      <c r="J5" s="141" t="s">
        <v>76</v>
      </c>
      <c r="K5" s="141" t="s">
        <v>77</v>
      </c>
      <c r="L5" s="141" t="s">
        <v>78</v>
      </c>
      <c r="M5" s="142" t="s">
        <v>79</v>
      </c>
      <c r="N5" s="142" t="s">
        <v>80</v>
      </c>
      <c r="O5" s="143" t="s">
        <v>81</v>
      </c>
      <c r="P5" s="141" t="s">
        <v>82</v>
      </c>
      <c r="Q5" s="141" t="s">
        <v>83</v>
      </c>
      <c r="R5" s="142" t="s">
        <v>84</v>
      </c>
      <c r="S5" s="142" t="s">
        <v>85</v>
      </c>
      <c r="T5" s="144" t="s">
        <v>86</v>
      </c>
      <c r="W5" s="4"/>
      <c r="X5" s="4"/>
    </row>
    <row r="6" spans="1:24" s="29" customFormat="1" ht="21.95" customHeight="1" x14ac:dyDescent="0.2">
      <c r="A6" s="18" t="s">
        <v>34</v>
      </c>
      <c r="B6" s="180">
        <f>'3 Total Youth Part'!C6</f>
        <v>40</v>
      </c>
      <c r="C6" s="181">
        <v>30</v>
      </c>
      <c r="D6" s="182">
        <v>40</v>
      </c>
      <c r="E6" s="183">
        <v>30</v>
      </c>
      <c r="F6" s="183">
        <v>62.5</v>
      </c>
      <c r="G6" s="182">
        <v>12.5</v>
      </c>
      <c r="H6" s="182">
        <v>17.5</v>
      </c>
      <c r="I6" s="184">
        <v>5</v>
      </c>
      <c r="J6" s="182">
        <v>22.5</v>
      </c>
      <c r="K6" s="182">
        <v>0</v>
      </c>
      <c r="L6" s="182">
        <v>70</v>
      </c>
      <c r="M6" s="185">
        <v>0</v>
      </c>
      <c r="N6" s="182">
        <v>17.5</v>
      </c>
      <c r="O6" s="182">
        <v>2.5</v>
      </c>
      <c r="P6" s="182">
        <v>27.5</v>
      </c>
      <c r="Q6" s="182">
        <v>2.5</v>
      </c>
      <c r="R6" s="182">
        <v>5</v>
      </c>
      <c r="S6" s="182">
        <v>25</v>
      </c>
      <c r="T6" s="186">
        <v>0</v>
      </c>
      <c r="U6" s="28"/>
    </row>
    <row r="7" spans="1:24" s="29" customFormat="1" ht="21.95" customHeight="1" x14ac:dyDescent="0.2">
      <c r="A7" s="30" t="s">
        <v>35</v>
      </c>
      <c r="B7" s="187">
        <f>'3 Total Youth Part'!C7</f>
        <v>101</v>
      </c>
      <c r="C7" s="188">
        <v>16.831683168316832</v>
      </c>
      <c r="D7" s="189">
        <v>49.504950495049506</v>
      </c>
      <c r="E7" s="190">
        <v>33.663366336633665</v>
      </c>
      <c r="F7" s="190">
        <v>51.485148514851488</v>
      </c>
      <c r="G7" s="189">
        <v>37.623762376237622</v>
      </c>
      <c r="H7" s="189">
        <v>64.356435643564353</v>
      </c>
      <c r="I7" s="189">
        <v>6.9306930693069306</v>
      </c>
      <c r="J7" s="189">
        <v>11.881188118811881</v>
      </c>
      <c r="K7" s="189">
        <v>0.99009900990099009</v>
      </c>
      <c r="L7" s="189">
        <v>47.524752475247524</v>
      </c>
      <c r="M7" s="190">
        <v>0</v>
      </c>
      <c r="N7" s="189">
        <v>59.405940594059402</v>
      </c>
      <c r="O7" s="189">
        <v>3.9603960396039604</v>
      </c>
      <c r="P7" s="189">
        <v>15.841584158415841</v>
      </c>
      <c r="Q7" s="189">
        <v>1.9801980198019802</v>
      </c>
      <c r="R7" s="189">
        <v>12.871287128712872</v>
      </c>
      <c r="S7" s="189">
        <v>7.9207920792079207</v>
      </c>
      <c r="T7" s="192">
        <v>29.702970297029701</v>
      </c>
      <c r="U7" s="28"/>
    </row>
    <row r="8" spans="1:24" s="29" customFormat="1" ht="21.95" customHeight="1" x14ac:dyDescent="0.2">
      <c r="A8" s="18" t="s">
        <v>36</v>
      </c>
      <c r="B8" s="187">
        <f>'3 Total Youth Part'!C8</f>
        <v>24</v>
      </c>
      <c r="C8" s="188">
        <v>95.833333333333343</v>
      </c>
      <c r="D8" s="189">
        <v>4.166666666666667</v>
      </c>
      <c r="E8" s="190">
        <v>0</v>
      </c>
      <c r="F8" s="190">
        <v>33.333333333333336</v>
      </c>
      <c r="G8" s="189">
        <v>12.5</v>
      </c>
      <c r="H8" s="189">
        <v>25</v>
      </c>
      <c r="I8" s="189">
        <v>4.166666666666667</v>
      </c>
      <c r="J8" s="189">
        <v>54.166666666666671</v>
      </c>
      <c r="K8" s="189">
        <v>0</v>
      </c>
      <c r="L8" s="189">
        <v>87.5</v>
      </c>
      <c r="M8" s="193">
        <v>0</v>
      </c>
      <c r="N8" s="189">
        <v>41.666666666666671</v>
      </c>
      <c r="O8" s="189">
        <v>4.166666666666667</v>
      </c>
      <c r="P8" s="189">
        <v>4.166666666666667</v>
      </c>
      <c r="Q8" s="189">
        <v>0</v>
      </c>
      <c r="R8" s="189">
        <v>0</v>
      </c>
      <c r="S8" s="189">
        <v>0</v>
      </c>
      <c r="T8" s="192">
        <v>0</v>
      </c>
      <c r="U8" s="28"/>
    </row>
    <row r="9" spans="1:24" s="29" customFormat="1" ht="21.95" customHeight="1" x14ac:dyDescent="0.2">
      <c r="A9" s="18" t="s">
        <v>37</v>
      </c>
      <c r="B9" s="187">
        <f>'3 Total Youth Part'!C9</f>
        <v>75</v>
      </c>
      <c r="C9" s="188">
        <v>29.333333333333336</v>
      </c>
      <c r="D9" s="189">
        <v>48</v>
      </c>
      <c r="E9" s="190">
        <v>22.666666666666664</v>
      </c>
      <c r="F9" s="190">
        <v>52</v>
      </c>
      <c r="G9" s="189">
        <v>20</v>
      </c>
      <c r="H9" s="189">
        <v>80</v>
      </c>
      <c r="I9" s="189">
        <v>4</v>
      </c>
      <c r="J9" s="189">
        <v>22.666666666666664</v>
      </c>
      <c r="K9" s="189">
        <v>5.3333333333333339</v>
      </c>
      <c r="L9" s="189">
        <v>4</v>
      </c>
      <c r="M9" s="190">
        <v>4</v>
      </c>
      <c r="N9" s="189">
        <v>29.333333333333336</v>
      </c>
      <c r="O9" s="189">
        <v>2.666666666666667</v>
      </c>
      <c r="P9" s="189">
        <v>14.666666666666668</v>
      </c>
      <c r="Q9" s="189">
        <v>4</v>
      </c>
      <c r="R9" s="189">
        <v>17.333333333333332</v>
      </c>
      <c r="S9" s="189">
        <v>20</v>
      </c>
      <c r="T9" s="192">
        <v>1.3333333333333335</v>
      </c>
      <c r="U9" s="28"/>
    </row>
    <row r="10" spans="1:24" s="29" customFormat="1" ht="21.95" customHeight="1" x14ac:dyDescent="0.2">
      <c r="A10" s="18" t="s">
        <v>38</v>
      </c>
      <c r="B10" s="187">
        <f>'3 Total Youth Part'!C10</f>
        <v>44</v>
      </c>
      <c r="C10" s="188">
        <v>70.454545454545453</v>
      </c>
      <c r="D10" s="189">
        <v>22.727272727272727</v>
      </c>
      <c r="E10" s="190">
        <v>6.8181818181818183</v>
      </c>
      <c r="F10" s="190">
        <v>61.36363636363636</v>
      </c>
      <c r="G10" s="189">
        <v>27.272727272727273</v>
      </c>
      <c r="H10" s="189">
        <v>13.636363636363637</v>
      </c>
      <c r="I10" s="191">
        <v>11.363636363636363</v>
      </c>
      <c r="J10" s="189">
        <v>20.454545454545453</v>
      </c>
      <c r="K10" s="189">
        <v>0</v>
      </c>
      <c r="L10" s="189">
        <v>90.909090909090907</v>
      </c>
      <c r="M10" s="193">
        <v>4.5454545454545459</v>
      </c>
      <c r="N10" s="189">
        <v>0</v>
      </c>
      <c r="O10" s="189">
        <v>0</v>
      </c>
      <c r="P10" s="189">
        <v>0</v>
      </c>
      <c r="Q10" s="189">
        <v>0</v>
      </c>
      <c r="R10" s="189">
        <v>2.2727272727272729</v>
      </c>
      <c r="S10" s="189">
        <v>2.2727272727272729</v>
      </c>
      <c r="T10" s="192">
        <v>0</v>
      </c>
      <c r="U10" s="28"/>
    </row>
    <row r="11" spans="1:24" s="29" customFormat="1" ht="21.95" customHeight="1" x14ac:dyDescent="0.2">
      <c r="A11" s="18" t="s">
        <v>39</v>
      </c>
      <c r="B11" s="187">
        <f>'3 Total Youth Part'!C11</f>
        <v>111</v>
      </c>
      <c r="C11" s="188">
        <v>53.153153153153156</v>
      </c>
      <c r="D11" s="189">
        <v>27.027027027027025</v>
      </c>
      <c r="E11" s="190">
        <v>19.81981981981982</v>
      </c>
      <c r="F11" s="190">
        <v>65.765765765765764</v>
      </c>
      <c r="G11" s="189">
        <v>27.927927927927925</v>
      </c>
      <c r="H11" s="189">
        <v>23.423423423423422</v>
      </c>
      <c r="I11" s="189">
        <v>2.7027027027027026</v>
      </c>
      <c r="J11" s="189">
        <v>9.9099099099099099</v>
      </c>
      <c r="K11" s="189">
        <v>0.90090090090090091</v>
      </c>
      <c r="L11" s="189">
        <v>54.054054054054049</v>
      </c>
      <c r="M11" s="190">
        <v>0</v>
      </c>
      <c r="N11" s="189">
        <v>72.072072072072075</v>
      </c>
      <c r="O11" s="189">
        <v>0.90090090090090091</v>
      </c>
      <c r="P11" s="189">
        <v>9.0090090090090094</v>
      </c>
      <c r="Q11" s="189">
        <v>0.90090090090090091</v>
      </c>
      <c r="R11" s="189">
        <v>9.9099099099099099</v>
      </c>
      <c r="S11" s="189">
        <v>16.216216216216218</v>
      </c>
      <c r="T11" s="192">
        <v>0</v>
      </c>
      <c r="U11" s="28"/>
    </row>
    <row r="12" spans="1:24" s="29" customFormat="1" ht="21.95" customHeight="1" x14ac:dyDescent="0.2">
      <c r="A12" s="18" t="s">
        <v>40</v>
      </c>
      <c r="B12" s="187">
        <f>'3 Total Youth Part'!C12</f>
        <v>23</v>
      </c>
      <c r="C12" s="188">
        <v>13.043478260869565</v>
      </c>
      <c r="D12" s="189">
        <v>34.782608695652172</v>
      </c>
      <c r="E12" s="190">
        <v>52.173913043478258</v>
      </c>
      <c r="F12" s="190">
        <v>56.521739130434781</v>
      </c>
      <c r="G12" s="189">
        <v>21.739130434782609</v>
      </c>
      <c r="H12" s="189">
        <v>26.086956521739129</v>
      </c>
      <c r="I12" s="189">
        <v>8.695652173913043</v>
      </c>
      <c r="J12" s="189">
        <v>47.826086956521742</v>
      </c>
      <c r="K12" s="189">
        <v>4.3478260869565215</v>
      </c>
      <c r="L12" s="189">
        <v>17.391304347826086</v>
      </c>
      <c r="M12" s="193">
        <v>0</v>
      </c>
      <c r="N12" s="189">
        <v>65.217391304347828</v>
      </c>
      <c r="O12" s="189">
        <v>0</v>
      </c>
      <c r="P12" s="189">
        <v>30.434782608695649</v>
      </c>
      <c r="Q12" s="189">
        <v>4.3478260869565215</v>
      </c>
      <c r="R12" s="189">
        <v>8.695652173913043</v>
      </c>
      <c r="S12" s="189">
        <v>17.391304347826086</v>
      </c>
      <c r="T12" s="192">
        <v>13.043478260869565</v>
      </c>
      <c r="U12" s="28"/>
    </row>
    <row r="13" spans="1:24" s="29" customFormat="1" ht="21.95" customHeight="1" x14ac:dyDescent="0.2">
      <c r="A13" s="18" t="s">
        <v>41</v>
      </c>
      <c r="B13" s="187">
        <f>'3 Total Youth Part'!C13</f>
        <v>65</v>
      </c>
      <c r="C13" s="188">
        <v>58.46153846153846</v>
      </c>
      <c r="D13" s="189">
        <v>26.153846153846153</v>
      </c>
      <c r="E13" s="190">
        <v>15.384615384615385</v>
      </c>
      <c r="F13" s="190">
        <v>50.769230769230774</v>
      </c>
      <c r="G13" s="189">
        <v>38.46153846153846</v>
      </c>
      <c r="H13" s="189">
        <v>27.69230769230769</v>
      </c>
      <c r="I13" s="189">
        <v>13.846153846153845</v>
      </c>
      <c r="J13" s="189">
        <v>35.384615384615387</v>
      </c>
      <c r="K13" s="189">
        <v>33.846153846153847</v>
      </c>
      <c r="L13" s="189">
        <v>53.846153846153847</v>
      </c>
      <c r="M13" s="190">
        <v>10.769230769230768</v>
      </c>
      <c r="N13" s="189">
        <v>0</v>
      </c>
      <c r="O13" s="191">
        <v>1.5384615384615383</v>
      </c>
      <c r="P13" s="189">
        <v>18.461538461538463</v>
      </c>
      <c r="Q13" s="189">
        <v>0</v>
      </c>
      <c r="R13" s="189">
        <v>1.5384615384615383</v>
      </c>
      <c r="S13" s="189">
        <v>13.846153846153845</v>
      </c>
      <c r="T13" s="192">
        <v>0</v>
      </c>
      <c r="U13" s="28"/>
    </row>
    <row r="14" spans="1:24" s="29" customFormat="1" ht="21.95" customHeight="1" x14ac:dyDescent="0.2">
      <c r="A14" s="18" t="s">
        <v>42</v>
      </c>
      <c r="B14" s="187">
        <f>'3 Total Youth Part'!C14</f>
        <v>75</v>
      </c>
      <c r="C14" s="188">
        <v>50.666666666666671</v>
      </c>
      <c r="D14" s="189">
        <v>37.333333333333336</v>
      </c>
      <c r="E14" s="190">
        <v>12</v>
      </c>
      <c r="F14" s="190">
        <v>30.666666666666664</v>
      </c>
      <c r="G14" s="189">
        <v>26.666666666666664</v>
      </c>
      <c r="H14" s="189">
        <v>46.666666666666671</v>
      </c>
      <c r="I14" s="189">
        <v>1.3333333333333335</v>
      </c>
      <c r="J14" s="189">
        <v>13.333333333333332</v>
      </c>
      <c r="K14" s="189">
        <v>1.3333333333333335</v>
      </c>
      <c r="L14" s="189">
        <v>88</v>
      </c>
      <c r="M14" s="193">
        <v>0</v>
      </c>
      <c r="N14" s="189">
        <v>25.333333333333336</v>
      </c>
      <c r="O14" s="189">
        <v>4</v>
      </c>
      <c r="P14" s="189">
        <v>18.666666666666668</v>
      </c>
      <c r="Q14" s="189">
        <v>0</v>
      </c>
      <c r="R14" s="189">
        <v>5.3333333333333339</v>
      </c>
      <c r="S14" s="189">
        <v>1.3333333333333335</v>
      </c>
      <c r="T14" s="192">
        <v>1.3333333333333335</v>
      </c>
      <c r="U14" s="28"/>
    </row>
    <row r="15" spans="1:24" s="29" customFormat="1" ht="21.95" customHeight="1" x14ac:dyDescent="0.2">
      <c r="A15" s="18" t="s">
        <v>43</v>
      </c>
      <c r="B15" s="187">
        <f>'3 Total Youth Part'!C15</f>
        <v>426</v>
      </c>
      <c r="C15" s="188">
        <v>77.699530516431921</v>
      </c>
      <c r="D15" s="189">
        <v>11.971830985915492</v>
      </c>
      <c r="E15" s="190">
        <v>10.328638497652582</v>
      </c>
      <c r="F15" s="190">
        <v>53.051643192488264</v>
      </c>
      <c r="G15" s="189">
        <v>65.492957746478865</v>
      </c>
      <c r="H15" s="189">
        <v>17.136150234741784</v>
      </c>
      <c r="I15" s="189">
        <v>0.23474178403755869</v>
      </c>
      <c r="J15" s="189">
        <v>16.666666666666668</v>
      </c>
      <c r="K15" s="189">
        <v>44.835680751173712</v>
      </c>
      <c r="L15" s="189">
        <v>49.061032863849768</v>
      </c>
      <c r="M15" s="190">
        <v>0</v>
      </c>
      <c r="N15" s="189">
        <v>89.906103286384962</v>
      </c>
      <c r="O15" s="189">
        <v>1.408450704225352</v>
      </c>
      <c r="P15" s="189">
        <v>17.136150234741784</v>
      </c>
      <c r="Q15" s="189">
        <v>0.70422535211267601</v>
      </c>
      <c r="R15" s="189">
        <v>14.788732394366198</v>
      </c>
      <c r="S15" s="189">
        <v>2.816901408450704</v>
      </c>
      <c r="T15" s="192">
        <v>0</v>
      </c>
      <c r="U15" s="28"/>
    </row>
    <row r="16" spans="1:24" s="29" customFormat="1" ht="21.95" customHeight="1" x14ac:dyDescent="0.2">
      <c r="A16" s="18" t="s">
        <v>44</v>
      </c>
      <c r="B16" s="187">
        <f>'3 Total Youth Part'!C16</f>
        <v>28</v>
      </c>
      <c r="C16" s="188">
        <v>25</v>
      </c>
      <c r="D16" s="189">
        <v>32.142857142857139</v>
      </c>
      <c r="E16" s="190">
        <v>42.857142857142854</v>
      </c>
      <c r="F16" s="190">
        <v>50</v>
      </c>
      <c r="G16" s="189">
        <v>89.285714285714292</v>
      </c>
      <c r="H16" s="189">
        <v>21.428571428571427</v>
      </c>
      <c r="I16" s="189">
        <v>7.1428571428571432</v>
      </c>
      <c r="J16" s="189">
        <v>17.857142857142858</v>
      </c>
      <c r="K16" s="189">
        <v>21.428571428571427</v>
      </c>
      <c r="L16" s="189">
        <v>0</v>
      </c>
      <c r="M16" s="190">
        <v>7.1428571428571432</v>
      </c>
      <c r="N16" s="189">
        <v>0</v>
      </c>
      <c r="O16" s="189">
        <v>3.5714285714285716</v>
      </c>
      <c r="P16" s="189">
        <v>21.428571428571427</v>
      </c>
      <c r="Q16" s="191">
        <v>0</v>
      </c>
      <c r="R16" s="189">
        <v>3.5714285714285716</v>
      </c>
      <c r="S16" s="189">
        <v>14.285714285714286</v>
      </c>
      <c r="T16" s="192">
        <v>85.714285714285708</v>
      </c>
      <c r="U16" s="28"/>
    </row>
    <row r="17" spans="1:28" s="29" customFormat="1" ht="21.95" customHeight="1" x14ac:dyDescent="0.2">
      <c r="A17" s="18" t="s">
        <v>45</v>
      </c>
      <c r="B17" s="187">
        <f>'3 Total Youth Part'!C17</f>
        <v>30</v>
      </c>
      <c r="C17" s="188">
        <v>50</v>
      </c>
      <c r="D17" s="189">
        <v>40</v>
      </c>
      <c r="E17" s="190">
        <v>10</v>
      </c>
      <c r="F17" s="190">
        <v>70</v>
      </c>
      <c r="G17" s="189">
        <v>23.333333333333336</v>
      </c>
      <c r="H17" s="189">
        <v>40</v>
      </c>
      <c r="I17" s="189">
        <v>23.333333333333336</v>
      </c>
      <c r="J17" s="189">
        <v>23.333333333333336</v>
      </c>
      <c r="K17" s="189">
        <v>50</v>
      </c>
      <c r="L17" s="189">
        <v>10</v>
      </c>
      <c r="M17" s="190">
        <v>16.666666666666668</v>
      </c>
      <c r="N17" s="189">
        <v>56.666666666666671</v>
      </c>
      <c r="O17" s="189">
        <v>0</v>
      </c>
      <c r="P17" s="189">
        <v>10</v>
      </c>
      <c r="Q17" s="191">
        <v>6.6666666666666661</v>
      </c>
      <c r="R17" s="189">
        <v>33.333333333333336</v>
      </c>
      <c r="S17" s="189">
        <v>6.6666666666666661</v>
      </c>
      <c r="T17" s="192">
        <v>3.333333333333333</v>
      </c>
      <c r="U17" s="28"/>
    </row>
    <row r="18" spans="1:28" s="29" customFormat="1" ht="21.95" customHeight="1" x14ac:dyDescent="0.2">
      <c r="A18" s="18" t="s">
        <v>46</v>
      </c>
      <c r="B18" s="187">
        <f>'3 Total Youth Part'!C18</f>
        <v>108</v>
      </c>
      <c r="C18" s="188">
        <v>44.444444444444443</v>
      </c>
      <c r="D18" s="189">
        <v>32.407407407407412</v>
      </c>
      <c r="E18" s="190">
        <v>23.148148148148149</v>
      </c>
      <c r="F18" s="190">
        <v>46.296296296296298</v>
      </c>
      <c r="G18" s="189">
        <v>32.407407407407412</v>
      </c>
      <c r="H18" s="189">
        <v>19.444444444444443</v>
      </c>
      <c r="I18" s="189">
        <v>0</v>
      </c>
      <c r="J18" s="189">
        <v>43.518518518518519</v>
      </c>
      <c r="K18" s="189">
        <v>8.3333333333333339</v>
      </c>
      <c r="L18" s="189">
        <v>37.962962962962962</v>
      </c>
      <c r="M18" s="190">
        <v>0.92592592592592593</v>
      </c>
      <c r="N18" s="189">
        <v>25.925925925925927</v>
      </c>
      <c r="O18" s="191">
        <v>1.8518518518518519</v>
      </c>
      <c r="P18" s="189">
        <v>12.962962962962964</v>
      </c>
      <c r="Q18" s="189">
        <v>2.7777777777777777</v>
      </c>
      <c r="R18" s="189">
        <v>2.7777777777777777</v>
      </c>
      <c r="S18" s="189">
        <v>25.925925925925927</v>
      </c>
      <c r="T18" s="192">
        <v>0.92592592592592593</v>
      </c>
      <c r="U18" s="28"/>
    </row>
    <row r="19" spans="1:28" s="29" customFormat="1" ht="21.95" customHeight="1" x14ac:dyDescent="0.2">
      <c r="A19" s="18" t="s">
        <v>47</v>
      </c>
      <c r="B19" s="187">
        <f>'3 Total Youth Part'!C19</f>
        <v>37</v>
      </c>
      <c r="C19" s="188">
        <v>18.918918918918919</v>
      </c>
      <c r="D19" s="189">
        <v>24.324324324324326</v>
      </c>
      <c r="E19" s="190">
        <v>56.756756756756758</v>
      </c>
      <c r="F19" s="190">
        <v>83.78378378378379</v>
      </c>
      <c r="G19" s="189">
        <v>43.243243243243242</v>
      </c>
      <c r="H19" s="189">
        <v>13.513513513513512</v>
      </c>
      <c r="I19" s="191">
        <v>0</v>
      </c>
      <c r="J19" s="189">
        <v>13.513513513513512</v>
      </c>
      <c r="K19" s="189">
        <v>2.7027027027027026</v>
      </c>
      <c r="L19" s="189">
        <v>48.648648648648653</v>
      </c>
      <c r="M19" s="193">
        <v>2.7027027027027026</v>
      </c>
      <c r="N19" s="189">
        <v>94.594594594594597</v>
      </c>
      <c r="O19" s="189">
        <v>2.7027027027027026</v>
      </c>
      <c r="P19" s="189">
        <v>43.243243243243242</v>
      </c>
      <c r="Q19" s="189">
        <v>0</v>
      </c>
      <c r="R19" s="191">
        <v>24.324324324324326</v>
      </c>
      <c r="S19" s="189">
        <v>51.351351351351347</v>
      </c>
      <c r="T19" s="192">
        <v>0</v>
      </c>
      <c r="U19" s="28"/>
    </row>
    <row r="20" spans="1:28" s="29" customFormat="1" ht="21.95" customHeight="1" x14ac:dyDescent="0.2">
      <c r="A20" s="18" t="s">
        <v>48</v>
      </c>
      <c r="B20" s="187">
        <f>'3 Total Youth Part'!C20</f>
        <v>55</v>
      </c>
      <c r="C20" s="188">
        <v>56.36363636363636</v>
      </c>
      <c r="D20" s="189">
        <v>29.09090909090909</v>
      </c>
      <c r="E20" s="190">
        <v>14.545454545454545</v>
      </c>
      <c r="F20" s="190">
        <v>54.545454545454547</v>
      </c>
      <c r="G20" s="189">
        <v>30.90909090909091</v>
      </c>
      <c r="H20" s="189">
        <v>23.636363636363637</v>
      </c>
      <c r="I20" s="189">
        <v>0</v>
      </c>
      <c r="J20" s="189">
        <v>16.363636363636363</v>
      </c>
      <c r="K20" s="189">
        <v>0</v>
      </c>
      <c r="L20" s="189">
        <v>92.72727272727272</v>
      </c>
      <c r="M20" s="190">
        <v>0</v>
      </c>
      <c r="N20" s="189">
        <v>74.545454545454547</v>
      </c>
      <c r="O20" s="189">
        <v>3.6363636363636362</v>
      </c>
      <c r="P20" s="189">
        <v>18.181818181818183</v>
      </c>
      <c r="Q20" s="189">
        <v>0</v>
      </c>
      <c r="R20" s="189">
        <v>1.8181818181818181</v>
      </c>
      <c r="S20" s="189">
        <v>7.2727272727272725</v>
      </c>
      <c r="T20" s="192">
        <v>60</v>
      </c>
      <c r="U20" s="28"/>
    </row>
    <row r="21" spans="1:28" s="29" customFormat="1" ht="21.95" customHeight="1" thickBot="1" x14ac:dyDescent="0.25">
      <c r="A21" s="49" t="s">
        <v>49</v>
      </c>
      <c r="B21" s="194">
        <f>'3 Total Youth Part'!C21</f>
        <v>97</v>
      </c>
      <c r="C21" s="195">
        <v>62.886597938144334</v>
      </c>
      <c r="D21" s="196">
        <v>28.865979381443299</v>
      </c>
      <c r="E21" s="197">
        <v>8.247422680412372</v>
      </c>
      <c r="F21" s="197">
        <v>47.422680412371136</v>
      </c>
      <c r="G21" s="196">
        <v>16.494845360824744</v>
      </c>
      <c r="H21" s="196">
        <v>28.865979381443299</v>
      </c>
      <c r="I21" s="198">
        <v>2.061855670103093</v>
      </c>
      <c r="J21" s="196">
        <v>58.762886597938142</v>
      </c>
      <c r="K21" s="196">
        <v>25.773195876288661</v>
      </c>
      <c r="L21" s="196">
        <v>30.927835051546388</v>
      </c>
      <c r="M21" s="199">
        <v>1.0309278350515465</v>
      </c>
      <c r="N21" s="196">
        <v>8.247422680412372</v>
      </c>
      <c r="O21" s="196">
        <v>6.1855670103092777</v>
      </c>
      <c r="P21" s="196">
        <v>15.463917525773194</v>
      </c>
      <c r="Q21" s="196">
        <v>6.1855670103092777</v>
      </c>
      <c r="R21" s="196">
        <v>9.2783505154639165</v>
      </c>
      <c r="S21" s="198">
        <v>7.2164948453608249</v>
      </c>
      <c r="T21" s="200">
        <v>4.123711340206186</v>
      </c>
      <c r="U21" s="28"/>
    </row>
    <row r="22" spans="1:28" s="29" customFormat="1" ht="21.95" customHeight="1" thickBot="1" x14ac:dyDescent="0.25">
      <c r="A22" s="201" t="s">
        <v>50</v>
      </c>
      <c r="B22" s="208">
        <f>SUM(B6:B21)</f>
        <v>1339</v>
      </c>
      <c r="C22" s="209">
        <v>55.489171023151606</v>
      </c>
      <c r="D22" s="210">
        <v>26.58700522778193</v>
      </c>
      <c r="E22" s="211">
        <v>17.923823749066468</v>
      </c>
      <c r="F22" s="211">
        <v>53.099327856609406</v>
      </c>
      <c r="G22" s="210">
        <v>41.000746825989545</v>
      </c>
      <c r="H22" s="210">
        <v>28.90216579536968</v>
      </c>
      <c r="I22" s="210">
        <v>3.360716952949963</v>
      </c>
      <c r="J22" s="210">
        <v>23.599701269604182</v>
      </c>
      <c r="K22" s="210">
        <v>20.687079910380881</v>
      </c>
      <c r="L22" s="210">
        <v>49.066467513069455</v>
      </c>
      <c r="M22" s="211">
        <v>1.6430171769977597</v>
      </c>
      <c r="N22" s="210">
        <v>54.144884241971624</v>
      </c>
      <c r="O22" s="210">
        <v>2.315160567587752</v>
      </c>
      <c r="P22" s="210">
        <v>16.355489171023152</v>
      </c>
      <c r="Q22" s="210">
        <v>1.6430171769977597</v>
      </c>
      <c r="R22" s="210">
        <v>10.679611650485437</v>
      </c>
      <c r="S22" s="210">
        <v>10.604929051530995</v>
      </c>
      <c r="T22" s="212">
        <v>7.3188946975354749</v>
      </c>
      <c r="U22" s="28"/>
      <c r="W22" s="63"/>
      <c r="X22" s="64"/>
      <c r="Y22" s="64"/>
      <c r="Z22" s="64"/>
      <c r="AA22" s="64"/>
      <c r="AB22" s="64"/>
    </row>
    <row r="23" spans="1:28" x14ac:dyDescent="0.2">
      <c r="P23" s="12"/>
    </row>
  </sheetData>
  <mergeCells count="5">
    <mergeCell ref="A4:A5"/>
    <mergeCell ref="B4:T4"/>
    <mergeCell ref="A1:T1"/>
    <mergeCell ref="A2:T2"/>
    <mergeCell ref="A3:T3"/>
  </mergeCells>
  <phoneticPr fontId="2" type="noConversion"/>
  <printOptions horizontalCentered="1" verticalCentered="1"/>
  <pageMargins left="0.25" right="0.25" top="1" bottom="0.56999999999999995" header="0.12" footer="0.13"/>
  <pageSetup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4"/>
  <sheetViews>
    <sheetView zoomScale="90" zoomScaleNormal="90" workbookViewId="0">
      <selection activeCell="A24" sqref="A24"/>
    </sheetView>
  </sheetViews>
  <sheetFormatPr defaultColWidth="9.140625" defaultRowHeight="12.75" x14ac:dyDescent="0.2"/>
  <cols>
    <col min="1" max="1" width="20.7109375" style="1" customWidth="1"/>
    <col min="2" max="2" width="8.42578125" style="1" customWidth="1"/>
    <col min="3" max="3" width="8" style="1" customWidth="1"/>
    <col min="4" max="4" width="7.28515625" style="1" customWidth="1"/>
    <col min="5" max="5" width="9.7109375" style="1" customWidth="1"/>
    <col min="6" max="6" width="9.42578125" style="1" customWidth="1"/>
    <col min="7" max="7" width="6.85546875" style="1" customWidth="1"/>
    <col min="8" max="8" width="9.5703125" style="1" customWidth="1"/>
    <col min="9" max="9" width="9.28515625" style="1" customWidth="1"/>
    <col min="10" max="10" width="8.140625" style="1" customWidth="1"/>
    <col min="11" max="11" width="9.7109375" style="1" customWidth="1"/>
    <col min="12" max="12" width="7.42578125" style="1" customWidth="1"/>
    <col min="13" max="13" width="8.42578125" style="1" customWidth="1"/>
    <col min="14" max="14" width="6.85546875" style="1" customWidth="1"/>
    <col min="15" max="16" width="9.140625" style="1"/>
    <col min="17" max="17" width="8.85546875" style="1" customWidth="1"/>
    <col min="18" max="16384" width="9.140625" style="1"/>
  </cols>
  <sheetData>
    <row r="1" spans="1:18" ht="20.100000000000001" customHeight="1" x14ac:dyDescent="0.2">
      <c r="A1" s="226" t="s">
        <v>16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8"/>
      <c r="O1" s="13"/>
      <c r="P1" s="13"/>
    </row>
    <row r="2" spans="1:18" ht="20.100000000000001" customHeight="1" x14ac:dyDescent="0.2">
      <c r="A2" s="235" t="s">
        <v>90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7"/>
    </row>
    <row r="3" spans="1:18" ht="20.100000000000001" customHeight="1" thickBot="1" x14ac:dyDescent="0.25">
      <c r="A3" s="232" t="s">
        <v>17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4"/>
    </row>
    <row r="4" spans="1:18" ht="16.5" customHeight="1" x14ac:dyDescent="0.25">
      <c r="A4" s="238" t="s">
        <v>18</v>
      </c>
      <c r="B4" s="229" t="s">
        <v>19</v>
      </c>
      <c r="C4" s="230"/>
      <c r="D4" s="231"/>
      <c r="E4" s="229" t="s">
        <v>20</v>
      </c>
      <c r="F4" s="230"/>
      <c r="G4" s="230"/>
      <c r="H4" s="230"/>
      <c r="I4" s="230"/>
      <c r="J4" s="230"/>
      <c r="K4" s="230"/>
      <c r="L4" s="230"/>
      <c r="M4" s="230"/>
      <c r="N4" s="231"/>
    </row>
    <row r="5" spans="1:18" ht="54" customHeight="1" thickBot="1" x14ac:dyDescent="0.25">
      <c r="A5" s="239"/>
      <c r="B5" s="14" t="s">
        <v>21</v>
      </c>
      <c r="C5" s="15" t="s">
        <v>22</v>
      </c>
      <c r="D5" s="16" t="s">
        <v>23</v>
      </c>
      <c r="E5" s="15" t="s">
        <v>24</v>
      </c>
      <c r="F5" s="15" t="s">
        <v>25</v>
      </c>
      <c r="G5" s="15" t="s">
        <v>26</v>
      </c>
      <c r="H5" s="15" t="s">
        <v>27</v>
      </c>
      <c r="I5" s="17" t="s">
        <v>28</v>
      </c>
      <c r="J5" s="15" t="s">
        <v>29</v>
      </c>
      <c r="K5" s="17" t="s">
        <v>30</v>
      </c>
      <c r="L5" s="15" t="s">
        <v>31</v>
      </c>
      <c r="M5" s="17" t="s">
        <v>32</v>
      </c>
      <c r="N5" s="16" t="s">
        <v>33</v>
      </c>
      <c r="Q5" s="4"/>
      <c r="R5" s="4"/>
    </row>
    <row r="6" spans="1:18" s="29" customFormat="1" ht="20.100000000000001" customHeight="1" x14ac:dyDescent="0.2">
      <c r="A6" s="18" t="s">
        <v>34</v>
      </c>
      <c r="B6" s="19">
        <v>0</v>
      </c>
      <c r="C6" s="20">
        <v>0</v>
      </c>
      <c r="D6" s="21">
        <f>IF(B6&gt;0,(C6/B6),0)</f>
        <v>0</v>
      </c>
      <c r="E6" s="22">
        <v>0</v>
      </c>
      <c r="F6" s="23">
        <v>0</v>
      </c>
      <c r="G6" s="20">
        <v>0</v>
      </c>
      <c r="H6" s="20">
        <v>0</v>
      </c>
      <c r="I6" s="24">
        <v>0</v>
      </c>
      <c r="J6" s="23">
        <v>0</v>
      </c>
      <c r="K6" s="25">
        <v>0</v>
      </c>
      <c r="L6" s="26">
        <v>0</v>
      </c>
      <c r="M6" s="24">
        <v>0</v>
      </c>
      <c r="N6" s="27">
        <v>0</v>
      </c>
      <c r="O6" s="28"/>
    </row>
    <row r="7" spans="1:18" s="29" customFormat="1" ht="20.100000000000001" customHeight="1" x14ac:dyDescent="0.2">
      <c r="A7" s="30" t="s">
        <v>35</v>
      </c>
      <c r="B7" s="31">
        <v>4</v>
      </c>
      <c r="C7" s="32">
        <v>1</v>
      </c>
      <c r="D7" s="33">
        <f t="shared" ref="D7:D22" si="0">(C7/B7)</f>
        <v>0.25</v>
      </c>
      <c r="E7" s="34">
        <v>1</v>
      </c>
      <c r="F7" s="35">
        <v>0</v>
      </c>
      <c r="G7" s="32">
        <v>1</v>
      </c>
      <c r="H7" s="32">
        <v>1</v>
      </c>
      <c r="I7" s="36">
        <v>1</v>
      </c>
      <c r="J7" s="35">
        <v>1</v>
      </c>
      <c r="K7" s="36">
        <v>1</v>
      </c>
      <c r="L7" s="37">
        <v>1</v>
      </c>
      <c r="M7" s="36">
        <v>1</v>
      </c>
      <c r="N7" s="38">
        <v>0</v>
      </c>
      <c r="O7" s="28"/>
    </row>
    <row r="8" spans="1:18" s="29" customFormat="1" ht="20.100000000000001" customHeight="1" x14ac:dyDescent="0.2">
      <c r="A8" s="18" t="s">
        <v>36</v>
      </c>
      <c r="B8" s="39">
        <v>4</v>
      </c>
      <c r="C8" s="40">
        <v>0</v>
      </c>
      <c r="D8" s="41">
        <f t="shared" si="0"/>
        <v>0</v>
      </c>
      <c r="E8" s="42">
        <v>0</v>
      </c>
      <c r="F8" s="43">
        <v>0</v>
      </c>
      <c r="G8" s="40">
        <v>0</v>
      </c>
      <c r="H8" s="43">
        <v>0</v>
      </c>
      <c r="I8" s="44">
        <v>0</v>
      </c>
      <c r="J8" s="43">
        <v>0</v>
      </c>
      <c r="K8" s="44">
        <v>0</v>
      </c>
      <c r="L8" s="45">
        <v>0</v>
      </c>
      <c r="M8" s="44">
        <v>0</v>
      </c>
      <c r="N8" s="46">
        <v>0</v>
      </c>
      <c r="O8" s="28"/>
    </row>
    <row r="9" spans="1:18" s="29" customFormat="1" ht="20.100000000000001" customHeight="1" x14ac:dyDescent="0.2">
      <c r="A9" s="18" t="s">
        <v>37</v>
      </c>
      <c r="B9" s="39">
        <v>10</v>
      </c>
      <c r="C9" s="40">
        <v>5</v>
      </c>
      <c r="D9" s="41">
        <f>IF(B9&gt;0,C9/B9,0)</f>
        <v>0.5</v>
      </c>
      <c r="E9" s="42">
        <v>0</v>
      </c>
      <c r="F9" s="43">
        <v>0</v>
      </c>
      <c r="G9" s="40">
        <v>0</v>
      </c>
      <c r="H9" s="43">
        <v>0</v>
      </c>
      <c r="I9" s="44">
        <v>0</v>
      </c>
      <c r="J9" s="43">
        <v>0</v>
      </c>
      <c r="K9" s="44">
        <v>0</v>
      </c>
      <c r="L9" s="45">
        <v>0</v>
      </c>
      <c r="M9" s="44">
        <v>0</v>
      </c>
      <c r="N9" s="46">
        <v>0</v>
      </c>
      <c r="O9" s="28"/>
    </row>
    <row r="10" spans="1:18" s="29" customFormat="1" ht="20.100000000000001" customHeight="1" x14ac:dyDescent="0.2">
      <c r="A10" s="18" t="s">
        <v>38</v>
      </c>
      <c r="B10" s="39">
        <v>0</v>
      </c>
      <c r="C10" s="40">
        <v>0</v>
      </c>
      <c r="D10" s="41">
        <f>IF(B10&gt;0,C10/B10,0)</f>
        <v>0</v>
      </c>
      <c r="E10" s="42">
        <v>0</v>
      </c>
      <c r="F10" s="43">
        <v>0</v>
      </c>
      <c r="G10" s="40">
        <v>0</v>
      </c>
      <c r="H10" s="43">
        <v>0</v>
      </c>
      <c r="I10" s="44">
        <v>0</v>
      </c>
      <c r="J10" s="43">
        <v>0</v>
      </c>
      <c r="K10" s="44">
        <v>0</v>
      </c>
      <c r="L10" s="45">
        <v>0</v>
      </c>
      <c r="M10" s="44">
        <v>0</v>
      </c>
      <c r="N10" s="46">
        <v>0</v>
      </c>
      <c r="O10" s="28"/>
    </row>
    <row r="11" spans="1:18" s="29" customFormat="1" ht="20.100000000000001" customHeight="1" x14ac:dyDescent="0.2">
      <c r="A11" s="18" t="s">
        <v>39</v>
      </c>
      <c r="B11" s="39">
        <v>0</v>
      </c>
      <c r="C11" s="40">
        <v>3</v>
      </c>
      <c r="D11" s="41">
        <f>IF(B11&gt;0,C11/B11,0)</f>
        <v>0</v>
      </c>
      <c r="E11" s="42">
        <v>3</v>
      </c>
      <c r="F11" s="43">
        <v>2</v>
      </c>
      <c r="G11" s="40">
        <v>3</v>
      </c>
      <c r="H11" s="43">
        <v>0</v>
      </c>
      <c r="I11" s="44">
        <v>2</v>
      </c>
      <c r="J11" s="43">
        <v>3</v>
      </c>
      <c r="K11" s="44">
        <v>2</v>
      </c>
      <c r="L11" s="45">
        <v>1</v>
      </c>
      <c r="M11" s="44">
        <v>3</v>
      </c>
      <c r="N11" s="46">
        <v>3</v>
      </c>
      <c r="O11" s="28"/>
    </row>
    <row r="12" spans="1:18" s="29" customFormat="1" ht="20.100000000000001" customHeight="1" x14ac:dyDescent="0.2">
      <c r="A12" s="18" t="s">
        <v>40</v>
      </c>
      <c r="B12" s="39">
        <v>10</v>
      </c>
      <c r="C12" s="40">
        <v>2</v>
      </c>
      <c r="D12" s="41">
        <f t="shared" si="0"/>
        <v>0.2</v>
      </c>
      <c r="E12" s="39">
        <v>2</v>
      </c>
      <c r="F12" s="43">
        <v>0</v>
      </c>
      <c r="G12" s="40">
        <v>2</v>
      </c>
      <c r="H12" s="43">
        <v>0</v>
      </c>
      <c r="I12" s="44">
        <v>1</v>
      </c>
      <c r="J12" s="40">
        <v>0</v>
      </c>
      <c r="K12" s="47">
        <v>1</v>
      </c>
      <c r="L12" s="45">
        <v>0</v>
      </c>
      <c r="M12" s="44">
        <v>2</v>
      </c>
      <c r="N12" s="48">
        <v>0</v>
      </c>
      <c r="O12" s="28"/>
    </row>
    <row r="13" spans="1:18" s="29" customFormat="1" ht="20.100000000000001" customHeight="1" x14ac:dyDescent="0.2">
      <c r="A13" s="18" t="s">
        <v>41</v>
      </c>
      <c r="B13" s="39">
        <v>23</v>
      </c>
      <c r="C13" s="40">
        <v>22</v>
      </c>
      <c r="D13" s="41">
        <f t="shared" si="0"/>
        <v>0.95652173913043481</v>
      </c>
      <c r="E13" s="42">
        <v>22</v>
      </c>
      <c r="F13" s="43">
        <v>22</v>
      </c>
      <c r="G13" s="40">
        <v>22</v>
      </c>
      <c r="H13" s="43">
        <v>22</v>
      </c>
      <c r="I13" s="44">
        <v>22</v>
      </c>
      <c r="J13" s="43">
        <v>22</v>
      </c>
      <c r="K13" s="44">
        <v>22</v>
      </c>
      <c r="L13" s="45">
        <v>21</v>
      </c>
      <c r="M13" s="44">
        <v>22</v>
      </c>
      <c r="N13" s="46">
        <v>22</v>
      </c>
      <c r="O13" s="28"/>
    </row>
    <row r="14" spans="1:18" s="29" customFormat="1" ht="20.100000000000001" customHeight="1" x14ac:dyDescent="0.2">
      <c r="A14" s="18" t="s">
        <v>42</v>
      </c>
      <c r="B14" s="39">
        <v>0</v>
      </c>
      <c r="C14" s="40">
        <v>1</v>
      </c>
      <c r="D14" s="41">
        <f>IF(B14&gt;0,C14/B14,0)</f>
        <v>0</v>
      </c>
      <c r="E14" s="42">
        <v>1</v>
      </c>
      <c r="F14" s="43">
        <v>1</v>
      </c>
      <c r="G14" s="40">
        <v>1</v>
      </c>
      <c r="H14" s="43">
        <v>1</v>
      </c>
      <c r="I14" s="44">
        <v>1</v>
      </c>
      <c r="J14" s="43">
        <v>1</v>
      </c>
      <c r="K14" s="44">
        <v>1</v>
      </c>
      <c r="L14" s="45">
        <v>1</v>
      </c>
      <c r="M14" s="44">
        <v>1</v>
      </c>
      <c r="N14" s="46">
        <v>0</v>
      </c>
      <c r="O14" s="28"/>
    </row>
    <row r="15" spans="1:18" s="29" customFormat="1" ht="20.100000000000001" customHeight="1" x14ac:dyDescent="0.2">
      <c r="A15" s="18" t="s">
        <v>43</v>
      </c>
      <c r="B15" s="39">
        <v>140</v>
      </c>
      <c r="C15" s="40">
        <v>199</v>
      </c>
      <c r="D15" s="41">
        <f t="shared" si="0"/>
        <v>1.4214285714285715</v>
      </c>
      <c r="E15" s="42">
        <v>116</v>
      </c>
      <c r="F15" s="43">
        <v>3</v>
      </c>
      <c r="G15" s="40">
        <v>172</v>
      </c>
      <c r="H15" s="43">
        <v>108</v>
      </c>
      <c r="I15" s="44">
        <v>127</v>
      </c>
      <c r="J15" s="43">
        <v>88</v>
      </c>
      <c r="K15" s="44">
        <v>63</v>
      </c>
      <c r="L15" s="45">
        <v>118</v>
      </c>
      <c r="M15" s="44">
        <v>108</v>
      </c>
      <c r="N15" s="46">
        <v>0</v>
      </c>
      <c r="O15" s="28"/>
    </row>
    <row r="16" spans="1:18" s="29" customFormat="1" ht="20.100000000000001" customHeight="1" x14ac:dyDescent="0.2">
      <c r="A16" s="18" t="s">
        <v>44</v>
      </c>
      <c r="B16" s="39">
        <v>20</v>
      </c>
      <c r="C16" s="40">
        <v>8</v>
      </c>
      <c r="D16" s="41">
        <f>IF(B16&gt;0,C16/B16,0)</f>
        <v>0.4</v>
      </c>
      <c r="E16" s="42">
        <v>8</v>
      </c>
      <c r="F16" s="43">
        <v>8</v>
      </c>
      <c r="G16" s="40">
        <v>8</v>
      </c>
      <c r="H16" s="43">
        <v>8</v>
      </c>
      <c r="I16" s="44">
        <v>8</v>
      </c>
      <c r="J16" s="43">
        <v>8</v>
      </c>
      <c r="K16" s="44">
        <v>8</v>
      </c>
      <c r="L16" s="45">
        <v>8</v>
      </c>
      <c r="M16" s="44">
        <v>8</v>
      </c>
      <c r="N16" s="46">
        <v>0</v>
      </c>
      <c r="O16" s="28"/>
    </row>
    <row r="17" spans="1:22" s="29" customFormat="1" ht="20.100000000000001" customHeight="1" x14ac:dyDescent="0.2">
      <c r="A17" s="18" t="s">
        <v>45</v>
      </c>
      <c r="B17" s="39">
        <v>16</v>
      </c>
      <c r="C17" s="40">
        <v>15</v>
      </c>
      <c r="D17" s="41">
        <f t="shared" si="0"/>
        <v>0.9375</v>
      </c>
      <c r="E17" s="42">
        <v>15</v>
      </c>
      <c r="F17" s="43">
        <v>0</v>
      </c>
      <c r="G17" s="40">
        <v>6</v>
      </c>
      <c r="H17" s="43">
        <v>15</v>
      </c>
      <c r="I17" s="44">
        <v>15</v>
      </c>
      <c r="J17" s="43">
        <v>15</v>
      </c>
      <c r="K17" s="44">
        <v>15</v>
      </c>
      <c r="L17" s="45">
        <v>15</v>
      </c>
      <c r="M17" s="44">
        <v>15</v>
      </c>
      <c r="N17" s="46">
        <v>0</v>
      </c>
      <c r="O17" s="28"/>
    </row>
    <row r="18" spans="1:22" s="29" customFormat="1" ht="20.100000000000001" customHeight="1" x14ac:dyDescent="0.2">
      <c r="A18" s="18" t="s">
        <v>46</v>
      </c>
      <c r="B18" s="39">
        <v>5</v>
      </c>
      <c r="C18" s="40">
        <v>10</v>
      </c>
      <c r="D18" s="41">
        <f t="shared" si="0"/>
        <v>2</v>
      </c>
      <c r="E18" s="42">
        <v>6</v>
      </c>
      <c r="F18" s="43">
        <v>6</v>
      </c>
      <c r="G18" s="40">
        <v>9</v>
      </c>
      <c r="H18" s="43">
        <v>7</v>
      </c>
      <c r="I18" s="44">
        <v>7</v>
      </c>
      <c r="J18" s="43">
        <v>0</v>
      </c>
      <c r="K18" s="44">
        <v>0</v>
      </c>
      <c r="L18" s="45">
        <v>9</v>
      </c>
      <c r="M18" s="44">
        <v>8</v>
      </c>
      <c r="N18" s="46">
        <v>0</v>
      </c>
      <c r="O18" s="28"/>
    </row>
    <row r="19" spans="1:22" s="29" customFormat="1" ht="20.100000000000001" customHeight="1" x14ac:dyDescent="0.2">
      <c r="A19" s="18" t="s">
        <v>47</v>
      </c>
      <c r="B19" s="39">
        <v>0</v>
      </c>
      <c r="C19" s="40">
        <v>1</v>
      </c>
      <c r="D19" s="41">
        <f>IF(B19&gt;0,C19/B19,0)</f>
        <v>0</v>
      </c>
      <c r="E19" s="42">
        <v>1</v>
      </c>
      <c r="F19" s="43">
        <v>1</v>
      </c>
      <c r="G19" s="40">
        <v>1</v>
      </c>
      <c r="H19" s="43">
        <v>1</v>
      </c>
      <c r="I19" s="44">
        <v>0</v>
      </c>
      <c r="J19" s="43">
        <v>1</v>
      </c>
      <c r="K19" s="44">
        <v>1</v>
      </c>
      <c r="L19" s="45">
        <v>1</v>
      </c>
      <c r="M19" s="44">
        <v>1</v>
      </c>
      <c r="N19" s="46">
        <v>1</v>
      </c>
      <c r="O19" s="28"/>
    </row>
    <row r="20" spans="1:22" s="29" customFormat="1" ht="20.100000000000001" customHeight="1" x14ac:dyDescent="0.2">
      <c r="A20" s="18" t="s">
        <v>48</v>
      </c>
      <c r="B20" s="39">
        <v>0</v>
      </c>
      <c r="C20" s="40">
        <v>0</v>
      </c>
      <c r="D20" s="41">
        <f>IF(B20&gt;0,(C20/B20),0)</f>
        <v>0</v>
      </c>
      <c r="E20" s="42">
        <v>0</v>
      </c>
      <c r="F20" s="43">
        <v>0</v>
      </c>
      <c r="G20" s="40">
        <v>0</v>
      </c>
      <c r="H20" s="43">
        <v>0</v>
      </c>
      <c r="I20" s="44">
        <v>0</v>
      </c>
      <c r="J20" s="43">
        <v>0</v>
      </c>
      <c r="K20" s="44">
        <v>0</v>
      </c>
      <c r="L20" s="45">
        <v>0</v>
      </c>
      <c r="M20" s="44">
        <v>0</v>
      </c>
      <c r="N20" s="46">
        <v>0</v>
      </c>
      <c r="O20" s="28"/>
    </row>
    <row r="21" spans="1:22" s="29" customFormat="1" ht="20.100000000000001" customHeight="1" thickBot="1" x14ac:dyDescent="0.25">
      <c r="A21" s="49" t="s">
        <v>49</v>
      </c>
      <c r="B21" s="50">
        <v>30</v>
      </c>
      <c r="C21" s="51">
        <v>29</v>
      </c>
      <c r="D21" s="52">
        <f>IF(B21&gt;0,C21/B21,0)</f>
        <v>0.96666666666666667</v>
      </c>
      <c r="E21" s="53">
        <v>1</v>
      </c>
      <c r="F21" s="54">
        <v>1</v>
      </c>
      <c r="G21" s="51">
        <v>17</v>
      </c>
      <c r="H21" s="54">
        <v>0</v>
      </c>
      <c r="I21" s="55">
        <v>17</v>
      </c>
      <c r="J21" s="54">
        <v>0</v>
      </c>
      <c r="K21" s="55">
        <v>1</v>
      </c>
      <c r="L21" s="56">
        <v>0</v>
      </c>
      <c r="M21" s="55">
        <v>16</v>
      </c>
      <c r="N21" s="57">
        <v>0</v>
      </c>
      <c r="O21" s="28"/>
    </row>
    <row r="22" spans="1:22" s="29" customFormat="1" ht="20.100000000000001" customHeight="1" thickBot="1" x14ac:dyDescent="0.25">
      <c r="A22" s="58" t="s">
        <v>50</v>
      </c>
      <c r="B22" s="59">
        <f>SUM(B6:B21)</f>
        <v>262</v>
      </c>
      <c r="C22" s="60">
        <f>SUM(C6:C21)</f>
        <v>296</v>
      </c>
      <c r="D22" s="61">
        <f t="shared" si="0"/>
        <v>1.1297709923664123</v>
      </c>
      <c r="E22" s="60">
        <f>SUM(E6:E21)</f>
        <v>176</v>
      </c>
      <c r="F22" s="60">
        <f t="shared" ref="F22:N22" si="1">SUM(F6:F21)</f>
        <v>44</v>
      </c>
      <c r="G22" s="60">
        <f t="shared" si="1"/>
        <v>242</v>
      </c>
      <c r="H22" s="60">
        <f t="shared" si="1"/>
        <v>163</v>
      </c>
      <c r="I22" s="60">
        <f t="shared" si="1"/>
        <v>201</v>
      </c>
      <c r="J22" s="60">
        <f t="shared" si="1"/>
        <v>139</v>
      </c>
      <c r="K22" s="60">
        <f t="shared" si="1"/>
        <v>115</v>
      </c>
      <c r="L22" s="60">
        <f t="shared" si="1"/>
        <v>175</v>
      </c>
      <c r="M22" s="60">
        <f t="shared" si="1"/>
        <v>185</v>
      </c>
      <c r="N22" s="62">
        <f t="shared" si="1"/>
        <v>26</v>
      </c>
      <c r="O22" s="28"/>
      <c r="Q22" s="63"/>
      <c r="R22" s="64"/>
      <c r="S22" s="64"/>
      <c r="T22" s="64"/>
      <c r="U22" s="64"/>
      <c r="V22" s="64"/>
    </row>
    <row r="23" spans="1:22" ht="77.25" customHeight="1" thickBot="1" x14ac:dyDescent="0.3">
      <c r="A23" s="223" t="s">
        <v>51</v>
      </c>
      <c r="B23" s="224"/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5"/>
    </row>
    <row r="24" spans="1:22" ht="15" x14ac:dyDescent="0.2">
      <c r="A24" s="65"/>
    </row>
  </sheetData>
  <mergeCells count="7">
    <mergeCell ref="A23:N23"/>
    <mergeCell ref="A1:N1"/>
    <mergeCell ref="B4:D4"/>
    <mergeCell ref="E4:N4"/>
    <mergeCell ref="A3:N3"/>
    <mergeCell ref="A2:N2"/>
    <mergeCell ref="A4:A5"/>
  </mergeCells>
  <phoneticPr fontId="2" type="noConversion"/>
  <printOptions horizontalCentered="1" verticalCentered="1"/>
  <pageMargins left="0.51" right="0.5" top="0.5" bottom="0.32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3"/>
  <sheetViews>
    <sheetView zoomScale="90" zoomScaleNormal="90" workbookViewId="0">
      <selection activeCell="A24" sqref="A24"/>
    </sheetView>
  </sheetViews>
  <sheetFormatPr defaultColWidth="9.140625" defaultRowHeight="12.75" x14ac:dyDescent="0.2"/>
  <cols>
    <col min="1" max="1" width="19.7109375" style="1" customWidth="1"/>
    <col min="2" max="3" width="7.5703125" style="1" customWidth="1"/>
    <col min="4" max="4" width="7.28515625" style="1" customWidth="1"/>
    <col min="5" max="6" width="9.7109375" style="1" customWidth="1"/>
    <col min="7" max="7" width="7.85546875" style="1" customWidth="1"/>
    <col min="8" max="8" width="8.5703125" style="1" customWidth="1"/>
    <col min="9" max="9" width="8.85546875" style="1" customWidth="1"/>
    <col min="10" max="10" width="8.7109375" style="1" customWidth="1"/>
    <col min="11" max="11" width="9.7109375" style="1" customWidth="1"/>
    <col min="12" max="12" width="8" style="1" customWidth="1"/>
    <col min="13" max="13" width="9.140625" style="1"/>
    <col min="14" max="14" width="7.5703125" style="1" customWidth="1"/>
    <col min="15" max="16" width="9.140625" style="1"/>
    <col min="17" max="17" width="8.85546875" style="1" customWidth="1"/>
    <col min="18" max="16384" width="9.140625" style="1"/>
  </cols>
  <sheetData>
    <row r="1" spans="1:18" s="66" customFormat="1" ht="21" customHeight="1" x14ac:dyDescent="0.2">
      <c r="A1" s="226" t="str">
        <f>+'1 In School Youth Part'!A1:N1</f>
        <v>TAB 7 - WIOA TITLE I PARTICIPANT SUMMARY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1"/>
    </row>
    <row r="2" spans="1:18" s="66" customFormat="1" ht="21" customHeight="1" x14ac:dyDescent="0.2">
      <c r="A2" s="235" t="str">
        <f>'1 In School Youth Part'!$A$2</f>
        <v>FY23 QUARTER ENDING JUNE 30, 2023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3"/>
    </row>
    <row r="3" spans="1:18" s="66" customFormat="1" ht="18.75" customHeight="1" thickBot="1" x14ac:dyDescent="0.25">
      <c r="A3" s="232" t="s">
        <v>52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4"/>
    </row>
    <row r="4" spans="1:18" ht="16.5" customHeight="1" x14ac:dyDescent="0.25">
      <c r="A4" s="238" t="s">
        <v>18</v>
      </c>
      <c r="B4" s="229" t="s">
        <v>19</v>
      </c>
      <c r="C4" s="230"/>
      <c r="D4" s="231"/>
      <c r="E4" s="229" t="s">
        <v>20</v>
      </c>
      <c r="F4" s="230"/>
      <c r="G4" s="230"/>
      <c r="H4" s="230"/>
      <c r="I4" s="230"/>
      <c r="J4" s="230"/>
      <c r="K4" s="230"/>
      <c r="L4" s="230"/>
      <c r="M4" s="230"/>
      <c r="N4" s="231"/>
    </row>
    <row r="5" spans="1:18" ht="56.25" customHeight="1" thickBot="1" x14ac:dyDescent="0.25">
      <c r="A5" s="239"/>
      <c r="B5" s="14" t="s">
        <v>21</v>
      </c>
      <c r="C5" s="15" t="s">
        <v>22</v>
      </c>
      <c r="D5" s="16" t="s">
        <v>23</v>
      </c>
      <c r="E5" s="15" t="s">
        <v>24</v>
      </c>
      <c r="F5" s="15" t="s">
        <v>25</v>
      </c>
      <c r="G5" s="15" t="s">
        <v>26</v>
      </c>
      <c r="H5" s="15" t="s">
        <v>27</v>
      </c>
      <c r="I5" s="17" t="s">
        <v>28</v>
      </c>
      <c r="J5" s="15" t="s">
        <v>29</v>
      </c>
      <c r="K5" s="17" t="s">
        <v>30</v>
      </c>
      <c r="L5" s="15" t="s">
        <v>31</v>
      </c>
      <c r="M5" s="17" t="s">
        <v>32</v>
      </c>
      <c r="N5" s="16" t="s">
        <v>33</v>
      </c>
      <c r="Q5" s="4"/>
      <c r="R5" s="4"/>
    </row>
    <row r="6" spans="1:18" s="29" customFormat="1" ht="20.100000000000001" customHeight="1" x14ac:dyDescent="0.2">
      <c r="A6" s="18" t="s">
        <v>34</v>
      </c>
      <c r="B6" s="19">
        <v>46</v>
      </c>
      <c r="C6" s="20">
        <v>40</v>
      </c>
      <c r="D6" s="21">
        <f t="shared" ref="D6:D22" si="0">(C6/B6)</f>
        <v>0.86956521739130432</v>
      </c>
      <c r="E6" s="22">
        <v>0</v>
      </c>
      <c r="F6" s="23">
        <v>28</v>
      </c>
      <c r="G6" s="20">
        <v>39</v>
      </c>
      <c r="H6" s="20">
        <v>5</v>
      </c>
      <c r="I6" s="24">
        <v>9</v>
      </c>
      <c r="J6" s="23">
        <v>2</v>
      </c>
      <c r="K6" s="25">
        <v>0</v>
      </c>
      <c r="L6" s="26">
        <v>0</v>
      </c>
      <c r="M6" s="24">
        <v>39</v>
      </c>
      <c r="N6" s="27">
        <v>0</v>
      </c>
      <c r="O6" s="28"/>
    </row>
    <row r="7" spans="1:18" s="29" customFormat="1" ht="20.100000000000001" customHeight="1" x14ac:dyDescent="0.2">
      <c r="A7" s="30" t="s">
        <v>35</v>
      </c>
      <c r="B7" s="31">
        <v>96</v>
      </c>
      <c r="C7" s="32">
        <v>100</v>
      </c>
      <c r="D7" s="33">
        <f t="shared" si="0"/>
        <v>1.0416666666666667</v>
      </c>
      <c r="E7" s="34">
        <v>85</v>
      </c>
      <c r="F7" s="35">
        <v>39</v>
      </c>
      <c r="G7" s="32">
        <v>20</v>
      </c>
      <c r="H7" s="32">
        <v>20</v>
      </c>
      <c r="I7" s="36">
        <v>61</v>
      </c>
      <c r="J7" s="35">
        <v>69</v>
      </c>
      <c r="K7" s="36">
        <v>69</v>
      </c>
      <c r="L7" s="37">
        <v>81</v>
      </c>
      <c r="M7" s="36">
        <v>94</v>
      </c>
      <c r="N7" s="38">
        <v>0</v>
      </c>
      <c r="O7" s="28"/>
    </row>
    <row r="8" spans="1:18" s="29" customFormat="1" ht="20.100000000000001" customHeight="1" x14ac:dyDescent="0.2">
      <c r="A8" s="18" t="s">
        <v>36</v>
      </c>
      <c r="B8" s="39">
        <v>56</v>
      </c>
      <c r="C8" s="40">
        <v>24</v>
      </c>
      <c r="D8" s="41">
        <f t="shared" si="0"/>
        <v>0.42857142857142855</v>
      </c>
      <c r="E8" s="42">
        <v>0</v>
      </c>
      <c r="F8" s="43">
        <v>21</v>
      </c>
      <c r="G8" s="40">
        <v>0</v>
      </c>
      <c r="H8" s="43">
        <v>2</v>
      </c>
      <c r="I8" s="44">
        <v>3</v>
      </c>
      <c r="J8" s="43">
        <v>6</v>
      </c>
      <c r="K8" s="44">
        <v>0</v>
      </c>
      <c r="L8" s="45">
        <v>0</v>
      </c>
      <c r="M8" s="44">
        <v>12</v>
      </c>
      <c r="N8" s="46">
        <v>0</v>
      </c>
      <c r="O8" s="28"/>
    </row>
    <row r="9" spans="1:18" s="29" customFormat="1" ht="20.100000000000001" customHeight="1" x14ac:dyDescent="0.2">
      <c r="A9" s="18" t="s">
        <v>37</v>
      </c>
      <c r="B9" s="39">
        <v>82</v>
      </c>
      <c r="C9" s="40">
        <v>70</v>
      </c>
      <c r="D9" s="41">
        <f t="shared" si="0"/>
        <v>0.85365853658536583</v>
      </c>
      <c r="E9" s="42">
        <v>1</v>
      </c>
      <c r="F9" s="43">
        <v>0</v>
      </c>
      <c r="G9" s="40">
        <v>0</v>
      </c>
      <c r="H9" s="43">
        <v>4</v>
      </c>
      <c r="I9" s="44">
        <v>0</v>
      </c>
      <c r="J9" s="43">
        <v>19</v>
      </c>
      <c r="K9" s="44">
        <v>0</v>
      </c>
      <c r="L9" s="45">
        <v>0</v>
      </c>
      <c r="M9" s="44">
        <v>0</v>
      </c>
      <c r="N9" s="46">
        <v>0</v>
      </c>
      <c r="O9" s="28"/>
    </row>
    <row r="10" spans="1:18" s="29" customFormat="1" ht="20.100000000000001" customHeight="1" x14ac:dyDescent="0.2">
      <c r="A10" s="18" t="s">
        <v>38</v>
      </c>
      <c r="B10" s="39">
        <v>59</v>
      </c>
      <c r="C10" s="40">
        <v>44</v>
      </c>
      <c r="D10" s="41">
        <f t="shared" si="0"/>
        <v>0.74576271186440679</v>
      </c>
      <c r="E10" s="42">
        <v>42</v>
      </c>
      <c r="F10" s="43">
        <v>42</v>
      </c>
      <c r="G10" s="40">
        <v>42</v>
      </c>
      <c r="H10" s="43">
        <v>42</v>
      </c>
      <c r="I10" s="44">
        <v>42</v>
      </c>
      <c r="J10" s="43">
        <v>42</v>
      </c>
      <c r="K10" s="44">
        <v>42</v>
      </c>
      <c r="L10" s="45">
        <v>42</v>
      </c>
      <c r="M10" s="44">
        <v>7</v>
      </c>
      <c r="N10" s="46">
        <v>42</v>
      </c>
      <c r="O10" s="28"/>
    </row>
    <row r="11" spans="1:18" s="29" customFormat="1" ht="20.100000000000001" customHeight="1" x14ac:dyDescent="0.2">
      <c r="A11" s="18" t="s">
        <v>39</v>
      </c>
      <c r="B11" s="39">
        <v>122</v>
      </c>
      <c r="C11" s="40">
        <v>108</v>
      </c>
      <c r="D11" s="41">
        <f t="shared" si="0"/>
        <v>0.88524590163934425</v>
      </c>
      <c r="E11" s="42">
        <v>104</v>
      </c>
      <c r="F11" s="43">
        <v>67</v>
      </c>
      <c r="G11" s="40">
        <v>100</v>
      </c>
      <c r="H11" s="43">
        <v>0</v>
      </c>
      <c r="I11" s="44">
        <v>51</v>
      </c>
      <c r="J11" s="43">
        <v>54</v>
      </c>
      <c r="K11" s="44">
        <v>103</v>
      </c>
      <c r="L11" s="45">
        <v>0</v>
      </c>
      <c r="M11" s="44">
        <v>104</v>
      </c>
      <c r="N11" s="46">
        <v>97</v>
      </c>
      <c r="O11" s="28"/>
    </row>
    <row r="12" spans="1:18" s="29" customFormat="1" ht="20.100000000000001" customHeight="1" x14ac:dyDescent="0.2">
      <c r="A12" s="18" t="s">
        <v>40</v>
      </c>
      <c r="B12" s="39">
        <v>40</v>
      </c>
      <c r="C12" s="40">
        <v>21</v>
      </c>
      <c r="D12" s="41">
        <f t="shared" si="0"/>
        <v>0.52500000000000002</v>
      </c>
      <c r="E12" s="39">
        <v>19</v>
      </c>
      <c r="F12" s="43">
        <v>0</v>
      </c>
      <c r="G12" s="40">
        <v>19</v>
      </c>
      <c r="H12" s="43">
        <v>0</v>
      </c>
      <c r="I12" s="44">
        <v>5</v>
      </c>
      <c r="J12" s="40">
        <v>5</v>
      </c>
      <c r="K12" s="47">
        <v>9</v>
      </c>
      <c r="L12" s="45">
        <v>0</v>
      </c>
      <c r="M12" s="44">
        <v>19</v>
      </c>
      <c r="N12" s="48">
        <v>0</v>
      </c>
      <c r="O12" s="28"/>
    </row>
    <row r="13" spans="1:18" s="29" customFormat="1" ht="20.100000000000001" customHeight="1" x14ac:dyDescent="0.2">
      <c r="A13" s="18" t="s">
        <v>41</v>
      </c>
      <c r="B13" s="39">
        <v>47</v>
      </c>
      <c r="C13" s="40">
        <v>43</v>
      </c>
      <c r="D13" s="41">
        <f t="shared" si="0"/>
        <v>0.91489361702127658</v>
      </c>
      <c r="E13" s="42">
        <v>41</v>
      </c>
      <c r="F13" s="43">
        <v>41</v>
      </c>
      <c r="G13" s="40">
        <v>41</v>
      </c>
      <c r="H13" s="43">
        <v>26</v>
      </c>
      <c r="I13" s="44">
        <v>41</v>
      </c>
      <c r="J13" s="43">
        <v>41</v>
      </c>
      <c r="K13" s="44">
        <v>41</v>
      </c>
      <c r="L13" s="45">
        <v>29</v>
      </c>
      <c r="M13" s="44">
        <v>41</v>
      </c>
      <c r="N13" s="46">
        <v>41</v>
      </c>
      <c r="O13" s="28"/>
    </row>
    <row r="14" spans="1:18" s="29" customFormat="1" ht="20.100000000000001" customHeight="1" x14ac:dyDescent="0.2">
      <c r="A14" s="18" t="s">
        <v>42</v>
      </c>
      <c r="B14" s="39">
        <v>77</v>
      </c>
      <c r="C14" s="40">
        <v>74</v>
      </c>
      <c r="D14" s="41">
        <f t="shared" si="0"/>
        <v>0.96103896103896103</v>
      </c>
      <c r="E14" s="42">
        <v>67</v>
      </c>
      <c r="F14" s="43">
        <v>65</v>
      </c>
      <c r="G14" s="40">
        <v>52</v>
      </c>
      <c r="H14" s="43">
        <v>49</v>
      </c>
      <c r="I14" s="44">
        <v>51</v>
      </c>
      <c r="J14" s="43">
        <v>67</v>
      </c>
      <c r="K14" s="44">
        <v>51</v>
      </c>
      <c r="L14" s="45">
        <v>67</v>
      </c>
      <c r="M14" s="44">
        <v>66</v>
      </c>
      <c r="N14" s="46">
        <v>14</v>
      </c>
      <c r="O14" s="28"/>
    </row>
    <row r="15" spans="1:18" s="29" customFormat="1" ht="20.100000000000001" customHeight="1" x14ac:dyDescent="0.2">
      <c r="A15" s="18" t="s">
        <v>43</v>
      </c>
      <c r="B15" s="39">
        <v>288</v>
      </c>
      <c r="C15" s="40">
        <v>227</v>
      </c>
      <c r="D15" s="41">
        <f t="shared" si="0"/>
        <v>0.78819444444444442</v>
      </c>
      <c r="E15" s="42">
        <v>216</v>
      </c>
      <c r="F15" s="43">
        <v>226</v>
      </c>
      <c r="G15" s="40">
        <v>116</v>
      </c>
      <c r="H15" s="43">
        <v>75</v>
      </c>
      <c r="I15" s="44">
        <v>157</v>
      </c>
      <c r="J15" s="43">
        <v>122</v>
      </c>
      <c r="K15" s="44">
        <v>65</v>
      </c>
      <c r="L15" s="45">
        <v>159</v>
      </c>
      <c r="M15" s="44">
        <v>201</v>
      </c>
      <c r="N15" s="46">
        <v>0</v>
      </c>
      <c r="O15" s="28"/>
    </row>
    <row r="16" spans="1:18" s="29" customFormat="1" ht="20.100000000000001" customHeight="1" x14ac:dyDescent="0.2">
      <c r="A16" s="18" t="s">
        <v>44</v>
      </c>
      <c r="B16" s="39">
        <v>59</v>
      </c>
      <c r="C16" s="40">
        <v>20</v>
      </c>
      <c r="D16" s="41">
        <f t="shared" si="0"/>
        <v>0.33898305084745761</v>
      </c>
      <c r="E16" s="42">
        <v>0</v>
      </c>
      <c r="F16" s="43">
        <v>0</v>
      </c>
      <c r="G16" s="40">
        <v>0</v>
      </c>
      <c r="H16" s="43">
        <v>0</v>
      </c>
      <c r="I16" s="44">
        <v>0</v>
      </c>
      <c r="J16" s="43">
        <v>19</v>
      </c>
      <c r="K16" s="44">
        <v>0</v>
      </c>
      <c r="L16" s="45">
        <v>0</v>
      </c>
      <c r="M16" s="44">
        <v>0</v>
      </c>
      <c r="N16" s="46">
        <v>0</v>
      </c>
      <c r="O16" s="28"/>
    </row>
    <row r="17" spans="1:22" s="29" customFormat="1" ht="20.100000000000001" customHeight="1" x14ac:dyDescent="0.2">
      <c r="A17" s="18" t="s">
        <v>45</v>
      </c>
      <c r="B17" s="39">
        <v>45</v>
      </c>
      <c r="C17" s="40">
        <v>15</v>
      </c>
      <c r="D17" s="41">
        <f t="shared" si="0"/>
        <v>0.33333333333333331</v>
      </c>
      <c r="E17" s="42">
        <v>11</v>
      </c>
      <c r="F17" s="43">
        <v>0</v>
      </c>
      <c r="G17" s="40">
        <v>15</v>
      </c>
      <c r="H17" s="43">
        <v>0</v>
      </c>
      <c r="I17" s="44">
        <v>11</v>
      </c>
      <c r="J17" s="43">
        <v>15</v>
      </c>
      <c r="K17" s="44">
        <v>1</v>
      </c>
      <c r="L17" s="45">
        <v>10</v>
      </c>
      <c r="M17" s="44">
        <v>15</v>
      </c>
      <c r="N17" s="46">
        <v>4</v>
      </c>
      <c r="O17" s="28"/>
    </row>
    <row r="18" spans="1:22" s="29" customFormat="1" ht="20.100000000000001" customHeight="1" x14ac:dyDescent="0.2">
      <c r="A18" s="18" t="s">
        <v>46</v>
      </c>
      <c r="B18" s="39">
        <v>139</v>
      </c>
      <c r="C18" s="40">
        <v>98</v>
      </c>
      <c r="D18" s="41">
        <f t="shared" si="0"/>
        <v>0.70503597122302153</v>
      </c>
      <c r="E18" s="42">
        <v>75</v>
      </c>
      <c r="F18" s="43">
        <v>59</v>
      </c>
      <c r="G18" s="40">
        <v>61</v>
      </c>
      <c r="H18" s="43">
        <v>34</v>
      </c>
      <c r="I18" s="44">
        <v>34</v>
      </c>
      <c r="J18" s="43">
        <v>20</v>
      </c>
      <c r="K18" s="44">
        <v>7</v>
      </c>
      <c r="L18" s="45">
        <v>90</v>
      </c>
      <c r="M18" s="44">
        <v>73</v>
      </c>
      <c r="N18" s="46">
        <v>0</v>
      </c>
      <c r="O18" s="28"/>
    </row>
    <row r="19" spans="1:22" s="29" customFormat="1" ht="20.100000000000001" customHeight="1" x14ac:dyDescent="0.2">
      <c r="A19" s="18" t="s">
        <v>47</v>
      </c>
      <c r="B19" s="39">
        <v>43</v>
      </c>
      <c r="C19" s="40">
        <v>36</v>
      </c>
      <c r="D19" s="41">
        <f t="shared" si="0"/>
        <v>0.83720930232558144</v>
      </c>
      <c r="E19" s="42">
        <v>36</v>
      </c>
      <c r="F19" s="43">
        <v>35</v>
      </c>
      <c r="G19" s="40">
        <v>36</v>
      </c>
      <c r="H19" s="43">
        <v>36</v>
      </c>
      <c r="I19" s="44">
        <v>0</v>
      </c>
      <c r="J19" s="43">
        <v>36</v>
      </c>
      <c r="K19" s="44">
        <v>36</v>
      </c>
      <c r="L19" s="45">
        <v>35</v>
      </c>
      <c r="M19" s="44">
        <v>36</v>
      </c>
      <c r="N19" s="46">
        <v>36</v>
      </c>
      <c r="O19" s="28"/>
    </row>
    <row r="20" spans="1:22" s="29" customFormat="1" ht="20.100000000000001" customHeight="1" x14ac:dyDescent="0.2">
      <c r="A20" s="18" t="s">
        <v>48</v>
      </c>
      <c r="B20" s="39">
        <v>90</v>
      </c>
      <c r="C20" s="40">
        <v>55</v>
      </c>
      <c r="D20" s="41">
        <f t="shared" si="0"/>
        <v>0.61111111111111116</v>
      </c>
      <c r="E20" s="42">
        <v>55</v>
      </c>
      <c r="F20" s="43">
        <v>54</v>
      </c>
      <c r="G20" s="40">
        <v>37</v>
      </c>
      <c r="H20" s="43">
        <v>48</v>
      </c>
      <c r="I20" s="44">
        <v>48</v>
      </c>
      <c r="J20" s="43">
        <v>25</v>
      </c>
      <c r="K20" s="44">
        <v>37</v>
      </c>
      <c r="L20" s="45">
        <v>12</v>
      </c>
      <c r="M20" s="44">
        <v>51</v>
      </c>
      <c r="N20" s="46">
        <v>43</v>
      </c>
      <c r="O20" s="28"/>
    </row>
    <row r="21" spans="1:22" s="29" customFormat="1" ht="20.100000000000001" customHeight="1" thickBot="1" x14ac:dyDescent="0.25">
      <c r="A21" s="49" t="s">
        <v>49</v>
      </c>
      <c r="B21" s="50">
        <v>130</v>
      </c>
      <c r="C21" s="51">
        <v>68</v>
      </c>
      <c r="D21" s="52">
        <f t="shared" si="0"/>
        <v>0.52307692307692311</v>
      </c>
      <c r="E21" s="53">
        <v>17</v>
      </c>
      <c r="F21" s="54">
        <v>33</v>
      </c>
      <c r="G21" s="51">
        <v>46</v>
      </c>
      <c r="H21" s="54">
        <v>1</v>
      </c>
      <c r="I21" s="55">
        <v>44</v>
      </c>
      <c r="J21" s="54">
        <v>15</v>
      </c>
      <c r="K21" s="55">
        <v>33</v>
      </c>
      <c r="L21" s="56">
        <v>0</v>
      </c>
      <c r="M21" s="55">
        <v>14</v>
      </c>
      <c r="N21" s="57">
        <v>0</v>
      </c>
      <c r="O21" s="28"/>
    </row>
    <row r="22" spans="1:22" s="29" customFormat="1" ht="20.100000000000001" customHeight="1" thickBot="1" x14ac:dyDescent="0.25">
      <c r="A22" s="58" t="s">
        <v>50</v>
      </c>
      <c r="B22" s="59">
        <f>SUM(B6:B21)</f>
        <v>1419</v>
      </c>
      <c r="C22" s="60">
        <f>SUM(C6:C21)</f>
        <v>1043</v>
      </c>
      <c r="D22" s="61">
        <f t="shared" si="0"/>
        <v>0.73502466525722343</v>
      </c>
      <c r="E22" s="60">
        <f>SUM(E6:E21)</f>
        <v>769</v>
      </c>
      <c r="F22" s="60">
        <f t="shared" ref="F22:N22" si="1">SUM(F6:F21)</f>
        <v>710</v>
      </c>
      <c r="G22" s="60">
        <f t="shared" si="1"/>
        <v>624</v>
      </c>
      <c r="H22" s="60">
        <f t="shared" si="1"/>
        <v>342</v>
      </c>
      <c r="I22" s="60">
        <f t="shared" si="1"/>
        <v>557</v>
      </c>
      <c r="J22" s="60">
        <f t="shared" si="1"/>
        <v>557</v>
      </c>
      <c r="K22" s="60">
        <f t="shared" si="1"/>
        <v>494</v>
      </c>
      <c r="L22" s="60">
        <f t="shared" si="1"/>
        <v>525</v>
      </c>
      <c r="M22" s="60">
        <f t="shared" si="1"/>
        <v>772</v>
      </c>
      <c r="N22" s="62">
        <f t="shared" si="1"/>
        <v>277</v>
      </c>
      <c r="O22" s="28"/>
      <c r="Q22" s="63"/>
      <c r="R22" s="64"/>
      <c r="S22" s="64"/>
      <c r="T22" s="64"/>
      <c r="U22" s="64"/>
      <c r="V22" s="64"/>
    </row>
    <row r="23" spans="1:22" ht="76.5" customHeight="1" thickBot="1" x14ac:dyDescent="0.3">
      <c r="A23" s="223" t="s">
        <v>51</v>
      </c>
      <c r="B23" s="224"/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5"/>
    </row>
  </sheetData>
  <mergeCells count="7">
    <mergeCell ref="A23:N23"/>
    <mergeCell ref="A1:N1"/>
    <mergeCell ref="B4:D4"/>
    <mergeCell ref="E4:N4"/>
    <mergeCell ref="A3:N3"/>
    <mergeCell ref="A2:N2"/>
    <mergeCell ref="A4:A5"/>
  </mergeCells>
  <phoneticPr fontId="2" type="noConversion"/>
  <printOptions horizontalCentered="1"/>
  <pageMargins left="0.51" right="0.5" top="0.5" bottom="0.56999999999999995" header="0.12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24"/>
  <sheetViews>
    <sheetView zoomScale="80" zoomScaleNormal="80" workbookViewId="0">
      <selection activeCell="A24" sqref="A24"/>
    </sheetView>
  </sheetViews>
  <sheetFormatPr defaultColWidth="9.140625" defaultRowHeight="12.75" x14ac:dyDescent="0.2"/>
  <cols>
    <col min="1" max="1" width="20.28515625" style="1" customWidth="1"/>
    <col min="2" max="2" width="8.85546875" style="1" customWidth="1"/>
    <col min="3" max="3" width="8.5703125" style="1" customWidth="1"/>
    <col min="4" max="4" width="8.28515625" style="1" customWidth="1"/>
    <col min="5" max="6" width="9.7109375" style="1" customWidth="1"/>
    <col min="7" max="7" width="6.140625" style="1" customWidth="1"/>
    <col min="8" max="8" width="8.7109375" style="1" customWidth="1"/>
    <col min="9" max="9" width="6.85546875" style="1" customWidth="1"/>
    <col min="10" max="10" width="7.42578125" style="1" customWidth="1"/>
    <col min="11" max="11" width="10.5703125" style="1" customWidth="1"/>
    <col min="12" max="12" width="8.5703125" style="1" customWidth="1"/>
    <col min="13" max="13" width="8.42578125" style="1" customWidth="1"/>
    <col min="14" max="14" width="7.28515625" style="1" customWidth="1"/>
    <col min="15" max="16" width="9.140625" style="1"/>
    <col min="17" max="17" width="8.85546875" style="1" customWidth="1"/>
    <col min="18" max="16384" width="9.140625" style="1"/>
  </cols>
  <sheetData>
    <row r="1" spans="1:43" ht="20.100000000000001" customHeight="1" x14ac:dyDescent="0.2">
      <c r="A1" s="226" t="str">
        <f>+'1 In School Youth Part'!A1:N1</f>
        <v>TAB 7 - WIOA TITLE I PARTICIPANT SUMMARY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1"/>
    </row>
    <row r="2" spans="1:43" ht="20.100000000000001" customHeight="1" x14ac:dyDescent="0.2">
      <c r="A2" s="235" t="str">
        <f>'1 In School Youth Part'!$A$2</f>
        <v>FY23 QUARTER ENDING JUNE 30, 2023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3"/>
    </row>
    <row r="3" spans="1:43" ht="16.5" customHeight="1" thickBot="1" x14ac:dyDescent="0.25">
      <c r="A3" s="232" t="s">
        <v>53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4"/>
    </row>
    <row r="4" spans="1:43" ht="15" customHeight="1" x14ac:dyDescent="0.25">
      <c r="A4" s="238" t="s">
        <v>18</v>
      </c>
      <c r="B4" s="229" t="s">
        <v>19</v>
      </c>
      <c r="C4" s="230"/>
      <c r="D4" s="231"/>
      <c r="E4" s="229" t="s">
        <v>20</v>
      </c>
      <c r="F4" s="230"/>
      <c r="G4" s="230"/>
      <c r="H4" s="230"/>
      <c r="I4" s="230"/>
      <c r="J4" s="230"/>
      <c r="K4" s="230"/>
      <c r="L4" s="230"/>
      <c r="M4" s="230"/>
      <c r="N4" s="231"/>
    </row>
    <row r="5" spans="1:43" ht="54.75" customHeight="1" thickBot="1" x14ac:dyDescent="0.25">
      <c r="A5" s="239"/>
      <c r="B5" s="14" t="s">
        <v>21</v>
      </c>
      <c r="C5" s="15" t="s">
        <v>22</v>
      </c>
      <c r="D5" s="16" t="s">
        <v>23</v>
      </c>
      <c r="E5" s="15" t="s">
        <v>24</v>
      </c>
      <c r="F5" s="15" t="s">
        <v>25</v>
      </c>
      <c r="G5" s="15" t="s">
        <v>26</v>
      </c>
      <c r="H5" s="15" t="s">
        <v>27</v>
      </c>
      <c r="I5" s="17" t="s">
        <v>28</v>
      </c>
      <c r="J5" s="15" t="s">
        <v>29</v>
      </c>
      <c r="K5" s="17" t="s">
        <v>30</v>
      </c>
      <c r="L5" s="15" t="s">
        <v>31</v>
      </c>
      <c r="M5" s="17" t="s">
        <v>32</v>
      </c>
      <c r="N5" s="16" t="s">
        <v>33</v>
      </c>
      <c r="Q5" s="4"/>
      <c r="R5" s="4"/>
    </row>
    <row r="6" spans="1:43" s="29" customFormat="1" ht="20.100000000000001" customHeight="1" x14ac:dyDescent="0.2">
      <c r="A6" s="18" t="s">
        <v>34</v>
      </c>
      <c r="B6" s="19">
        <f>+'1 In School Youth Part'!B6+'2 Out of School Youth Part'!B6</f>
        <v>46</v>
      </c>
      <c r="C6" s="20">
        <f>+'1 In School Youth Part'!C6+'2 Out of School Youth Part'!C6</f>
        <v>40</v>
      </c>
      <c r="D6" s="21">
        <f t="shared" ref="D6:D22" si="0">(C6/B6)</f>
        <v>0.86956521739130432</v>
      </c>
      <c r="E6" s="67">
        <f>+'1 In School Youth Part'!E6+'2 Out of School Youth Part'!E6</f>
        <v>0</v>
      </c>
      <c r="F6" s="25">
        <f>+'1 In School Youth Part'!F6+'2 Out of School Youth Part'!F6</f>
        <v>28</v>
      </c>
      <c r="G6" s="47">
        <f>+'1 In School Youth Part'!G6+'2 Out of School Youth Part'!G6</f>
        <v>39</v>
      </c>
      <c r="H6" s="47">
        <f>+'1 In School Youth Part'!H6+'2 Out of School Youth Part'!H6</f>
        <v>5</v>
      </c>
      <c r="I6" s="47">
        <f>+'1 In School Youth Part'!I6+'2 Out of School Youth Part'!I6</f>
        <v>9</v>
      </c>
      <c r="J6" s="47">
        <f>+'1 In School Youth Part'!J6+'2 Out of School Youth Part'!J6</f>
        <v>2</v>
      </c>
      <c r="K6" s="47">
        <f>+'1 In School Youth Part'!K6+'2 Out of School Youth Part'!K6</f>
        <v>0</v>
      </c>
      <c r="L6" s="47">
        <f>+'1 In School Youth Part'!L6+'2 Out of School Youth Part'!L6</f>
        <v>0</v>
      </c>
      <c r="M6" s="47">
        <f>+'1 In School Youth Part'!M6+'2 Out of School Youth Part'!M6</f>
        <v>39</v>
      </c>
      <c r="N6" s="68">
        <f>+'1 In School Youth Part'!N6+'2 Out of School Youth Part'!N6</f>
        <v>0</v>
      </c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</row>
    <row r="7" spans="1:43" s="29" customFormat="1" ht="20.100000000000001" customHeight="1" x14ac:dyDescent="0.2">
      <c r="A7" s="30" t="s">
        <v>35</v>
      </c>
      <c r="B7" s="31">
        <f>+'1 In School Youth Part'!B7+'2 Out of School Youth Part'!B7</f>
        <v>100</v>
      </c>
      <c r="C7" s="32">
        <f>+'1 In School Youth Part'!C7+'2 Out of School Youth Part'!C7</f>
        <v>101</v>
      </c>
      <c r="D7" s="33">
        <f t="shared" si="0"/>
        <v>1.01</v>
      </c>
      <c r="E7" s="69">
        <f>+'1 In School Youth Part'!E7+'2 Out of School Youth Part'!E7</f>
        <v>86</v>
      </c>
      <c r="F7" s="47">
        <f>+'1 In School Youth Part'!F7+'2 Out of School Youth Part'!F7</f>
        <v>39</v>
      </c>
      <c r="G7" s="47">
        <f>+'1 In School Youth Part'!G7+'2 Out of School Youth Part'!G7</f>
        <v>21</v>
      </c>
      <c r="H7" s="47">
        <f>+'1 In School Youth Part'!H7+'2 Out of School Youth Part'!H7</f>
        <v>21</v>
      </c>
      <c r="I7" s="47">
        <f>+'1 In School Youth Part'!I7+'2 Out of School Youth Part'!I7</f>
        <v>62</v>
      </c>
      <c r="J7" s="47">
        <f>+'1 In School Youth Part'!J7+'2 Out of School Youth Part'!J7</f>
        <v>70</v>
      </c>
      <c r="K7" s="47">
        <f>+'1 In School Youth Part'!K7+'2 Out of School Youth Part'!K7</f>
        <v>70</v>
      </c>
      <c r="L7" s="47">
        <f>+'1 In School Youth Part'!L7+'2 Out of School Youth Part'!L7</f>
        <v>82</v>
      </c>
      <c r="M7" s="47">
        <f>+'1 In School Youth Part'!M7+'2 Out of School Youth Part'!M7</f>
        <v>95</v>
      </c>
      <c r="N7" s="70">
        <f>+'1 In School Youth Part'!N7+'2 Out of School Youth Part'!N7</f>
        <v>0</v>
      </c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</row>
    <row r="8" spans="1:43" s="29" customFormat="1" ht="20.100000000000001" customHeight="1" x14ac:dyDescent="0.2">
      <c r="A8" s="18" t="s">
        <v>36</v>
      </c>
      <c r="B8" s="31">
        <f>+'1 In School Youth Part'!B8+'2 Out of School Youth Part'!B8</f>
        <v>60</v>
      </c>
      <c r="C8" s="40">
        <f>+'1 In School Youth Part'!C8+'2 Out of School Youth Part'!C8</f>
        <v>24</v>
      </c>
      <c r="D8" s="41">
        <f t="shared" si="0"/>
        <v>0.4</v>
      </c>
      <c r="E8" s="69">
        <f>+'1 In School Youth Part'!E8+'2 Out of School Youth Part'!E8</f>
        <v>0</v>
      </c>
      <c r="F8" s="47">
        <f>+'1 In School Youth Part'!F8+'2 Out of School Youth Part'!F8</f>
        <v>21</v>
      </c>
      <c r="G8" s="47">
        <f>+'1 In School Youth Part'!G8+'2 Out of School Youth Part'!G8</f>
        <v>0</v>
      </c>
      <c r="H8" s="47">
        <f>+'1 In School Youth Part'!H8+'2 Out of School Youth Part'!H8</f>
        <v>2</v>
      </c>
      <c r="I8" s="47">
        <f>+'1 In School Youth Part'!I8+'2 Out of School Youth Part'!I8</f>
        <v>3</v>
      </c>
      <c r="J8" s="47">
        <f>+'1 In School Youth Part'!J8+'2 Out of School Youth Part'!J8</f>
        <v>6</v>
      </c>
      <c r="K8" s="47">
        <f>+'1 In School Youth Part'!K8+'2 Out of School Youth Part'!K8</f>
        <v>0</v>
      </c>
      <c r="L8" s="47">
        <f>+'1 In School Youth Part'!L8+'2 Out of School Youth Part'!L8</f>
        <v>0</v>
      </c>
      <c r="M8" s="47">
        <f>+'1 In School Youth Part'!M8+'2 Out of School Youth Part'!M8</f>
        <v>12</v>
      </c>
      <c r="N8" s="70">
        <f>+'1 In School Youth Part'!N8+'2 Out of School Youth Part'!N8</f>
        <v>0</v>
      </c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</row>
    <row r="9" spans="1:43" s="29" customFormat="1" ht="20.100000000000001" customHeight="1" x14ac:dyDescent="0.2">
      <c r="A9" s="18" t="s">
        <v>37</v>
      </c>
      <c r="B9" s="31">
        <f>+'1 In School Youth Part'!B9+'2 Out of School Youth Part'!B9</f>
        <v>92</v>
      </c>
      <c r="C9" s="40">
        <f>+'1 In School Youth Part'!C9+'2 Out of School Youth Part'!C9</f>
        <v>75</v>
      </c>
      <c r="D9" s="41">
        <f t="shared" si="0"/>
        <v>0.81521739130434778</v>
      </c>
      <c r="E9" s="69">
        <f>+'1 In School Youth Part'!E9+'2 Out of School Youth Part'!E9</f>
        <v>1</v>
      </c>
      <c r="F9" s="47">
        <f>+'1 In School Youth Part'!F9+'2 Out of School Youth Part'!F9</f>
        <v>0</v>
      </c>
      <c r="G9" s="47">
        <f>+'1 In School Youth Part'!G9+'2 Out of School Youth Part'!G9</f>
        <v>0</v>
      </c>
      <c r="H9" s="47">
        <f>+'1 In School Youth Part'!H9+'2 Out of School Youth Part'!H9</f>
        <v>4</v>
      </c>
      <c r="I9" s="47">
        <f>+'1 In School Youth Part'!I9+'2 Out of School Youth Part'!I9</f>
        <v>0</v>
      </c>
      <c r="J9" s="47">
        <f>+'1 In School Youth Part'!J9+'2 Out of School Youth Part'!J9</f>
        <v>19</v>
      </c>
      <c r="K9" s="47">
        <f>+'1 In School Youth Part'!K9+'2 Out of School Youth Part'!K9</f>
        <v>0</v>
      </c>
      <c r="L9" s="47">
        <f>+'1 In School Youth Part'!L9+'2 Out of School Youth Part'!L9</f>
        <v>0</v>
      </c>
      <c r="M9" s="47">
        <f>+'1 In School Youth Part'!M9+'2 Out of School Youth Part'!M9</f>
        <v>0</v>
      </c>
      <c r="N9" s="70">
        <f>+'1 In School Youth Part'!N9+'2 Out of School Youth Part'!N9</f>
        <v>0</v>
      </c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</row>
    <row r="10" spans="1:43" s="29" customFormat="1" ht="20.100000000000001" customHeight="1" x14ac:dyDescent="0.2">
      <c r="A10" s="18" t="s">
        <v>38</v>
      </c>
      <c r="B10" s="31">
        <f>+'1 In School Youth Part'!B10+'2 Out of School Youth Part'!B10</f>
        <v>59</v>
      </c>
      <c r="C10" s="40">
        <f>+'1 In School Youth Part'!C10+'2 Out of School Youth Part'!C10</f>
        <v>44</v>
      </c>
      <c r="D10" s="41">
        <f t="shared" si="0"/>
        <v>0.74576271186440679</v>
      </c>
      <c r="E10" s="69">
        <f>+'1 In School Youth Part'!E10+'2 Out of School Youth Part'!E10</f>
        <v>42</v>
      </c>
      <c r="F10" s="47">
        <f>+'1 In School Youth Part'!F10+'2 Out of School Youth Part'!F10</f>
        <v>42</v>
      </c>
      <c r="G10" s="47">
        <f>+'1 In School Youth Part'!G10+'2 Out of School Youth Part'!G10</f>
        <v>42</v>
      </c>
      <c r="H10" s="47">
        <f>+'1 In School Youth Part'!H10+'2 Out of School Youth Part'!H10</f>
        <v>42</v>
      </c>
      <c r="I10" s="47">
        <f>+'1 In School Youth Part'!I10+'2 Out of School Youth Part'!I10</f>
        <v>42</v>
      </c>
      <c r="J10" s="47">
        <f>+'1 In School Youth Part'!J10+'2 Out of School Youth Part'!J10</f>
        <v>42</v>
      </c>
      <c r="K10" s="47">
        <f>+'1 In School Youth Part'!K10+'2 Out of School Youth Part'!K10</f>
        <v>42</v>
      </c>
      <c r="L10" s="47">
        <f>+'1 In School Youth Part'!L10+'2 Out of School Youth Part'!L10</f>
        <v>42</v>
      </c>
      <c r="M10" s="47">
        <f>+'1 In School Youth Part'!M10+'2 Out of School Youth Part'!M10</f>
        <v>7</v>
      </c>
      <c r="N10" s="70">
        <f>+'1 In School Youth Part'!N10+'2 Out of School Youth Part'!N10</f>
        <v>42</v>
      </c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</row>
    <row r="11" spans="1:43" s="29" customFormat="1" ht="20.100000000000001" customHeight="1" x14ac:dyDescent="0.2">
      <c r="A11" s="18" t="s">
        <v>39</v>
      </c>
      <c r="B11" s="31">
        <f>+'1 In School Youth Part'!B11+'2 Out of School Youth Part'!B11</f>
        <v>122</v>
      </c>
      <c r="C11" s="40">
        <f>+'1 In School Youth Part'!C11+'2 Out of School Youth Part'!C11</f>
        <v>111</v>
      </c>
      <c r="D11" s="41">
        <f t="shared" si="0"/>
        <v>0.9098360655737705</v>
      </c>
      <c r="E11" s="69">
        <f>+'1 In School Youth Part'!E11+'2 Out of School Youth Part'!E11</f>
        <v>107</v>
      </c>
      <c r="F11" s="47">
        <f>+'1 In School Youth Part'!F11+'2 Out of School Youth Part'!F11</f>
        <v>69</v>
      </c>
      <c r="G11" s="47">
        <f>+'1 In School Youth Part'!G11+'2 Out of School Youth Part'!G11</f>
        <v>103</v>
      </c>
      <c r="H11" s="47">
        <f>+'1 In School Youth Part'!H11+'2 Out of School Youth Part'!H11</f>
        <v>0</v>
      </c>
      <c r="I11" s="47">
        <f>+'1 In School Youth Part'!I11+'2 Out of School Youth Part'!I11</f>
        <v>53</v>
      </c>
      <c r="J11" s="47">
        <f>+'1 In School Youth Part'!J11+'2 Out of School Youth Part'!J11</f>
        <v>57</v>
      </c>
      <c r="K11" s="47">
        <f>+'1 In School Youth Part'!K11+'2 Out of School Youth Part'!K11</f>
        <v>105</v>
      </c>
      <c r="L11" s="47">
        <f>+'1 In School Youth Part'!L11+'2 Out of School Youth Part'!L11</f>
        <v>1</v>
      </c>
      <c r="M11" s="47">
        <f>+'1 In School Youth Part'!M11+'2 Out of School Youth Part'!M11</f>
        <v>107</v>
      </c>
      <c r="N11" s="70">
        <f>+'1 In School Youth Part'!N11+'2 Out of School Youth Part'!N11</f>
        <v>100</v>
      </c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</row>
    <row r="12" spans="1:43" s="29" customFormat="1" ht="20.100000000000001" customHeight="1" x14ac:dyDescent="0.2">
      <c r="A12" s="18" t="s">
        <v>40</v>
      </c>
      <c r="B12" s="31">
        <f>+'1 In School Youth Part'!B12+'2 Out of School Youth Part'!B12</f>
        <v>50</v>
      </c>
      <c r="C12" s="40">
        <f>+'1 In School Youth Part'!C12+'2 Out of School Youth Part'!C12</f>
        <v>23</v>
      </c>
      <c r="D12" s="41">
        <f t="shared" si="0"/>
        <v>0.46</v>
      </c>
      <c r="E12" s="69">
        <f>+'1 In School Youth Part'!E12+'2 Out of School Youth Part'!E12</f>
        <v>21</v>
      </c>
      <c r="F12" s="47">
        <f>+'1 In School Youth Part'!F12+'2 Out of School Youth Part'!F12</f>
        <v>0</v>
      </c>
      <c r="G12" s="47">
        <f>+'1 In School Youth Part'!G12+'2 Out of School Youth Part'!G12</f>
        <v>21</v>
      </c>
      <c r="H12" s="47">
        <f>+'1 In School Youth Part'!H12+'2 Out of School Youth Part'!H12</f>
        <v>0</v>
      </c>
      <c r="I12" s="47">
        <f>+'1 In School Youth Part'!I12+'2 Out of School Youth Part'!I12</f>
        <v>6</v>
      </c>
      <c r="J12" s="47">
        <f>+'1 In School Youth Part'!J12+'2 Out of School Youth Part'!J12</f>
        <v>5</v>
      </c>
      <c r="K12" s="47">
        <f>+'1 In School Youth Part'!K12+'2 Out of School Youth Part'!K12</f>
        <v>10</v>
      </c>
      <c r="L12" s="47">
        <f>+'1 In School Youth Part'!L12+'2 Out of School Youth Part'!L12</f>
        <v>0</v>
      </c>
      <c r="M12" s="47">
        <f>+'1 In School Youth Part'!M12+'2 Out of School Youth Part'!M12</f>
        <v>21</v>
      </c>
      <c r="N12" s="70">
        <f>+'1 In School Youth Part'!N12+'2 Out of School Youth Part'!N12</f>
        <v>0</v>
      </c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</row>
    <row r="13" spans="1:43" s="29" customFormat="1" ht="20.100000000000001" customHeight="1" x14ac:dyDescent="0.2">
      <c r="A13" s="18" t="s">
        <v>41</v>
      </c>
      <c r="B13" s="31">
        <f>+'1 In School Youth Part'!B13+'2 Out of School Youth Part'!B13</f>
        <v>70</v>
      </c>
      <c r="C13" s="40">
        <f>+'1 In School Youth Part'!C13+'2 Out of School Youth Part'!C13</f>
        <v>65</v>
      </c>
      <c r="D13" s="41">
        <f t="shared" si="0"/>
        <v>0.9285714285714286</v>
      </c>
      <c r="E13" s="69">
        <f>+'1 In School Youth Part'!E13+'2 Out of School Youth Part'!E13</f>
        <v>63</v>
      </c>
      <c r="F13" s="47">
        <f>+'1 In School Youth Part'!F13+'2 Out of School Youth Part'!F13</f>
        <v>63</v>
      </c>
      <c r="G13" s="47">
        <f>+'1 In School Youth Part'!G13+'2 Out of School Youth Part'!G13</f>
        <v>63</v>
      </c>
      <c r="H13" s="47">
        <f>+'1 In School Youth Part'!H13+'2 Out of School Youth Part'!H13</f>
        <v>48</v>
      </c>
      <c r="I13" s="47">
        <f>+'1 In School Youth Part'!I13+'2 Out of School Youth Part'!I13</f>
        <v>63</v>
      </c>
      <c r="J13" s="47">
        <f>+'1 In School Youth Part'!J13+'2 Out of School Youth Part'!J13</f>
        <v>63</v>
      </c>
      <c r="K13" s="47">
        <f>+'1 In School Youth Part'!K13+'2 Out of School Youth Part'!K13</f>
        <v>63</v>
      </c>
      <c r="L13" s="47">
        <f>+'1 In School Youth Part'!L13+'2 Out of School Youth Part'!L13</f>
        <v>50</v>
      </c>
      <c r="M13" s="47">
        <f>+'1 In School Youth Part'!M13+'2 Out of School Youth Part'!M13</f>
        <v>63</v>
      </c>
      <c r="N13" s="70">
        <f>+'1 In School Youth Part'!N13+'2 Out of School Youth Part'!N13</f>
        <v>63</v>
      </c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</row>
    <row r="14" spans="1:43" s="29" customFormat="1" ht="20.100000000000001" customHeight="1" x14ac:dyDescent="0.2">
      <c r="A14" s="18" t="s">
        <v>42</v>
      </c>
      <c r="B14" s="31">
        <f>+'1 In School Youth Part'!B14+'2 Out of School Youth Part'!B14</f>
        <v>77</v>
      </c>
      <c r="C14" s="40">
        <f>+'1 In School Youth Part'!C14+'2 Out of School Youth Part'!C14</f>
        <v>75</v>
      </c>
      <c r="D14" s="41">
        <f t="shared" si="0"/>
        <v>0.97402597402597402</v>
      </c>
      <c r="E14" s="69">
        <f>+'1 In School Youth Part'!E14+'2 Out of School Youth Part'!E14</f>
        <v>68</v>
      </c>
      <c r="F14" s="47">
        <f>+'1 In School Youth Part'!F14+'2 Out of School Youth Part'!F14</f>
        <v>66</v>
      </c>
      <c r="G14" s="47">
        <f>+'1 In School Youth Part'!G14+'2 Out of School Youth Part'!G14</f>
        <v>53</v>
      </c>
      <c r="H14" s="47">
        <f>+'1 In School Youth Part'!H14+'2 Out of School Youth Part'!H14</f>
        <v>50</v>
      </c>
      <c r="I14" s="47">
        <f>+'1 In School Youth Part'!I14+'2 Out of School Youth Part'!I14</f>
        <v>52</v>
      </c>
      <c r="J14" s="47">
        <f>+'1 In School Youth Part'!J14+'2 Out of School Youth Part'!J14</f>
        <v>68</v>
      </c>
      <c r="K14" s="47">
        <f>+'1 In School Youth Part'!K14+'2 Out of School Youth Part'!K14</f>
        <v>52</v>
      </c>
      <c r="L14" s="47">
        <f>+'1 In School Youth Part'!L14+'2 Out of School Youth Part'!L14</f>
        <v>68</v>
      </c>
      <c r="M14" s="47">
        <f>+'1 In School Youth Part'!M14+'2 Out of School Youth Part'!M14</f>
        <v>67</v>
      </c>
      <c r="N14" s="70">
        <f>+'1 In School Youth Part'!N14+'2 Out of School Youth Part'!N14</f>
        <v>14</v>
      </c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</row>
    <row r="15" spans="1:43" s="29" customFormat="1" ht="20.100000000000001" customHeight="1" x14ac:dyDescent="0.2">
      <c r="A15" s="18" t="s">
        <v>43</v>
      </c>
      <c r="B15" s="31">
        <f>+'1 In School Youth Part'!B15+'2 Out of School Youth Part'!B15</f>
        <v>428</v>
      </c>
      <c r="C15" s="40">
        <f>+'1 In School Youth Part'!C15+'2 Out of School Youth Part'!C15</f>
        <v>426</v>
      </c>
      <c r="D15" s="41">
        <f t="shared" si="0"/>
        <v>0.99532710280373837</v>
      </c>
      <c r="E15" s="69">
        <f>+'1 In School Youth Part'!E15+'2 Out of School Youth Part'!E15</f>
        <v>332</v>
      </c>
      <c r="F15" s="47">
        <f>+'1 In School Youth Part'!F15+'2 Out of School Youth Part'!F15</f>
        <v>229</v>
      </c>
      <c r="G15" s="47">
        <f>+'1 In School Youth Part'!G15+'2 Out of School Youth Part'!G15</f>
        <v>288</v>
      </c>
      <c r="H15" s="47">
        <f>+'1 In School Youth Part'!H15+'2 Out of School Youth Part'!H15</f>
        <v>183</v>
      </c>
      <c r="I15" s="47">
        <f>+'1 In School Youth Part'!I15+'2 Out of School Youth Part'!I15</f>
        <v>284</v>
      </c>
      <c r="J15" s="47">
        <f>+'1 In School Youth Part'!J15+'2 Out of School Youth Part'!J15</f>
        <v>210</v>
      </c>
      <c r="K15" s="47">
        <f>+'1 In School Youth Part'!K15+'2 Out of School Youth Part'!K15</f>
        <v>128</v>
      </c>
      <c r="L15" s="47">
        <f>+'1 In School Youth Part'!L15+'2 Out of School Youth Part'!L15</f>
        <v>277</v>
      </c>
      <c r="M15" s="47">
        <f>+'1 In School Youth Part'!M15+'2 Out of School Youth Part'!M15</f>
        <v>309</v>
      </c>
      <c r="N15" s="70">
        <f>+'1 In School Youth Part'!N15+'2 Out of School Youth Part'!N15</f>
        <v>0</v>
      </c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</row>
    <row r="16" spans="1:43" s="29" customFormat="1" ht="20.100000000000001" customHeight="1" x14ac:dyDescent="0.2">
      <c r="A16" s="18" t="s">
        <v>44</v>
      </c>
      <c r="B16" s="31">
        <f>+'1 In School Youth Part'!B16+'2 Out of School Youth Part'!B16</f>
        <v>79</v>
      </c>
      <c r="C16" s="40">
        <f>+'1 In School Youth Part'!C16+'2 Out of School Youth Part'!C16</f>
        <v>28</v>
      </c>
      <c r="D16" s="41">
        <f t="shared" si="0"/>
        <v>0.35443037974683544</v>
      </c>
      <c r="E16" s="69">
        <f>+'1 In School Youth Part'!E16+'2 Out of School Youth Part'!E16</f>
        <v>8</v>
      </c>
      <c r="F16" s="47">
        <f>+'1 In School Youth Part'!F16+'2 Out of School Youth Part'!F16</f>
        <v>8</v>
      </c>
      <c r="G16" s="47">
        <f>+'1 In School Youth Part'!G16+'2 Out of School Youth Part'!G16</f>
        <v>8</v>
      </c>
      <c r="H16" s="47">
        <f>+'1 In School Youth Part'!H16+'2 Out of School Youth Part'!H16</f>
        <v>8</v>
      </c>
      <c r="I16" s="47">
        <f>+'1 In School Youth Part'!I16+'2 Out of School Youth Part'!I16</f>
        <v>8</v>
      </c>
      <c r="J16" s="47">
        <f>+'1 In School Youth Part'!J16+'2 Out of School Youth Part'!J16</f>
        <v>27</v>
      </c>
      <c r="K16" s="47">
        <f>+'1 In School Youth Part'!K16+'2 Out of School Youth Part'!K16</f>
        <v>8</v>
      </c>
      <c r="L16" s="47">
        <f>+'1 In School Youth Part'!L16+'2 Out of School Youth Part'!L16</f>
        <v>8</v>
      </c>
      <c r="M16" s="47">
        <f>+'1 In School Youth Part'!M16+'2 Out of School Youth Part'!M16</f>
        <v>8</v>
      </c>
      <c r="N16" s="70">
        <f>+'1 In School Youth Part'!N16+'2 Out of School Youth Part'!N16</f>
        <v>0</v>
      </c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</row>
    <row r="17" spans="1:43" s="29" customFormat="1" ht="20.100000000000001" customHeight="1" x14ac:dyDescent="0.2">
      <c r="A17" s="18" t="s">
        <v>45</v>
      </c>
      <c r="B17" s="31">
        <f>+'1 In School Youth Part'!B17+'2 Out of School Youth Part'!B17</f>
        <v>61</v>
      </c>
      <c r="C17" s="40">
        <f>+'1 In School Youth Part'!C17+'2 Out of School Youth Part'!C17</f>
        <v>30</v>
      </c>
      <c r="D17" s="41">
        <f t="shared" si="0"/>
        <v>0.49180327868852458</v>
      </c>
      <c r="E17" s="69">
        <f>+'1 In School Youth Part'!E17+'2 Out of School Youth Part'!E17</f>
        <v>26</v>
      </c>
      <c r="F17" s="47">
        <f>+'1 In School Youth Part'!F17+'2 Out of School Youth Part'!F17</f>
        <v>0</v>
      </c>
      <c r="G17" s="47">
        <f>+'1 In School Youth Part'!G17+'2 Out of School Youth Part'!G17</f>
        <v>21</v>
      </c>
      <c r="H17" s="47">
        <f>+'1 In School Youth Part'!H17+'2 Out of School Youth Part'!H17</f>
        <v>15</v>
      </c>
      <c r="I17" s="47">
        <f>+'1 In School Youth Part'!I17+'2 Out of School Youth Part'!I17</f>
        <v>26</v>
      </c>
      <c r="J17" s="47">
        <f>+'1 In School Youth Part'!J17+'2 Out of School Youth Part'!J17</f>
        <v>30</v>
      </c>
      <c r="K17" s="47">
        <f>+'1 In School Youth Part'!K17+'2 Out of School Youth Part'!K17</f>
        <v>16</v>
      </c>
      <c r="L17" s="47">
        <f>+'1 In School Youth Part'!L17+'2 Out of School Youth Part'!L17</f>
        <v>25</v>
      </c>
      <c r="M17" s="47">
        <f>+'1 In School Youth Part'!M17+'2 Out of School Youth Part'!M17</f>
        <v>30</v>
      </c>
      <c r="N17" s="70">
        <f>+'1 In School Youth Part'!N17+'2 Out of School Youth Part'!N17</f>
        <v>4</v>
      </c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</row>
    <row r="18" spans="1:43" s="29" customFormat="1" ht="20.100000000000001" customHeight="1" x14ac:dyDescent="0.2">
      <c r="A18" s="18" t="s">
        <v>46</v>
      </c>
      <c r="B18" s="31">
        <f>+'1 In School Youth Part'!B18+'2 Out of School Youth Part'!B18</f>
        <v>144</v>
      </c>
      <c r="C18" s="40">
        <f>+'1 In School Youth Part'!C18+'2 Out of School Youth Part'!C18</f>
        <v>108</v>
      </c>
      <c r="D18" s="41">
        <f t="shared" si="0"/>
        <v>0.75</v>
      </c>
      <c r="E18" s="69">
        <f>+'1 In School Youth Part'!E18+'2 Out of School Youth Part'!E18</f>
        <v>81</v>
      </c>
      <c r="F18" s="47">
        <f>+'1 In School Youth Part'!F18+'2 Out of School Youth Part'!F18</f>
        <v>65</v>
      </c>
      <c r="G18" s="47">
        <f>+'1 In School Youth Part'!G18+'2 Out of School Youth Part'!G18</f>
        <v>70</v>
      </c>
      <c r="H18" s="47">
        <f>+'1 In School Youth Part'!H18+'2 Out of School Youth Part'!H18</f>
        <v>41</v>
      </c>
      <c r="I18" s="47">
        <f>+'1 In School Youth Part'!I18+'2 Out of School Youth Part'!I18</f>
        <v>41</v>
      </c>
      <c r="J18" s="47">
        <f>+'1 In School Youth Part'!J18+'2 Out of School Youth Part'!J18</f>
        <v>20</v>
      </c>
      <c r="K18" s="47">
        <f>+'1 In School Youth Part'!K18+'2 Out of School Youth Part'!K18</f>
        <v>7</v>
      </c>
      <c r="L18" s="47">
        <f>+'1 In School Youth Part'!L18+'2 Out of School Youth Part'!L18</f>
        <v>99</v>
      </c>
      <c r="M18" s="47">
        <f>+'1 In School Youth Part'!M18+'2 Out of School Youth Part'!M18</f>
        <v>81</v>
      </c>
      <c r="N18" s="70">
        <f>+'1 In School Youth Part'!N18+'2 Out of School Youth Part'!N18</f>
        <v>0</v>
      </c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</row>
    <row r="19" spans="1:43" s="29" customFormat="1" ht="20.100000000000001" customHeight="1" x14ac:dyDescent="0.2">
      <c r="A19" s="18" t="s">
        <v>47</v>
      </c>
      <c r="B19" s="31">
        <f>+'1 In School Youth Part'!B19+'2 Out of School Youth Part'!B19</f>
        <v>43</v>
      </c>
      <c r="C19" s="40">
        <f>+'1 In School Youth Part'!C19+'2 Out of School Youth Part'!C19</f>
        <v>37</v>
      </c>
      <c r="D19" s="41">
        <f t="shared" si="0"/>
        <v>0.86046511627906974</v>
      </c>
      <c r="E19" s="69">
        <f>+'1 In School Youth Part'!E19+'2 Out of School Youth Part'!E19</f>
        <v>37</v>
      </c>
      <c r="F19" s="47">
        <f>+'1 In School Youth Part'!F19+'2 Out of School Youth Part'!F19</f>
        <v>36</v>
      </c>
      <c r="G19" s="47">
        <f>+'1 In School Youth Part'!G19+'2 Out of School Youth Part'!G19</f>
        <v>37</v>
      </c>
      <c r="H19" s="47">
        <f>+'1 In School Youth Part'!H19+'2 Out of School Youth Part'!H19</f>
        <v>37</v>
      </c>
      <c r="I19" s="47">
        <f>+'1 In School Youth Part'!I19+'2 Out of School Youth Part'!I19</f>
        <v>0</v>
      </c>
      <c r="J19" s="47">
        <f>+'1 In School Youth Part'!J19+'2 Out of School Youth Part'!J19</f>
        <v>37</v>
      </c>
      <c r="K19" s="47">
        <f>+'1 In School Youth Part'!K19+'2 Out of School Youth Part'!K19</f>
        <v>37</v>
      </c>
      <c r="L19" s="47">
        <f>+'1 In School Youth Part'!L19+'2 Out of School Youth Part'!L19</f>
        <v>36</v>
      </c>
      <c r="M19" s="47">
        <f>+'1 In School Youth Part'!M19+'2 Out of School Youth Part'!M19</f>
        <v>37</v>
      </c>
      <c r="N19" s="70">
        <f>+'1 In School Youth Part'!N19+'2 Out of School Youth Part'!N19</f>
        <v>37</v>
      </c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</row>
    <row r="20" spans="1:43" s="29" customFormat="1" ht="20.100000000000001" customHeight="1" x14ac:dyDescent="0.2">
      <c r="A20" s="18" t="s">
        <v>48</v>
      </c>
      <c r="B20" s="31">
        <f>+'1 In School Youth Part'!B20+'2 Out of School Youth Part'!B20</f>
        <v>90</v>
      </c>
      <c r="C20" s="40">
        <f>+'1 In School Youth Part'!C20+'2 Out of School Youth Part'!C20</f>
        <v>55</v>
      </c>
      <c r="D20" s="41">
        <f t="shared" si="0"/>
        <v>0.61111111111111116</v>
      </c>
      <c r="E20" s="69">
        <f>+'1 In School Youth Part'!E20+'2 Out of School Youth Part'!E20</f>
        <v>55</v>
      </c>
      <c r="F20" s="47">
        <f>+'1 In School Youth Part'!F20+'2 Out of School Youth Part'!F20</f>
        <v>54</v>
      </c>
      <c r="G20" s="47">
        <f>+'1 In School Youth Part'!G20+'2 Out of School Youth Part'!G20</f>
        <v>37</v>
      </c>
      <c r="H20" s="47">
        <f>+'1 In School Youth Part'!H20+'2 Out of School Youth Part'!H20</f>
        <v>48</v>
      </c>
      <c r="I20" s="47">
        <f>+'1 In School Youth Part'!I20+'2 Out of School Youth Part'!I20</f>
        <v>48</v>
      </c>
      <c r="J20" s="47">
        <f>+'1 In School Youth Part'!J20+'2 Out of School Youth Part'!J20</f>
        <v>25</v>
      </c>
      <c r="K20" s="47">
        <f>+'1 In School Youth Part'!K20+'2 Out of School Youth Part'!K20</f>
        <v>37</v>
      </c>
      <c r="L20" s="47">
        <f>+'1 In School Youth Part'!L20+'2 Out of School Youth Part'!L20</f>
        <v>12</v>
      </c>
      <c r="M20" s="47">
        <f>+'1 In School Youth Part'!M20+'2 Out of School Youth Part'!M20</f>
        <v>51</v>
      </c>
      <c r="N20" s="70">
        <f>+'1 In School Youth Part'!N20+'2 Out of School Youth Part'!N20</f>
        <v>43</v>
      </c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</row>
    <row r="21" spans="1:43" s="29" customFormat="1" ht="20.100000000000001" customHeight="1" thickBot="1" x14ac:dyDescent="0.25">
      <c r="A21" s="49" t="s">
        <v>49</v>
      </c>
      <c r="B21" s="71">
        <f>+'1 In School Youth Part'!B21+'2 Out of School Youth Part'!B21</f>
        <v>160</v>
      </c>
      <c r="C21" s="51">
        <f>+'1 In School Youth Part'!C21+'2 Out of School Youth Part'!C21</f>
        <v>97</v>
      </c>
      <c r="D21" s="52">
        <f t="shared" si="0"/>
        <v>0.60624999999999996</v>
      </c>
      <c r="E21" s="69">
        <f>+'1 In School Youth Part'!E21+'2 Out of School Youth Part'!E21</f>
        <v>18</v>
      </c>
      <c r="F21" s="47">
        <f>+'1 In School Youth Part'!F21+'2 Out of School Youth Part'!F21</f>
        <v>34</v>
      </c>
      <c r="G21" s="47">
        <f>+'1 In School Youth Part'!G21+'2 Out of School Youth Part'!G21</f>
        <v>63</v>
      </c>
      <c r="H21" s="47">
        <f>+'1 In School Youth Part'!H21+'2 Out of School Youth Part'!H21</f>
        <v>1</v>
      </c>
      <c r="I21" s="47">
        <f>+'1 In School Youth Part'!I21+'2 Out of School Youth Part'!I21</f>
        <v>61</v>
      </c>
      <c r="J21" s="47">
        <f>+'1 In School Youth Part'!J21+'2 Out of School Youth Part'!J21</f>
        <v>15</v>
      </c>
      <c r="K21" s="47">
        <f>+'1 In School Youth Part'!K21+'2 Out of School Youth Part'!K21</f>
        <v>34</v>
      </c>
      <c r="L21" s="47">
        <f>+'1 In School Youth Part'!L21+'2 Out of School Youth Part'!L21</f>
        <v>0</v>
      </c>
      <c r="M21" s="47">
        <f>+'1 In School Youth Part'!M21+'2 Out of School Youth Part'!M21</f>
        <v>30</v>
      </c>
      <c r="N21" s="72">
        <f>+'1 In School Youth Part'!N21+'2 Out of School Youth Part'!N21</f>
        <v>0</v>
      </c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</row>
    <row r="22" spans="1:43" s="29" customFormat="1" ht="20.100000000000001" customHeight="1" thickBot="1" x14ac:dyDescent="0.25">
      <c r="A22" s="58" t="s">
        <v>50</v>
      </c>
      <c r="B22" s="59">
        <f>SUM(B6:B21)</f>
        <v>1681</v>
      </c>
      <c r="C22" s="60">
        <f>SUM(C6:C21)</f>
        <v>1339</v>
      </c>
      <c r="D22" s="61">
        <f t="shared" si="0"/>
        <v>0.79654967281380129</v>
      </c>
      <c r="E22" s="73">
        <f>SUM(E6:E21)</f>
        <v>945</v>
      </c>
      <c r="F22" s="74">
        <f t="shared" ref="F22:N22" si="1">SUM(F6:F21)</f>
        <v>754</v>
      </c>
      <c r="G22" s="60">
        <f t="shared" si="1"/>
        <v>866</v>
      </c>
      <c r="H22" s="60">
        <f t="shared" si="1"/>
        <v>505</v>
      </c>
      <c r="I22" s="60">
        <f t="shared" si="1"/>
        <v>758</v>
      </c>
      <c r="J22" s="60">
        <f t="shared" si="1"/>
        <v>696</v>
      </c>
      <c r="K22" s="60">
        <f t="shared" si="1"/>
        <v>609</v>
      </c>
      <c r="L22" s="60">
        <f t="shared" si="1"/>
        <v>700</v>
      </c>
      <c r="M22" s="60">
        <f t="shared" si="1"/>
        <v>957</v>
      </c>
      <c r="N22" s="62">
        <f t="shared" si="1"/>
        <v>303</v>
      </c>
      <c r="O22" s="28"/>
      <c r="Q22" s="63"/>
      <c r="R22" s="64"/>
      <c r="S22" s="64"/>
      <c r="T22" s="64"/>
      <c r="U22" s="64"/>
      <c r="V22" s="64"/>
      <c r="W22" s="28"/>
      <c r="X22" s="28"/>
      <c r="Y22" s="28"/>
      <c r="Z22" s="28"/>
      <c r="AA22" s="28"/>
      <c r="AB22" s="28"/>
      <c r="AC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</row>
    <row r="23" spans="1:43" ht="76.5" customHeight="1" thickBot="1" x14ac:dyDescent="0.3">
      <c r="A23" s="223" t="s">
        <v>51</v>
      </c>
      <c r="B23" s="224"/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5"/>
    </row>
    <row r="24" spans="1:43" x14ac:dyDescent="0.2">
      <c r="A24" s="75"/>
    </row>
  </sheetData>
  <mergeCells count="7">
    <mergeCell ref="A23:N23"/>
    <mergeCell ref="A1:N1"/>
    <mergeCell ref="B4:D4"/>
    <mergeCell ref="E4:N4"/>
    <mergeCell ref="A2:N2"/>
    <mergeCell ref="A3:N3"/>
    <mergeCell ref="A4:A5"/>
  </mergeCells>
  <phoneticPr fontId="2" type="noConversion"/>
  <printOptions horizontalCentered="1" verticalCentered="1"/>
  <pageMargins left="0.51" right="0.5" top="0.5" bottom="0.56999999999999995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6"/>
  <sheetViews>
    <sheetView zoomScale="70" zoomScaleNormal="70" workbookViewId="0">
      <selection activeCell="A27" sqref="A27"/>
    </sheetView>
  </sheetViews>
  <sheetFormatPr defaultColWidth="9.140625" defaultRowHeight="12.75" x14ac:dyDescent="0.2"/>
  <cols>
    <col min="1" max="1" width="19.140625" style="1" customWidth="1"/>
    <col min="2" max="2" width="7.140625" style="119" customWidth="1"/>
    <col min="3" max="3" width="7.140625" style="1" customWidth="1"/>
    <col min="4" max="4" width="7.140625" style="120" customWidth="1"/>
    <col min="5" max="7" width="8.140625" style="1" customWidth="1"/>
    <col min="8" max="8" width="8.5703125" style="1" customWidth="1"/>
    <col min="9" max="10" width="9.28515625" style="1" customWidth="1"/>
    <col min="11" max="12" width="7.140625" style="1" customWidth="1"/>
    <col min="13" max="13" width="7.5703125" style="120" customWidth="1"/>
    <col min="14" max="15" width="6.7109375" style="1" customWidth="1"/>
    <col min="16" max="16" width="9.7109375" style="1" customWidth="1"/>
    <col min="17" max="16384" width="9.140625" style="1"/>
  </cols>
  <sheetData>
    <row r="1" spans="1:17" ht="21.95" customHeight="1" x14ac:dyDescent="0.2">
      <c r="A1" s="244" t="str">
        <f>+'1 In School Youth Part'!A1:N1</f>
        <v>TAB 7 - WIOA TITLE I PARTICIPANT SUMMARY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6"/>
    </row>
    <row r="2" spans="1:17" ht="21.95" customHeight="1" x14ac:dyDescent="0.2">
      <c r="A2" s="253" t="str">
        <f>'1 In School Youth Part'!$A$2</f>
        <v>FY23 QUARTER ENDING JUNE 30, 2023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7"/>
    </row>
    <row r="3" spans="1:17" ht="21.95" customHeight="1" thickBot="1" x14ac:dyDescent="0.25">
      <c r="A3" s="257" t="s">
        <v>54</v>
      </c>
      <c r="B3" s="258"/>
      <c r="C3" s="258"/>
      <c r="D3" s="258"/>
      <c r="E3" s="258"/>
      <c r="F3" s="258"/>
      <c r="G3" s="258"/>
      <c r="H3" s="258"/>
      <c r="I3" s="258"/>
      <c r="J3" s="258"/>
      <c r="K3" s="233"/>
      <c r="L3" s="233"/>
      <c r="M3" s="233"/>
      <c r="N3" s="233"/>
      <c r="O3" s="234"/>
    </row>
    <row r="4" spans="1:17" ht="25.5" customHeight="1" x14ac:dyDescent="0.2">
      <c r="A4" s="238" t="s">
        <v>18</v>
      </c>
      <c r="B4" s="252" t="s">
        <v>55</v>
      </c>
      <c r="C4" s="252"/>
      <c r="D4" s="248"/>
      <c r="E4" s="249" t="s">
        <v>56</v>
      </c>
      <c r="F4" s="250"/>
      <c r="G4" s="251"/>
      <c r="H4" s="249" t="s">
        <v>57</v>
      </c>
      <c r="I4" s="248"/>
      <c r="J4" s="76" t="s">
        <v>58</v>
      </c>
      <c r="K4" s="247" t="s">
        <v>59</v>
      </c>
      <c r="L4" s="248"/>
      <c r="M4" s="216" t="s">
        <v>60</v>
      </c>
      <c r="N4" s="249" t="s">
        <v>61</v>
      </c>
      <c r="O4" s="251"/>
    </row>
    <row r="5" spans="1:17" ht="30" customHeight="1" thickBot="1" x14ac:dyDescent="0.25">
      <c r="A5" s="239"/>
      <c r="B5" s="15" t="s">
        <v>21</v>
      </c>
      <c r="C5" s="15" t="s">
        <v>22</v>
      </c>
      <c r="D5" s="77" t="s">
        <v>62</v>
      </c>
      <c r="E5" s="15" t="s">
        <v>21</v>
      </c>
      <c r="F5" s="15" t="s">
        <v>22</v>
      </c>
      <c r="G5" s="77" t="s">
        <v>62</v>
      </c>
      <c r="H5" s="15" t="s">
        <v>21</v>
      </c>
      <c r="I5" s="16" t="s">
        <v>22</v>
      </c>
      <c r="J5" s="16" t="s">
        <v>22</v>
      </c>
      <c r="K5" s="15" t="s">
        <v>21</v>
      </c>
      <c r="L5" s="16" t="s">
        <v>22</v>
      </c>
      <c r="M5" s="16" t="s">
        <v>22</v>
      </c>
      <c r="N5" s="15" t="s">
        <v>21</v>
      </c>
      <c r="O5" s="78" t="s">
        <v>22</v>
      </c>
    </row>
    <row r="6" spans="1:17" s="29" customFormat="1" ht="21.95" customHeight="1" x14ac:dyDescent="0.2">
      <c r="A6" s="18" t="s">
        <v>34</v>
      </c>
      <c r="B6" s="79">
        <v>0</v>
      </c>
      <c r="C6" s="80">
        <v>0</v>
      </c>
      <c r="D6" s="41">
        <f>IF(B6&gt;0,C6/B6,0)</f>
        <v>0</v>
      </c>
      <c r="E6" s="31">
        <v>0</v>
      </c>
      <c r="F6" s="81">
        <v>0</v>
      </c>
      <c r="G6" s="41">
        <f>IF(E6&gt;0,F6/E6,0)</f>
        <v>0</v>
      </c>
      <c r="H6" s="34">
        <v>0</v>
      </c>
      <c r="I6" s="82">
        <v>0</v>
      </c>
      <c r="J6" s="83">
        <v>0</v>
      </c>
      <c r="K6" s="84">
        <f t="shared" ref="K6:K17" si="0">IF((E6+H6)&gt;0,(E6+H6)/B6,0)</f>
        <v>0</v>
      </c>
      <c r="L6" s="33">
        <f>IF(C6&gt;0,(F6+I6-J6)/C6,0)</f>
        <v>0</v>
      </c>
      <c r="M6" s="85">
        <v>0</v>
      </c>
      <c r="N6" s="31">
        <v>0</v>
      </c>
      <c r="O6" s="86">
        <v>0</v>
      </c>
      <c r="Q6" s="87"/>
    </row>
    <row r="7" spans="1:17" s="29" customFormat="1" ht="21.95" customHeight="1" x14ac:dyDescent="0.2">
      <c r="A7" s="30" t="s">
        <v>35</v>
      </c>
      <c r="B7" s="79">
        <v>3</v>
      </c>
      <c r="C7" s="80">
        <v>1</v>
      </c>
      <c r="D7" s="41">
        <f t="shared" ref="D7:D21" si="1">IF(B7&gt;0,C7/B7,0)</f>
        <v>0.33333333333333331</v>
      </c>
      <c r="E7" s="31">
        <v>1</v>
      </c>
      <c r="F7" s="81">
        <v>1</v>
      </c>
      <c r="G7" s="33">
        <f t="shared" ref="G7:G12" si="2">F7/E7</f>
        <v>1</v>
      </c>
      <c r="H7" s="34">
        <v>1</v>
      </c>
      <c r="I7" s="82">
        <v>0</v>
      </c>
      <c r="J7" s="89">
        <v>0</v>
      </c>
      <c r="K7" s="84">
        <f t="shared" si="0"/>
        <v>0.66666666666666663</v>
      </c>
      <c r="L7" s="33">
        <f t="shared" ref="L7:L22" si="3">IF(C7&gt;0,(F7+I7-J7)/C7,0)</f>
        <v>1</v>
      </c>
      <c r="M7" s="85">
        <v>14.25</v>
      </c>
      <c r="N7" s="31">
        <v>3</v>
      </c>
      <c r="O7" s="86">
        <v>0</v>
      </c>
      <c r="Q7" s="87"/>
    </row>
    <row r="8" spans="1:17" s="29" customFormat="1" ht="21.95" customHeight="1" x14ac:dyDescent="0.2">
      <c r="A8" s="18" t="s">
        <v>36</v>
      </c>
      <c r="B8" s="90">
        <v>3</v>
      </c>
      <c r="C8" s="47">
        <v>0</v>
      </c>
      <c r="D8" s="41">
        <f t="shared" si="1"/>
        <v>0</v>
      </c>
      <c r="E8" s="39">
        <v>1</v>
      </c>
      <c r="F8" s="91">
        <v>0</v>
      </c>
      <c r="G8" s="88">
        <f t="shared" si="2"/>
        <v>0</v>
      </c>
      <c r="H8" s="92">
        <v>1</v>
      </c>
      <c r="I8" s="93">
        <v>0</v>
      </c>
      <c r="J8" s="94">
        <v>0</v>
      </c>
      <c r="K8" s="84">
        <f t="shared" si="0"/>
        <v>0.66666666666666663</v>
      </c>
      <c r="L8" s="33">
        <f t="shared" si="3"/>
        <v>0</v>
      </c>
      <c r="M8" s="95">
        <v>0</v>
      </c>
      <c r="N8" s="39">
        <v>1</v>
      </c>
      <c r="O8" s="70">
        <v>0</v>
      </c>
    </row>
    <row r="9" spans="1:17" s="29" customFormat="1" ht="21.95" customHeight="1" x14ac:dyDescent="0.2">
      <c r="A9" s="18" t="s">
        <v>37</v>
      </c>
      <c r="B9" s="90">
        <v>10</v>
      </c>
      <c r="C9" s="47">
        <v>5</v>
      </c>
      <c r="D9" s="41">
        <f t="shared" si="1"/>
        <v>0.5</v>
      </c>
      <c r="E9" s="39">
        <v>2</v>
      </c>
      <c r="F9" s="91">
        <v>0</v>
      </c>
      <c r="G9" s="41">
        <f>IF(E9&gt;0,F9/E9,0)</f>
        <v>0</v>
      </c>
      <c r="H9" s="42">
        <v>8</v>
      </c>
      <c r="I9" s="48">
        <v>0</v>
      </c>
      <c r="J9" s="94">
        <v>0</v>
      </c>
      <c r="K9" s="84">
        <f t="shared" si="0"/>
        <v>1</v>
      </c>
      <c r="L9" s="33">
        <f t="shared" si="3"/>
        <v>0</v>
      </c>
      <c r="M9" s="95">
        <v>0</v>
      </c>
      <c r="N9" s="39">
        <v>10</v>
      </c>
      <c r="O9" s="70">
        <v>4</v>
      </c>
      <c r="Q9" s="87"/>
    </row>
    <row r="10" spans="1:17" s="29" customFormat="1" ht="21.95" customHeight="1" x14ac:dyDescent="0.2">
      <c r="A10" s="18" t="s">
        <v>38</v>
      </c>
      <c r="B10" s="90">
        <v>0</v>
      </c>
      <c r="C10" s="47">
        <v>0</v>
      </c>
      <c r="D10" s="41">
        <f t="shared" si="1"/>
        <v>0</v>
      </c>
      <c r="E10" s="39">
        <v>0</v>
      </c>
      <c r="F10" s="91">
        <v>0</v>
      </c>
      <c r="G10" s="41">
        <f>IF(E10&gt;0,F10/E10,0)</f>
        <v>0</v>
      </c>
      <c r="H10" s="42">
        <v>0</v>
      </c>
      <c r="I10" s="48">
        <v>0</v>
      </c>
      <c r="J10" s="94">
        <v>0</v>
      </c>
      <c r="K10" s="84">
        <f t="shared" si="0"/>
        <v>0</v>
      </c>
      <c r="L10" s="33">
        <f t="shared" si="3"/>
        <v>0</v>
      </c>
      <c r="M10" s="95">
        <v>0</v>
      </c>
      <c r="N10" s="39">
        <v>0</v>
      </c>
      <c r="O10" s="70">
        <v>0</v>
      </c>
      <c r="Q10" s="87"/>
    </row>
    <row r="11" spans="1:17" s="29" customFormat="1" ht="21.95" customHeight="1" x14ac:dyDescent="0.2">
      <c r="A11" s="18" t="s">
        <v>39</v>
      </c>
      <c r="B11" s="90">
        <v>0</v>
      </c>
      <c r="C11" s="47">
        <v>3</v>
      </c>
      <c r="D11" s="41">
        <f t="shared" si="1"/>
        <v>0</v>
      </c>
      <c r="E11" s="39">
        <v>0</v>
      </c>
      <c r="F11" s="91">
        <v>2</v>
      </c>
      <c r="G11" s="41">
        <f>IF(E11&gt;0,F11/E11,0)</f>
        <v>0</v>
      </c>
      <c r="H11" s="96">
        <v>0</v>
      </c>
      <c r="I11" s="97">
        <v>0</v>
      </c>
      <c r="J11" s="94">
        <v>0</v>
      </c>
      <c r="K11" s="84">
        <f t="shared" si="0"/>
        <v>0</v>
      </c>
      <c r="L11" s="33">
        <f t="shared" si="3"/>
        <v>0.66666666666666663</v>
      </c>
      <c r="M11" s="95">
        <v>17</v>
      </c>
      <c r="N11" s="39">
        <v>0</v>
      </c>
      <c r="O11" s="70">
        <v>3</v>
      </c>
      <c r="Q11" s="87"/>
    </row>
    <row r="12" spans="1:17" s="29" customFormat="1" ht="21.95" customHeight="1" x14ac:dyDescent="0.2">
      <c r="A12" s="18" t="s">
        <v>40</v>
      </c>
      <c r="B12" s="90">
        <v>5</v>
      </c>
      <c r="C12" s="47">
        <v>1</v>
      </c>
      <c r="D12" s="41">
        <f t="shared" si="1"/>
        <v>0.2</v>
      </c>
      <c r="E12" s="39">
        <v>2</v>
      </c>
      <c r="F12" s="91">
        <v>1</v>
      </c>
      <c r="G12" s="41">
        <f t="shared" si="2"/>
        <v>0.5</v>
      </c>
      <c r="H12" s="42">
        <v>2</v>
      </c>
      <c r="I12" s="48">
        <v>0</v>
      </c>
      <c r="J12" s="94">
        <v>0</v>
      </c>
      <c r="K12" s="84">
        <f t="shared" si="0"/>
        <v>0.8</v>
      </c>
      <c r="L12" s="33">
        <f t="shared" si="3"/>
        <v>1</v>
      </c>
      <c r="M12" s="95">
        <v>14.25</v>
      </c>
      <c r="N12" s="39">
        <v>4</v>
      </c>
      <c r="O12" s="70">
        <v>1</v>
      </c>
      <c r="Q12" s="87"/>
    </row>
    <row r="13" spans="1:17" s="29" customFormat="1" ht="21.95" customHeight="1" x14ac:dyDescent="0.2">
      <c r="A13" s="18" t="s">
        <v>41</v>
      </c>
      <c r="B13" s="90">
        <v>14</v>
      </c>
      <c r="C13" s="47">
        <v>14</v>
      </c>
      <c r="D13" s="41">
        <f t="shared" si="1"/>
        <v>1</v>
      </c>
      <c r="E13" s="39">
        <v>8</v>
      </c>
      <c r="F13" s="91">
        <v>9</v>
      </c>
      <c r="G13" s="88">
        <f t="shared" ref="G13:G22" si="4">F13/E13</f>
        <v>1.125</v>
      </c>
      <c r="H13" s="92">
        <v>3</v>
      </c>
      <c r="I13" s="93">
        <v>7</v>
      </c>
      <c r="J13" s="94">
        <v>0</v>
      </c>
      <c r="K13" s="84">
        <f t="shared" si="0"/>
        <v>0.7857142857142857</v>
      </c>
      <c r="L13" s="33">
        <f t="shared" si="3"/>
        <v>1.1428571428571428</v>
      </c>
      <c r="M13" s="95">
        <v>16.027777777777779</v>
      </c>
      <c r="N13" s="39">
        <v>10</v>
      </c>
      <c r="O13" s="70">
        <v>14</v>
      </c>
      <c r="Q13" s="87"/>
    </row>
    <row r="14" spans="1:17" s="29" customFormat="1" ht="21.95" customHeight="1" x14ac:dyDescent="0.2">
      <c r="A14" s="18" t="s">
        <v>42</v>
      </c>
      <c r="B14" s="90">
        <v>0</v>
      </c>
      <c r="C14" s="47">
        <v>1</v>
      </c>
      <c r="D14" s="41">
        <f t="shared" si="1"/>
        <v>0</v>
      </c>
      <c r="E14" s="39">
        <v>0</v>
      </c>
      <c r="F14" s="91">
        <v>0</v>
      </c>
      <c r="G14" s="41">
        <f>IF(E14&gt;0,F14/E14,0)</f>
        <v>0</v>
      </c>
      <c r="H14" s="42">
        <v>0</v>
      </c>
      <c r="I14" s="48">
        <v>0</v>
      </c>
      <c r="J14" s="94">
        <v>0</v>
      </c>
      <c r="K14" s="84">
        <f t="shared" si="0"/>
        <v>0</v>
      </c>
      <c r="L14" s="33">
        <f t="shared" si="3"/>
        <v>0</v>
      </c>
      <c r="M14" s="95">
        <v>0</v>
      </c>
      <c r="N14" s="39">
        <v>0</v>
      </c>
      <c r="O14" s="70">
        <v>0</v>
      </c>
      <c r="Q14" s="87"/>
    </row>
    <row r="15" spans="1:17" s="29" customFormat="1" ht="21.95" customHeight="1" x14ac:dyDescent="0.2">
      <c r="A15" s="18" t="s">
        <v>43</v>
      </c>
      <c r="B15" s="90">
        <v>81</v>
      </c>
      <c r="C15" s="47">
        <v>86</v>
      </c>
      <c r="D15" s="41">
        <f t="shared" si="1"/>
        <v>1.0617283950617284</v>
      </c>
      <c r="E15" s="39">
        <v>15</v>
      </c>
      <c r="F15" s="91">
        <v>8</v>
      </c>
      <c r="G15" s="41">
        <f t="shared" si="4"/>
        <v>0.53333333333333333</v>
      </c>
      <c r="H15" s="42">
        <v>48</v>
      </c>
      <c r="I15" s="48">
        <v>66</v>
      </c>
      <c r="J15" s="94">
        <v>0</v>
      </c>
      <c r="K15" s="84">
        <f t="shared" si="0"/>
        <v>0.77777777777777779</v>
      </c>
      <c r="L15" s="33">
        <f t="shared" si="3"/>
        <v>0.86046511627906974</v>
      </c>
      <c r="M15" s="95">
        <v>16.600000000000001</v>
      </c>
      <c r="N15" s="39">
        <v>61</v>
      </c>
      <c r="O15" s="70">
        <v>75</v>
      </c>
      <c r="Q15" s="87"/>
    </row>
    <row r="16" spans="1:17" s="29" customFormat="1" ht="21.95" customHeight="1" x14ac:dyDescent="0.2">
      <c r="A16" s="18" t="s">
        <v>44</v>
      </c>
      <c r="B16" s="90">
        <v>0</v>
      </c>
      <c r="C16" s="47">
        <v>2</v>
      </c>
      <c r="D16" s="41">
        <f t="shared" si="1"/>
        <v>0</v>
      </c>
      <c r="E16" s="39">
        <v>0</v>
      </c>
      <c r="F16" s="91">
        <v>0</v>
      </c>
      <c r="G16" s="41">
        <f>IF(E16&gt;0,F16/E16,0)</f>
        <v>0</v>
      </c>
      <c r="H16" s="42">
        <v>0</v>
      </c>
      <c r="I16" s="48">
        <v>0</v>
      </c>
      <c r="J16" s="94">
        <v>0</v>
      </c>
      <c r="K16" s="84">
        <f t="shared" si="0"/>
        <v>0</v>
      </c>
      <c r="L16" s="33">
        <f t="shared" si="3"/>
        <v>0</v>
      </c>
      <c r="M16" s="95">
        <v>0</v>
      </c>
      <c r="N16" s="39">
        <v>0</v>
      </c>
      <c r="O16" s="70">
        <v>0</v>
      </c>
      <c r="Q16" s="87"/>
    </row>
    <row r="17" spans="1:17" s="29" customFormat="1" ht="21.95" customHeight="1" x14ac:dyDescent="0.2">
      <c r="A17" s="18" t="s">
        <v>45</v>
      </c>
      <c r="B17" s="90">
        <v>10</v>
      </c>
      <c r="C17" s="47">
        <v>12</v>
      </c>
      <c r="D17" s="41">
        <f t="shared" si="1"/>
        <v>1.2</v>
      </c>
      <c r="E17" s="39">
        <v>2</v>
      </c>
      <c r="F17" s="91">
        <v>4</v>
      </c>
      <c r="G17" s="41">
        <f t="shared" si="4"/>
        <v>2</v>
      </c>
      <c r="H17" s="42">
        <v>5</v>
      </c>
      <c r="I17" s="48">
        <v>0</v>
      </c>
      <c r="J17" s="94">
        <v>0</v>
      </c>
      <c r="K17" s="84">
        <f t="shared" si="0"/>
        <v>0.7</v>
      </c>
      <c r="L17" s="33">
        <f t="shared" si="3"/>
        <v>0.33333333333333331</v>
      </c>
      <c r="M17" s="95">
        <v>15.9375</v>
      </c>
      <c r="N17" s="39">
        <v>5</v>
      </c>
      <c r="O17" s="70">
        <v>12</v>
      </c>
      <c r="Q17" s="87"/>
    </row>
    <row r="18" spans="1:17" s="29" customFormat="1" ht="21.95" customHeight="1" x14ac:dyDescent="0.2">
      <c r="A18" s="18" t="s">
        <v>46</v>
      </c>
      <c r="B18" s="90">
        <v>0</v>
      </c>
      <c r="C18" s="47">
        <v>1</v>
      </c>
      <c r="D18" s="41">
        <f t="shared" si="1"/>
        <v>0</v>
      </c>
      <c r="E18" s="39">
        <v>0</v>
      </c>
      <c r="F18" s="91">
        <v>0</v>
      </c>
      <c r="G18" s="41">
        <f>IF(E18&gt;0,F18/E18,0)</f>
        <v>0</v>
      </c>
      <c r="H18" s="42">
        <v>0</v>
      </c>
      <c r="I18" s="48">
        <v>0</v>
      </c>
      <c r="J18" s="94">
        <v>0</v>
      </c>
      <c r="K18" s="84">
        <f>IF((E18+H18)&gt;0,(E18+H18)/B18,0)</f>
        <v>0</v>
      </c>
      <c r="L18" s="33">
        <f t="shared" si="3"/>
        <v>0</v>
      </c>
      <c r="M18" s="95">
        <v>0</v>
      </c>
      <c r="N18" s="39">
        <v>0</v>
      </c>
      <c r="O18" s="70">
        <v>1</v>
      </c>
      <c r="Q18" s="87"/>
    </row>
    <row r="19" spans="1:17" s="29" customFormat="1" ht="21.95" customHeight="1" x14ac:dyDescent="0.2">
      <c r="A19" s="18" t="s">
        <v>47</v>
      </c>
      <c r="B19" s="90">
        <v>0</v>
      </c>
      <c r="C19" s="47">
        <v>1</v>
      </c>
      <c r="D19" s="41">
        <f t="shared" si="1"/>
        <v>0</v>
      </c>
      <c r="E19" s="39">
        <v>0</v>
      </c>
      <c r="F19" s="91">
        <v>1</v>
      </c>
      <c r="G19" s="41">
        <f>IF(E19&gt;0,F19/E19,0)</f>
        <v>0</v>
      </c>
      <c r="H19" s="34">
        <v>0</v>
      </c>
      <c r="I19" s="82">
        <v>0</v>
      </c>
      <c r="J19" s="83">
        <v>0</v>
      </c>
      <c r="K19" s="84">
        <f t="shared" ref="K19:K22" si="5">IF((E19+H19)&gt;0,(E19+H19)/B19,0)</f>
        <v>0</v>
      </c>
      <c r="L19" s="98">
        <f t="shared" si="3"/>
        <v>1</v>
      </c>
      <c r="M19" s="95">
        <v>17</v>
      </c>
      <c r="N19" s="39">
        <v>0</v>
      </c>
      <c r="O19" s="70">
        <v>1</v>
      </c>
      <c r="Q19" s="87"/>
    </row>
    <row r="20" spans="1:17" s="29" customFormat="1" ht="21.95" customHeight="1" x14ac:dyDescent="0.2">
      <c r="A20" s="18" t="s">
        <v>48</v>
      </c>
      <c r="B20" s="213">
        <v>0</v>
      </c>
      <c r="C20" s="43">
        <v>0</v>
      </c>
      <c r="D20" s="41">
        <f t="shared" si="1"/>
        <v>0</v>
      </c>
      <c r="E20" s="39">
        <v>0</v>
      </c>
      <c r="F20" s="91">
        <v>0</v>
      </c>
      <c r="G20" s="41">
        <f>IF(E20&gt;0,F20/E20,0)</f>
        <v>0</v>
      </c>
      <c r="H20" s="34">
        <v>0</v>
      </c>
      <c r="I20" s="82">
        <v>0</v>
      </c>
      <c r="J20" s="83">
        <v>0</v>
      </c>
      <c r="K20" s="84">
        <f t="shared" si="5"/>
        <v>0</v>
      </c>
      <c r="L20" s="33">
        <f t="shared" si="3"/>
        <v>0</v>
      </c>
      <c r="M20" s="95">
        <v>0</v>
      </c>
      <c r="N20" s="39">
        <v>0</v>
      </c>
      <c r="O20" s="70">
        <v>0</v>
      </c>
      <c r="Q20" s="87"/>
    </row>
    <row r="21" spans="1:17" s="29" customFormat="1" ht="21.95" customHeight="1" thickBot="1" x14ac:dyDescent="0.25">
      <c r="A21" s="49" t="s">
        <v>49</v>
      </c>
      <c r="B21" s="99">
        <v>30</v>
      </c>
      <c r="C21" s="100">
        <v>14</v>
      </c>
      <c r="D21" s="41">
        <f t="shared" si="1"/>
        <v>0.46666666666666667</v>
      </c>
      <c r="E21" s="101">
        <v>15</v>
      </c>
      <c r="F21" s="102">
        <v>3</v>
      </c>
      <c r="G21" s="88">
        <f>IF(E21&gt;0,F21/E21,0)</f>
        <v>0.2</v>
      </c>
      <c r="H21" s="92">
        <v>10</v>
      </c>
      <c r="I21" s="93">
        <v>0</v>
      </c>
      <c r="J21" s="89">
        <v>0</v>
      </c>
      <c r="K21" s="123">
        <f t="shared" si="5"/>
        <v>0.83333333333333337</v>
      </c>
      <c r="L21" s="88">
        <f t="shared" si="3"/>
        <v>0.21428571428571427</v>
      </c>
      <c r="M21" s="103">
        <v>15.25</v>
      </c>
      <c r="N21" s="101">
        <v>25</v>
      </c>
      <c r="O21" s="104">
        <v>10</v>
      </c>
      <c r="Q21" s="87"/>
    </row>
    <row r="22" spans="1:17" s="29" customFormat="1" ht="21.95" customHeight="1" thickBot="1" x14ac:dyDescent="0.25">
      <c r="A22" s="58" t="s">
        <v>50</v>
      </c>
      <c r="B22" s="105">
        <f>SUM(B6:B21)</f>
        <v>156</v>
      </c>
      <c r="C22" s="74">
        <f>SUM(C6:C21)</f>
        <v>141</v>
      </c>
      <c r="D22" s="61">
        <f t="shared" ref="D22" si="6">C22/B22</f>
        <v>0.90384615384615385</v>
      </c>
      <c r="E22" s="59">
        <f>SUM(E6:E21)</f>
        <v>46</v>
      </c>
      <c r="F22" s="106">
        <f>SUM(F6:F21)</f>
        <v>29</v>
      </c>
      <c r="G22" s="61">
        <f t="shared" si="4"/>
        <v>0.63043478260869568</v>
      </c>
      <c r="H22" s="107">
        <f>SUM(H6:H21)</f>
        <v>78</v>
      </c>
      <c r="I22" s="108">
        <f>SUM(I6:I21)</f>
        <v>73</v>
      </c>
      <c r="J22" s="109">
        <f>SUM(J6:J21)</f>
        <v>0</v>
      </c>
      <c r="K22" s="110">
        <f t="shared" si="5"/>
        <v>0.79487179487179482</v>
      </c>
      <c r="L22" s="61">
        <f t="shared" si="3"/>
        <v>0.72340425531914898</v>
      </c>
      <c r="M22" s="111">
        <v>16.051785714285714</v>
      </c>
      <c r="N22" s="59">
        <f>SUM(N6:N21)</f>
        <v>119</v>
      </c>
      <c r="O22" s="62">
        <f>SUM(O6:O21)</f>
        <v>121</v>
      </c>
      <c r="Q22" s="112"/>
    </row>
    <row r="23" spans="1:17" s="29" customFormat="1" ht="12.75" customHeight="1" x14ac:dyDescent="0.2">
      <c r="A23" s="113"/>
      <c r="B23" s="114"/>
      <c r="C23" s="115"/>
      <c r="D23" s="116"/>
      <c r="E23" s="115"/>
      <c r="F23" s="115"/>
      <c r="G23" s="116"/>
      <c r="H23" s="117"/>
      <c r="I23" s="115"/>
      <c r="J23" s="115"/>
      <c r="K23" s="116"/>
      <c r="L23" s="116"/>
      <c r="M23" s="118"/>
      <c r="N23" s="115"/>
      <c r="O23" s="93"/>
      <c r="Q23" s="112"/>
    </row>
    <row r="24" spans="1:17" s="29" customFormat="1" ht="17.25" customHeight="1" x14ac:dyDescent="0.25">
      <c r="A24" s="259" t="s">
        <v>63</v>
      </c>
      <c r="B24" s="260"/>
      <c r="C24" s="260"/>
      <c r="D24" s="260"/>
      <c r="E24" s="260"/>
      <c r="F24" s="260"/>
      <c r="G24" s="260"/>
      <c r="H24" s="260"/>
      <c r="I24" s="260"/>
      <c r="J24" s="260"/>
      <c r="K24" s="260"/>
      <c r="L24" s="260"/>
      <c r="M24" s="260"/>
      <c r="N24" s="260"/>
      <c r="O24" s="261"/>
      <c r="Q24" s="112"/>
    </row>
    <row r="25" spans="1:17" s="29" customFormat="1" ht="12" customHeight="1" x14ac:dyDescent="0.25">
      <c r="A25" s="262"/>
      <c r="B25" s="263"/>
      <c r="C25" s="263"/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3"/>
      <c r="O25" s="264"/>
      <c r="Q25" s="112"/>
    </row>
    <row r="26" spans="1:17" ht="6.75" customHeight="1" thickBot="1" x14ac:dyDescent="0.3">
      <c r="A26" s="254"/>
      <c r="B26" s="255"/>
      <c r="C26" s="255"/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5"/>
      <c r="O26" s="256"/>
    </row>
  </sheetData>
  <mergeCells count="12">
    <mergeCell ref="A26:O26"/>
    <mergeCell ref="H4:I4"/>
    <mergeCell ref="A3:O3"/>
    <mergeCell ref="A24:O24"/>
    <mergeCell ref="A25:O25"/>
    <mergeCell ref="A4:A5"/>
    <mergeCell ref="A1:O1"/>
    <mergeCell ref="K4:L4"/>
    <mergeCell ref="E4:G4"/>
    <mergeCell ref="N4:O4"/>
    <mergeCell ref="B4:D4"/>
    <mergeCell ref="A2:O2"/>
  </mergeCells>
  <phoneticPr fontId="2" type="noConversion"/>
  <printOptions horizontalCentered="1" verticalCentered="1"/>
  <pageMargins left="0.49" right="0.5" top="0.5" bottom="0.56999999999999995" header="0.17" footer="0.13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6"/>
  <sheetViews>
    <sheetView zoomScale="75" zoomScaleNormal="75" workbookViewId="0">
      <selection activeCell="A27" sqref="A27"/>
    </sheetView>
  </sheetViews>
  <sheetFormatPr defaultColWidth="9.140625" defaultRowHeight="12.75" x14ac:dyDescent="0.2"/>
  <cols>
    <col min="1" max="1" width="19.140625" style="1" customWidth="1"/>
    <col min="2" max="2" width="7.140625" style="119" customWidth="1"/>
    <col min="3" max="3" width="7.140625" style="1" customWidth="1"/>
    <col min="4" max="4" width="7.140625" style="120" customWidth="1"/>
    <col min="5" max="7" width="8.140625" style="1" customWidth="1"/>
    <col min="8" max="8" width="8.5703125" style="1" customWidth="1"/>
    <col min="9" max="10" width="9.28515625" style="1" customWidth="1"/>
    <col min="11" max="12" width="7.140625" style="1" customWidth="1"/>
    <col min="13" max="13" width="7.5703125" style="120" customWidth="1"/>
    <col min="14" max="15" width="6.7109375" style="1" customWidth="1"/>
    <col min="16" max="16" width="9.7109375" style="1" customWidth="1"/>
    <col min="17" max="16384" width="9.140625" style="1"/>
  </cols>
  <sheetData>
    <row r="1" spans="1:17" ht="21.95" customHeight="1" x14ac:dyDescent="0.2">
      <c r="A1" s="244" t="str">
        <f>+'1 In School Youth Part'!A1:N1</f>
        <v>TAB 7 - WIOA TITLE I PARTICIPANT SUMMARY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6"/>
    </row>
    <row r="2" spans="1:17" ht="21.95" customHeight="1" x14ac:dyDescent="0.2">
      <c r="A2" s="253" t="str">
        <f>'1 In School Youth Part'!$A$2</f>
        <v>FY23 QUARTER ENDING JUNE 30, 2023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7"/>
    </row>
    <row r="3" spans="1:17" ht="21.95" customHeight="1" thickBot="1" x14ac:dyDescent="0.25">
      <c r="A3" s="257" t="s">
        <v>64</v>
      </c>
      <c r="B3" s="258"/>
      <c r="C3" s="258"/>
      <c r="D3" s="258"/>
      <c r="E3" s="258"/>
      <c r="F3" s="258"/>
      <c r="G3" s="258"/>
      <c r="H3" s="258"/>
      <c r="I3" s="258"/>
      <c r="J3" s="258"/>
      <c r="K3" s="233"/>
      <c r="L3" s="233"/>
      <c r="M3" s="233"/>
      <c r="N3" s="233"/>
      <c r="O3" s="234"/>
    </row>
    <row r="4" spans="1:17" ht="25.5" customHeight="1" x14ac:dyDescent="0.2">
      <c r="A4" s="238" t="s">
        <v>18</v>
      </c>
      <c r="B4" s="252" t="s">
        <v>55</v>
      </c>
      <c r="C4" s="252"/>
      <c r="D4" s="248"/>
      <c r="E4" s="249" t="s">
        <v>56</v>
      </c>
      <c r="F4" s="250"/>
      <c r="G4" s="251"/>
      <c r="H4" s="249" t="s">
        <v>57</v>
      </c>
      <c r="I4" s="248"/>
      <c r="J4" s="76" t="s">
        <v>58</v>
      </c>
      <c r="K4" s="247" t="s">
        <v>59</v>
      </c>
      <c r="L4" s="248"/>
      <c r="M4" s="216" t="s">
        <v>60</v>
      </c>
      <c r="N4" s="249" t="s">
        <v>61</v>
      </c>
      <c r="O4" s="251"/>
    </row>
    <row r="5" spans="1:17" ht="30" customHeight="1" thickBot="1" x14ac:dyDescent="0.25">
      <c r="A5" s="239"/>
      <c r="B5" s="15" t="s">
        <v>21</v>
      </c>
      <c r="C5" s="15" t="s">
        <v>22</v>
      </c>
      <c r="D5" s="77" t="s">
        <v>62</v>
      </c>
      <c r="E5" s="15" t="s">
        <v>21</v>
      </c>
      <c r="F5" s="15" t="s">
        <v>22</v>
      </c>
      <c r="G5" s="77" t="s">
        <v>62</v>
      </c>
      <c r="H5" s="15" t="s">
        <v>21</v>
      </c>
      <c r="I5" s="16" t="s">
        <v>22</v>
      </c>
      <c r="J5" s="16" t="s">
        <v>22</v>
      </c>
      <c r="K5" s="15" t="s">
        <v>21</v>
      </c>
      <c r="L5" s="16" t="s">
        <v>22</v>
      </c>
      <c r="M5" s="16" t="s">
        <v>22</v>
      </c>
      <c r="N5" s="15" t="s">
        <v>21</v>
      </c>
      <c r="O5" s="78" t="s">
        <v>22</v>
      </c>
    </row>
    <row r="6" spans="1:17" s="29" customFormat="1" ht="21.95" customHeight="1" x14ac:dyDescent="0.2">
      <c r="A6" s="18" t="s">
        <v>34</v>
      </c>
      <c r="B6" s="79">
        <v>31</v>
      </c>
      <c r="C6" s="80">
        <v>21</v>
      </c>
      <c r="D6" s="33">
        <f t="shared" ref="D6:D22" si="0">C6/B6</f>
        <v>0.67741935483870963</v>
      </c>
      <c r="E6" s="31">
        <v>13</v>
      </c>
      <c r="F6" s="81">
        <v>9</v>
      </c>
      <c r="G6" s="33">
        <f t="shared" ref="G6:G22" si="1">F6/E6</f>
        <v>0.69230769230769229</v>
      </c>
      <c r="H6" s="34">
        <v>9</v>
      </c>
      <c r="I6" s="82">
        <v>2</v>
      </c>
      <c r="J6" s="83">
        <v>0</v>
      </c>
      <c r="K6" s="121">
        <f>(E6+H6)/B6</f>
        <v>0.70967741935483875</v>
      </c>
      <c r="L6" s="33">
        <f>IF(C6&gt;0,(F6+I6-J6)/C6,0)</f>
        <v>0.52380952380952384</v>
      </c>
      <c r="M6" s="85">
        <v>15.972222222222221</v>
      </c>
      <c r="N6" s="31">
        <v>19</v>
      </c>
      <c r="O6" s="86">
        <v>8</v>
      </c>
      <c r="Q6" s="87"/>
    </row>
    <row r="7" spans="1:17" s="29" customFormat="1" ht="21.95" customHeight="1" x14ac:dyDescent="0.2">
      <c r="A7" s="30" t="s">
        <v>35</v>
      </c>
      <c r="B7" s="79">
        <v>72</v>
      </c>
      <c r="C7" s="80">
        <v>59</v>
      </c>
      <c r="D7" s="88">
        <f t="shared" si="0"/>
        <v>0.81944444444444442</v>
      </c>
      <c r="E7" s="31">
        <v>33</v>
      </c>
      <c r="F7" s="81">
        <v>6</v>
      </c>
      <c r="G7" s="33">
        <f t="shared" si="1"/>
        <v>0.18181818181818182</v>
      </c>
      <c r="H7" s="34">
        <v>24</v>
      </c>
      <c r="I7" s="82">
        <v>8</v>
      </c>
      <c r="J7" s="89">
        <v>0</v>
      </c>
      <c r="K7" s="84">
        <f>(E7+H7)/B7</f>
        <v>0.79166666666666663</v>
      </c>
      <c r="L7" s="33">
        <f>IF(C7&gt;0,(F7+I7-J7)/C7,0)</f>
        <v>0.23728813559322035</v>
      </c>
      <c r="M7" s="85">
        <v>19</v>
      </c>
      <c r="N7" s="31">
        <v>52</v>
      </c>
      <c r="O7" s="86">
        <v>22</v>
      </c>
      <c r="Q7" s="87"/>
    </row>
    <row r="8" spans="1:17" s="29" customFormat="1" ht="21.95" customHeight="1" x14ac:dyDescent="0.2">
      <c r="A8" s="18" t="s">
        <v>36</v>
      </c>
      <c r="B8" s="90">
        <v>35</v>
      </c>
      <c r="C8" s="47">
        <v>14</v>
      </c>
      <c r="D8" s="41">
        <f t="shared" si="0"/>
        <v>0.4</v>
      </c>
      <c r="E8" s="39">
        <v>16</v>
      </c>
      <c r="F8" s="91">
        <v>6</v>
      </c>
      <c r="G8" s="88">
        <f t="shared" si="1"/>
        <v>0.375</v>
      </c>
      <c r="H8" s="92">
        <v>9</v>
      </c>
      <c r="I8" s="93">
        <v>2</v>
      </c>
      <c r="J8" s="94">
        <v>0</v>
      </c>
      <c r="K8" s="84">
        <f t="shared" ref="K8:K22" si="2">(E8+H8)/B8</f>
        <v>0.7142857142857143</v>
      </c>
      <c r="L8" s="33">
        <f t="shared" ref="L8:L22" si="3">IF(C8&gt;0,(F8+I8-J8)/C8,0)</f>
        <v>0.5714285714285714</v>
      </c>
      <c r="M8" s="95">
        <v>15.521666666666668</v>
      </c>
      <c r="N8" s="39">
        <v>22</v>
      </c>
      <c r="O8" s="70">
        <v>12</v>
      </c>
    </row>
    <row r="9" spans="1:17" s="29" customFormat="1" ht="21.95" customHeight="1" x14ac:dyDescent="0.2">
      <c r="A9" s="18" t="s">
        <v>37</v>
      </c>
      <c r="B9" s="90">
        <v>82</v>
      </c>
      <c r="C9" s="47">
        <v>55</v>
      </c>
      <c r="D9" s="41">
        <f t="shared" si="0"/>
        <v>0.67073170731707321</v>
      </c>
      <c r="E9" s="39">
        <v>51</v>
      </c>
      <c r="F9" s="91">
        <v>15</v>
      </c>
      <c r="G9" s="41">
        <f t="shared" si="1"/>
        <v>0.29411764705882354</v>
      </c>
      <c r="H9" s="42">
        <v>11</v>
      </c>
      <c r="I9" s="48">
        <v>0</v>
      </c>
      <c r="J9" s="94">
        <v>0</v>
      </c>
      <c r="K9" s="84">
        <f t="shared" si="2"/>
        <v>0.75609756097560976</v>
      </c>
      <c r="L9" s="33">
        <f t="shared" si="3"/>
        <v>0.27272727272727271</v>
      </c>
      <c r="M9" s="95">
        <v>17.631333333333334</v>
      </c>
      <c r="N9" s="39">
        <v>60</v>
      </c>
      <c r="O9" s="70">
        <v>11</v>
      </c>
      <c r="Q9" s="87"/>
    </row>
    <row r="10" spans="1:17" s="29" customFormat="1" ht="21.95" customHeight="1" x14ac:dyDescent="0.2">
      <c r="A10" s="18" t="s">
        <v>38</v>
      </c>
      <c r="B10" s="90">
        <v>24</v>
      </c>
      <c r="C10" s="47">
        <v>13</v>
      </c>
      <c r="D10" s="41">
        <f t="shared" si="0"/>
        <v>0.54166666666666663</v>
      </c>
      <c r="E10" s="39">
        <v>10</v>
      </c>
      <c r="F10" s="91">
        <v>10</v>
      </c>
      <c r="G10" s="41">
        <f t="shared" si="1"/>
        <v>1</v>
      </c>
      <c r="H10" s="42">
        <v>8</v>
      </c>
      <c r="I10" s="48">
        <v>0</v>
      </c>
      <c r="J10" s="94">
        <v>2</v>
      </c>
      <c r="K10" s="84">
        <f t="shared" si="2"/>
        <v>0.75</v>
      </c>
      <c r="L10" s="33">
        <f t="shared" si="3"/>
        <v>0.61538461538461542</v>
      </c>
      <c r="M10" s="95">
        <v>16.234999999999999</v>
      </c>
      <c r="N10" s="39">
        <v>16</v>
      </c>
      <c r="O10" s="70">
        <v>11</v>
      </c>
      <c r="Q10" s="87"/>
    </row>
    <row r="11" spans="1:17" s="29" customFormat="1" ht="21.95" customHeight="1" x14ac:dyDescent="0.2">
      <c r="A11" s="18" t="s">
        <v>39</v>
      </c>
      <c r="B11" s="90">
        <v>88</v>
      </c>
      <c r="C11" s="47">
        <v>78</v>
      </c>
      <c r="D11" s="41">
        <f t="shared" si="0"/>
        <v>0.88636363636363635</v>
      </c>
      <c r="E11" s="39">
        <v>50</v>
      </c>
      <c r="F11" s="91">
        <v>58</v>
      </c>
      <c r="G11" s="122">
        <f t="shared" si="1"/>
        <v>1.1599999999999999</v>
      </c>
      <c r="H11" s="96">
        <v>13</v>
      </c>
      <c r="I11" s="97">
        <v>3</v>
      </c>
      <c r="J11" s="94">
        <v>0</v>
      </c>
      <c r="K11" s="84">
        <f t="shared" si="2"/>
        <v>0.71590909090909094</v>
      </c>
      <c r="L11" s="33">
        <f t="shared" si="3"/>
        <v>0.78205128205128205</v>
      </c>
      <c r="M11" s="95">
        <v>17.634655172413794</v>
      </c>
      <c r="N11" s="39">
        <v>57</v>
      </c>
      <c r="O11" s="70">
        <v>66</v>
      </c>
      <c r="Q11" s="87"/>
    </row>
    <row r="12" spans="1:17" s="29" customFormat="1" ht="21.95" customHeight="1" x14ac:dyDescent="0.2">
      <c r="A12" s="18" t="s">
        <v>40</v>
      </c>
      <c r="B12" s="90">
        <v>27</v>
      </c>
      <c r="C12" s="47">
        <v>13</v>
      </c>
      <c r="D12" s="41">
        <f t="shared" si="0"/>
        <v>0.48148148148148145</v>
      </c>
      <c r="E12" s="39">
        <v>18</v>
      </c>
      <c r="F12" s="91">
        <v>3</v>
      </c>
      <c r="G12" s="41">
        <f t="shared" si="1"/>
        <v>0.16666666666666666</v>
      </c>
      <c r="H12" s="42">
        <v>4</v>
      </c>
      <c r="I12" s="48">
        <v>0</v>
      </c>
      <c r="J12" s="94">
        <v>0</v>
      </c>
      <c r="K12" s="84">
        <f t="shared" si="2"/>
        <v>0.81481481481481477</v>
      </c>
      <c r="L12" s="33">
        <f t="shared" si="3"/>
        <v>0.23076923076923078</v>
      </c>
      <c r="M12" s="95">
        <v>14.5</v>
      </c>
      <c r="N12" s="39">
        <v>20</v>
      </c>
      <c r="O12" s="70">
        <v>4</v>
      </c>
      <c r="Q12" s="87"/>
    </row>
    <row r="13" spans="1:17" s="29" customFormat="1" ht="21.95" customHeight="1" x14ac:dyDescent="0.2">
      <c r="A13" s="18" t="s">
        <v>41</v>
      </c>
      <c r="B13" s="90">
        <v>28</v>
      </c>
      <c r="C13" s="47">
        <v>20</v>
      </c>
      <c r="D13" s="41">
        <f t="shared" si="0"/>
        <v>0.7142857142857143</v>
      </c>
      <c r="E13" s="39">
        <v>18</v>
      </c>
      <c r="F13" s="91">
        <v>17</v>
      </c>
      <c r="G13" s="88">
        <f t="shared" si="1"/>
        <v>0.94444444444444442</v>
      </c>
      <c r="H13" s="92">
        <v>5</v>
      </c>
      <c r="I13" s="93">
        <v>1</v>
      </c>
      <c r="J13" s="94">
        <v>0</v>
      </c>
      <c r="K13" s="84">
        <f t="shared" si="2"/>
        <v>0.8214285714285714</v>
      </c>
      <c r="L13" s="33">
        <f t="shared" si="3"/>
        <v>0.9</v>
      </c>
      <c r="M13" s="95">
        <v>18.838235294117645</v>
      </c>
      <c r="N13" s="39">
        <v>19</v>
      </c>
      <c r="O13" s="70">
        <v>13</v>
      </c>
      <c r="Q13" s="87"/>
    </row>
    <row r="14" spans="1:17" s="29" customFormat="1" ht="21.95" customHeight="1" x14ac:dyDescent="0.2">
      <c r="A14" s="18" t="s">
        <v>42</v>
      </c>
      <c r="B14" s="90">
        <v>61</v>
      </c>
      <c r="C14" s="47">
        <v>47</v>
      </c>
      <c r="D14" s="41">
        <f t="shared" si="0"/>
        <v>0.77049180327868849</v>
      </c>
      <c r="E14" s="39">
        <v>18</v>
      </c>
      <c r="F14" s="91">
        <v>8</v>
      </c>
      <c r="G14" s="41">
        <f t="shared" si="1"/>
        <v>0.44444444444444442</v>
      </c>
      <c r="H14" s="42">
        <v>32</v>
      </c>
      <c r="I14" s="48">
        <v>0</v>
      </c>
      <c r="J14" s="94">
        <v>1</v>
      </c>
      <c r="K14" s="84">
        <f t="shared" si="2"/>
        <v>0.81967213114754101</v>
      </c>
      <c r="L14" s="33">
        <f t="shared" si="3"/>
        <v>0.14893617021276595</v>
      </c>
      <c r="M14" s="95">
        <v>18.214285714285712</v>
      </c>
      <c r="N14" s="39">
        <v>53</v>
      </c>
      <c r="O14" s="70">
        <v>21</v>
      </c>
      <c r="Q14" s="87"/>
    </row>
    <row r="15" spans="1:17" s="29" customFormat="1" ht="21.95" customHeight="1" x14ac:dyDescent="0.2">
      <c r="A15" s="18" t="s">
        <v>43</v>
      </c>
      <c r="B15" s="90">
        <v>144</v>
      </c>
      <c r="C15" s="47">
        <v>65</v>
      </c>
      <c r="D15" s="41">
        <f t="shared" si="0"/>
        <v>0.4513888888888889</v>
      </c>
      <c r="E15" s="39">
        <v>78</v>
      </c>
      <c r="F15" s="91">
        <v>6</v>
      </c>
      <c r="G15" s="41">
        <f t="shared" si="1"/>
        <v>7.6923076923076927E-2</v>
      </c>
      <c r="H15" s="42">
        <v>36</v>
      </c>
      <c r="I15" s="48">
        <v>5</v>
      </c>
      <c r="J15" s="94">
        <v>3</v>
      </c>
      <c r="K15" s="84">
        <f t="shared" si="2"/>
        <v>0.79166666666666663</v>
      </c>
      <c r="L15" s="33">
        <f t="shared" si="3"/>
        <v>0.12307692307692308</v>
      </c>
      <c r="M15" s="95">
        <v>16</v>
      </c>
      <c r="N15" s="39">
        <v>100</v>
      </c>
      <c r="O15" s="70">
        <v>21</v>
      </c>
      <c r="Q15" s="87"/>
    </row>
    <row r="16" spans="1:17" s="29" customFormat="1" ht="21.95" customHeight="1" x14ac:dyDescent="0.2">
      <c r="A16" s="18" t="s">
        <v>44</v>
      </c>
      <c r="B16" s="90">
        <v>30</v>
      </c>
      <c r="C16" s="47">
        <v>11</v>
      </c>
      <c r="D16" s="41">
        <f t="shared" si="0"/>
        <v>0.36666666666666664</v>
      </c>
      <c r="E16" s="39">
        <v>19</v>
      </c>
      <c r="F16" s="91">
        <v>7</v>
      </c>
      <c r="G16" s="41">
        <f t="shared" si="1"/>
        <v>0.36842105263157893</v>
      </c>
      <c r="H16" s="42">
        <v>2</v>
      </c>
      <c r="I16" s="48">
        <v>0</v>
      </c>
      <c r="J16" s="94">
        <v>0</v>
      </c>
      <c r="K16" s="84">
        <f t="shared" si="2"/>
        <v>0.7</v>
      </c>
      <c r="L16" s="33">
        <f t="shared" si="3"/>
        <v>0.63636363636363635</v>
      </c>
      <c r="M16" s="95">
        <v>18.464285714285712</v>
      </c>
      <c r="N16" s="39">
        <v>19</v>
      </c>
      <c r="O16" s="70">
        <v>8</v>
      </c>
      <c r="Q16" s="87"/>
    </row>
    <row r="17" spans="1:17" s="29" customFormat="1" ht="21.95" customHeight="1" x14ac:dyDescent="0.2">
      <c r="A17" s="18" t="s">
        <v>45</v>
      </c>
      <c r="B17" s="90">
        <v>22</v>
      </c>
      <c r="C17" s="47">
        <v>3</v>
      </c>
      <c r="D17" s="41">
        <f t="shared" si="0"/>
        <v>0.13636363636363635</v>
      </c>
      <c r="E17" s="39">
        <v>15</v>
      </c>
      <c r="F17" s="91">
        <v>0</v>
      </c>
      <c r="G17" s="41">
        <f t="shared" si="1"/>
        <v>0</v>
      </c>
      <c r="H17" s="42">
        <v>5</v>
      </c>
      <c r="I17" s="48">
        <v>0</v>
      </c>
      <c r="J17" s="94">
        <v>0</v>
      </c>
      <c r="K17" s="84">
        <f t="shared" si="2"/>
        <v>0.90909090909090906</v>
      </c>
      <c r="L17" s="33">
        <f t="shared" si="3"/>
        <v>0</v>
      </c>
      <c r="M17" s="95">
        <v>0</v>
      </c>
      <c r="N17" s="39">
        <v>20</v>
      </c>
      <c r="O17" s="70">
        <v>1</v>
      </c>
      <c r="Q17" s="87"/>
    </row>
    <row r="18" spans="1:17" s="29" customFormat="1" ht="21.95" customHeight="1" x14ac:dyDescent="0.2">
      <c r="A18" s="18" t="s">
        <v>46</v>
      </c>
      <c r="B18" s="90">
        <v>53</v>
      </c>
      <c r="C18" s="47">
        <v>51</v>
      </c>
      <c r="D18" s="41">
        <f t="shared" si="0"/>
        <v>0.96226415094339623</v>
      </c>
      <c r="E18" s="39">
        <v>40</v>
      </c>
      <c r="F18" s="91">
        <v>37</v>
      </c>
      <c r="G18" s="41">
        <f t="shared" si="1"/>
        <v>0.92500000000000004</v>
      </c>
      <c r="H18" s="42">
        <v>10</v>
      </c>
      <c r="I18" s="48">
        <v>7</v>
      </c>
      <c r="J18" s="94">
        <v>1</v>
      </c>
      <c r="K18" s="84">
        <f t="shared" si="2"/>
        <v>0.94339622641509435</v>
      </c>
      <c r="L18" s="33">
        <f t="shared" si="3"/>
        <v>0.84313725490196079</v>
      </c>
      <c r="M18" s="95">
        <v>18.651351351351352</v>
      </c>
      <c r="N18" s="39">
        <v>70</v>
      </c>
      <c r="O18" s="70">
        <v>22</v>
      </c>
      <c r="Q18" s="87"/>
    </row>
    <row r="19" spans="1:17" s="29" customFormat="1" ht="21.95" customHeight="1" x14ac:dyDescent="0.2">
      <c r="A19" s="18" t="s">
        <v>47</v>
      </c>
      <c r="B19" s="90">
        <v>27</v>
      </c>
      <c r="C19" s="47">
        <v>26</v>
      </c>
      <c r="D19" s="41">
        <f t="shared" si="0"/>
        <v>0.96296296296296291</v>
      </c>
      <c r="E19" s="39">
        <v>20</v>
      </c>
      <c r="F19" s="91">
        <v>14</v>
      </c>
      <c r="G19" s="33">
        <f t="shared" si="1"/>
        <v>0.7</v>
      </c>
      <c r="H19" s="34">
        <v>5</v>
      </c>
      <c r="I19" s="82">
        <v>6</v>
      </c>
      <c r="J19" s="83">
        <v>0</v>
      </c>
      <c r="K19" s="84">
        <f t="shared" si="2"/>
        <v>0.92592592592592593</v>
      </c>
      <c r="L19" s="33">
        <f t="shared" si="3"/>
        <v>0.76923076923076927</v>
      </c>
      <c r="M19" s="95">
        <v>16.428571428571431</v>
      </c>
      <c r="N19" s="39">
        <v>18</v>
      </c>
      <c r="O19" s="70">
        <v>17</v>
      </c>
      <c r="Q19" s="87"/>
    </row>
    <row r="20" spans="1:17" s="29" customFormat="1" ht="21.95" customHeight="1" x14ac:dyDescent="0.2">
      <c r="A20" s="18" t="s">
        <v>48</v>
      </c>
      <c r="B20" s="90">
        <v>60</v>
      </c>
      <c r="C20" s="47">
        <v>17</v>
      </c>
      <c r="D20" s="41">
        <f t="shared" si="0"/>
        <v>0.28333333333333333</v>
      </c>
      <c r="E20" s="39">
        <v>28</v>
      </c>
      <c r="F20" s="91">
        <v>10</v>
      </c>
      <c r="G20" s="33">
        <f t="shared" si="1"/>
        <v>0.35714285714285715</v>
      </c>
      <c r="H20" s="34">
        <v>23</v>
      </c>
      <c r="I20" s="82">
        <v>2</v>
      </c>
      <c r="J20" s="83">
        <v>1</v>
      </c>
      <c r="K20" s="84">
        <f t="shared" si="2"/>
        <v>0.85</v>
      </c>
      <c r="L20" s="33">
        <f t="shared" si="3"/>
        <v>0.6470588235294118</v>
      </c>
      <c r="M20" s="95">
        <v>18.425000000000001</v>
      </c>
      <c r="N20" s="39">
        <v>51</v>
      </c>
      <c r="O20" s="70">
        <v>14</v>
      </c>
      <c r="Q20" s="87"/>
    </row>
    <row r="21" spans="1:17" s="29" customFormat="1" ht="21.95" customHeight="1" thickBot="1" x14ac:dyDescent="0.25">
      <c r="A21" s="49" t="s">
        <v>49</v>
      </c>
      <c r="B21" s="99">
        <v>130</v>
      </c>
      <c r="C21" s="100">
        <v>25</v>
      </c>
      <c r="D21" s="52">
        <f t="shared" si="0"/>
        <v>0.19230769230769232</v>
      </c>
      <c r="E21" s="101">
        <v>80</v>
      </c>
      <c r="F21" s="102">
        <v>7</v>
      </c>
      <c r="G21" s="88">
        <f t="shared" si="1"/>
        <v>8.7499999999999994E-2</v>
      </c>
      <c r="H21" s="92">
        <v>30</v>
      </c>
      <c r="I21" s="93">
        <v>1</v>
      </c>
      <c r="J21" s="89">
        <v>0</v>
      </c>
      <c r="K21" s="123">
        <f t="shared" si="2"/>
        <v>0.84615384615384615</v>
      </c>
      <c r="L21" s="88">
        <f t="shared" si="3"/>
        <v>0.32</v>
      </c>
      <c r="M21" s="103">
        <v>15.714285714285714</v>
      </c>
      <c r="N21" s="101">
        <v>110</v>
      </c>
      <c r="O21" s="104">
        <v>14</v>
      </c>
      <c r="Q21" s="87"/>
    </row>
    <row r="22" spans="1:17" s="29" customFormat="1" ht="21.95" customHeight="1" thickBot="1" x14ac:dyDescent="0.25">
      <c r="A22" s="58" t="s">
        <v>50</v>
      </c>
      <c r="B22" s="105">
        <f>SUM(B6:B21)</f>
        <v>914</v>
      </c>
      <c r="C22" s="74">
        <f>SUM(C6:C21)</f>
        <v>518</v>
      </c>
      <c r="D22" s="61">
        <f t="shared" si="0"/>
        <v>0.56673960612691465</v>
      </c>
      <c r="E22" s="59">
        <f>SUM(E6:E21)</f>
        <v>507</v>
      </c>
      <c r="F22" s="106">
        <f>SUM(F6:F21)</f>
        <v>213</v>
      </c>
      <c r="G22" s="61">
        <f t="shared" si="1"/>
        <v>0.42011834319526625</v>
      </c>
      <c r="H22" s="107">
        <f>SUM(H6:H21)</f>
        <v>226</v>
      </c>
      <c r="I22" s="108">
        <f>SUM(I6:I21)</f>
        <v>37</v>
      </c>
      <c r="J22" s="109">
        <f>SUM(J6:J21)</f>
        <v>8</v>
      </c>
      <c r="K22" s="110">
        <f t="shared" si="2"/>
        <v>0.80196936542669583</v>
      </c>
      <c r="L22" s="61">
        <f t="shared" si="3"/>
        <v>0.46718146718146719</v>
      </c>
      <c r="M22" s="111">
        <v>17.639420289855071</v>
      </c>
      <c r="N22" s="59">
        <f>SUM(N6:N21)</f>
        <v>706</v>
      </c>
      <c r="O22" s="62">
        <f>SUM(O6:O21)</f>
        <v>265</v>
      </c>
      <c r="Q22" s="112"/>
    </row>
    <row r="23" spans="1:17" s="29" customFormat="1" ht="12.75" customHeight="1" x14ac:dyDescent="0.2">
      <c r="A23" s="113"/>
      <c r="B23" s="114"/>
      <c r="C23" s="115"/>
      <c r="D23" s="116"/>
      <c r="E23" s="115"/>
      <c r="F23" s="115"/>
      <c r="G23" s="116"/>
      <c r="H23" s="117"/>
      <c r="I23" s="115"/>
      <c r="J23" s="115"/>
      <c r="K23" s="116"/>
      <c r="L23" s="116"/>
      <c r="M23" s="118"/>
      <c r="N23" s="115"/>
      <c r="O23" s="93"/>
      <c r="Q23" s="112"/>
    </row>
    <row r="24" spans="1:17" s="29" customFormat="1" ht="17.25" customHeight="1" x14ac:dyDescent="0.25">
      <c r="A24" s="262" t="s">
        <v>63</v>
      </c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3"/>
      <c r="O24" s="264"/>
      <c r="Q24" s="112"/>
    </row>
    <row r="25" spans="1:17" s="29" customFormat="1" ht="12" customHeight="1" x14ac:dyDescent="0.25">
      <c r="A25" s="262"/>
      <c r="B25" s="263"/>
      <c r="C25" s="263"/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3"/>
      <c r="O25" s="264"/>
      <c r="Q25" s="112"/>
    </row>
    <row r="26" spans="1:17" ht="6.75" customHeight="1" thickBot="1" x14ac:dyDescent="0.3">
      <c r="A26" s="254"/>
      <c r="B26" s="255"/>
      <c r="C26" s="255"/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5"/>
      <c r="O26" s="256"/>
    </row>
  </sheetData>
  <mergeCells count="12">
    <mergeCell ref="A1:O1"/>
    <mergeCell ref="K4:L4"/>
    <mergeCell ref="E4:G4"/>
    <mergeCell ref="N4:O4"/>
    <mergeCell ref="B4:D4"/>
    <mergeCell ref="A2:O2"/>
    <mergeCell ref="A26:O26"/>
    <mergeCell ref="H4:I4"/>
    <mergeCell ref="A3:O3"/>
    <mergeCell ref="A24:O24"/>
    <mergeCell ref="A25:O25"/>
    <mergeCell ref="A4:A5"/>
  </mergeCells>
  <phoneticPr fontId="2" type="noConversion"/>
  <printOptions horizontalCentered="1" verticalCentered="1"/>
  <pageMargins left="0.49" right="0.5" top="0.5" bottom="0.56999999999999995" header="0.17" footer="0.13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6"/>
  <sheetViews>
    <sheetView zoomScale="75" zoomScaleNormal="75" workbookViewId="0">
      <selection activeCell="A27" sqref="A27"/>
    </sheetView>
  </sheetViews>
  <sheetFormatPr defaultColWidth="9.140625" defaultRowHeight="12.75" x14ac:dyDescent="0.2"/>
  <cols>
    <col min="1" max="1" width="19.140625" style="1" customWidth="1"/>
    <col min="2" max="2" width="8.5703125" style="119" customWidth="1"/>
    <col min="3" max="3" width="7.140625" style="1" customWidth="1"/>
    <col min="4" max="4" width="7.140625" style="120" customWidth="1"/>
    <col min="5" max="7" width="8.140625" style="1" customWidth="1"/>
    <col min="8" max="8" width="8.5703125" style="1" customWidth="1"/>
    <col min="9" max="10" width="9.28515625" style="1" customWidth="1"/>
    <col min="11" max="12" width="7.140625" style="1" customWidth="1"/>
    <col min="13" max="13" width="7.5703125" style="120" customWidth="1"/>
    <col min="14" max="15" width="6.7109375" style="1" customWidth="1"/>
    <col min="16" max="16" width="9.7109375" style="1" customWidth="1"/>
    <col min="17" max="16384" width="9.140625" style="1"/>
  </cols>
  <sheetData>
    <row r="1" spans="1:17" ht="21.95" customHeight="1" x14ac:dyDescent="0.2">
      <c r="A1" s="244" t="str">
        <f>+'1 In School Youth Part'!A1:N1</f>
        <v>TAB 7 - WIOA TITLE I PARTICIPANT SUMMARY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6"/>
    </row>
    <row r="2" spans="1:17" ht="21.95" customHeight="1" x14ac:dyDescent="0.2">
      <c r="A2" s="253" t="str">
        <f>'1 In School Youth Part'!$A$2</f>
        <v>FY23 QUARTER ENDING JUNE 30, 2023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7"/>
    </row>
    <row r="3" spans="1:17" ht="21.95" customHeight="1" thickBot="1" x14ac:dyDescent="0.25">
      <c r="A3" s="257" t="s">
        <v>65</v>
      </c>
      <c r="B3" s="258"/>
      <c r="C3" s="258"/>
      <c r="D3" s="258"/>
      <c r="E3" s="258"/>
      <c r="F3" s="258"/>
      <c r="G3" s="258"/>
      <c r="H3" s="258"/>
      <c r="I3" s="258"/>
      <c r="J3" s="258"/>
      <c r="K3" s="233"/>
      <c r="L3" s="233"/>
      <c r="M3" s="233"/>
      <c r="N3" s="233"/>
      <c r="O3" s="234"/>
    </row>
    <row r="4" spans="1:17" ht="25.5" customHeight="1" x14ac:dyDescent="0.2">
      <c r="A4" s="265" t="str">
        <f>'1 In School Youth Part'!$A$4</f>
        <v>WORKFORCE AREA</v>
      </c>
      <c r="B4" s="252" t="s">
        <v>55</v>
      </c>
      <c r="C4" s="252"/>
      <c r="D4" s="248"/>
      <c r="E4" s="249" t="s">
        <v>56</v>
      </c>
      <c r="F4" s="250"/>
      <c r="G4" s="251"/>
      <c r="H4" s="249" t="s">
        <v>57</v>
      </c>
      <c r="I4" s="248"/>
      <c r="J4" s="76" t="s">
        <v>58</v>
      </c>
      <c r="K4" s="247" t="s">
        <v>59</v>
      </c>
      <c r="L4" s="248"/>
      <c r="M4" s="216" t="s">
        <v>60</v>
      </c>
      <c r="N4" s="249" t="s">
        <v>61</v>
      </c>
      <c r="O4" s="251"/>
    </row>
    <row r="5" spans="1:17" ht="30" customHeight="1" thickBot="1" x14ac:dyDescent="0.25">
      <c r="A5" s="266"/>
      <c r="B5" s="15" t="s">
        <v>21</v>
      </c>
      <c r="C5" s="15" t="s">
        <v>22</v>
      </c>
      <c r="D5" s="77" t="s">
        <v>62</v>
      </c>
      <c r="E5" s="15" t="s">
        <v>21</v>
      </c>
      <c r="F5" s="15" t="s">
        <v>22</v>
      </c>
      <c r="G5" s="77" t="s">
        <v>62</v>
      </c>
      <c r="H5" s="15" t="s">
        <v>21</v>
      </c>
      <c r="I5" s="16" t="s">
        <v>22</v>
      </c>
      <c r="J5" s="16" t="s">
        <v>22</v>
      </c>
      <c r="K5" s="15" t="s">
        <v>21</v>
      </c>
      <c r="L5" s="16" t="s">
        <v>22</v>
      </c>
      <c r="M5" s="16" t="s">
        <v>22</v>
      </c>
      <c r="N5" s="15" t="s">
        <v>21</v>
      </c>
      <c r="O5" s="78" t="s">
        <v>22</v>
      </c>
    </row>
    <row r="6" spans="1:17" s="29" customFormat="1" ht="21.95" customHeight="1" x14ac:dyDescent="0.2">
      <c r="A6" s="18" t="s">
        <v>34</v>
      </c>
      <c r="B6" s="124">
        <f>+'4 In School Youth Exits'!B6+'5 Out School Youth Exits'!B6</f>
        <v>31</v>
      </c>
      <c r="C6" s="125">
        <f>+'4 In School Youth Exits'!C6+'5 Out School Youth Exits'!C6</f>
        <v>21</v>
      </c>
      <c r="D6" s="33">
        <f t="shared" ref="D6:D22" si="0">C6/B6</f>
        <v>0.67741935483870963</v>
      </c>
      <c r="E6" s="126">
        <f>+'4 In School Youth Exits'!E6+'5 Out School Youth Exits'!E6</f>
        <v>13</v>
      </c>
      <c r="F6" s="126">
        <f>+'4 In School Youth Exits'!F6+'5 Out School Youth Exits'!F6</f>
        <v>9</v>
      </c>
      <c r="G6" s="33">
        <f t="shared" ref="G6:G22" si="1">F6/E6</f>
        <v>0.69230769230769229</v>
      </c>
      <c r="H6" s="126">
        <f>+'4 In School Youth Exits'!H6+'5 Out School Youth Exits'!H6</f>
        <v>9</v>
      </c>
      <c r="I6" s="127">
        <f>+'4 In School Youth Exits'!I6+'5 Out School Youth Exits'!I6</f>
        <v>2</v>
      </c>
      <c r="J6" s="128">
        <f>+'4 In School Youth Exits'!J6+'5 Out School Youth Exits'!J6</f>
        <v>0</v>
      </c>
      <c r="K6" s="129">
        <f>(E6+H6)/B6</f>
        <v>0.70967741935483875</v>
      </c>
      <c r="L6" s="33">
        <f>IF(C6&gt;0,(F6+I6-J6)/C6,0)</f>
        <v>0.52380952380952384</v>
      </c>
      <c r="M6" s="130">
        <v>15.972222222222221</v>
      </c>
      <c r="N6" s="126">
        <f>+'4 In School Youth Exits'!N6+'5 Out School Youth Exits'!N6</f>
        <v>19</v>
      </c>
      <c r="O6" s="127">
        <f>+'4 In School Youth Exits'!O6+'5 Out School Youth Exits'!O6</f>
        <v>8</v>
      </c>
      <c r="Q6" s="87"/>
    </row>
    <row r="7" spans="1:17" s="29" customFormat="1" ht="21.95" customHeight="1" x14ac:dyDescent="0.2">
      <c r="A7" s="30" t="s">
        <v>35</v>
      </c>
      <c r="B7" s="79">
        <f>+'4 In School Youth Exits'!B7+'5 Out School Youth Exits'!B7</f>
        <v>75</v>
      </c>
      <c r="C7" s="126">
        <f>+'4 In School Youth Exits'!C7+'5 Out School Youth Exits'!C7</f>
        <v>60</v>
      </c>
      <c r="D7" s="88">
        <f t="shared" si="0"/>
        <v>0.8</v>
      </c>
      <c r="E7" s="126">
        <f>+'4 In School Youth Exits'!E7+'5 Out School Youth Exits'!E7</f>
        <v>34</v>
      </c>
      <c r="F7" s="126">
        <f>+'4 In School Youth Exits'!F7+'5 Out School Youth Exits'!F7</f>
        <v>7</v>
      </c>
      <c r="G7" s="33">
        <f t="shared" si="1"/>
        <v>0.20588235294117646</v>
      </c>
      <c r="H7" s="126">
        <f>+'4 In School Youth Exits'!H7+'5 Out School Youth Exits'!H7</f>
        <v>25</v>
      </c>
      <c r="I7" s="131">
        <f>+'4 In School Youth Exits'!I7+'5 Out School Youth Exits'!I7</f>
        <v>8</v>
      </c>
      <c r="J7" s="132">
        <f>+'4 In School Youth Exits'!J7+'5 Out School Youth Exits'!J7</f>
        <v>0</v>
      </c>
      <c r="K7" s="84">
        <f t="shared" ref="K7:K22" si="2">(E7+H7)/B7</f>
        <v>0.78666666666666663</v>
      </c>
      <c r="L7" s="33">
        <f t="shared" ref="L7:L22" si="3">IF(C7&gt;0,(F7+I7-J7)/C7,0)</f>
        <v>0.25</v>
      </c>
      <c r="M7" s="130">
        <v>18.321428571428569</v>
      </c>
      <c r="N7" s="126">
        <f>+'4 In School Youth Exits'!N7+'5 Out School Youth Exits'!N7</f>
        <v>55</v>
      </c>
      <c r="O7" s="131">
        <f>+'4 In School Youth Exits'!O7+'5 Out School Youth Exits'!O7</f>
        <v>22</v>
      </c>
      <c r="Q7" s="87"/>
    </row>
    <row r="8" spans="1:17" s="29" customFormat="1" ht="21.95" customHeight="1" x14ac:dyDescent="0.2">
      <c r="A8" s="18" t="s">
        <v>36</v>
      </c>
      <c r="B8" s="79">
        <f>+'4 In School Youth Exits'!B8+'5 Out School Youth Exits'!B8</f>
        <v>38</v>
      </c>
      <c r="C8" s="126">
        <f>+'4 In School Youth Exits'!C8+'5 Out School Youth Exits'!C8</f>
        <v>14</v>
      </c>
      <c r="D8" s="41">
        <f t="shared" si="0"/>
        <v>0.36842105263157893</v>
      </c>
      <c r="E8" s="126">
        <f>+'4 In School Youth Exits'!E8+'5 Out School Youth Exits'!E8</f>
        <v>17</v>
      </c>
      <c r="F8" s="126">
        <f>+'4 In School Youth Exits'!F8+'5 Out School Youth Exits'!F8</f>
        <v>6</v>
      </c>
      <c r="G8" s="88">
        <f t="shared" si="1"/>
        <v>0.35294117647058826</v>
      </c>
      <c r="H8" s="126">
        <f>+'4 In School Youth Exits'!H8+'5 Out School Youth Exits'!H8</f>
        <v>10</v>
      </c>
      <c r="I8" s="131">
        <f>+'4 In School Youth Exits'!I8+'5 Out School Youth Exits'!I8</f>
        <v>2</v>
      </c>
      <c r="J8" s="132">
        <f>+'4 In School Youth Exits'!J8+'5 Out School Youth Exits'!J8</f>
        <v>0</v>
      </c>
      <c r="K8" s="84">
        <f t="shared" si="2"/>
        <v>0.71052631578947367</v>
      </c>
      <c r="L8" s="33">
        <f t="shared" si="3"/>
        <v>0.5714285714285714</v>
      </c>
      <c r="M8" s="130">
        <v>15.521666666666668</v>
      </c>
      <c r="N8" s="126">
        <f>+'4 In School Youth Exits'!N8+'5 Out School Youth Exits'!N8</f>
        <v>23</v>
      </c>
      <c r="O8" s="131">
        <f>+'4 In School Youth Exits'!O8+'5 Out School Youth Exits'!O8</f>
        <v>12</v>
      </c>
    </row>
    <row r="9" spans="1:17" s="29" customFormat="1" ht="21.95" customHeight="1" x14ac:dyDescent="0.2">
      <c r="A9" s="18" t="s">
        <v>37</v>
      </c>
      <c r="B9" s="79">
        <f>+'4 In School Youth Exits'!B9+'5 Out School Youth Exits'!B9</f>
        <v>92</v>
      </c>
      <c r="C9" s="126">
        <f>+'4 In School Youth Exits'!C9+'5 Out School Youth Exits'!C9</f>
        <v>60</v>
      </c>
      <c r="D9" s="41">
        <f t="shared" si="0"/>
        <v>0.65217391304347827</v>
      </c>
      <c r="E9" s="126">
        <f>+'4 In School Youth Exits'!E9+'5 Out School Youth Exits'!E9</f>
        <v>53</v>
      </c>
      <c r="F9" s="126">
        <f>+'4 In School Youth Exits'!F9+'5 Out School Youth Exits'!F9</f>
        <v>15</v>
      </c>
      <c r="G9" s="41">
        <f t="shared" si="1"/>
        <v>0.28301886792452829</v>
      </c>
      <c r="H9" s="126">
        <f>+'4 In School Youth Exits'!H9+'5 Out School Youth Exits'!H9</f>
        <v>19</v>
      </c>
      <c r="I9" s="131">
        <f>+'4 In School Youth Exits'!I9+'5 Out School Youth Exits'!I9</f>
        <v>0</v>
      </c>
      <c r="J9" s="132">
        <f>+'4 In School Youth Exits'!J9+'5 Out School Youth Exits'!J9</f>
        <v>0</v>
      </c>
      <c r="K9" s="84">
        <f t="shared" si="2"/>
        <v>0.78260869565217395</v>
      </c>
      <c r="L9" s="33">
        <f t="shared" si="3"/>
        <v>0.25</v>
      </c>
      <c r="M9" s="130">
        <v>17.631333333333334</v>
      </c>
      <c r="N9" s="126">
        <f>+'4 In School Youth Exits'!N9+'5 Out School Youth Exits'!N9</f>
        <v>70</v>
      </c>
      <c r="O9" s="131">
        <f>+'4 In School Youth Exits'!O9+'5 Out School Youth Exits'!O9</f>
        <v>15</v>
      </c>
      <c r="Q9" s="87"/>
    </row>
    <row r="10" spans="1:17" s="29" customFormat="1" ht="21.95" customHeight="1" x14ac:dyDescent="0.2">
      <c r="A10" s="18" t="s">
        <v>38</v>
      </c>
      <c r="B10" s="79">
        <f>+'4 In School Youth Exits'!B10+'5 Out School Youth Exits'!B10</f>
        <v>24</v>
      </c>
      <c r="C10" s="126">
        <f>+'4 In School Youth Exits'!C10+'5 Out School Youth Exits'!C10</f>
        <v>13</v>
      </c>
      <c r="D10" s="41">
        <f t="shared" si="0"/>
        <v>0.54166666666666663</v>
      </c>
      <c r="E10" s="126">
        <f>+'4 In School Youth Exits'!E10+'5 Out School Youth Exits'!E10</f>
        <v>10</v>
      </c>
      <c r="F10" s="126">
        <f>+'4 In School Youth Exits'!F10+'5 Out School Youth Exits'!F10</f>
        <v>10</v>
      </c>
      <c r="G10" s="41">
        <f t="shared" si="1"/>
        <v>1</v>
      </c>
      <c r="H10" s="126">
        <f>+'4 In School Youth Exits'!H10+'5 Out School Youth Exits'!H10</f>
        <v>8</v>
      </c>
      <c r="I10" s="131">
        <f>+'4 In School Youth Exits'!I10+'5 Out School Youth Exits'!I10</f>
        <v>0</v>
      </c>
      <c r="J10" s="132">
        <f>+'4 In School Youth Exits'!J10+'5 Out School Youth Exits'!J10</f>
        <v>2</v>
      </c>
      <c r="K10" s="84">
        <f t="shared" si="2"/>
        <v>0.75</v>
      </c>
      <c r="L10" s="33">
        <f t="shared" si="3"/>
        <v>0.61538461538461542</v>
      </c>
      <c r="M10" s="130">
        <v>16.234999999999999</v>
      </c>
      <c r="N10" s="126">
        <f>+'4 In School Youth Exits'!N10+'5 Out School Youth Exits'!N10</f>
        <v>16</v>
      </c>
      <c r="O10" s="131">
        <f>+'4 In School Youth Exits'!O10+'5 Out School Youth Exits'!O10</f>
        <v>11</v>
      </c>
      <c r="Q10" s="87"/>
    </row>
    <row r="11" spans="1:17" s="29" customFormat="1" ht="21.95" customHeight="1" x14ac:dyDescent="0.2">
      <c r="A11" s="18" t="s">
        <v>39</v>
      </c>
      <c r="B11" s="79">
        <f>+'4 In School Youth Exits'!B11+'5 Out School Youth Exits'!B11</f>
        <v>88</v>
      </c>
      <c r="C11" s="126">
        <f>+'4 In School Youth Exits'!C11+'5 Out School Youth Exits'!C11</f>
        <v>81</v>
      </c>
      <c r="D11" s="41">
        <f t="shared" si="0"/>
        <v>0.92045454545454541</v>
      </c>
      <c r="E11" s="126">
        <f>+'4 In School Youth Exits'!E11+'5 Out School Youth Exits'!E11</f>
        <v>50</v>
      </c>
      <c r="F11" s="126">
        <f>+'4 In School Youth Exits'!F11+'5 Out School Youth Exits'!F11</f>
        <v>60</v>
      </c>
      <c r="G11" s="122">
        <f t="shared" si="1"/>
        <v>1.2</v>
      </c>
      <c r="H11" s="126">
        <f>+'4 In School Youth Exits'!H11+'5 Out School Youth Exits'!H11</f>
        <v>13</v>
      </c>
      <c r="I11" s="131">
        <f>+'4 In School Youth Exits'!I11+'5 Out School Youth Exits'!I11</f>
        <v>3</v>
      </c>
      <c r="J11" s="132">
        <f>+'4 In School Youth Exits'!J11+'5 Out School Youth Exits'!J11</f>
        <v>0</v>
      </c>
      <c r="K11" s="84">
        <f t="shared" si="2"/>
        <v>0.71590909090909094</v>
      </c>
      <c r="L11" s="33">
        <f t="shared" si="3"/>
        <v>0.77777777777777779</v>
      </c>
      <c r="M11" s="130">
        <v>17.613499999999998</v>
      </c>
      <c r="N11" s="126">
        <f>+'4 In School Youth Exits'!N11+'5 Out School Youth Exits'!N11</f>
        <v>57</v>
      </c>
      <c r="O11" s="131">
        <f>+'4 In School Youth Exits'!O11+'5 Out School Youth Exits'!O11</f>
        <v>69</v>
      </c>
      <c r="Q11" s="87"/>
    </row>
    <row r="12" spans="1:17" s="29" customFormat="1" ht="21.95" customHeight="1" x14ac:dyDescent="0.2">
      <c r="A12" s="18" t="s">
        <v>40</v>
      </c>
      <c r="B12" s="79">
        <f>+'4 In School Youth Exits'!B12+'5 Out School Youth Exits'!B12</f>
        <v>32</v>
      </c>
      <c r="C12" s="126">
        <f>+'4 In School Youth Exits'!C12+'5 Out School Youth Exits'!C12</f>
        <v>14</v>
      </c>
      <c r="D12" s="41">
        <f t="shared" si="0"/>
        <v>0.4375</v>
      </c>
      <c r="E12" s="126">
        <f>+'4 In School Youth Exits'!E12+'5 Out School Youth Exits'!E12</f>
        <v>20</v>
      </c>
      <c r="F12" s="126">
        <f>+'4 In School Youth Exits'!F12+'5 Out School Youth Exits'!F12</f>
        <v>4</v>
      </c>
      <c r="G12" s="41">
        <f t="shared" si="1"/>
        <v>0.2</v>
      </c>
      <c r="H12" s="126">
        <f>+'4 In School Youth Exits'!H12+'5 Out School Youth Exits'!H12</f>
        <v>6</v>
      </c>
      <c r="I12" s="131">
        <f>+'4 In School Youth Exits'!I12+'5 Out School Youth Exits'!I12</f>
        <v>0</v>
      </c>
      <c r="J12" s="132">
        <f>+'4 In School Youth Exits'!J12+'5 Out School Youth Exits'!J12</f>
        <v>0</v>
      </c>
      <c r="K12" s="84">
        <f t="shared" si="2"/>
        <v>0.8125</v>
      </c>
      <c r="L12" s="33">
        <f t="shared" si="3"/>
        <v>0.2857142857142857</v>
      </c>
      <c r="M12" s="130">
        <v>14.4375</v>
      </c>
      <c r="N12" s="126">
        <f>+'4 In School Youth Exits'!N12+'5 Out School Youth Exits'!N12</f>
        <v>24</v>
      </c>
      <c r="O12" s="131">
        <f>+'4 In School Youth Exits'!O12+'5 Out School Youth Exits'!O12</f>
        <v>5</v>
      </c>
      <c r="Q12" s="87"/>
    </row>
    <row r="13" spans="1:17" s="29" customFormat="1" ht="21.95" customHeight="1" x14ac:dyDescent="0.2">
      <c r="A13" s="18" t="s">
        <v>41</v>
      </c>
      <c r="B13" s="79">
        <f>+'4 In School Youth Exits'!B13+'5 Out School Youth Exits'!B13</f>
        <v>42</v>
      </c>
      <c r="C13" s="126">
        <f>+'4 In School Youth Exits'!C13+'5 Out School Youth Exits'!C13</f>
        <v>34</v>
      </c>
      <c r="D13" s="41">
        <f t="shared" si="0"/>
        <v>0.80952380952380953</v>
      </c>
      <c r="E13" s="126">
        <f>+'4 In School Youth Exits'!E13+'5 Out School Youth Exits'!E13</f>
        <v>26</v>
      </c>
      <c r="F13" s="126">
        <f>+'4 In School Youth Exits'!F13+'5 Out School Youth Exits'!F13</f>
        <v>26</v>
      </c>
      <c r="G13" s="88">
        <f t="shared" si="1"/>
        <v>1</v>
      </c>
      <c r="H13" s="126">
        <f>+'4 In School Youth Exits'!H13+'5 Out School Youth Exits'!H13</f>
        <v>8</v>
      </c>
      <c r="I13" s="131">
        <f>+'4 In School Youth Exits'!I13+'5 Out School Youth Exits'!I13</f>
        <v>8</v>
      </c>
      <c r="J13" s="132">
        <f>+'4 In School Youth Exits'!J13+'5 Out School Youth Exits'!J13</f>
        <v>0</v>
      </c>
      <c r="K13" s="84">
        <f t="shared" si="2"/>
        <v>0.80952380952380953</v>
      </c>
      <c r="L13" s="33">
        <f t="shared" si="3"/>
        <v>1</v>
      </c>
      <c r="M13" s="130">
        <v>17.865384615384613</v>
      </c>
      <c r="N13" s="126">
        <f>+'4 In School Youth Exits'!N13+'5 Out School Youth Exits'!N13</f>
        <v>29</v>
      </c>
      <c r="O13" s="131">
        <f>+'4 In School Youth Exits'!O13+'5 Out School Youth Exits'!O13</f>
        <v>27</v>
      </c>
      <c r="Q13" s="87"/>
    </row>
    <row r="14" spans="1:17" s="29" customFormat="1" ht="21.95" customHeight="1" x14ac:dyDescent="0.2">
      <c r="A14" s="18" t="s">
        <v>42</v>
      </c>
      <c r="B14" s="79">
        <f>+'4 In School Youth Exits'!B14+'5 Out School Youth Exits'!B14</f>
        <v>61</v>
      </c>
      <c r="C14" s="126">
        <f>+'4 In School Youth Exits'!C14+'5 Out School Youth Exits'!C14</f>
        <v>48</v>
      </c>
      <c r="D14" s="41">
        <f t="shared" si="0"/>
        <v>0.78688524590163933</v>
      </c>
      <c r="E14" s="126">
        <f>+'4 In School Youth Exits'!E14+'5 Out School Youth Exits'!E14</f>
        <v>18</v>
      </c>
      <c r="F14" s="126">
        <f>+'4 In School Youth Exits'!F14+'5 Out School Youth Exits'!F14</f>
        <v>8</v>
      </c>
      <c r="G14" s="41">
        <f t="shared" si="1"/>
        <v>0.44444444444444442</v>
      </c>
      <c r="H14" s="126">
        <f>+'4 In School Youth Exits'!H14+'5 Out School Youth Exits'!H14</f>
        <v>32</v>
      </c>
      <c r="I14" s="131">
        <f>+'4 In School Youth Exits'!I14+'5 Out School Youth Exits'!I14</f>
        <v>0</v>
      </c>
      <c r="J14" s="132">
        <f>+'4 In School Youth Exits'!J14+'5 Out School Youth Exits'!J14</f>
        <v>1</v>
      </c>
      <c r="K14" s="84">
        <f t="shared" si="2"/>
        <v>0.81967213114754101</v>
      </c>
      <c r="L14" s="33">
        <f t="shared" si="3"/>
        <v>0.14583333333333334</v>
      </c>
      <c r="M14" s="130">
        <v>18.214285714285712</v>
      </c>
      <c r="N14" s="126">
        <f>+'4 In School Youth Exits'!N14+'5 Out School Youth Exits'!N14</f>
        <v>53</v>
      </c>
      <c r="O14" s="131">
        <f>+'4 In School Youth Exits'!O14+'5 Out School Youth Exits'!O14</f>
        <v>21</v>
      </c>
      <c r="Q14" s="87"/>
    </row>
    <row r="15" spans="1:17" s="29" customFormat="1" ht="21.95" customHeight="1" x14ac:dyDescent="0.2">
      <c r="A15" s="18" t="s">
        <v>43</v>
      </c>
      <c r="B15" s="79">
        <f>+'4 In School Youth Exits'!B15+'5 Out School Youth Exits'!B15</f>
        <v>225</v>
      </c>
      <c r="C15" s="126">
        <f>+'4 In School Youth Exits'!C15+'5 Out School Youth Exits'!C15</f>
        <v>151</v>
      </c>
      <c r="D15" s="41">
        <f t="shared" si="0"/>
        <v>0.6711111111111111</v>
      </c>
      <c r="E15" s="126">
        <f>+'4 In School Youth Exits'!E15+'5 Out School Youth Exits'!E15</f>
        <v>93</v>
      </c>
      <c r="F15" s="126">
        <f>+'4 In School Youth Exits'!F15+'5 Out School Youth Exits'!F15</f>
        <v>14</v>
      </c>
      <c r="G15" s="41">
        <f t="shared" si="1"/>
        <v>0.15053763440860216</v>
      </c>
      <c r="H15" s="126">
        <f>+'4 In School Youth Exits'!H15+'5 Out School Youth Exits'!H15</f>
        <v>84</v>
      </c>
      <c r="I15" s="131">
        <f>+'4 In School Youth Exits'!I15+'5 Out School Youth Exits'!I15</f>
        <v>71</v>
      </c>
      <c r="J15" s="132">
        <f>+'4 In School Youth Exits'!J15+'5 Out School Youth Exits'!J15</f>
        <v>3</v>
      </c>
      <c r="K15" s="84">
        <f t="shared" si="2"/>
        <v>0.78666666666666663</v>
      </c>
      <c r="L15" s="33">
        <f t="shared" si="3"/>
        <v>0.54304635761589404</v>
      </c>
      <c r="M15" s="130">
        <v>16.524999999999999</v>
      </c>
      <c r="N15" s="126">
        <f>+'4 In School Youth Exits'!N15+'5 Out School Youth Exits'!N15</f>
        <v>161</v>
      </c>
      <c r="O15" s="131">
        <f>+'4 In School Youth Exits'!O15+'5 Out School Youth Exits'!O15</f>
        <v>96</v>
      </c>
      <c r="Q15" s="87"/>
    </row>
    <row r="16" spans="1:17" s="29" customFormat="1" ht="21.95" customHeight="1" x14ac:dyDescent="0.2">
      <c r="A16" s="18" t="s">
        <v>44</v>
      </c>
      <c r="B16" s="79">
        <f>+'4 In School Youth Exits'!B16+'5 Out School Youth Exits'!B16</f>
        <v>30</v>
      </c>
      <c r="C16" s="126">
        <f>+'4 In School Youth Exits'!C16+'5 Out School Youth Exits'!C16</f>
        <v>13</v>
      </c>
      <c r="D16" s="41">
        <f t="shared" si="0"/>
        <v>0.43333333333333335</v>
      </c>
      <c r="E16" s="126">
        <f>+'4 In School Youth Exits'!E16+'5 Out School Youth Exits'!E16</f>
        <v>19</v>
      </c>
      <c r="F16" s="126">
        <f>+'4 In School Youth Exits'!F16+'5 Out School Youth Exits'!F16</f>
        <v>7</v>
      </c>
      <c r="G16" s="41">
        <f t="shared" si="1"/>
        <v>0.36842105263157893</v>
      </c>
      <c r="H16" s="126">
        <f>+'4 In School Youth Exits'!H16+'5 Out School Youth Exits'!H16</f>
        <v>2</v>
      </c>
      <c r="I16" s="131">
        <f>+'4 In School Youth Exits'!I16+'5 Out School Youth Exits'!I16</f>
        <v>0</v>
      </c>
      <c r="J16" s="132">
        <f>+'4 In School Youth Exits'!J16+'5 Out School Youth Exits'!J16</f>
        <v>0</v>
      </c>
      <c r="K16" s="84">
        <f t="shared" si="2"/>
        <v>0.7</v>
      </c>
      <c r="L16" s="33">
        <f t="shared" si="3"/>
        <v>0.53846153846153844</v>
      </c>
      <c r="M16" s="130">
        <v>18.464285714285712</v>
      </c>
      <c r="N16" s="126">
        <f>+'4 In School Youth Exits'!N16+'5 Out School Youth Exits'!N16</f>
        <v>19</v>
      </c>
      <c r="O16" s="131">
        <f>+'4 In School Youth Exits'!O16+'5 Out School Youth Exits'!O16</f>
        <v>8</v>
      </c>
      <c r="Q16" s="87"/>
    </row>
    <row r="17" spans="1:17" s="29" customFormat="1" ht="21.95" customHeight="1" x14ac:dyDescent="0.2">
      <c r="A17" s="18" t="s">
        <v>45</v>
      </c>
      <c r="B17" s="79">
        <f>+'4 In School Youth Exits'!B17+'5 Out School Youth Exits'!B17</f>
        <v>32</v>
      </c>
      <c r="C17" s="126">
        <f>+'4 In School Youth Exits'!C17+'5 Out School Youth Exits'!C17</f>
        <v>15</v>
      </c>
      <c r="D17" s="41">
        <f t="shared" si="0"/>
        <v>0.46875</v>
      </c>
      <c r="E17" s="126">
        <f>+'4 In School Youth Exits'!E17+'5 Out School Youth Exits'!E17</f>
        <v>17</v>
      </c>
      <c r="F17" s="126">
        <f>+'4 In School Youth Exits'!F17+'5 Out School Youth Exits'!F17</f>
        <v>4</v>
      </c>
      <c r="G17" s="41">
        <f t="shared" si="1"/>
        <v>0.23529411764705882</v>
      </c>
      <c r="H17" s="126">
        <f>+'4 In School Youth Exits'!H17+'5 Out School Youth Exits'!H17</f>
        <v>10</v>
      </c>
      <c r="I17" s="131">
        <f>+'4 In School Youth Exits'!I17+'5 Out School Youth Exits'!I17</f>
        <v>0</v>
      </c>
      <c r="J17" s="132">
        <f>+'4 In School Youth Exits'!J17+'5 Out School Youth Exits'!J17</f>
        <v>0</v>
      </c>
      <c r="K17" s="84">
        <f t="shared" si="2"/>
        <v>0.84375</v>
      </c>
      <c r="L17" s="33">
        <f t="shared" si="3"/>
        <v>0.26666666666666666</v>
      </c>
      <c r="M17" s="130">
        <v>15.9375</v>
      </c>
      <c r="N17" s="126">
        <f>+'4 In School Youth Exits'!N17+'5 Out School Youth Exits'!N17</f>
        <v>25</v>
      </c>
      <c r="O17" s="131">
        <f>+'4 In School Youth Exits'!O17+'5 Out School Youth Exits'!O17</f>
        <v>13</v>
      </c>
      <c r="Q17" s="87"/>
    </row>
    <row r="18" spans="1:17" s="29" customFormat="1" ht="21.95" customHeight="1" x14ac:dyDescent="0.2">
      <c r="A18" s="18" t="s">
        <v>46</v>
      </c>
      <c r="B18" s="79">
        <f>+'4 In School Youth Exits'!B18+'5 Out School Youth Exits'!B18</f>
        <v>53</v>
      </c>
      <c r="C18" s="126">
        <f>+'4 In School Youth Exits'!C18+'5 Out School Youth Exits'!C18</f>
        <v>52</v>
      </c>
      <c r="D18" s="41">
        <f t="shared" si="0"/>
        <v>0.98113207547169812</v>
      </c>
      <c r="E18" s="126">
        <f>+'4 In School Youth Exits'!E18+'5 Out School Youth Exits'!E18</f>
        <v>40</v>
      </c>
      <c r="F18" s="126">
        <f>+'4 In School Youth Exits'!F18+'5 Out School Youth Exits'!F18</f>
        <v>37</v>
      </c>
      <c r="G18" s="41">
        <f t="shared" si="1"/>
        <v>0.92500000000000004</v>
      </c>
      <c r="H18" s="126">
        <f>+'4 In School Youth Exits'!H18+'5 Out School Youth Exits'!H18</f>
        <v>10</v>
      </c>
      <c r="I18" s="131">
        <f>+'4 In School Youth Exits'!I18+'5 Out School Youth Exits'!I18</f>
        <v>7</v>
      </c>
      <c r="J18" s="132">
        <f>+'4 In School Youth Exits'!J18+'5 Out School Youth Exits'!J18</f>
        <v>1</v>
      </c>
      <c r="K18" s="84">
        <f t="shared" si="2"/>
        <v>0.94339622641509435</v>
      </c>
      <c r="L18" s="33">
        <f t="shared" si="3"/>
        <v>0.82692307692307687</v>
      </c>
      <c r="M18" s="130">
        <v>18.651351351351352</v>
      </c>
      <c r="N18" s="126">
        <f>+'4 In School Youth Exits'!N18+'5 Out School Youth Exits'!N18</f>
        <v>70</v>
      </c>
      <c r="O18" s="131">
        <f>+'4 In School Youth Exits'!O18+'5 Out School Youth Exits'!O18</f>
        <v>23</v>
      </c>
      <c r="Q18" s="87"/>
    </row>
    <row r="19" spans="1:17" s="29" customFormat="1" ht="21.95" customHeight="1" x14ac:dyDescent="0.2">
      <c r="A19" s="18" t="s">
        <v>47</v>
      </c>
      <c r="B19" s="79">
        <f>+'4 In School Youth Exits'!B19+'5 Out School Youth Exits'!B19</f>
        <v>27</v>
      </c>
      <c r="C19" s="126">
        <f>+'4 In School Youth Exits'!C19+'5 Out School Youth Exits'!C19</f>
        <v>27</v>
      </c>
      <c r="D19" s="41">
        <f t="shared" si="0"/>
        <v>1</v>
      </c>
      <c r="E19" s="126">
        <f>+'4 In School Youth Exits'!E19+'5 Out School Youth Exits'!E19</f>
        <v>20</v>
      </c>
      <c r="F19" s="126">
        <f>+'4 In School Youth Exits'!F19+'5 Out School Youth Exits'!F19</f>
        <v>15</v>
      </c>
      <c r="G19" s="33">
        <f t="shared" si="1"/>
        <v>0.75</v>
      </c>
      <c r="H19" s="126">
        <f>+'4 In School Youth Exits'!H19+'5 Out School Youth Exits'!H19</f>
        <v>5</v>
      </c>
      <c r="I19" s="131">
        <f>+'4 In School Youth Exits'!I19+'5 Out School Youth Exits'!I19</f>
        <v>6</v>
      </c>
      <c r="J19" s="132">
        <f>+'4 In School Youth Exits'!J19+'5 Out School Youth Exits'!J19</f>
        <v>0</v>
      </c>
      <c r="K19" s="84">
        <f t="shared" si="2"/>
        <v>0.92592592592592593</v>
      </c>
      <c r="L19" s="33">
        <f t="shared" si="3"/>
        <v>0.77777777777777779</v>
      </c>
      <c r="M19" s="130">
        <v>16.466666666666669</v>
      </c>
      <c r="N19" s="126">
        <f>+'4 In School Youth Exits'!N19+'5 Out School Youth Exits'!N19</f>
        <v>18</v>
      </c>
      <c r="O19" s="131">
        <f>+'4 In School Youth Exits'!O19+'5 Out School Youth Exits'!O19</f>
        <v>18</v>
      </c>
      <c r="Q19" s="87"/>
    </row>
    <row r="20" spans="1:17" s="29" customFormat="1" ht="21.95" customHeight="1" x14ac:dyDescent="0.2">
      <c r="A20" s="18" t="s">
        <v>48</v>
      </c>
      <c r="B20" s="79">
        <f>+'4 In School Youth Exits'!B20+'5 Out School Youth Exits'!B20</f>
        <v>60</v>
      </c>
      <c r="C20" s="126">
        <f>+'4 In School Youth Exits'!C20+'5 Out School Youth Exits'!C20</f>
        <v>17</v>
      </c>
      <c r="D20" s="41">
        <f t="shared" si="0"/>
        <v>0.28333333333333333</v>
      </c>
      <c r="E20" s="126">
        <f>+'4 In School Youth Exits'!E20+'5 Out School Youth Exits'!E20</f>
        <v>28</v>
      </c>
      <c r="F20" s="126">
        <f>+'4 In School Youth Exits'!F20+'5 Out School Youth Exits'!F20</f>
        <v>10</v>
      </c>
      <c r="G20" s="33">
        <f t="shared" si="1"/>
        <v>0.35714285714285715</v>
      </c>
      <c r="H20" s="126">
        <f>+'4 In School Youth Exits'!H20+'5 Out School Youth Exits'!H20</f>
        <v>23</v>
      </c>
      <c r="I20" s="131">
        <f>+'4 In School Youth Exits'!I20+'5 Out School Youth Exits'!I20</f>
        <v>2</v>
      </c>
      <c r="J20" s="132">
        <f>+'4 In School Youth Exits'!J20+'5 Out School Youth Exits'!J20</f>
        <v>1</v>
      </c>
      <c r="K20" s="84">
        <f t="shared" si="2"/>
        <v>0.85</v>
      </c>
      <c r="L20" s="33">
        <f t="shared" si="3"/>
        <v>0.6470588235294118</v>
      </c>
      <c r="M20" s="130">
        <v>18.425000000000001</v>
      </c>
      <c r="N20" s="126">
        <f>+'4 In School Youth Exits'!N20+'5 Out School Youth Exits'!N20</f>
        <v>51</v>
      </c>
      <c r="O20" s="131">
        <f>+'4 In School Youth Exits'!O20+'5 Out School Youth Exits'!O20</f>
        <v>14</v>
      </c>
      <c r="Q20" s="87"/>
    </row>
    <row r="21" spans="1:17" s="29" customFormat="1" ht="21.95" customHeight="1" thickBot="1" x14ac:dyDescent="0.25">
      <c r="A21" s="49" t="s">
        <v>49</v>
      </c>
      <c r="B21" s="79">
        <f>+'4 In School Youth Exits'!B21+'5 Out School Youth Exits'!B21</f>
        <v>160</v>
      </c>
      <c r="C21" s="133">
        <f>+'4 In School Youth Exits'!C21+'5 Out School Youth Exits'!C21</f>
        <v>39</v>
      </c>
      <c r="D21" s="52">
        <f t="shared" si="0"/>
        <v>0.24374999999999999</v>
      </c>
      <c r="E21" s="126">
        <f>+'4 In School Youth Exits'!E21+'5 Out School Youth Exits'!E21</f>
        <v>95</v>
      </c>
      <c r="F21" s="126">
        <f>+'4 In School Youth Exits'!F21+'5 Out School Youth Exits'!F21</f>
        <v>10</v>
      </c>
      <c r="G21" s="88">
        <f t="shared" si="1"/>
        <v>0.10526315789473684</v>
      </c>
      <c r="H21" s="126">
        <f>+'4 In School Youth Exits'!H21+'5 Out School Youth Exits'!H21</f>
        <v>40</v>
      </c>
      <c r="I21" s="131">
        <f>+'4 In School Youth Exits'!I21+'5 Out School Youth Exits'!I21</f>
        <v>1</v>
      </c>
      <c r="J21" s="134">
        <f>+'4 In School Youth Exits'!J21+'5 Out School Youth Exits'!J21</f>
        <v>0</v>
      </c>
      <c r="K21" s="123">
        <f t="shared" si="2"/>
        <v>0.84375</v>
      </c>
      <c r="L21" s="88">
        <f t="shared" si="3"/>
        <v>0.28205128205128205</v>
      </c>
      <c r="M21" s="135">
        <v>15.574999999999999</v>
      </c>
      <c r="N21" s="126">
        <f>+'4 In School Youth Exits'!N21+'5 Out School Youth Exits'!N21</f>
        <v>135</v>
      </c>
      <c r="O21" s="136">
        <f>+'4 In School Youth Exits'!O21+'5 Out School Youth Exits'!O21</f>
        <v>24</v>
      </c>
      <c r="Q21" s="87"/>
    </row>
    <row r="22" spans="1:17" s="29" customFormat="1" ht="21.95" customHeight="1" thickBot="1" x14ac:dyDescent="0.25">
      <c r="A22" s="58" t="s">
        <v>50</v>
      </c>
      <c r="B22" s="74">
        <f>SUM(B6:B21)</f>
        <v>1070</v>
      </c>
      <c r="C22" s="74">
        <f>SUM(C6:C21)</f>
        <v>659</v>
      </c>
      <c r="D22" s="61">
        <f t="shared" si="0"/>
        <v>0.61588785046728967</v>
      </c>
      <c r="E22" s="59">
        <f>SUM(E6:E21)</f>
        <v>553</v>
      </c>
      <c r="F22" s="106">
        <f>SUM(F6:F21)</f>
        <v>242</v>
      </c>
      <c r="G22" s="61">
        <f t="shared" si="1"/>
        <v>0.43761301989150092</v>
      </c>
      <c r="H22" s="107">
        <f>SUM(H6:H21)</f>
        <v>304</v>
      </c>
      <c r="I22" s="108">
        <f>SUM(I6:I21)</f>
        <v>110</v>
      </c>
      <c r="J22" s="109">
        <f>SUM(J6:J21)</f>
        <v>8</v>
      </c>
      <c r="K22" s="110">
        <f t="shared" si="2"/>
        <v>0.80093457943925228</v>
      </c>
      <c r="L22" s="61">
        <f t="shared" si="3"/>
        <v>0.52200303490136568</v>
      </c>
      <c r="M22" s="137">
        <v>17.450255319148937</v>
      </c>
      <c r="N22" s="59">
        <f>SUM(N6:N21)</f>
        <v>825</v>
      </c>
      <c r="O22" s="138">
        <f>+'4 In School Youth Exits'!O22+'5 Out School Youth Exits'!O22</f>
        <v>386</v>
      </c>
      <c r="Q22" s="112"/>
    </row>
    <row r="23" spans="1:17" s="29" customFormat="1" ht="12.75" customHeight="1" x14ac:dyDescent="0.2">
      <c r="A23" s="113"/>
      <c r="B23" s="114"/>
      <c r="C23" s="115"/>
      <c r="D23" s="116"/>
      <c r="E23" s="115"/>
      <c r="F23" s="115"/>
      <c r="G23" s="116"/>
      <c r="H23" s="117"/>
      <c r="I23" s="115"/>
      <c r="J23" s="115"/>
      <c r="K23" s="116"/>
      <c r="L23" s="116"/>
      <c r="M23" s="118"/>
      <c r="N23" s="115"/>
      <c r="O23" s="93"/>
      <c r="Q23" s="112"/>
    </row>
    <row r="24" spans="1:17" s="29" customFormat="1" ht="17.25" customHeight="1" x14ac:dyDescent="0.25">
      <c r="A24" s="262" t="s">
        <v>63</v>
      </c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3"/>
      <c r="O24" s="264"/>
      <c r="Q24" s="112"/>
    </row>
    <row r="25" spans="1:17" s="29" customFormat="1" ht="12" customHeight="1" x14ac:dyDescent="0.25">
      <c r="A25" s="262"/>
      <c r="B25" s="263"/>
      <c r="C25" s="263"/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3"/>
      <c r="O25" s="264"/>
      <c r="Q25" s="112"/>
    </row>
    <row r="26" spans="1:17" ht="6.75" customHeight="1" thickBot="1" x14ac:dyDescent="0.3">
      <c r="A26" s="254"/>
      <c r="B26" s="255"/>
      <c r="C26" s="255"/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5"/>
      <c r="O26" s="256"/>
    </row>
  </sheetData>
  <mergeCells count="12">
    <mergeCell ref="A26:O26"/>
    <mergeCell ref="H4:I4"/>
    <mergeCell ref="A3:O3"/>
    <mergeCell ref="A24:O24"/>
    <mergeCell ref="A25:O25"/>
    <mergeCell ref="A4:A5"/>
    <mergeCell ref="A1:O1"/>
    <mergeCell ref="K4:L4"/>
    <mergeCell ref="E4:G4"/>
    <mergeCell ref="N4:O4"/>
    <mergeCell ref="B4:D4"/>
    <mergeCell ref="A2:O2"/>
  </mergeCells>
  <phoneticPr fontId="2" type="noConversion"/>
  <printOptions horizontalCentered="1" verticalCentered="1"/>
  <pageMargins left="0.49" right="0.5" top="0.5" bottom="0.56999999999999995" header="0.17" footer="0.13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23"/>
  <sheetViews>
    <sheetView zoomScale="90" zoomScaleNormal="90" zoomScaleSheetLayoutView="120" workbookViewId="0">
      <selection activeCell="A23" sqref="A23"/>
    </sheetView>
  </sheetViews>
  <sheetFormatPr defaultColWidth="9.140625" defaultRowHeight="12.75" x14ac:dyDescent="0.2"/>
  <cols>
    <col min="1" max="1" width="16.42578125" style="1" customWidth="1"/>
    <col min="2" max="2" width="5.140625" style="1" customWidth="1"/>
    <col min="3" max="5" width="5.5703125" style="1" customWidth="1"/>
    <col min="6" max="6" width="5.85546875" style="1" customWidth="1"/>
    <col min="7" max="7" width="6.140625" style="1" customWidth="1"/>
    <col min="8" max="8" width="6.28515625" style="1" customWidth="1"/>
    <col min="9" max="9" width="6.42578125" style="1" customWidth="1"/>
    <col min="10" max="10" width="5.7109375" style="1" customWidth="1"/>
    <col min="11" max="11" width="6.42578125" style="120" customWidth="1"/>
    <col min="12" max="12" width="6.85546875" style="1" customWidth="1"/>
    <col min="13" max="13" width="5.7109375" style="1" customWidth="1"/>
    <col min="14" max="14" width="7" style="1" customWidth="1"/>
    <col min="15" max="15" width="5.85546875" style="1" customWidth="1"/>
    <col min="16" max="16" width="5" style="1" customWidth="1"/>
    <col min="17" max="17" width="5.7109375" style="1" customWidth="1"/>
    <col min="18" max="18" width="6.85546875" style="1" customWidth="1"/>
    <col min="19" max="19" width="7.28515625" style="1" customWidth="1"/>
    <col min="20" max="20" width="6" style="1" customWidth="1"/>
    <col min="21" max="16384" width="9.140625" style="1"/>
  </cols>
  <sheetData>
    <row r="1" spans="1:24" ht="20.100000000000001" customHeight="1" x14ac:dyDescent="0.2">
      <c r="A1" s="244" t="s">
        <v>16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2"/>
    </row>
    <row r="2" spans="1:24" ht="20.100000000000001" customHeight="1" x14ac:dyDescent="0.2">
      <c r="A2" s="273" t="str">
        <f>'1 In School Youth Part'!A2:N2</f>
        <v>FY23 QUARTER ENDING JUNE 30, 2023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5"/>
    </row>
    <row r="3" spans="1:24" ht="20.100000000000001" customHeight="1" thickBot="1" x14ac:dyDescent="0.3">
      <c r="A3" s="276" t="s">
        <v>66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8"/>
    </row>
    <row r="4" spans="1:24" ht="15" customHeight="1" x14ac:dyDescent="0.2">
      <c r="A4" s="265" t="str">
        <f>'1 In School Youth Part'!$A$4</f>
        <v>WORKFORCE AREA</v>
      </c>
      <c r="B4" s="267" t="s">
        <v>67</v>
      </c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9"/>
      <c r="S4" s="269"/>
      <c r="T4" s="270"/>
    </row>
    <row r="5" spans="1:24" ht="50.25" customHeight="1" thickBot="1" x14ac:dyDescent="0.25">
      <c r="A5" s="266"/>
      <c r="B5" s="139" t="s">
        <v>68</v>
      </c>
      <c r="C5" s="139" t="s">
        <v>69</v>
      </c>
      <c r="D5" s="140" t="s">
        <v>70</v>
      </c>
      <c r="E5" s="141" t="s">
        <v>71</v>
      </c>
      <c r="F5" s="142" t="s">
        <v>72</v>
      </c>
      <c r="G5" s="142" t="s">
        <v>73</v>
      </c>
      <c r="H5" s="141" t="s">
        <v>74</v>
      </c>
      <c r="I5" s="141" t="s">
        <v>75</v>
      </c>
      <c r="J5" s="141" t="s">
        <v>76</v>
      </c>
      <c r="K5" s="141" t="s">
        <v>77</v>
      </c>
      <c r="L5" s="141" t="s">
        <v>78</v>
      </c>
      <c r="M5" s="142" t="s">
        <v>79</v>
      </c>
      <c r="N5" s="142" t="s">
        <v>80</v>
      </c>
      <c r="O5" s="143" t="s">
        <v>81</v>
      </c>
      <c r="P5" s="141" t="s">
        <v>82</v>
      </c>
      <c r="Q5" s="141" t="s">
        <v>83</v>
      </c>
      <c r="R5" s="142" t="s">
        <v>84</v>
      </c>
      <c r="S5" s="142" t="s">
        <v>85</v>
      </c>
      <c r="T5" s="144" t="s">
        <v>86</v>
      </c>
      <c r="W5" s="4"/>
      <c r="X5" s="4"/>
    </row>
    <row r="6" spans="1:24" s="29" customFormat="1" ht="21.95" customHeight="1" x14ac:dyDescent="0.2">
      <c r="A6" s="145" t="s">
        <v>34</v>
      </c>
      <c r="B6" s="217">
        <f>'1 In School Youth Part'!C6</f>
        <v>0</v>
      </c>
      <c r="C6" s="146"/>
      <c r="D6" s="147"/>
      <c r="E6" s="148"/>
      <c r="F6" s="149"/>
      <c r="G6" s="148"/>
      <c r="H6" s="150"/>
      <c r="I6" s="150"/>
      <c r="J6" s="148"/>
      <c r="K6" s="148"/>
      <c r="L6" s="150"/>
      <c r="M6" s="151"/>
      <c r="N6" s="148"/>
      <c r="O6" s="150"/>
      <c r="P6" s="150"/>
      <c r="Q6" s="148"/>
      <c r="R6" s="148"/>
      <c r="S6" s="148"/>
      <c r="T6" s="152"/>
      <c r="U6" s="28"/>
    </row>
    <row r="7" spans="1:24" s="29" customFormat="1" ht="21.95" customHeight="1" x14ac:dyDescent="0.2">
      <c r="A7" s="153" t="s">
        <v>35</v>
      </c>
      <c r="B7" s="154">
        <f>'1 In School Youth Part'!C7</f>
        <v>1</v>
      </c>
      <c r="C7" s="155">
        <v>100</v>
      </c>
      <c r="D7" s="156">
        <v>0</v>
      </c>
      <c r="E7" s="157">
        <v>0</v>
      </c>
      <c r="F7" s="158">
        <v>100</v>
      </c>
      <c r="G7" s="157">
        <v>0</v>
      </c>
      <c r="H7" s="157">
        <v>100</v>
      </c>
      <c r="I7" s="157">
        <v>0</v>
      </c>
      <c r="J7" s="157">
        <v>100</v>
      </c>
      <c r="K7" s="157">
        <v>100</v>
      </c>
      <c r="L7" s="159">
        <v>0</v>
      </c>
      <c r="M7" s="160">
        <v>0</v>
      </c>
      <c r="N7" s="157">
        <v>0</v>
      </c>
      <c r="O7" s="157">
        <v>0</v>
      </c>
      <c r="P7" s="157">
        <v>0</v>
      </c>
      <c r="Q7" s="157">
        <v>0</v>
      </c>
      <c r="R7" s="157">
        <v>0</v>
      </c>
      <c r="S7" s="157">
        <v>0</v>
      </c>
      <c r="T7" s="161">
        <v>0</v>
      </c>
      <c r="U7" s="28"/>
    </row>
    <row r="8" spans="1:24" s="29" customFormat="1" ht="21.95" customHeight="1" x14ac:dyDescent="0.2">
      <c r="A8" s="145" t="s">
        <v>36</v>
      </c>
      <c r="B8" s="162">
        <f>'1 In School Youth Part'!C8</f>
        <v>0</v>
      </c>
      <c r="C8" s="155"/>
      <c r="D8" s="156"/>
      <c r="E8" s="157"/>
      <c r="F8" s="158"/>
      <c r="G8" s="157"/>
      <c r="H8" s="157"/>
      <c r="I8" s="157"/>
      <c r="J8" s="157"/>
      <c r="K8" s="157"/>
      <c r="L8" s="159"/>
      <c r="M8" s="160"/>
      <c r="N8" s="157"/>
      <c r="O8" s="157"/>
      <c r="P8" s="157"/>
      <c r="Q8" s="157"/>
      <c r="R8" s="159"/>
      <c r="S8" s="157"/>
      <c r="T8" s="161"/>
      <c r="U8" s="28"/>
    </row>
    <row r="9" spans="1:24" s="29" customFormat="1" ht="21.95" customHeight="1" x14ac:dyDescent="0.2">
      <c r="A9" s="145" t="s">
        <v>37</v>
      </c>
      <c r="B9" s="162">
        <f>'1 In School Youth Part'!C9</f>
        <v>5</v>
      </c>
      <c r="C9" s="155">
        <v>100</v>
      </c>
      <c r="D9" s="156">
        <v>0</v>
      </c>
      <c r="E9" s="157">
        <v>0</v>
      </c>
      <c r="F9" s="158">
        <v>40</v>
      </c>
      <c r="G9" s="157">
        <v>20</v>
      </c>
      <c r="H9" s="157">
        <v>80</v>
      </c>
      <c r="I9" s="157">
        <v>0</v>
      </c>
      <c r="J9" s="157">
        <v>60</v>
      </c>
      <c r="K9" s="157">
        <v>80</v>
      </c>
      <c r="L9" s="159">
        <v>0</v>
      </c>
      <c r="M9" s="158">
        <v>0</v>
      </c>
      <c r="N9" s="157">
        <v>0</v>
      </c>
      <c r="O9" s="157">
        <v>20</v>
      </c>
      <c r="P9" s="157">
        <v>0</v>
      </c>
      <c r="Q9" s="157">
        <v>0</v>
      </c>
      <c r="R9" s="157">
        <v>0</v>
      </c>
      <c r="S9" s="157">
        <v>0</v>
      </c>
      <c r="T9" s="161">
        <v>0</v>
      </c>
      <c r="U9" s="28"/>
    </row>
    <row r="10" spans="1:24" s="29" customFormat="1" ht="21.95" customHeight="1" x14ac:dyDescent="0.2">
      <c r="A10" s="145" t="s">
        <v>38</v>
      </c>
      <c r="B10" s="162">
        <f>'1 In School Youth Part'!C10</f>
        <v>0</v>
      </c>
      <c r="C10" s="155"/>
      <c r="D10" s="163"/>
      <c r="E10" s="159"/>
      <c r="F10" s="158"/>
      <c r="G10" s="157"/>
      <c r="H10" s="157"/>
      <c r="I10" s="159"/>
      <c r="J10" s="157"/>
      <c r="K10" s="157"/>
      <c r="L10" s="159"/>
      <c r="M10" s="160"/>
      <c r="N10" s="159"/>
      <c r="O10" s="157"/>
      <c r="P10" s="159"/>
      <c r="Q10" s="157"/>
      <c r="R10" s="157"/>
      <c r="S10" s="157"/>
      <c r="T10" s="161"/>
      <c r="U10" s="28"/>
    </row>
    <row r="11" spans="1:24" s="29" customFormat="1" ht="21.95" customHeight="1" x14ac:dyDescent="0.2">
      <c r="A11" s="145" t="s">
        <v>39</v>
      </c>
      <c r="B11" s="162">
        <f>'1 In School Youth Part'!C11</f>
        <v>3</v>
      </c>
      <c r="C11" s="155">
        <v>33.333333333333336</v>
      </c>
      <c r="D11" s="156">
        <v>66.666666666666671</v>
      </c>
      <c r="E11" s="157">
        <v>0</v>
      </c>
      <c r="F11" s="158">
        <v>66.666666666666671</v>
      </c>
      <c r="G11" s="157">
        <v>0</v>
      </c>
      <c r="H11" s="157">
        <v>33.333333333333336</v>
      </c>
      <c r="I11" s="157">
        <v>0</v>
      </c>
      <c r="J11" s="157">
        <v>0</v>
      </c>
      <c r="K11" s="157">
        <v>33.333333333333336</v>
      </c>
      <c r="L11" s="159">
        <v>0</v>
      </c>
      <c r="M11" s="160">
        <v>0</v>
      </c>
      <c r="N11" s="157">
        <v>66.666666666666671</v>
      </c>
      <c r="O11" s="157">
        <v>0</v>
      </c>
      <c r="P11" s="157">
        <v>0</v>
      </c>
      <c r="Q11" s="159">
        <v>0</v>
      </c>
      <c r="R11" s="157">
        <v>33.333333333333336</v>
      </c>
      <c r="S11" s="159">
        <v>33.333333333333336</v>
      </c>
      <c r="T11" s="161">
        <v>0</v>
      </c>
      <c r="U11" s="28"/>
    </row>
    <row r="12" spans="1:24" s="29" customFormat="1" ht="21.95" customHeight="1" x14ac:dyDescent="0.2">
      <c r="A12" s="145" t="s">
        <v>40</v>
      </c>
      <c r="B12" s="154">
        <f>'1 In School Youth Part'!C12</f>
        <v>2</v>
      </c>
      <c r="C12" s="155">
        <v>100</v>
      </c>
      <c r="D12" s="156">
        <v>0</v>
      </c>
      <c r="E12" s="157">
        <v>0</v>
      </c>
      <c r="F12" s="158">
        <v>50</v>
      </c>
      <c r="G12" s="157">
        <v>0</v>
      </c>
      <c r="H12" s="157">
        <v>50</v>
      </c>
      <c r="I12" s="159">
        <v>0</v>
      </c>
      <c r="J12" s="157">
        <v>50</v>
      </c>
      <c r="K12" s="157">
        <v>50</v>
      </c>
      <c r="L12" s="159">
        <v>0</v>
      </c>
      <c r="M12" s="160">
        <v>0</v>
      </c>
      <c r="N12" s="157">
        <v>50</v>
      </c>
      <c r="O12" s="157">
        <v>0</v>
      </c>
      <c r="P12" s="157">
        <v>50</v>
      </c>
      <c r="Q12" s="157">
        <v>0</v>
      </c>
      <c r="R12" s="159">
        <v>0</v>
      </c>
      <c r="S12" s="157">
        <v>0</v>
      </c>
      <c r="T12" s="161">
        <v>0</v>
      </c>
      <c r="U12" s="28"/>
    </row>
    <row r="13" spans="1:24" s="29" customFormat="1" ht="21.95" customHeight="1" x14ac:dyDescent="0.2">
      <c r="A13" s="145" t="s">
        <v>41</v>
      </c>
      <c r="B13" s="154">
        <f>'1 In School Youth Part'!C13</f>
        <v>22</v>
      </c>
      <c r="C13" s="155">
        <v>95.454545454545453</v>
      </c>
      <c r="D13" s="156">
        <v>4.5454545454545459</v>
      </c>
      <c r="E13" s="157">
        <v>0</v>
      </c>
      <c r="F13" s="158">
        <v>50</v>
      </c>
      <c r="G13" s="157">
        <v>50</v>
      </c>
      <c r="H13" s="157">
        <v>13.636363636363637</v>
      </c>
      <c r="I13" s="157">
        <v>4.5454545454545459</v>
      </c>
      <c r="J13" s="157">
        <v>95.454545454545453</v>
      </c>
      <c r="K13" s="157">
        <v>100</v>
      </c>
      <c r="L13" s="159">
        <v>0</v>
      </c>
      <c r="M13" s="158">
        <v>0</v>
      </c>
      <c r="N13" s="157">
        <v>0</v>
      </c>
      <c r="O13" s="159">
        <v>0</v>
      </c>
      <c r="P13" s="157">
        <v>27.272727272727273</v>
      </c>
      <c r="Q13" s="159">
        <v>0</v>
      </c>
      <c r="R13" s="159">
        <v>0</v>
      </c>
      <c r="S13" s="157">
        <v>4.5454545454545459</v>
      </c>
      <c r="T13" s="161">
        <v>0</v>
      </c>
      <c r="U13" s="28"/>
    </row>
    <row r="14" spans="1:24" s="29" customFormat="1" ht="21.95" customHeight="1" x14ac:dyDescent="0.2">
      <c r="A14" s="145" t="s">
        <v>42</v>
      </c>
      <c r="B14" s="162">
        <f>'1 In School Youth Part'!C14</f>
        <v>1</v>
      </c>
      <c r="C14" s="155">
        <v>100</v>
      </c>
      <c r="D14" s="156">
        <v>0</v>
      </c>
      <c r="E14" s="157">
        <v>0</v>
      </c>
      <c r="F14" s="158">
        <v>0</v>
      </c>
      <c r="G14" s="157">
        <v>0</v>
      </c>
      <c r="H14" s="157">
        <v>0</v>
      </c>
      <c r="I14" s="159">
        <v>0</v>
      </c>
      <c r="J14" s="157">
        <v>0</v>
      </c>
      <c r="K14" s="157">
        <v>100</v>
      </c>
      <c r="L14" s="159">
        <v>0</v>
      </c>
      <c r="M14" s="160">
        <v>0</v>
      </c>
      <c r="N14" s="157">
        <v>0</v>
      </c>
      <c r="O14" s="157">
        <v>0</v>
      </c>
      <c r="P14" s="157">
        <v>0</v>
      </c>
      <c r="Q14" s="157">
        <v>0</v>
      </c>
      <c r="R14" s="159">
        <v>0</v>
      </c>
      <c r="S14" s="157">
        <v>0</v>
      </c>
      <c r="T14" s="161">
        <v>0</v>
      </c>
      <c r="U14" s="28"/>
    </row>
    <row r="15" spans="1:24" s="29" customFormat="1" ht="21.95" customHeight="1" x14ac:dyDescent="0.2">
      <c r="A15" s="145" t="s">
        <v>43</v>
      </c>
      <c r="B15" s="154">
        <f>'1 In School Youth Part'!C15</f>
        <v>199</v>
      </c>
      <c r="C15" s="155">
        <v>97.48743718592965</v>
      </c>
      <c r="D15" s="156">
        <v>2.0100502512562817</v>
      </c>
      <c r="E15" s="157">
        <v>0.50251256281407042</v>
      </c>
      <c r="F15" s="158">
        <v>55.276381909547737</v>
      </c>
      <c r="G15" s="157">
        <v>62.814070351758794</v>
      </c>
      <c r="H15" s="157">
        <v>12.562814070351758</v>
      </c>
      <c r="I15" s="157">
        <v>0</v>
      </c>
      <c r="J15" s="157">
        <v>26.633165829145728</v>
      </c>
      <c r="K15" s="157">
        <v>95.979899497487438</v>
      </c>
      <c r="L15" s="159">
        <v>0</v>
      </c>
      <c r="M15" s="158">
        <v>0</v>
      </c>
      <c r="N15" s="157">
        <v>91.959798994974875</v>
      </c>
      <c r="O15" s="157">
        <v>0.50251256281407042</v>
      </c>
      <c r="P15" s="157">
        <v>13.5678391959799</v>
      </c>
      <c r="Q15" s="157">
        <v>0</v>
      </c>
      <c r="R15" s="157">
        <v>8.0402010050251267</v>
      </c>
      <c r="S15" s="157">
        <v>0</v>
      </c>
      <c r="T15" s="161">
        <v>0</v>
      </c>
      <c r="U15" s="28"/>
    </row>
    <row r="16" spans="1:24" s="29" customFormat="1" ht="21.95" customHeight="1" x14ac:dyDescent="0.2">
      <c r="A16" s="145" t="s">
        <v>44</v>
      </c>
      <c r="B16" s="162">
        <f>'1 In School Youth Part'!C16</f>
        <v>8</v>
      </c>
      <c r="C16" s="155">
        <v>87.5</v>
      </c>
      <c r="D16" s="156">
        <v>12.5</v>
      </c>
      <c r="E16" s="157">
        <v>0</v>
      </c>
      <c r="F16" s="158">
        <v>37.5</v>
      </c>
      <c r="G16" s="157">
        <v>75</v>
      </c>
      <c r="H16" s="157">
        <v>0</v>
      </c>
      <c r="I16" s="159">
        <v>0</v>
      </c>
      <c r="J16" s="157">
        <v>50</v>
      </c>
      <c r="K16" s="157">
        <v>75</v>
      </c>
      <c r="L16" s="159">
        <v>0</v>
      </c>
      <c r="M16" s="160">
        <v>0</v>
      </c>
      <c r="N16" s="157">
        <v>0</v>
      </c>
      <c r="O16" s="159">
        <v>0</v>
      </c>
      <c r="P16" s="157">
        <v>37.5</v>
      </c>
      <c r="Q16" s="159">
        <v>0</v>
      </c>
      <c r="R16" s="159">
        <v>0</v>
      </c>
      <c r="S16" s="157">
        <v>0</v>
      </c>
      <c r="T16" s="161">
        <v>87.5</v>
      </c>
      <c r="U16" s="28"/>
    </row>
    <row r="17" spans="1:28" s="29" customFormat="1" ht="21.95" customHeight="1" x14ac:dyDescent="0.2">
      <c r="A17" s="145" t="s">
        <v>45</v>
      </c>
      <c r="B17" s="154">
        <f>'1 In School Youth Part'!C17</f>
        <v>15</v>
      </c>
      <c r="C17" s="155">
        <v>86.666666666666657</v>
      </c>
      <c r="D17" s="163">
        <v>13.333333333333332</v>
      </c>
      <c r="E17" s="159">
        <v>0</v>
      </c>
      <c r="F17" s="158">
        <v>93.333333333333343</v>
      </c>
      <c r="G17" s="157">
        <v>6.6666666666666661</v>
      </c>
      <c r="H17" s="157">
        <v>46.666666666666671</v>
      </c>
      <c r="I17" s="157">
        <v>46.666666666666671</v>
      </c>
      <c r="J17" s="157">
        <v>26.666666666666664</v>
      </c>
      <c r="K17" s="157">
        <v>100</v>
      </c>
      <c r="L17" s="159">
        <v>0</v>
      </c>
      <c r="M17" s="158">
        <v>33.333333333333336</v>
      </c>
      <c r="N17" s="157">
        <v>66.666666666666671</v>
      </c>
      <c r="O17" s="159">
        <v>0</v>
      </c>
      <c r="P17" s="157">
        <v>0</v>
      </c>
      <c r="Q17" s="159">
        <v>13.333333333333332</v>
      </c>
      <c r="R17" s="159">
        <v>0</v>
      </c>
      <c r="S17" s="159">
        <v>0</v>
      </c>
      <c r="T17" s="161">
        <v>0</v>
      </c>
      <c r="U17" s="28"/>
    </row>
    <row r="18" spans="1:28" s="29" customFormat="1" ht="21.95" customHeight="1" x14ac:dyDescent="0.2">
      <c r="A18" s="145" t="s">
        <v>46</v>
      </c>
      <c r="B18" s="162">
        <f>'1 In School Youth Part'!C18</f>
        <v>10</v>
      </c>
      <c r="C18" s="155">
        <v>60</v>
      </c>
      <c r="D18" s="156">
        <v>40</v>
      </c>
      <c r="E18" s="157">
        <v>0</v>
      </c>
      <c r="F18" s="158">
        <v>0</v>
      </c>
      <c r="G18" s="157">
        <v>30</v>
      </c>
      <c r="H18" s="157">
        <v>20</v>
      </c>
      <c r="I18" s="157">
        <v>0</v>
      </c>
      <c r="J18" s="157">
        <v>70</v>
      </c>
      <c r="K18" s="157">
        <v>90</v>
      </c>
      <c r="L18" s="159">
        <v>0</v>
      </c>
      <c r="M18" s="158">
        <v>0</v>
      </c>
      <c r="N18" s="157">
        <v>10</v>
      </c>
      <c r="O18" s="159">
        <v>0</v>
      </c>
      <c r="P18" s="157">
        <v>0</v>
      </c>
      <c r="Q18" s="157">
        <v>0</v>
      </c>
      <c r="R18" s="157">
        <v>0</v>
      </c>
      <c r="S18" s="157">
        <v>0</v>
      </c>
      <c r="T18" s="161">
        <v>0</v>
      </c>
      <c r="U18" s="28"/>
    </row>
    <row r="19" spans="1:28" s="29" customFormat="1" ht="21.95" customHeight="1" x14ac:dyDescent="0.2">
      <c r="A19" s="145" t="s">
        <v>47</v>
      </c>
      <c r="B19" s="154">
        <f>'1 In School Youth Part'!C19</f>
        <v>1</v>
      </c>
      <c r="C19" s="155">
        <v>0</v>
      </c>
      <c r="D19" s="163">
        <v>0</v>
      </c>
      <c r="E19" s="159">
        <v>100</v>
      </c>
      <c r="F19" s="158">
        <v>100</v>
      </c>
      <c r="G19" s="157">
        <v>100</v>
      </c>
      <c r="H19" s="157">
        <v>0</v>
      </c>
      <c r="I19" s="159">
        <v>0</v>
      </c>
      <c r="J19" s="157">
        <v>0</v>
      </c>
      <c r="K19" s="157">
        <v>100</v>
      </c>
      <c r="L19" s="159">
        <v>0</v>
      </c>
      <c r="M19" s="160">
        <v>0</v>
      </c>
      <c r="N19" s="157">
        <v>100</v>
      </c>
      <c r="O19" s="159">
        <v>0</v>
      </c>
      <c r="P19" s="157">
        <v>100</v>
      </c>
      <c r="Q19" s="159">
        <v>0</v>
      </c>
      <c r="R19" s="159">
        <v>100</v>
      </c>
      <c r="S19" s="159">
        <v>100</v>
      </c>
      <c r="T19" s="161">
        <v>0</v>
      </c>
      <c r="U19" s="28"/>
    </row>
    <row r="20" spans="1:28" s="29" customFormat="1" ht="21.95" customHeight="1" x14ac:dyDescent="0.2">
      <c r="A20" s="145" t="s">
        <v>48</v>
      </c>
      <c r="B20" s="162">
        <f>'1 In School Youth Part'!C20</f>
        <v>0</v>
      </c>
      <c r="C20" s="155"/>
      <c r="D20" s="156"/>
      <c r="E20" s="157"/>
      <c r="F20" s="158"/>
      <c r="G20" s="157"/>
      <c r="H20" s="157"/>
      <c r="I20" s="157"/>
      <c r="J20" s="157"/>
      <c r="K20" s="157"/>
      <c r="L20" s="159"/>
      <c r="M20" s="158"/>
      <c r="N20" s="157"/>
      <c r="O20" s="159"/>
      <c r="P20" s="157"/>
      <c r="Q20" s="159"/>
      <c r="R20" s="159"/>
      <c r="S20" s="159"/>
      <c r="T20" s="161"/>
      <c r="U20" s="28"/>
    </row>
    <row r="21" spans="1:28" s="29" customFormat="1" ht="21.95" customHeight="1" thickBot="1" x14ac:dyDescent="0.25">
      <c r="A21" s="164" t="s">
        <v>49</v>
      </c>
      <c r="B21" s="165">
        <f>'1 In School Youth Part'!C21</f>
        <v>29</v>
      </c>
      <c r="C21" s="166">
        <v>86.206896551724128</v>
      </c>
      <c r="D21" s="167">
        <v>13.793103448275863</v>
      </c>
      <c r="E21" s="168">
        <v>0</v>
      </c>
      <c r="F21" s="169">
        <v>44.827586206896548</v>
      </c>
      <c r="G21" s="167">
        <v>27.586206896551726</v>
      </c>
      <c r="H21" s="168">
        <v>37.931034482758619</v>
      </c>
      <c r="I21" s="168">
        <v>3.4482758620689657</v>
      </c>
      <c r="J21" s="167">
        <v>82.758620689655174</v>
      </c>
      <c r="K21" s="167">
        <v>86.206896551724128</v>
      </c>
      <c r="L21" s="168">
        <v>0</v>
      </c>
      <c r="M21" s="170">
        <v>3.4482758620689657</v>
      </c>
      <c r="N21" s="168">
        <v>0</v>
      </c>
      <c r="O21" s="167">
        <v>3.4482758620689657</v>
      </c>
      <c r="P21" s="167">
        <v>6.8965517241379315</v>
      </c>
      <c r="Q21" s="168">
        <v>6.8965517241379315</v>
      </c>
      <c r="R21" s="168">
        <v>6.8965517241379315</v>
      </c>
      <c r="S21" s="168">
        <v>0</v>
      </c>
      <c r="T21" s="171">
        <v>3.4482758620689657</v>
      </c>
      <c r="U21" s="28"/>
    </row>
    <row r="22" spans="1:28" s="29" customFormat="1" ht="21.95" customHeight="1" thickBot="1" x14ac:dyDescent="0.25">
      <c r="A22" s="172" t="s">
        <v>50</v>
      </c>
      <c r="B22" s="173">
        <f>SUM(B6:B21)</f>
        <v>296</v>
      </c>
      <c r="C22" s="174">
        <v>93.243243243243256</v>
      </c>
      <c r="D22" s="175">
        <v>6.0810810810810816</v>
      </c>
      <c r="E22" s="176">
        <v>0.67567567567567566</v>
      </c>
      <c r="F22" s="177">
        <v>53.378378378378372</v>
      </c>
      <c r="G22" s="176">
        <v>52.702702702702702</v>
      </c>
      <c r="H22" s="176">
        <v>18.581081081081081</v>
      </c>
      <c r="I22" s="176">
        <v>3.0405405405405408</v>
      </c>
      <c r="J22" s="176">
        <v>39.86486486486487</v>
      </c>
      <c r="K22" s="176">
        <v>93.581081081081081</v>
      </c>
      <c r="L22" s="178">
        <v>0</v>
      </c>
      <c r="M22" s="177">
        <v>2.0270270270270272</v>
      </c>
      <c r="N22" s="176">
        <v>66.891891891891888</v>
      </c>
      <c r="O22" s="176">
        <v>1.0135135135135136</v>
      </c>
      <c r="P22" s="176">
        <v>13.513513513513512</v>
      </c>
      <c r="Q22" s="176">
        <v>1.3513513513513513</v>
      </c>
      <c r="R22" s="176">
        <v>6.7567567567567561</v>
      </c>
      <c r="S22" s="176">
        <v>1.0135135135135136</v>
      </c>
      <c r="T22" s="179">
        <v>2.7027027027027026</v>
      </c>
      <c r="U22" s="28"/>
      <c r="W22" s="63"/>
      <c r="X22" s="64"/>
      <c r="Y22" s="64"/>
      <c r="Z22" s="64"/>
      <c r="AA22" s="64"/>
      <c r="AB22" s="64"/>
    </row>
    <row r="23" spans="1:28" x14ac:dyDescent="0.2">
      <c r="P23" s="12"/>
    </row>
  </sheetData>
  <mergeCells count="5">
    <mergeCell ref="A4:A5"/>
    <mergeCell ref="B4:T4"/>
    <mergeCell ref="A1:T1"/>
    <mergeCell ref="A2:T2"/>
    <mergeCell ref="A3:T3"/>
  </mergeCells>
  <phoneticPr fontId="2" type="noConversion"/>
  <printOptions horizontalCentered="1" verticalCentered="1"/>
  <pageMargins left="0.2" right="0.2" top="1" bottom="0.56999999999999995" header="0.12" footer="0.13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23"/>
  <sheetViews>
    <sheetView zoomScaleNormal="100" workbookViewId="0">
      <selection activeCell="A23" sqref="A23"/>
    </sheetView>
  </sheetViews>
  <sheetFormatPr defaultColWidth="9.140625" defaultRowHeight="12.75" x14ac:dyDescent="0.2"/>
  <cols>
    <col min="1" max="1" width="18.85546875" style="1" customWidth="1"/>
    <col min="2" max="2" width="5.85546875" style="1" customWidth="1"/>
    <col min="3" max="4" width="5.5703125" style="1" customWidth="1"/>
    <col min="5" max="5" width="4.7109375" style="1" customWidth="1"/>
    <col min="6" max="6" width="5.7109375" style="1" customWidth="1"/>
    <col min="7" max="7" width="6.85546875" style="1" customWidth="1"/>
    <col min="8" max="8" width="7.28515625" style="1" customWidth="1"/>
    <col min="9" max="9" width="6.42578125" style="1" customWidth="1"/>
    <col min="10" max="10" width="5.7109375" style="1" customWidth="1"/>
    <col min="11" max="11" width="5.85546875" style="120" customWidth="1"/>
    <col min="12" max="12" width="6.5703125" style="1" customWidth="1"/>
    <col min="13" max="13" width="5.85546875" style="1" customWidth="1"/>
    <col min="14" max="14" width="7" style="1" customWidth="1"/>
    <col min="15" max="15" width="6" style="1" customWidth="1"/>
    <col min="16" max="16" width="5" style="1" customWidth="1"/>
    <col min="17" max="17" width="5.85546875" style="1" customWidth="1"/>
    <col min="18" max="18" width="6.85546875" style="1" customWidth="1"/>
    <col min="19" max="19" width="7.28515625" style="1" customWidth="1"/>
    <col min="20" max="20" width="6.7109375" style="1" customWidth="1"/>
    <col min="21" max="16384" width="9.140625" style="1"/>
  </cols>
  <sheetData>
    <row r="1" spans="1:24" ht="20.100000000000001" customHeight="1" x14ac:dyDescent="0.2">
      <c r="A1" s="244" t="s">
        <v>16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2"/>
    </row>
    <row r="2" spans="1:24" ht="20.100000000000001" customHeight="1" x14ac:dyDescent="0.2">
      <c r="A2" s="273" t="str">
        <f>'1 In School Youth Part'!A2:N2</f>
        <v>FY23 QUARTER ENDING JUNE 30, 2023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5"/>
    </row>
    <row r="3" spans="1:24" ht="20.100000000000001" customHeight="1" thickBot="1" x14ac:dyDescent="0.3">
      <c r="A3" s="276" t="s">
        <v>87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8"/>
    </row>
    <row r="4" spans="1:24" ht="15" customHeight="1" x14ac:dyDescent="0.2">
      <c r="A4" s="265" t="str">
        <f>'1 In School Youth Part'!$A$4</f>
        <v>WORKFORCE AREA</v>
      </c>
      <c r="B4" s="249" t="s">
        <v>67</v>
      </c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79"/>
      <c r="S4" s="279"/>
      <c r="T4" s="280"/>
    </row>
    <row r="5" spans="1:24" ht="50.25" customHeight="1" thickBot="1" x14ac:dyDescent="0.25">
      <c r="A5" s="266"/>
      <c r="B5" s="139" t="s">
        <v>68</v>
      </c>
      <c r="C5" s="139" t="s">
        <v>88</v>
      </c>
      <c r="D5" s="141" t="s">
        <v>70</v>
      </c>
      <c r="E5" s="141" t="s">
        <v>71</v>
      </c>
      <c r="F5" s="142" t="s">
        <v>72</v>
      </c>
      <c r="G5" s="142" t="s">
        <v>73</v>
      </c>
      <c r="H5" s="141" t="s">
        <v>74</v>
      </c>
      <c r="I5" s="141" t="s">
        <v>75</v>
      </c>
      <c r="J5" s="141" t="s">
        <v>76</v>
      </c>
      <c r="K5" s="141" t="s">
        <v>77</v>
      </c>
      <c r="L5" s="141" t="s">
        <v>78</v>
      </c>
      <c r="M5" s="142" t="s">
        <v>79</v>
      </c>
      <c r="N5" s="142" t="s">
        <v>80</v>
      </c>
      <c r="O5" s="143" t="s">
        <v>81</v>
      </c>
      <c r="P5" s="141" t="s">
        <v>82</v>
      </c>
      <c r="Q5" s="141" t="s">
        <v>83</v>
      </c>
      <c r="R5" s="142" t="s">
        <v>84</v>
      </c>
      <c r="S5" s="142" t="s">
        <v>85</v>
      </c>
      <c r="T5" s="144" t="s">
        <v>86</v>
      </c>
      <c r="W5" s="4"/>
      <c r="X5" s="4"/>
    </row>
    <row r="6" spans="1:24" s="29" customFormat="1" ht="21.95" customHeight="1" x14ac:dyDescent="0.2">
      <c r="A6" s="18" t="s">
        <v>34</v>
      </c>
      <c r="B6" s="180">
        <f>'2 Out of School Youth Part'!C6</f>
        <v>40</v>
      </c>
      <c r="C6" s="181">
        <v>30</v>
      </c>
      <c r="D6" s="182">
        <v>40</v>
      </c>
      <c r="E6" s="182">
        <v>30</v>
      </c>
      <c r="F6" s="183">
        <v>62.5</v>
      </c>
      <c r="G6" s="182">
        <v>12.5</v>
      </c>
      <c r="H6" s="182">
        <v>17.5</v>
      </c>
      <c r="I6" s="184">
        <v>5</v>
      </c>
      <c r="J6" s="184">
        <v>22.5</v>
      </c>
      <c r="K6" s="184">
        <v>0</v>
      </c>
      <c r="L6" s="182">
        <v>70</v>
      </c>
      <c r="M6" s="185">
        <v>0</v>
      </c>
      <c r="N6" s="182">
        <v>17.5</v>
      </c>
      <c r="O6" s="182">
        <v>2.5</v>
      </c>
      <c r="P6" s="182">
        <v>27.5</v>
      </c>
      <c r="Q6" s="182">
        <v>2.5</v>
      </c>
      <c r="R6" s="182">
        <v>5</v>
      </c>
      <c r="S6" s="182">
        <v>25</v>
      </c>
      <c r="T6" s="186">
        <v>0</v>
      </c>
      <c r="U6" s="28"/>
    </row>
    <row r="7" spans="1:24" s="29" customFormat="1" ht="21.95" customHeight="1" x14ac:dyDescent="0.2">
      <c r="A7" s="30" t="s">
        <v>35</v>
      </c>
      <c r="B7" s="187">
        <f>'2 Out of School Youth Part'!C7</f>
        <v>100</v>
      </c>
      <c r="C7" s="188">
        <v>16</v>
      </c>
      <c r="D7" s="189">
        <v>50</v>
      </c>
      <c r="E7" s="189">
        <v>34</v>
      </c>
      <c r="F7" s="190">
        <v>51</v>
      </c>
      <c r="G7" s="189">
        <v>38</v>
      </c>
      <c r="H7" s="189">
        <v>64</v>
      </c>
      <c r="I7" s="189">
        <v>7</v>
      </c>
      <c r="J7" s="189">
        <v>11</v>
      </c>
      <c r="K7" s="191">
        <v>0</v>
      </c>
      <c r="L7" s="189">
        <v>48</v>
      </c>
      <c r="M7" s="190">
        <v>0</v>
      </c>
      <c r="N7" s="189">
        <v>60</v>
      </c>
      <c r="O7" s="189">
        <v>4</v>
      </c>
      <c r="P7" s="189">
        <v>16</v>
      </c>
      <c r="Q7" s="189">
        <v>2</v>
      </c>
      <c r="R7" s="189">
        <v>13</v>
      </c>
      <c r="S7" s="189">
        <v>8</v>
      </c>
      <c r="T7" s="192">
        <v>30</v>
      </c>
      <c r="U7" s="28"/>
    </row>
    <row r="8" spans="1:24" s="29" customFormat="1" ht="21.95" customHeight="1" x14ac:dyDescent="0.2">
      <c r="A8" s="18" t="s">
        <v>36</v>
      </c>
      <c r="B8" s="187">
        <f>'2 Out of School Youth Part'!C8</f>
        <v>24</v>
      </c>
      <c r="C8" s="188">
        <v>95.833333333333343</v>
      </c>
      <c r="D8" s="189">
        <v>4.166666666666667</v>
      </c>
      <c r="E8" s="189">
        <v>0</v>
      </c>
      <c r="F8" s="190">
        <v>33.333333333333336</v>
      </c>
      <c r="G8" s="189">
        <v>12.5</v>
      </c>
      <c r="H8" s="189">
        <v>25</v>
      </c>
      <c r="I8" s="189">
        <v>4.166666666666667</v>
      </c>
      <c r="J8" s="189">
        <v>54.166666666666671</v>
      </c>
      <c r="K8" s="191">
        <v>0</v>
      </c>
      <c r="L8" s="189">
        <v>87.5</v>
      </c>
      <c r="M8" s="193">
        <v>0</v>
      </c>
      <c r="N8" s="189">
        <v>41.666666666666671</v>
      </c>
      <c r="O8" s="189">
        <v>4.166666666666667</v>
      </c>
      <c r="P8" s="189">
        <v>4.166666666666667</v>
      </c>
      <c r="Q8" s="189">
        <v>0</v>
      </c>
      <c r="R8" s="189">
        <v>0</v>
      </c>
      <c r="S8" s="189">
        <v>0</v>
      </c>
      <c r="T8" s="192">
        <v>0</v>
      </c>
      <c r="U8" s="28"/>
    </row>
    <row r="9" spans="1:24" s="29" customFormat="1" ht="21.95" customHeight="1" x14ac:dyDescent="0.2">
      <c r="A9" s="18" t="s">
        <v>37</v>
      </c>
      <c r="B9" s="187">
        <f>'2 Out of School Youth Part'!C9</f>
        <v>70</v>
      </c>
      <c r="C9" s="188">
        <v>24.285714285714285</v>
      </c>
      <c r="D9" s="189">
        <v>51.428571428571431</v>
      </c>
      <c r="E9" s="189">
        <v>24.285714285714285</v>
      </c>
      <c r="F9" s="190">
        <v>52.857142857142854</v>
      </c>
      <c r="G9" s="189">
        <v>20</v>
      </c>
      <c r="H9" s="189">
        <v>80</v>
      </c>
      <c r="I9" s="191">
        <v>4.2857142857142856</v>
      </c>
      <c r="J9" s="191">
        <v>20</v>
      </c>
      <c r="K9" s="191">
        <v>0</v>
      </c>
      <c r="L9" s="189">
        <v>4.2857142857142856</v>
      </c>
      <c r="M9" s="193">
        <v>4.2857142857142856</v>
      </c>
      <c r="N9" s="189">
        <v>31.428571428571427</v>
      </c>
      <c r="O9" s="191">
        <v>1.4285714285714286</v>
      </c>
      <c r="P9" s="189">
        <v>15.714285714285714</v>
      </c>
      <c r="Q9" s="191">
        <v>4.2857142857142856</v>
      </c>
      <c r="R9" s="189">
        <v>18.571428571428569</v>
      </c>
      <c r="S9" s="189">
        <v>21.428571428571427</v>
      </c>
      <c r="T9" s="192">
        <v>1.4285714285714286</v>
      </c>
      <c r="U9" s="28"/>
    </row>
    <row r="10" spans="1:24" s="29" customFormat="1" ht="21.95" customHeight="1" x14ac:dyDescent="0.2">
      <c r="A10" s="18" t="s">
        <v>38</v>
      </c>
      <c r="B10" s="187">
        <f>'2 Out of School Youth Part'!C10</f>
        <v>44</v>
      </c>
      <c r="C10" s="188">
        <v>70.454545454545453</v>
      </c>
      <c r="D10" s="189">
        <v>22.727272727272727</v>
      </c>
      <c r="E10" s="189">
        <v>6.8181818181818183</v>
      </c>
      <c r="F10" s="190">
        <v>61.36363636363636</v>
      </c>
      <c r="G10" s="191">
        <v>27.272727272727273</v>
      </c>
      <c r="H10" s="191">
        <v>13.636363636363637</v>
      </c>
      <c r="I10" s="191">
        <v>11.363636363636363</v>
      </c>
      <c r="J10" s="189">
        <v>20.454545454545453</v>
      </c>
      <c r="K10" s="191">
        <v>0</v>
      </c>
      <c r="L10" s="189">
        <v>90.909090909090907</v>
      </c>
      <c r="M10" s="193">
        <v>4.5454545454545459</v>
      </c>
      <c r="N10" s="189">
        <v>0</v>
      </c>
      <c r="O10" s="191">
        <v>0</v>
      </c>
      <c r="P10" s="189">
        <v>0</v>
      </c>
      <c r="Q10" s="191">
        <v>0</v>
      </c>
      <c r="R10" s="191">
        <v>2.2727272727272729</v>
      </c>
      <c r="S10" s="189">
        <v>2.2727272727272729</v>
      </c>
      <c r="T10" s="192">
        <v>0</v>
      </c>
      <c r="U10" s="28"/>
    </row>
    <row r="11" spans="1:24" s="29" customFormat="1" ht="21.95" customHeight="1" x14ac:dyDescent="0.2">
      <c r="A11" s="18" t="s">
        <v>39</v>
      </c>
      <c r="B11" s="187">
        <f>'2 Out of School Youth Part'!C11</f>
        <v>108</v>
      </c>
      <c r="C11" s="188">
        <v>53.703703703703702</v>
      </c>
      <c r="D11" s="189">
        <v>25.925925925925927</v>
      </c>
      <c r="E11" s="189">
        <v>20.37037037037037</v>
      </c>
      <c r="F11" s="190">
        <v>65.740740740740733</v>
      </c>
      <c r="G11" s="189">
        <v>28.703703703703706</v>
      </c>
      <c r="H11" s="189">
        <v>23.148148148148149</v>
      </c>
      <c r="I11" s="189">
        <v>2.7777777777777777</v>
      </c>
      <c r="J11" s="189">
        <v>10.185185185185185</v>
      </c>
      <c r="K11" s="191">
        <v>0</v>
      </c>
      <c r="L11" s="189">
        <v>55.555555555555557</v>
      </c>
      <c r="M11" s="190">
        <v>0</v>
      </c>
      <c r="N11" s="189">
        <v>72.222222222222229</v>
      </c>
      <c r="O11" s="189">
        <v>0.92592592592592593</v>
      </c>
      <c r="P11" s="189">
        <v>9.2592592592592595</v>
      </c>
      <c r="Q11" s="189">
        <v>0.92592592592592593</v>
      </c>
      <c r="R11" s="189">
        <v>9.2592592592592595</v>
      </c>
      <c r="S11" s="189">
        <v>15.74074074074074</v>
      </c>
      <c r="T11" s="192">
        <v>0</v>
      </c>
      <c r="U11" s="28"/>
    </row>
    <row r="12" spans="1:24" s="29" customFormat="1" ht="21.95" customHeight="1" x14ac:dyDescent="0.2">
      <c r="A12" s="18" t="s">
        <v>40</v>
      </c>
      <c r="B12" s="187">
        <f>'2 Out of School Youth Part'!C12</f>
        <v>21</v>
      </c>
      <c r="C12" s="188">
        <v>4.7619047619047619</v>
      </c>
      <c r="D12" s="189">
        <v>38.095238095238095</v>
      </c>
      <c r="E12" s="189">
        <v>57.142857142857146</v>
      </c>
      <c r="F12" s="190">
        <v>57.142857142857146</v>
      </c>
      <c r="G12" s="189">
        <v>23.809523809523807</v>
      </c>
      <c r="H12" s="189">
        <v>23.809523809523807</v>
      </c>
      <c r="I12" s="189">
        <v>9.5238095238095237</v>
      </c>
      <c r="J12" s="189">
        <v>47.619047619047613</v>
      </c>
      <c r="K12" s="191">
        <v>0</v>
      </c>
      <c r="L12" s="189">
        <v>19.047619047619047</v>
      </c>
      <c r="M12" s="193">
        <v>0</v>
      </c>
      <c r="N12" s="189">
        <v>66.666666666666671</v>
      </c>
      <c r="O12" s="189">
        <v>0</v>
      </c>
      <c r="P12" s="189">
        <v>28.571428571428573</v>
      </c>
      <c r="Q12" s="189">
        <v>4.7619047619047619</v>
      </c>
      <c r="R12" s="189">
        <v>9.5238095238095237</v>
      </c>
      <c r="S12" s="189">
        <v>19.047619047619047</v>
      </c>
      <c r="T12" s="192">
        <v>14.285714285714286</v>
      </c>
      <c r="U12" s="28"/>
    </row>
    <row r="13" spans="1:24" s="29" customFormat="1" ht="21.95" customHeight="1" x14ac:dyDescent="0.2">
      <c r="A13" s="18" t="s">
        <v>41</v>
      </c>
      <c r="B13" s="187">
        <f>'2 Out of School Youth Part'!C13</f>
        <v>43</v>
      </c>
      <c r="C13" s="188">
        <v>39.534883720930232</v>
      </c>
      <c r="D13" s="189">
        <v>37.20930232558139</v>
      </c>
      <c r="E13" s="189">
        <v>23.255813953488374</v>
      </c>
      <c r="F13" s="190">
        <v>51.162790697674417</v>
      </c>
      <c r="G13" s="189">
        <v>32.558139534883722</v>
      </c>
      <c r="H13" s="191">
        <v>34.883720930232556</v>
      </c>
      <c r="I13" s="189">
        <v>18.604651162790695</v>
      </c>
      <c r="J13" s="189">
        <v>4.6511627906976738</v>
      </c>
      <c r="K13" s="191">
        <v>0</v>
      </c>
      <c r="L13" s="189">
        <v>81.395348837209298</v>
      </c>
      <c r="M13" s="193">
        <v>16.279069767441861</v>
      </c>
      <c r="N13" s="189">
        <v>0</v>
      </c>
      <c r="O13" s="191">
        <v>2.3255813953488369</v>
      </c>
      <c r="P13" s="189">
        <v>13.953488372093023</v>
      </c>
      <c r="Q13" s="189">
        <v>0</v>
      </c>
      <c r="R13" s="189">
        <v>2.3255813953488369</v>
      </c>
      <c r="S13" s="189">
        <v>18.604651162790695</v>
      </c>
      <c r="T13" s="192">
        <v>0</v>
      </c>
      <c r="U13" s="28"/>
    </row>
    <row r="14" spans="1:24" s="29" customFormat="1" ht="21.95" customHeight="1" x14ac:dyDescent="0.2">
      <c r="A14" s="18" t="s">
        <v>42</v>
      </c>
      <c r="B14" s="187">
        <f>'2 Out of School Youth Part'!C14</f>
        <v>74</v>
      </c>
      <c r="C14" s="188">
        <v>50</v>
      </c>
      <c r="D14" s="189">
        <v>37.837837837837839</v>
      </c>
      <c r="E14" s="189">
        <v>12.162162162162163</v>
      </c>
      <c r="F14" s="190">
        <v>31.081081081081081</v>
      </c>
      <c r="G14" s="189">
        <v>27.027027027027025</v>
      </c>
      <c r="H14" s="189">
        <v>47.297297297297298</v>
      </c>
      <c r="I14" s="189">
        <v>1.3513513513513513</v>
      </c>
      <c r="J14" s="189">
        <v>13.513513513513512</v>
      </c>
      <c r="K14" s="191">
        <v>0</v>
      </c>
      <c r="L14" s="189">
        <v>89.189189189189179</v>
      </c>
      <c r="M14" s="193">
        <v>0</v>
      </c>
      <c r="N14" s="189">
        <v>25.675675675675674</v>
      </c>
      <c r="O14" s="189">
        <v>4.0540540540540544</v>
      </c>
      <c r="P14" s="189">
        <v>18.918918918918919</v>
      </c>
      <c r="Q14" s="189">
        <v>0</v>
      </c>
      <c r="R14" s="189">
        <v>5.4054054054054053</v>
      </c>
      <c r="S14" s="189">
        <v>1.3513513513513513</v>
      </c>
      <c r="T14" s="192">
        <v>1.3513513513513513</v>
      </c>
      <c r="U14" s="28"/>
    </row>
    <row r="15" spans="1:24" s="29" customFormat="1" ht="21.95" customHeight="1" x14ac:dyDescent="0.2">
      <c r="A15" s="18" t="s">
        <v>43</v>
      </c>
      <c r="B15" s="187">
        <f>'2 Out of School Youth Part'!C15</f>
        <v>227</v>
      </c>
      <c r="C15" s="188">
        <v>60.352422907488993</v>
      </c>
      <c r="D15" s="189">
        <v>20.704845814977975</v>
      </c>
      <c r="E15" s="189">
        <v>18.942731277533039</v>
      </c>
      <c r="F15" s="190">
        <v>51.101321585903086</v>
      </c>
      <c r="G15" s="189">
        <v>67.841409691629963</v>
      </c>
      <c r="H15" s="189">
        <v>21.145374449339204</v>
      </c>
      <c r="I15" s="189">
        <v>0.44052863436123346</v>
      </c>
      <c r="J15" s="189">
        <v>7.9295154185022021</v>
      </c>
      <c r="K15" s="191">
        <v>0</v>
      </c>
      <c r="L15" s="189">
        <v>92.070484581497809</v>
      </c>
      <c r="M15" s="193">
        <v>0</v>
      </c>
      <c r="N15" s="189">
        <v>88.105726872246692</v>
      </c>
      <c r="O15" s="189">
        <v>2.2026431718061672</v>
      </c>
      <c r="P15" s="189">
        <v>20.264317180616739</v>
      </c>
      <c r="Q15" s="189">
        <v>1.3215859030837003</v>
      </c>
      <c r="R15" s="189">
        <v>20.704845814977975</v>
      </c>
      <c r="S15" s="189">
        <v>5.2863436123348011</v>
      </c>
      <c r="T15" s="192">
        <v>0</v>
      </c>
      <c r="U15" s="28"/>
    </row>
    <row r="16" spans="1:24" s="29" customFormat="1" ht="21.95" customHeight="1" x14ac:dyDescent="0.2">
      <c r="A16" s="18" t="s">
        <v>44</v>
      </c>
      <c r="B16" s="187">
        <f>'2 Out of School Youth Part'!C16</f>
        <v>20</v>
      </c>
      <c r="C16" s="188">
        <v>0</v>
      </c>
      <c r="D16" s="189">
        <v>40</v>
      </c>
      <c r="E16" s="189">
        <v>60</v>
      </c>
      <c r="F16" s="190">
        <v>55</v>
      </c>
      <c r="G16" s="189">
        <v>95</v>
      </c>
      <c r="H16" s="189">
        <v>30</v>
      </c>
      <c r="I16" s="189">
        <v>10</v>
      </c>
      <c r="J16" s="189">
        <v>5</v>
      </c>
      <c r="K16" s="191">
        <v>0</v>
      </c>
      <c r="L16" s="189">
        <v>0</v>
      </c>
      <c r="M16" s="190">
        <v>10</v>
      </c>
      <c r="N16" s="189">
        <v>0</v>
      </c>
      <c r="O16" s="189">
        <v>5</v>
      </c>
      <c r="P16" s="189">
        <v>15</v>
      </c>
      <c r="Q16" s="191">
        <v>0</v>
      </c>
      <c r="R16" s="189">
        <v>5</v>
      </c>
      <c r="S16" s="189">
        <v>20</v>
      </c>
      <c r="T16" s="192">
        <v>85</v>
      </c>
      <c r="U16" s="28"/>
    </row>
    <row r="17" spans="1:28" s="29" customFormat="1" ht="21.95" customHeight="1" x14ac:dyDescent="0.2">
      <c r="A17" s="18" t="s">
        <v>45</v>
      </c>
      <c r="B17" s="214">
        <f>'2 Out of School Youth Part'!C17</f>
        <v>15</v>
      </c>
      <c r="C17" s="188">
        <v>13.333333333333332</v>
      </c>
      <c r="D17" s="189">
        <v>66.666666666666671</v>
      </c>
      <c r="E17" s="189">
        <v>20</v>
      </c>
      <c r="F17" s="190">
        <v>46.666666666666671</v>
      </c>
      <c r="G17" s="189">
        <v>40</v>
      </c>
      <c r="H17" s="189">
        <v>33.333333333333336</v>
      </c>
      <c r="I17" s="189">
        <v>0</v>
      </c>
      <c r="J17" s="189">
        <v>20</v>
      </c>
      <c r="K17" s="191">
        <v>0</v>
      </c>
      <c r="L17" s="189">
        <v>20</v>
      </c>
      <c r="M17" s="193">
        <v>0</v>
      </c>
      <c r="N17" s="189">
        <v>46.666666666666671</v>
      </c>
      <c r="O17" s="189">
        <v>0</v>
      </c>
      <c r="P17" s="189">
        <v>20</v>
      </c>
      <c r="Q17" s="191">
        <v>0</v>
      </c>
      <c r="R17" s="189">
        <v>66.666666666666671</v>
      </c>
      <c r="S17" s="189">
        <v>13.333333333333332</v>
      </c>
      <c r="T17" s="192">
        <v>6.6666666666666661</v>
      </c>
      <c r="U17" s="28"/>
    </row>
    <row r="18" spans="1:28" s="29" customFormat="1" ht="21.95" customHeight="1" x14ac:dyDescent="0.2">
      <c r="A18" s="18" t="s">
        <v>46</v>
      </c>
      <c r="B18" s="187">
        <f>'2 Out of School Youth Part'!C18</f>
        <v>98</v>
      </c>
      <c r="C18" s="188">
        <v>42.857142857142854</v>
      </c>
      <c r="D18" s="189">
        <v>31.632653061224492</v>
      </c>
      <c r="E18" s="189">
        <v>25.510204081632654</v>
      </c>
      <c r="F18" s="190">
        <v>51.020408163265309</v>
      </c>
      <c r="G18" s="189">
        <v>32.653061224489797</v>
      </c>
      <c r="H18" s="189">
        <v>19.387755102040817</v>
      </c>
      <c r="I18" s="191">
        <v>0</v>
      </c>
      <c r="J18" s="189">
        <v>40.816326530612244</v>
      </c>
      <c r="K18" s="191">
        <v>0</v>
      </c>
      <c r="L18" s="189">
        <v>41.836734693877553</v>
      </c>
      <c r="M18" s="190">
        <v>1.0204081632653061</v>
      </c>
      <c r="N18" s="189">
        <v>27.551020408163268</v>
      </c>
      <c r="O18" s="191">
        <v>2.0408163265306123</v>
      </c>
      <c r="P18" s="189">
        <v>14.285714285714286</v>
      </c>
      <c r="Q18" s="189">
        <v>3.0612244897959182</v>
      </c>
      <c r="R18" s="189">
        <v>3.0612244897959182</v>
      </c>
      <c r="S18" s="189">
        <v>28.571428571428573</v>
      </c>
      <c r="T18" s="192">
        <v>1.0204081632653061</v>
      </c>
      <c r="U18" s="28"/>
    </row>
    <row r="19" spans="1:28" s="29" customFormat="1" ht="21.95" customHeight="1" x14ac:dyDescent="0.2">
      <c r="A19" s="18" t="s">
        <v>47</v>
      </c>
      <c r="B19" s="187">
        <f>'2 Out of School Youth Part'!C19</f>
        <v>36</v>
      </c>
      <c r="C19" s="188">
        <v>19.444444444444443</v>
      </c>
      <c r="D19" s="189">
        <v>25</v>
      </c>
      <c r="E19" s="189">
        <v>55.555555555555557</v>
      </c>
      <c r="F19" s="190">
        <v>83.333333333333343</v>
      </c>
      <c r="G19" s="189">
        <v>41.666666666666671</v>
      </c>
      <c r="H19" s="189">
        <v>13.888888888888889</v>
      </c>
      <c r="I19" s="191">
        <v>0</v>
      </c>
      <c r="J19" s="189">
        <v>13.888888888888889</v>
      </c>
      <c r="K19" s="191">
        <v>0</v>
      </c>
      <c r="L19" s="189">
        <v>50</v>
      </c>
      <c r="M19" s="193">
        <v>2.7777777777777777</v>
      </c>
      <c r="N19" s="189">
        <v>94.444444444444457</v>
      </c>
      <c r="O19" s="189">
        <v>2.7777777777777777</v>
      </c>
      <c r="P19" s="189">
        <v>41.666666666666671</v>
      </c>
      <c r="Q19" s="189">
        <v>0</v>
      </c>
      <c r="R19" s="191">
        <v>22.222222222222221</v>
      </c>
      <c r="S19" s="189">
        <v>50</v>
      </c>
      <c r="T19" s="192">
        <v>0</v>
      </c>
      <c r="U19" s="28"/>
    </row>
    <row r="20" spans="1:28" s="29" customFormat="1" ht="21.95" customHeight="1" x14ac:dyDescent="0.2">
      <c r="A20" s="18" t="s">
        <v>48</v>
      </c>
      <c r="B20" s="187">
        <f>'2 Out of School Youth Part'!C20</f>
        <v>55</v>
      </c>
      <c r="C20" s="188">
        <v>56.36363636363636</v>
      </c>
      <c r="D20" s="189">
        <v>29.09090909090909</v>
      </c>
      <c r="E20" s="189">
        <v>14.545454545454545</v>
      </c>
      <c r="F20" s="190">
        <v>54.545454545454547</v>
      </c>
      <c r="G20" s="189">
        <v>30.90909090909091</v>
      </c>
      <c r="H20" s="189">
        <v>23.636363636363637</v>
      </c>
      <c r="I20" s="189">
        <v>0</v>
      </c>
      <c r="J20" s="189">
        <v>16.363636363636363</v>
      </c>
      <c r="K20" s="191">
        <v>0</v>
      </c>
      <c r="L20" s="189">
        <v>92.72727272727272</v>
      </c>
      <c r="M20" s="190">
        <v>0</v>
      </c>
      <c r="N20" s="189">
        <v>74.545454545454547</v>
      </c>
      <c r="O20" s="189">
        <v>3.6363636363636362</v>
      </c>
      <c r="P20" s="189">
        <v>18.181818181818183</v>
      </c>
      <c r="Q20" s="189">
        <v>0</v>
      </c>
      <c r="R20" s="189">
        <v>1.8181818181818181</v>
      </c>
      <c r="S20" s="189">
        <v>7.2727272727272725</v>
      </c>
      <c r="T20" s="192">
        <v>60</v>
      </c>
      <c r="U20" s="28"/>
    </row>
    <row r="21" spans="1:28" s="29" customFormat="1" ht="21.95" customHeight="1" thickBot="1" x14ac:dyDescent="0.25">
      <c r="A21" s="49" t="s">
        <v>49</v>
      </c>
      <c r="B21" s="194">
        <f>'2 Out of School Youth Part'!C21</f>
        <v>68</v>
      </c>
      <c r="C21" s="195">
        <v>52.941176470588232</v>
      </c>
      <c r="D21" s="196">
        <v>35.294117647058826</v>
      </c>
      <c r="E21" s="196">
        <v>11.764705882352942</v>
      </c>
      <c r="F21" s="197">
        <v>48.529411764705884</v>
      </c>
      <c r="G21" s="196">
        <v>11.764705882352942</v>
      </c>
      <c r="H21" s="196">
        <v>25</v>
      </c>
      <c r="I21" s="198">
        <v>1.4705882352941178</v>
      </c>
      <c r="J21" s="196">
        <v>48.529411764705884</v>
      </c>
      <c r="K21" s="198">
        <v>0</v>
      </c>
      <c r="L21" s="196">
        <v>44.117647058823529</v>
      </c>
      <c r="M21" s="199">
        <v>0</v>
      </c>
      <c r="N21" s="196">
        <v>11.764705882352942</v>
      </c>
      <c r="O21" s="196">
        <v>7.3529411764705879</v>
      </c>
      <c r="P21" s="196">
        <v>19.117647058823529</v>
      </c>
      <c r="Q21" s="196">
        <v>5.882352941176471</v>
      </c>
      <c r="R21" s="196">
        <v>10.294117647058824</v>
      </c>
      <c r="S21" s="198">
        <v>10.294117647058824</v>
      </c>
      <c r="T21" s="200">
        <v>4.4117647058823533</v>
      </c>
      <c r="U21" s="28"/>
    </row>
    <row r="22" spans="1:28" s="29" customFormat="1" ht="21.95" customHeight="1" thickBot="1" x14ac:dyDescent="0.25">
      <c r="A22" s="201" t="s">
        <v>50</v>
      </c>
      <c r="B22" s="202">
        <f>SUM(B6:B21)</f>
        <v>1043</v>
      </c>
      <c r="C22" s="203">
        <v>44.774688398849477</v>
      </c>
      <c r="D22" s="204">
        <v>32.406519654841802</v>
      </c>
      <c r="E22" s="204">
        <v>22.818791946308725</v>
      </c>
      <c r="F22" s="205">
        <v>53.020134228187914</v>
      </c>
      <c r="G22" s="204">
        <v>37.679769894534992</v>
      </c>
      <c r="H22" s="204">
        <v>31.831255992329815</v>
      </c>
      <c r="I22" s="204">
        <v>3.4515819750719077</v>
      </c>
      <c r="J22" s="204">
        <v>18.983700862895493</v>
      </c>
      <c r="K22" s="206">
        <v>0</v>
      </c>
      <c r="L22" s="204">
        <v>62.991371045062323</v>
      </c>
      <c r="M22" s="205">
        <v>1.5340364333652925</v>
      </c>
      <c r="N22" s="204">
        <v>50.527325023969318</v>
      </c>
      <c r="O22" s="204">
        <v>2.6845637583892619</v>
      </c>
      <c r="P22" s="204">
        <v>17.162032598274209</v>
      </c>
      <c r="Q22" s="204">
        <v>1.7257909875359538</v>
      </c>
      <c r="R22" s="204">
        <v>11.792905081495684</v>
      </c>
      <c r="S22" s="204">
        <v>13.326941514860978</v>
      </c>
      <c r="T22" s="207">
        <v>8.6289549376797705</v>
      </c>
      <c r="U22" s="28"/>
      <c r="W22" s="63"/>
      <c r="X22" s="64"/>
      <c r="Y22" s="64"/>
      <c r="Z22" s="64"/>
      <c r="AA22" s="64"/>
      <c r="AB22" s="64"/>
    </row>
    <row r="23" spans="1:28" x14ac:dyDescent="0.2">
      <c r="P23" s="12"/>
    </row>
  </sheetData>
  <mergeCells count="5">
    <mergeCell ref="A4:A5"/>
    <mergeCell ref="B4:T4"/>
    <mergeCell ref="A1:T1"/>
    <mergeCell ref="A2:T2"/>
    <mergeCell ref="A3:T3"/>
  </mergeCells>
  <phoneticPr fontId="2" type="noConversion"/>
  <printOptions horizontalCentered="1" verticalCentered="1"/>
  <pageMargins left="0.25" right="0.25" top="1" bottom="0.56999999999999995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4" ma:contentTypeDescription="Create a new document." ma:contentTypeScope="" ma:versionID="c29c7246051cd44b19f465aed225508f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ed947e1ea6f94eac5b803d60f74d7999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A4B695-84A0-48AB-BA47-A2C6EBBEC2A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6F0B420-097E-4F15-AC0F-579CF8EA21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64FBCB-1352-4804-A48D-CC4E9E0CA6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Cover Sheet </vt:lpstr>
      <vt:lpstr>1 In School Youth Part</vt:lpstr>
      <vt:lpstr>2 Out of School Youth Part</vt:lpstr>
      <vt:lpstr>3 Total Youth Part</vt:lpstr>
      <vt:lpstr>4 In School Youth Exits</vt:lpstr>
      <vt:lpstr>5 Out School Youth Exits</vt:lpstr>
      <vt:lpstr>6 Total Youth Exits</vt:lpstr>
      <vt:lpstr>7 In School Characteristic</vt:lpstr>
      <vt:lpstr>8 Out School Characteristics</vt:lpstr>
      <vt:lpstr>9 Total Characteristics</vt:lpstr>
      <vt:lpstr>'1 In School Youth Part'!Print_Area</vt:lpstr>
      <vt:lpstr>'2 Out of School Youth Part'!Print_Area</vt:lpstr>
      <vt:lpstr>'3 Total Youth Part'!Print_Area</vt:lpstr>
      <vt:lpstr>'4 In School Youth Exits'!Print_Area</vt:lpstr>
      <vt:lpstr>'5 Out School Youth Exits'!Print_Area</vt:lpstr>
      <vt:lpstr>'6 Total Youth Exits'!Print_Area</vt:lpstr>
      <vt:lpstr>'7 In School Characteristic'!Print_Area</vt:lpstr>
      <vt:lpstr>'8 Out School Characteristics'!Print_Area</vt:lpstr>
      <vt:lpstr>'9 Total Characteristics'!Print_Area</vt:lpstr>
      <vt:lpstr>'Cover Sheet 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Title I Youth Participant Summary</dc:title>
  <dc:subject/>
  <dc:creator>Joan Boucher</dc:creator>
  <cp:keywords/>
  <dc:description/>
  <cp:lastModifiedBy>Boucher, Joan (DWD)</cp:lastModifiedBy>
  <cp:revision/>
  <dcterms:created xsi:type="dcterms:W3CDTF">1998-10-15T18:42:20Z</dcterms:created>
  <dcterms:modified xsi:type="dcterms:W3CDTF">2023-10-13T19:28:17Z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18857600.0000000</vt:lpwstr>
  </property>
  <property fmtid="{D5CDD505-2E9C-101B-9397-08002B2CF9AE}" pid="4" name="display_urn:schemas-microsoft-com:office:office#Author">
    <vt:lpwstr>Boucher, Joan (DWD)</vt:lpwstr>
  </property>
</Properties>
</file>