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4 06302023/"/>
    </mc:Choice>
  </mc:AlternateContent>
  <xr:revisionPtr revIDLastSave="51" documentId="11_BE5FC5772CEDE45E93A3BF2CAA6238AC00A2528F" xr6:coauthVersionLast="47" xr6:coauthVersionMax="47" xr10:uidLastSave="{0EE17A46-36C2-456B-9555-6E10D48B03AF}"/>
  <bookViews>
    <workbookView xWindow="-120" yWindow="-120" windowWidth="19410" windowHeight="9705" tabRatio="682" xr2:uid="{00000000-000D-0000-FFFF-FFFF00000000}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'1PartandTrng'!$A$1:$L$10</definedName>
    <definedName name="_xlnm.Print_Area" localSheetId="2">'2ExitsOutcomes'!$A$1:$M$10</definedName>
    <definedName name="_xlnm.Print_Area" localSheetId="3">'3Characteristics'!$A$1:$N$8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1" l="1"/>
  <c r="E8" i="41" s="1"/>
  <c r="A8" i="47"/>
  <c r="B8" i="41"/>
  <c r="H8" i="41"/>
  <c r="K8" i="41"/>
  <c r="A8" i="41"/>
  <c r="G8" i="53"/>
  <c r="D8" i="53"/>
  <c r="C9" i="53"/>
  <c r="J8" i="41" l="1"/>
  <c r="B9" i="41"/>
  <c r="G7" i="53"/>
  <c r="C7" i="41"/>
  <c r="E7" i="41" s="1"/>
  <c r="A7" i="47"/>
  <c r="B7" i="41"/>
  <c r="A7" i="41"/>
  <c r="K7" i="41"/>
  <c r="D7" i="53"/>
  <c r="E9" i="53"/>
  <c r="L9" i="53"/>
  <c r="K9" i="53"/>
  <c r="J9" i="53"/>
  <c r="I9" i="53"/>
  <c r="H9" i="53"/>
  <c r="F9" i="53"/>
  <c r="G9" i="53" s="1"/>
  <c r="B9" i="53"/>
  <c r="G9" i="41"/>
  <c r="I9" i="41"/>
  <c r="D9" i="41"/>
  <c r="A6" i="47"/>
  <c r="K6" i="41"/>
  <c r="C6" i="41"/>
  <c r="F6" i="41" s="1"/>
  <c r="B6" i="41"/>
  <c r="A6" i="41"/>
  <c r="G6" i="53"/>
  <c r="D6" i="53"/>
  <c r="A2" i="47"/>
  <c r="A2" i="41"/>
  <c r="A1" i="41"/>
  <c r="A1" i="47"/>
  <c r="F7" i="41"/>
  <c r="H7" i="41" s="1"/>
  <c r="J7" i="41" l="1"/>
  <c r="C9" i="41"/>
  <c r="E9" i="41" s="1"/>
  <c r="D9" i="53"/>
  <c r="K9" i="41"/>
  <c r="H6" i="41"/>
  <c r="E6" i="41"/>
  <c r="J6" i="41"/>
  <c r="F9" i="41" l="1"/>
  <c r="H9" i="41"/>
  <c r="J9" i="41"/>
</calcChain>
</file>

<file path=xl/sharedStrings.xml><?xml version="1.0" encoding="utf-8"?>
<sst xmlns="http://schemas.openxmlformats.org/spreadsheetml/2006/main" count="69" uniqueCount="51">
  <si>
    <t>TAB 8 - NATIONAL DISLOCATED WORKER GRANTS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</si>
  <si>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</si>
  <si>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</si>
  <si>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</si>
  <si>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</si>
  <si>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</si>
  <si>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</si>
  <si>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</si>
  <si>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</si>
  <si>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</si>
  <si>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</si>
  <si>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</si>
  <si>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</si>
  <si>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</si>
  <si>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</si>
  <si>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</si>
  <si>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</si>
  <si>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</si>
  <si>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</si>
  <si>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</si>
  <si>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Hampden: COVID-19 Disaster
04/10/2020 - 03/31/2023</t>
  </si>
  <si>
    <t>New Bedford:  Opioid
07/01/2021 - 06/30/2023</t>
  </si>
  <si>
    <t>Merrimack Valley:  Southwick
04/01/2021 - 03/31/2023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</si>
  <si>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</si>
  <si>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</si>
  <si>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</si>
  <si>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</si>
  <si>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</si>
  <si>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</si>
  <si>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</si>
  <si>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</si>
  <si>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</si>
  <si>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</si>
  <si>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</si>
  <si>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</si>
  <si>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</si>
  <si>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</si>
  <si>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</si>
  <si>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</si>
  <si>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</si>
  <si>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</si>
  <si>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</si>
  <si>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</si>
  <si>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</si>
  <si>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</si>
  <si>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</si>
  <si>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</si>
  <si>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</si>
  <si>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</si>
  <si>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</si>
  <si>
    <t>FY23 QUARTER ENDING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</si>
</sst>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/>
    <xf numFmtId="0" fontId="4" fillId="0" borderId="0" xfId="1" applyFont="1"/>
    <xf numFmtId="0" fontId="9" fillId="0" borderId="1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4" fillId="0" borderId="0" xfId="1" applyFont="1" applyAlignment="1">
      <alignment wrapText="1"/>
    </xf>
    <xf numFmtId="0" fontId="9" fillId="0" borderId="6" xfId="1" applyFont="1" applyBorder="1" applyAlignment="1">
      <alignment vertical="center" wrapText="1"/>
    </xf>
    <xf numFmtId="1" fontId="9" fillId="0" borderId="7" xfId="1" applyNumberFormat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9" fillId="0" borderId="8" xfId="1" applyNumberFormat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1" fontId="9" fillId="0" borderId="11" xfId="1" applyNumberFormat="1" applyFont="1" applyBorder="1" applyAlignment="1">
      <alignment horizontal="center" vertical="center"/>
    </xf>
    <xf numFmtId="1" fontId="9" fillId="0" borderId="9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" fontId="9" fillId="0" borderId="12" xfId="1" applyNumberFormat="1" applyFont="1" applyBorder="1" applyAlignment="1">
      <alignment horizontal="center" vertical="center"/>
    </xf>
    <xf numFmtId="1" fontId="9" fillId="0" borderId="13" xfId="1" applyNumberFormat="1" applyFont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9" fontId="9" fillId="0" borderId="15" xfId="1" applyNumberFormat="1" applyFont="1" applyBorder="1" applyAlignment="1">
      <alignment horizontal="center" vertical="center"/>
    </xf>
    <xf numFmtId="3" fontId="9" fillId="0" borderId="12" xfId="1" applyNumberFormat="1" applyFont="1" applyBorder="1" applyAlignment="1">
      <alignment horizontal="center" vertical="center"/>
    </xf>
    <xf numFmtId="0" fontId="10" fillId="0" borderId="16" xfId="1" applyFont="1" applyBorder="1" applyAlignment="1">
      <alignment vertical="center"/>
    </xf>
    <xf numFmtId="3" fontId="10" fillId="0" borderId="17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9" fontId="10" fillId="0" borderId="19" xfId="1" applyNumberFormat="1" applyFont="1" applyBorder="1" applyAlignment="1">
      <alignment horizontal="center" vertical="center"/>
    </xf>
    <xf numFmtId="3" fontId="10" fillId="0" borderId="20" xfId="1" applyNumberFormat="1" applyFont="1" applyBorder="1" applyAlignment="1">
      <alignment horizontal="center" vertical="center"/>
    </xf>
    <xf numFmtId="3" fontId="10" fillId="0" borderId="21" xfId="1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 wrapText="1"/>
    </xf>
    <xf numFmtId="164" fontId="9" fillId="0" borderId="22" xfId="0" applyNumberFormat="1" applyFont="1" applyBorder="1" applyAlignment="1">
      <alignment horizontal="center" wrapText="1"/>
    </xf>
    <xf numFmtId="1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9" fontId="9" fillId="0" borderId="24" xfId="0" applyNumberFormat="1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165" fontId="9" fillId="0" borderId="24" xfId="0" applyNumberFormat="1" applyFont="1" applyBorder="1" applyAlignment="1">
      <alignment horizontal="center" wrapText="1"/>
    </xf>
    <xf numFmtId="164" fontId="9" fillId="0" borderId="25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center" wrapText="1"/>
    </xf>
    <xf numFmtId="3" fontId="9" fillId="0" borderId="26" xfId="0" applyNumberFormat="1" applyFont="1" applyBorder="1" applyAlignment="1">
      <alignment horizontal="right" vertical="center" wrapText="1" indent="2"/>
    </xf>
    <xf numFmtId="1" fontId="9" fillId="0" borderId="7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9" fillId="0" borderId="27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10" fillId="0" borderId="16" xfId="0" applyFont="1" applyBorder="1" applyAlignment="1">
      <alignment vertical="center"/>
    </xf>
    <xf numFmtId="3" fontId="10" fillId="0" borderId="16" xfId="0" applyNumberFormat="1" applyFont="1" applyBorder="1" applyAlignment="1">
      <alignment horizontal="right" vertical="center" wrapText="1" indent="2"/>
    </xf>
    <xf numFmtId="3" fontId="10" fillId="0" borderId="17" xfId="0" applyNumberFormat="1" applyFont="1" applyBorder="1" applyAlignment="1">
      <alignment horizontal="center" vertical="center"/>
    </xf>
    <xf numFmtId="9" fontId="10" fillId="0" borderId="19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9" fontId="9" fillId="0" borderId="17" xfId="0" applyNumberFormat="1" applyFont="1" applyBorder="1" applyAlignment="1">
      <alignment horizontal="center" vertical="center"/>
    </xf>
    <xf numFmtId="165" fontId="10" fillId="0" borderId="21" xfId="0" applyNumberFormat="1" applyFont="1" applyBorder="1" applyAlignment="1">
      <alignment horizontal="center" vertical="center"/>
    </xf>
    <xf numFmtId="166" fontId="10" fillId="0" borderId="19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9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8" fillId="0" borderId="0" xfId="0" applyFont="1"/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31" xfId="0" applyFont="1" applyBorder="1" applyAlignment="1">
      <alignment vertical="center" wrapText="1"/>
    </xf>
    <xf numFmtId="166" fontId="4" fillId="2" borderId="12" xfId="2" applyNumberFormat="1" applyFont="1" applyFill="1" applyBorder="1" applyAlignment="1">
      <alignment horizontal="center" vertical="center"/>
    </xf>
    <xf numFmtId="166" fontId="4" fillId="0" borderId="13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166" fontId="4" fillId="2" borderId="28" xfId="2" applyNumberFormat="1" applyFont="1" applyFill="1" applyBorder="1" applyAlignment="1">
      <alignment horizontal="center" vertic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26" xfId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6" fontId="4" fillId="2" borderId="8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3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wrapText="1"/>
    </xf>
    <xf numFmtId="0" fontId="9" fillId="0" borderId="36" xfId="1" applyFont="1" applyBorder="1" applyAlignment="1">
      <alignment horizontal="center" wrapText="1"/>
    </xf>
    <xf numFmtId="0" fontId="9" fillId="0" borderId="37" xfId="1" applyFont="1" applyBorder="1" applyAlignment="1">
      <alignment horizontal="center" wrapText="1"/>
    </xf>
    <xf numFmtId="0" fontId="11" fillId="0" borderId="3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165" fontId="11" fillId="0" borderId="34" xfId="0" applyNumberFormat="1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  <xf numFmtId="165" fontId="11" fillId="0" borderId="35" xfId="0" applyNumberFormat="1" applyFont="1" applyBorder="1" applyAlignment="1">
      <alignment horizontal="center" vertical="center" wrapText="1"/>
    </xf>
    <xf numFmtId="165" fontId="11" fillId="0" borderId="38" xfId="0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33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9" fillId="0" borderId="23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1" fontId="9" fillId="0" borderId="23" xfId="0" applyNumberFormat="1" applyFont="1" applyBorder="1" applyAlignment="1">
      <alignment horizontal="center"/>
    </xf>
    <xf numFmtId="1" fontId="9" fillId="0" borderId="36" xfId="0" applyNumberFormat="1" applyFont="1" applyBorder="1" applyAlignment="1">
      <alignment horizontal="center"/>
    </xf>
    <xf numFmtId="1" fontId="9" fillId="0" borderId="37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0" fillId="0" borderId="3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1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activeCell="A29" sqref="A29"/>
    </sheetView>
  </sheetViews>
  <sheetFormatPr defaultRowHeight="12.75" x14ac:dyDescent="0.2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 x14ac:dyDescent="0.25">
      <c r="A1" s="99"/>
      <c r="B1" s="99"/>
      <c r="C1" s="99"/>
    </row>
    <row r="2" spans="1:15" ht="18.75" customHeight="1" x14ac:dyDescent="0.3">
      <c r="A2" s="100"/>
      <c r="B2" s="100"/>
      <c r="C2" s="100"/>
    </row>
    <row r="3" spans="1:15" ht="18.75" customHeight="1" x14ac:dyDescent="0.3">
      <c r="A3" s="100" t="s">
        <v>0</v>
      </c>
      <c r="B3" s="100"/>
      <c r="C3" s="100"/>
    </row>
    <row r="4" spans="1:15" ht="9" customHeight="1" x14ac:dyDescent="0.3">
      <c r="A4" s="100"/>
      <c r="B4" s="100"/>
      <c r="C4" s="100"/>
    </row>
    <row r="5" spans="1:15" ht="15.75" customHeight="1" x14ac:dyDescent="0.3">
      <c r="A5" s="100" t="s">
        <v>50</v>
      </c>
      <c r="B5" s="100"/>
      <c r="C5" s="100"/>
    </row>
    <row r="6" spans="1:15" ht="15.75" customHeight="1" x14ac:dyDescent="0.3">
      <c r="A6" s="97"/>
      <c r="B6" s="97"/>
      <c r="C6" s="97"/>
    </row>
    <row r="7" spans="1:15" ht="18.75" x14ac:dyDescent="0.3">
      <c r="A7" s="101"/>
      <c r="B7" s="101"/>
      <c r="C7" s="101"/>
    </row>
    <row r="8" spans="1:15" ht="18.75" x14ac:dyDescent="0.3">
      <c r="A8" s="2"/>
      <c r="B8" s="2"/>
      <c r="C8" s="2"/>
    </row>
    <row r="9" spans="1:15" ht="18.75" x14ac:dyDescent="0.3">
      <c r="A9" s="100" t="s">
        <v>1</v>
      </c>
      <c r="B9" s="100"/>
      <c r="C9" s="100"/>
      <c r="N9" s="82"/>
      <c r="O9" s="82"/>
    </row>
    <row r="10" spans="1:15" ht="18.75" x14ac:dyDescent="0.3">
      <c r="A10" s="2"/>
      <c r="B10" s="2"/>
      <c r="C10" s="2"/>
    </row>
    <row r="11" spans="1:15" ht="18.75" x14ac:dyDescent="0.3">
      <c r="B11" s="4" t="s">
        <v>2</v>
      </c>
      <c r="C11" s="5"/>
    </row>
    <row r="12" spans="1:15" ht="18.75" x14ac:dyDescent="0.3">
      <c r="A12" s="2"/>
      <c r="B12" s="5"/>
      <c r="C12" s="2"/>
    </row>
    <row r="13" spans="1:15" ht="18.75" x14ac:dyDescent="0.3">
      <c r="B13" s="4"/>
      <c r="C13" s="4"/>
    </row>
    <row r="14" spans="1:15" ht="18.75" x14ac:dyDescent="0.3">
      <c r="A14" s="98"/>
      <c r="B14" s="4" t="s">
        <v>3</v>
      </c>
      <c r="C14" s="2"/>
    </row>
    <row r="15" spans="1:15" ht="18.75" x14ac:dyDescent="0.3">
      <c r="C15" s="4"/>
    </row>
    <row r="16" spans="1:15" ht="18.75" x14ac:dyDescent="0.3">
      <c r="A16" s="97"/>
      <c r="C16" s="2"/>
    </row>
    <row r="17" spans="1:4" ht="18.75" x14ac:dyDescent="0.3">
      <c r="B17" s="4" t="s">
        <v>4</v>
      </c>
      <c r="C17" s="4"/>
    </row>
    <row r="18" spans="1:4" ht="18.75" x14ac:dyDescent="0.3">
      <c r="A18" s="97"/>
      <c r="C18" s="2"/>
    </row>
    <row r="19" spans="1:4" ht="18.75" x14ac:dyDescent="0.3">
      <c r="C19" s="4"/>
    </row>
    <row r="20" spans="1:4" ht="15.75" x14ac:dyDescent="0.25">
      <c r="A20" s="6"/>
      <c r="B20" s="6"/>
      <c r="C20" s="6"/>
    </row>
    <row r="21" spans="1:4" ht="15.75" x14ac:dyDescent="0.25">
      <c r="A21" s="6"/>
      <c r="B21" s="6"/>
      <c r="C21" s="6"/>
    </row>
    <row r="22" spans="1:4" ht="15.75" x14ac:dyDescent="0.25">
      <c r="A22" s="6"/>
      <c r="B22" s="6"/>
      <c r="C22" s="6"/>
    </row>
    <row r="23" spans="1:4" ht="15.75" x14ac:dyDescent="0.25">
      <c r="A23" s="6"/>
      <c r="B23" s="6"/>
      <c r="C23" s="6"/>
    </row>
    <row r="26" spans="1:4" ht="12.75" customHeight="1" x14ac:dyDescent="0.2">
      <c r="A26" s="7"/>
    </row>
    <row r="27" spans="1:4" ht="21.75" customHeight="1" x14ac:dyDescent="0.2">
      <c r="A27" s="3" t="s">
        <v>5</v>
      </c>
    </row>
    <row r="28" spans="1:4" ht="12.75" customHeight="1" x14ac:dyDescent="0.2">
      <c r="A28" s="3" t="s">
        <v>6</v>
      </c>
      <c r="C28" s="8"/>
      <c r="D28" s="3"/>
    </row>
    <row r="30" spans="1:4" x14ac:dyDescent="0.2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zoomScale="90" zoomScaleNormal="90" workbookViewId="0">
      <selection activeCell="A11" sqref="A11"/>
    </sheetView>
  </sheetViews>
  <sheetFormatPr defaultRowHeight="12.75" x14ac:dyDescent="0.2"/>
  <cols>
    <col min="1" max="1" width="27.140625" style="11" customWidth="1"/>
    <col min="2" max="5" width="8.140625" style="11" customWidth="1"/>
    <col min="6" max="7" width="9.140625" style="11"/>
    <col min="8" max="8" width="8.5703125" style="11" customWidth="1"/>
    <col min="9" max="9" width="8.28515625" style="11" customWidth="1"/>
    <col min="10" max="10" width="7.7109375" style="11" customWidth="1"/>
    <col min="11" max="11" width="11.42578125" style="11" customWidth="1"/>
    <col min="12" max="12" width="8" style="11" customWidth="1"/>
    <col min="13" max="13" width="9.85546875" style="11" customWidth="1"/>
    <col min="14" max="16384" width="9.140625" style="11"/>
  </cols>
  <sheetData>
    <row r="1" spans="1:13" s="10" customFormat="1" ht="18.75" customHeight="1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  <c r="M1" s="9"/>
    </row>
    <row r="2" spans="1:13" s="10" customFormat="1" ht="15.75" x14ac:dyDescent="0.25">
      <c r="A2" s="113" t="s">
        <v>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  <c r="M2" s="9"/>
    </row>
    <row r="3" spans="1:13" s="10" customFormat="1" ht="35.25" customHeight="1" thickBot="1" x14ac:dyDescent="0.3">
      <c r="A3" s="107" t="s">
        <v>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9"/>
      <c r="M3" s="9"/>
    </row>
    <row r="4" spans="1:13" ht="15" x14ac:dyDescent="0.25">
      <c r="A4" s="116" t="s">
        <v>8</v>
      </c>
      <c r="B4" s="110" t="s">
        <v>9</v>
      </c>
      <c r="C4" s="111"/>
      <c r="D4" s="112"/>
      <c r="E4" s="110" t="s">
        <v>10</v>
      </c>
      <c r="F4" s="111"/>
      <c r="G4" s="112"/>
      <c r="H4" s="110" t="s">
        <v>11</v>
      </c>
      <c r="I4" s="111"/>
      <c r="J4" s="111"/>
      <c r="K4" s="111"/>
      <c r="L4" s="112"/>
    </row>
    <row r="5" spans="1:13" ht="30.75" thickBot="1" x14ac:dyDescent="0.3">
      <c r="A5" s="117"/>
      <c r="B5" s="12" t="s">
        <v>12</v>
      </c>
      <c r="C5" s="13" t="s">
        <v>13</v>
      </c>
      <c r="D5" s="14" t="s">
        <v>14</v>
      </c>
      <c r="E5" s="13" t="s">
        <v>12</v>
      </c>
      <c r="F5" s="13" t="s">
        <v>13</v>
      </c>
      <c r="G5" s="14" t="s">
        <v>14</v>
      </c>
      <c r="H5" s="13" t="s">
        <v>15</v>
      </c>
      <c r="I5" s="15" t="s">
        <v>16</v>
      </c>
      <c r="J5" s="13" t="s">
        <v>17</v>
      </c>
      <c r="K5" s="13" t="s">
        <v>18</v>
      </c>
      <c r="L5" s="16" t="s">
        <v>19</v>
      </c>
      <c r="M5" s="17"/>
    </row>
    <row r="6" spans="1:13" s="27" customFormat="1" ht="31.5" customHeight="1" x14ac:dyDescent="0.2">
      <c r="A6" s="18" t="s">
        <v>20</v>
      </c>
      <c r="B6" s="19">
        <v>520</v>
      </c>
      <c r="C6" s="20">
        <v>524</v>
      </c>
      <c r="D6" s="21">
        <f t="shared" ref="D6:D9" si="0">(C6/B6)</f>
        <v>1.0076923076923077</v>
      </c>
      <c r="E6" s="20">
        <v>240</v>
      </c>
      <c r="F6" s="22">
        <v>511</v>
      </c>
      <c r="G6" s="21">
        <f>+F6/E6</f>
        <v>2.1291666666666669</v>
      </c>
      <c r="H6" s="19">
        <v>1</v>
      </c>
      <c r="I6" s="23">
        <v>0</v>
      </c>
      <c r="J6" s="20">
        <v>300</v>
      </c>
      <c r="K6" s="24">
        <v>219</v>
      </c>
      <c r="L6" s="25">
        <v>201</v>
      </c>
      <c r="M6" s="26"/>
    </row>
    <row r="7" spans="1:13" s="27" customFormat="1" ht="30" x14ac:dyDescent="0.2">
      <c r="A7" s="92" t="s">
        <v>21</v>
      </c>
      <c r="B7" s="20">
        <v>140</v>
      </c>
      <c r="C7" s="30">
        <v>101</v>
      </c>
      <c r="D7" s="32">
        <f t="shared" si="0"/>
        <v>0.72142857142857142</v>
      </c>
      <c r="E7" s="28">
        <v>80</v>
      </c>
      <c r="F7" s="33">
        <v>90</v>
      </c>
      <c r="G7" s="21">
        <f>F7/E7</f>
        <v>1.125</v>
      </c>
      <c r="H7" s="28">
        <v>0</v>
      </c>
      <c r="I7" s="29">
        <v>0</v>
      </c>
      <c r="J7" s="29">
        <v>72</v>
      </c>
      <c r="K7" s="30">
        <v>46</v>
      </c>
      <c r="L7" s="31">
        <v>46</v>
      </c>
      <c r="M7" s="26"/>
    </row>
    <row r="8" spans="1:13" s="27" customFormat="1" ht="31.5" customHeight="1" thickBot="1" x14ac:dyDescent="0.25">
      <c r="A8" s="92" t="s">
        <v>22</v>
      </c>
      <c r="B8" s="20">
        <v>203</v>
      </c>
      <c r="C8" s="30">
        <v>93</v>
      </c>
      <c r="D8" s="32">
        <f t="shared" ref="D8" si="1">(C8/B8)</f>
        <v>0.45812807881773399</v>
      </c>
      <c r="E8" s="28">
        <v>39</v>
      </c>
      <c r="F8" s="33">
        <v>50</v>
      </c>
      <c r="G8" s="21">
        <f>F8/E8</f>
        <v>1.2820512820512822</v>
      </c>
      <c r="H8" s="28">
        <v>0</v>
      </c>
      <c r="I8" s="29">
        <v>29</v>
      </c>
      <c r="J8" s="29">
        <v>25</v>
      </c>
      <c r="K8" s="30">
        <v>0</v>
      </c>
      <c r="L8" s="31">
        <v>0</v>
      </c>
      <c r="M8" s="26"/>
    </row>
    <row r="9" spans="1:13" s="27" customFormat="1" ht="15.75" thickBot="1" x14ac:dyDescent="0.25">
      <c r="A9" s="34" t="s">
        <v>23</v>
      </c>
      <c r="B9" s="35">
        <f>SUM(B6:B8)</f>
        <v>863</v>
      </c>
      <c r="C9" s="36">
        <f>SUM(C6:C8)</f>
        <v>718</v>
      </c>
      <c r="D9" s="37">
        <f t="shared" si="0"/>
        <v>0.83198146002317497</v>
      </c>
      <c r="E9" s="35">
        <f>SUM(E6:E6)</f>
        <v>240</v>
      </c>
      <c r="F9" s="36">
        <f>SUM(F6:F8)</f>
        <v>651</v>
      </c>
      <c r="G9" s="37">
        <f>+F9/E9</f>
        <v>2.7124999999999999</v>
      </c>
      <c r="H9" s="35">
        <f>SUM(H6:H8)</f>
        <v>1</v>
      </c>
      <c r="I9" s="38">
        <f>SUM(I6:I8)</f>
        <v>29</v>
      </c>
      <c r="J9" s="36">
        <f>SUM(J6:J8)</f>
        <v>397</v>
      </c>
      <c r="K9" s="38">
        <f>SUM(K6:K8)</f>
        <v>265</v>
      </c>
      <c r="L9" s="39">
        <f>SUM(L6:L8)</f>
        <v>247</v>
      </c>
      <c r="M9" s="26"/>
    </row>
    <row r="10" spans="1:13" s="27" customFormat="1" ht="15" x14ac:dyDescent="0.2">
      <c r="A10" s="102" t="s">
        <v>24</v>
      </c>
      <c r="B10" s="102"/>
      <c r="C10" s="102"/>
      <c r="D10" s="102"/>
      <c r="E10" s="102"/>
      <c r="F10" s="102"/>
      <c r="G10" s="102"/>
      <c r="H10" s="102"/>
      <c r="I10" s="103"/>
      <c r="J10" s="102"/>
      <c r="K10" s="102"/>
      <c r="L10" s="102"/>
      <c r="M10" s="26"/>
    </row>
    <row r="11" spans="1:13" x14ac:dyDescent="0.2">
      <c r="M11" s="26"/>
    </row>
    <row r="14" spans="1:13" ht="15.75" customHeight="1" x14ac:dyDescent="0.2"/>
  </sheetData>
  <mergeCells count="8">
    <mergeCell ref="A10:L10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zoomScale="90" zoomScaleNormal="90" workbookViewId="0">
      <selection activeCell="A11" sqref="A11:M11"/>
    </sheetView>
  </sheetViews>
  <sheetFormatPr defaultRowHeight="12.75" x14ac:dyDescent="0.2"/>
  <cols>
    <col min="1" max="1" width="26.7109375" style="1" customWidth="1"/>
    <col min="2" max="2" width="11" style="1" customWidth="1"/>
    <col min="3" max="3" width="7.42578125" style="74" customWidth="1"/>
    <col min="4" max="4" width="7.28515625" style="1" customWidth="1"/>
    <col min="5" max="5" width="8.5703125" style="75" bestFit="1" customWidth="1"/>
    <col min="6" max="6" width="7.5703125" style="76" customWidth="1"/>
    <col min="7" max="7" width="7.85546875" style="76" customWidth="1"/>
    <col min="8" max="8" width="8.5703125" style="1" bestFit="1" customWidth="1"/>
    <col min="9" max="9" width="10.7109375" style="1" customWidth="1"/>
    <col min="10" max="10" width="8.42578125" style="1" customWidth="1"/>
    <col min="11" max="11" width="9.28515625" style="1" customWidth="1"/>
    <col min="12" max="12" width="11.42578125" style="1" customWidth="1"/>
    <col min="13" max="13" width="11.7109375" style="77" customWidth="1"/>
    <col min="14" max="14" width="8.5703125" style="1" customWidth="1"/>
    <col min="15" max="15" width="9.7109375" style="1" customWidth="1"/>
    <col min="16" max="16384" width="9.140625" style="1"/>
  </cols>
  <sheetData>
    <row r="1" spans="1:14" ht="15.75" x14ac:dyDescent="0.2">
      <c r="A1" s="118" t="str">
        <f>+'1PartandTrng'!A1</f>
        <v>TAB 8 - NATIONAL DISLOCATED WORKER GRANTS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/>
    </row>
    <row r="2" spans="1:14" ht="15.75" x14ac:dyDescent="0.2">
      <c r="A2" s="121" t="str">
        <f>'1PartandTrng'!$A$2</f>
        <v>FY23 QUARTER ENDING JUNE 30, 2023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3"/>
    </row>
    <row r="3" spans="1:14" ht="24.75" customHeight="1" thickBot="1" x14ac:dyDescent="0.25">
      <c r="A3" s="124" t="s">
        <v>25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</row>
    <row r="4" spans="1:14" ht="45" x14ac:dyDescent="0.25">
      <c r="A4" s="137" t="s">
        <v>8</v>
      </c>
      <c r="B4" s="139" t="s">
        <v>26</v>
      </c>
      <c r="C4" s="136" t="s">
        <v>27</v>
      </c>
      <c r="D4" s="136"/>
      <c r="E4" s="132"/>
      <c r="F4" s="133" t="s">
        <v>28</v>
      </c>
      <c r="G4" s="134"/>
      <c r="H4" s="135"/>
      <c r="I4" s="40" t="s">
        <v>29</v>
      </c>
      <c r="J4" s="131" t="s">
        <v>30</v>
      </c>
      <c r="K4" s="132"/>
      <c r="L4" s="41" t="s">
        <v>31</v>
      </c>
      <c r="M4" s="42" t="s">
        <v>32</v>
      </c>
    </row>
    <row r="5" spans="1:14" ht="30" x14ac:dyDescent="0.25">
      <c r="A5" s="138"/>
      <c r="B5" s="140"/>
      <c r="C5" s="43" t="s">
        <v>12</v>
      </c>
      <c r="D5" s="44" t="s">
        <v>13</v>
      </c>
      <c r="E5" s="45" t="s">
        <v>33</v>
      </c>
      <c r="F5" s="44" t="s">
        <v>12</v>
      </c>
      <c r="G5" s="43" t="s">
        <v>13</v>
      </c>
      <c r="H5" s="45" t="s">
        <v>33</v>
      </c>
      <c r="I5" s="46" t="s">
        <v>13</v>
      </c>
      <c r="J5" s="44" t="s">
        <v>12</v>
      </c>
      <c r="K5" s="46" t="s">
        <v>13</v>
      </c>
      <c r="L5" s="47" t="s">
        <v>13</v>
      </c>
      <c r="M5" s="48" t="s">
        <v>13</v>
      </c>
    </row>
    <row r="6" spans="1:14" s="60" customFormat="1" ht="30" customHeight="1" x14ac:dyDescent="0.2">
      <c r="A6" s="49" t="str">
        <f>+'1PartandTrng'!A6</f>
        <v>Hampden: COVID-19 Disaster
04/10/2020 - 03/31/2023</v>
      </c>
      <c r="B6" s="50">
        <f>+'1PartandTrng'!C6</f>
        <v>524</v>
      </c>
      <c r="C6" s="51">
        <f>+'1PartandTrng'!B6</f>
        <v>520</v>
      </c>
      <c r="D6" s="52">
        <v>505</v>
      </c>
      <c r="E6" s="53">
        <f t="shared" ref="E6:E7" si="0">IF(C6&gt;0,D6/C6,0)</f>
        <v>0.97115384615384615</v>
      </c>
      <c r="F6" s="54">
        <f>+C6*0.88</f>
        <v>457.6</v>
      </c>
      <c r="G6" s="55">
        <v>283</v>
      </c>
      <c r="H6" s="53">
        <f t="shared" ref="H6:H9" si="1">IF(F6&gt;0,G6/F6,0)</f>
        <v>0.61844405594405594</v>
      </c>
      <c r="I6" s="56">
        <v>2</v>
      </c>
      <c r="J6" s="57">
        <f t="shared" ref="J6:J9" si="2">IF(C6&gt;0,F6/C6,0)</f>
        <v>0.88</v>
      </c>
      <c r="K6" s="53">
        <f t="shared" ref="K6:K9" si="3">IF(G6&gt;0,G6/(D6-I6),0)</f>
        <v>0.562624254473161</v>
      </c>
      <c r="L6" s="58">
        <v>23.236438815733244</v>
      </c>
      <c r="M6" s="59">
        <v>105.28862867704986</v>
      </c>
    </row>
    <row r="7" spans="1:14" s="60" customFormat="1" ht="30" customHeight="1" x14ac:dyDescent="0.2">
      <c r="A7" s="49" t="str">
        <f>'1PartandTrng'!A7</f>
        <v>New Bedford:  Opioid
07/01/2021 - 06/30/2023</v>
      </c>
      <c r="B7" s="50">
        <f>+'1PartandTrng'!C7</f>
        <v>101</v>
      </c>
      <c r="C7" s="61">
        <f>+'1PartandTrng'!B7</f>
        <v>140</v>
      </c>
      <c r="D7" s="52">
        <v>53</v>
      </c>
      <c r="E7" s="53">
        <f t="shared" si="0"/>
        <v>0.37857142857142856</v>
      </c>
      <c r="F7" s="62">
        <f>+C7*0.88</f>
        <v>123.2</v>
      </c>
      <c r="G7" s="63">
        <v>16</v>
      </c>
      <c r="H7" s="53">
        <f t="shared" si="1"/>
        <v>0.12987012987012986</v>
      </c>
      <c r="I7" s="64">
        <v>2</v>
      </c>
      <c r="J7" s="57">
        <f t="shared" si="2"/>
        <v>0.88</v>
      </c>
      <c r="K7" s="53">
        <f t="shared" si="3"/>
        <v>0.31372549019607843</v>
      </c>
      <c r="L7" s="58">
        <v>18.683333333333334</v>
      </c>
      <c r="M7" s="59">
        <v>117.62142093262575</v>
      </c>
    </row>
    <row r="8" spans="1:14" s="60" customFormat="1" ht="30" customHeight="1" thickBot="1" x14ac:dyDescent="0.25">
      <c r="A8" s="49" t="str">
        <f>'1PartandTrng'!A8</f>
        <v>Merrimack Valley:  Southwick
04/01/2021 - 03/31/2023</v>
      </c>
      <c r="B8" s="50">
        <f>+'1PartandTrng'!C8</f>
        <v>93</v>
      </c>
      <c r="C8" s="61">
        <f>'1PartandTrng'!B8</f>
        <v>203</v>
      </c>
      <c r="D8" s="52">
        <v>91</v>
      </c>
      <c r="E8" s="53">
        <f t="shared" ref="E8" si="4">IF(C8&gt;0,D8/C8,0)</f>
        <v>0.44827586206896552</v>
      </c>
      <c r="F8" s="62">
        <v>173</v>
      </c>
      <c r="G8" s="63">
        <v>46</v>
      </c>
      <c r="H8" s="53">
        <f t="shared" ref="H8" si="5">IF(F8&gt;0,G8/F8,0)</f>
        <v>0.26589595375722541</v>
      </c>
      <c r="I8" s="64">
        <v>0</v>
      </c>
      <c r="J8" s="57">
        <f t="shared" ref="J8" si="6">IF(C8&gt;0,F8/C8,0)</f>
        <v>0.85221674876847286</v>
      </c>
      <c r="K8" s="53">
        <f t="shared" ref="K8" si="7">IF(G8&gt;0,G8/(D8-I8),0)</f>
        <v>0.50549450549450547</v>
      </c>
      <c r="L8" s="58">
        <v>17.719988840946289</v>
      </c>
      <c r="M8" s="59">
        <v>104.88631860436897</v>
      </c>
    </row>
    <row r="9" spans="1:14" s="60" customFormat="1" ht="15.75" thickBot="1" x14ac:dyDescent="0.25">
      <c r="A9" s="66" t="s">
        <v>23</v>
      </c>
      <c r="B9" s="67">
        <f>+'1PartandTrng'!C9</f>
        <v>718</v>
      </c>
      <c r="C9" s="68">
        <f>SUM(C6:C8)</f>
        <v>863</v>
      </c>
      <c r="D9" s="68">
        <f>SUM(D6:D8)</f>
        <v>649</v>
      </c>
      <c r="E9" s="69">
        <f>D9/C9</f>
        <v>0.75202780996523755</v>
      </c>
      <c r="F9" s="68">
        <f>SUM(F6:F8)</f>
        <v>753.80000000000007</v>
      </c>
      <c r="G9" s="68">
        <f>SUM(G6:G8)</f>
        <v>345</v>
      </c>
      <c r="H9" s="69">
        <f t="shared" si="1"/>
        <v>0.45768108251525602</v>
      </c>
      <c r="I9" s="70">
        <f>SUM(I6:I8)</f>
        <v>4</v>
      </c>
      <c r="J9" s="71">
        <f t="shared" si="2"/>
        <v>0.8734646581691774</v>
      </c>
      <c r="K9" s="69">
        <f t="shared" si="3"/>
        <v>0.53488372093023251</v>
      </c>
      <c r="L9" s="72">
        <v>22.297843597822112</v>
      </c>
      <c r="M9" s="73">
        <v>105.92917952498303</v>
      </c>
      <c r="N9" s="65"/>
    </row>
    <row r="10" spans="1:14" s="60" customFormat="1" ht="28.5" customHeight="1" x14ac:dyDescent="0.25">
      <c r="A10" s="129" t="s">
        <v>34</v>
      </c>
      <c r="B10" s="12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4" s="60" customFormat="1" ht="15" x14ac:dyDescent="0.25">
      <c r="A11" s="127"/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4" s="60" customFormat="1" x14ac:dyDescent="0.2">
      <c r="A12" s="1"/>
      <c r="B12" s="1"/>
      <c r="C12" s="74"/>
      <c r="D12" s="1"/>
      <c r="E12" s="75"/>
      <c r="F12" s="76"/>
      <c r="G12" s="76"/>
      <c r="H12" s="1"/>
      <c r="I12" s="1"/>
      <c r="J12" s="1"/>
      <c r="K12" s="1"/>
      <c r="L12" s="1"/>
      <c r="M12" s="77"/>
    </row>
    <row r="13" spans="1:14" s="60" customFormat="1" x14ac:dyDescent="0.2">
      <c r="A13" s="1"/>
      <c r="B13" s="1"/>
      <c r="C13" s="74"/>
      <c r="D13" s="1"/>
      <c r="E13" s="75"/>
      <c r="F13" s="76"/>
      <c r="G13" s="76"/>
      <c r="H13" s="1"/>
      <c r="I13" s="1"/>
      <c r="J13" s="1"/>
      <c r="K13" s="1"/>
      <c r="L13" s="1"/>
      <c r="M13" s="77"/>
    </row>
    <row r="14" spans="1:14" s="60" customFormat="1" x14ac:dyDescent="0.2">
      <c r="A14" s="1"/>
      <c r="B14" s="1"/>
      <c r="C14" s="74"/>
      <c r="D14" s="1"/>
      <c r="E14" s="75"/>
      <c r="F14" s="76"/>
      <c r="G14" s="76"/>
      <c r="H14" s="1"/>
      <c r="I14" s="1"/>
      <c r="J14" s="1"/>
      <c r="K14" s="1"/>
      <c r="L14" s="1"/>
      <c r="M14" s="77"/>
    </row>
    <row r="15" spans="1:14" ht="24" customHeight="1" x14ac:dyDescent="0.2"/>
    <row r="16" spans="1:14" ht="18" customHeight="1" x14ac:dyDescent="0.2"/>
    <row r="17" spans="14:14" ht="15.75" customHeight="1" x14ac:dyDescent="0.2">
      <c r="N17" s="78"/>
    </row>
  </sheetData>
  <mergeCells count="10">
    <mergeCell ref="A1:M1"/>
    <mergeCell ref="A2:M2"/>
    <mergeCell ref="A3:M3"/>
    <mergeCell ref="A11:M11"/>
    <mergeCell ref="A10:M10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zoomScale="90" zoomScaleNormal="90" workbookViewId="0">
      <selection activeCell="A9" sqref="A9"/>
    </sheetView>
  </sheetViews>
  <sheetFormatPr defaultRowHeight="12.75" x14ac:dyDescent="0.2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91"/>
    <col min="15" max="16" width="9.140625" style="1"/>
    <col min="17" max="17" width="8.85546875" style="1" customWidth="1"/>
    <col min="18" max="16384" width="9.140625" style="1"/>
  </cols>
  <sheetData>
    <row r="1" spans="1:18" ht="21.75" customHeight="1" x14ac:dyDescent="0.2">
      <c r="A1" s="146" t="str">
        <f>'1PartandTrng'!A1</f>
        <v>TAB 8 - NATIONAL DISLOCATED WORKER GRANTS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</row>
    <row r="2" spans="1:18" ht="21.75" customHeight="1" x14ac:dyDescent="0.2">
      <c r="A2" s="143" t="str">
        <f>'1PartandTrng'!$A$2</f>
        <v>FY23 QUARTER ENDING JUNE 30, 2023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</row>
    <row r="3" spans="1:18" ht="21.75" customHeight="1" thickBot="1" x14ac:dyDescent="0.25">
      <c r="A3" s="143" t="s">
        <v>35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</row>
    <row r="4" spans="1:18" x14ac:dyDescent="0.2">
      <c r="A4" s="149" t="s">
        <v>8</v>
      </c>
      <c r="B4" s="141" t="s">
        <v>36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</row>
    <row r="5" spans="1:18" ht="39" thickBot="1" x14ac:dyDescent="0.25">
      <c r="A5" s="150"/>
      <c r="B5" s="79" t="s">
        <v>37</v>
      </c>
      <c r="C5" s="80" t="s">
        <v>38</v>
      </c>
      <c r="D5" s="80" t="s">
        <v>39</v>
      </c>
      <c r="E5" s="80" t="s">
        <v>40</v>
      </c>
      <c r="F5" s="80" t="s">
        <v>41</v>
      </c>
      <c r="G5" s="80" t="s">
        <v>42</v>
      </c>
      <c r="H5" s="80" t="s">
        <v>43</v>
      </c>
      <c r="I5" s="80" t="s">
        <v>44</v>
      </c>
      <c r="J5" s="80" t="s">
        <v>45</v>
      </c>
      <c r="K5" s="80" t="s">
        <v>46</v>
      </c>
      <c r="L5" s="80" t="s">
        <v>47</v>
      </c>
      <c r="M5" s="80" t="s">
        <v>48</v>
      </c>
      <c r="N5" s="81" t="s">
        <v>49</v>
      </c>
      <c r="Q5" s="82"/>
      <c r="R5" s="82"/>
    </row>
    <row r="6" spans="1:18" s="60" customFormat="1" ht="29.25" customHeight="1" x14ac:dyDescent="0.2">
      <c r="A6" s="83" t="str">
        <f>+'1PartandTrng'!A6</f>
        <v>Hampden: COVID-19 Disaster
04/10/2020 - 03/31/2023</v>
      </c>
      <c r="B6" s="84">
        <v>48.091603053435108</v>
      </c>
      <c r="C6" s="85">
        <v>49.045801526717561</v>
      </c>
      <c r="D6" s="85">
        <v>41.977611940298509</v>
      </c>
      <c r="E6" s="85">
        <v>25.190839694656489</v>
      </c>
      <c r="F6" s="85">
        <v>19.65648854961832</v>
      </c>
      <c r="G6" s="85">
        <v>5.5343511450381673</v>
      </c>
      <c r="H6" s="85">
        <v>5.9160305343511448</v>
      </c>
      <c r="I6" s="85">
        <v>4.3893129770992365</v>
      </c>
      <c r="J6" s="85">
        <v>38.74045801526718</v>
      </c>
      <c r="K6" s="85">
        <v>26.908396946564885</v>
      </c>
      <c r="L6" s="85">
        <v>89.122137404580158</v>
      </c>
      <c r="M6" s="85">
        <v>0.95419847328244278</v>
      </c>
      <c r="N6" s="86">
        <v>12.213740458015268</v>
      </c>
    </row>
    <row r="7" spans="1:18" s="60" customFormat="1" ht="29.25" customHeight="1" x14ac:dyDescent="0.2">
      <c r="A7" s="93" t="str">
        <f>'1PartandTrng'!A7</f>
        <v>New Bedford:  Opioid
07/01/2021 - 06/30/2023</v>
      </c>
      <c r="B7" s="94">
        <v>57.425742574257427</v>
      </c>
      <c r="C7" s="95">
        <v>55.445544554455445</v>
      </c>
      <c r="D7" s="95">
        <v>38.235294117647058</v>
      </c>
      <c r="E7" s="95">
        <v>11.881188118811881</v>
      </c>
      <c r="F7" s="95">
        <v>14.85148514851485</v>
      </c>
      <c r="G7" s="95">
        <v>1.9801980198019802</v>
      </c>
      <c r="H7" s="95">
        <v>24.752475247524753</v>
      </c>
      <c r="I7" s="95">
        <v>9.9009900990099009</v>
      </c>
      <c r="J7" s="95">
        <v>50.495049504950494</v>
      </c>
      <c r="K7" s="95">
        <v>31.683168316831683</v>
      </c>
      <c r="L7" s="95">
        <v>34.653465346534652</v>
      </c>
      <c r="M7" s="95">
        <v>0</v>
      </c>
      <c r="N7" s="96">
        <v>8.9108910891089117</v>
      </c>
    </row>
    <row r="8" spans="1:18" s="60" customFormat="1" ht="29.25" customHeight="1" thickBot="1" x14ac:dyDescent="0.25">
      <c r="A8" s="87" t="str">
        <f>'1PartandTrng'!A8</f>
        <v>Merrimack Valley:  Southwick
04/01/2021 - 03/31/2023</v>
      </c>
      <c r="B8" s="88">
        <v>78.494623655913969</v>
      </c>
      <c r="C8" s="89">
        <v>26.881720430107524</v>
      </c>
      <c r="D8" s="89">
        <v>61.467889908256886</v>
      </c>
      <c r="E8" s="89">
        <v>81.72043010752688</v>
      </c>
      <c r="F8" s="89">
        <v>8.6021505376344081</v>
      </c>
      <c r="G8" s="89">
        <v>6.4516129032258061</v>
      </c>
      <c r="H8" s="89">
        <v>1.075268817204301</v>
      </c>
      <c r="I8" s="89">
        <v>23.655913978494624</v>
      </c>
      <c r="J8" s="89">
        <v>49.462365591397848</v>
      </c>
      <c r="K8" s="89">
        <v>10.75268817204301</v>
      </c>
      <c r="L8" s="89">
        <v>72.043010752688176</v>
      </c>
      <c r="M8" s="89">
        <v>22.58064516129032</v>
      </c>
      <c r="N8" s="90">
        <v>6.4516129032258061</v>
      </c>
    </row>
    <row r="9" spans="1:18" s="60" customFormat="1" ht="29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91"/>
      <c r="O9" s="65"/>
    </row>
    <row r="10" spans="1:18" s="60" customFormat="1" ht="29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91"/>
      <c r="O10" s="65"/>
    </row>
    <row r="11" spans="1:18" s="60" customFormat="1" ht="29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91"/>
      <c r="O11" s="65"/>
    </row>
    <row r="12" spans="1:18" s="60" customFormat="1" ht="29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91"/>
      <c r="O12" s="65"/>
    </row>
    <row r="13" spans="1:18" s="60" customFormat="1" ht="29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91"/>
      <c r="O13" s="65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4" ma:contentTypeDescription="Create a new document." ma:contentTypeScope="" ma:versionID="c29c7246051cd44b19f465aed225508f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d947e1ea6f94eac5b803d60f74d7999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65E61-D6EB-4A4D-A6DB-CA511AB55D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90F2B4-54CF-474B-A765-3EFB145E870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574FC13-8B2A-4019-BE5C-D17B6E521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Cover Sheet </vt:lpstr>
      <vt:lpstr>1PartandTrng</vt:lpstr>
      <vt:lpstr>2ExitsOutcomes</vt:lpstr>
      <vt:lpstr>3Characteristics</vt:lpstr>
      <vt:lpstr>'1PartandTrng'!Print_Area</vt:lpstr>
      <vt:lpstr>'2ExitsOutcomes'!Print_Area</vt:lpstr>
      <vt:lpstr>'3Characteristics'!Print_Area</vt:lpstr>
      <vt:lpstr>'Cover Sheet '!Print_Area</vt:lpstr>
      <vt:lpstr>'1PartandTrng'!Print_Titles</vt:lpstr>
      <vt:lpstr>'2ExitsOutcomes'!Print_Titles</vt:lpstr>
      <vt:lpstr>'3Characteristics'!Print_Titles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Boucher, Joan (DWD)</cp:lastModifiedBy>
  <cp:revision/>
  <dcterms:created xsi:type="dcterms:W3CDTF">1998-10-15T18:42:20Z</dcterms:created>
  <dcterms:modified xsi:type="dcterms:W3CDTF">2023-10-13T19:38:06Z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18857800.0000000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</Properties>
</file>