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showObjects="placeholders" defaultThemeVersion="124226"/>
  <mc:AlternateContent xmlns:mc="http://schemas.openxmlformats.org/markup-compatibility/2006">
    <mc:Choice Requires="x15">
      <x15ac:absPath xmlns:x15ac="http://schemas.microsoft.com/office/spreadsheetml/2010/11/ac" url="https://massgov.sharepoint.com/sites/EOL-DET-HURLEY-05/Shared/ESShare/DCS Analysis and Reporting/FY23 Reports/FY23 Q4 06302023/"/>
    </mc:Choice>
  </mc:AlternateContent>
  <xr:revisionPtr revIDLastSave="221" documentId="11_60BEDAE0B9C0B460A5E53785608922667850FE44" xr6:coauthVersionLast="47" xr6:coauthVersionMax="47" xr10:uidLastSave="{79771252-BBA1-4D7E-A44C-2D8A2708E8D1}"/>
  <bookViews>
    <workbookView xWindow="-110" yWindow="-110" windowWidth="19420" windowHeight="11020" tabRatio="899" xr2:uid="{00000000-000D-0000-FFFF-FFFF00000000}"/>
  </bookViews>
  <sheets>
    <sheet name="Cover" sheetId="33" r:id="rId1"/>
    <sheet name="1- Populations in Cohort" sheetId="14" r:id="rId2"/>
    <sheet name="2 - Job Seeker" sheetId="18" r:id="rId3"/>
    <sheet name="3 - UI Claimant" sheetId="37" r:id="rId4"/>
    <sheet name="4 - Veteran" sheetId="29" r:id="rId5"/>
    <sheet name="5 - Disabled Veteran" sheetId="39" r:id="rId6"/>
    <sheet name="6 - DVOP Disabled Veteran" sheetId="40" r:id="rId7"/>
    <sheet name="7 - DVOP Veteran" sheetId="41" r:id="rId8"/>
    <sheet name="8 - RESEA" sheetId="42" r:id="rId9"/>
  </sheets>
  <definedNames>
    <definedName name="_xlnm.Print_Area" localSheetId="1">'1- Populations in Cohort'!#REF!</definedName>
    <definedName name="_xlnm.Print_Area" localSheetId="2">'2 - Job Seeker'!$A$1:$K$26</definedName>
    <definedName name="_xlnm.Print_Area" localSheetId="3">'3 - UI Claimant'!$A$1:$K$24</definedName>
    <definedName name="_xlnm.Print_Area" localSheetId="4">'4 - Veteran'!$A$1:$L$24</definedName>
    <definedName name="_xlnm.Print_Area" localSheetId="5">'5 - Disabled Veteran'!$A$1:$L$24</definedName>
    <definedName name="_xlnm.Print_Area" localSheetId="6">'6 - DVOP Disabled Veteran'!$A$1:$L$24</definedName>
    <definedName name="_xlnm.Print_Area" localSheetId="7">'7 - DVOP Veteran'!$A$1:$L$24</definedName>
    <definedName name="_xlnm.Print_Area" localSheetId="8">'8 - RESEA'!$A$1:$L$24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2" i="42" l="1"/>
  <c r="K8" i="42"/>
  <c r="K9" i="42"/>
  <c r="K10" i="42"/>
  <c r="K11" i="42"/>
  <c r="K12" i="42"/>
  <c r="K13" i="42"/>
  <c r="K14" i="42"/>
  <c r="K15" i="42"/>
  <c r="K16" i="42"/>
  <c r="K17" i="42"/>
  <c r="K18" i="42"/>
  <c r="K19" i="42"/>
  <c r="K20" i="42"/>
  <c r="K21" i="42"/>
  <c r="K7" i="42"/>
  <c r="K6" i="42"/>
  <c r="K6" i="40"/>
  <c r="K22" i="40"/>
  <c r="K8" i="40"/>
  <c r="K9" i="40"/>
  <c r="K10" i="40"/>
  <c r="K11" i="40"/>
  <c r="K12" i="40"/>
  <c r="K13" i="40"/>
  <c r="K14" i="40"/>
  <c r="K15" i="40"/>
  <c r="K16" i="40"/>
  <c r="K17" i="40"/>
  <c r="K18" i="40"/>
  <c r="K19" i="40"/>
  <c r="K20" i="40"/>
  <c r="K21" i="40"/>
  <c r="K7" i="40"/>
  <c r="K22" i="39"/>
  <c r="K8" i="39"/>
  <c r="K9" i="39"/>
  <c r="K10" i="39"/>
  <c r="K11" i="39"/>
  <c r="K12" i="39"/>
  <c r="K13" i="39"/>
  <c r="K14" i="39"/>
  <c r="K15" i="39"/>
  <c r="K16" i="39"/>
  <c r="K17" i="39"/>
  <c r="K18" i="39"/>
  <c r="K19" i="39"/>
  <c r="K20" i="39"/>
  <c r="K21" i="39"/>
  <c r="K7" i="39"/>
  <c r="K6" i="39"/>
  <c r="K22" i="29"/>
  <c r="K8" i="29"/>
  <c r="K9" i="29"/>
  <c r="K10" i="29"/>
  <c r="K11" i="29"/>
  <c r="K12" i="29"/>
  <c r="K13" i="29"/>
  <c r="K14" i="29"/>
  <c r="K15" i="29"/>
  <c r="K16" i="29"/>
  <c r="K17" i="29"/>
  <c r="K18" i="29"/>
  <c r="K19" i="29"/>
  <c r="K20" i="29"/>
  <c r="K21" i="29"/>
  <c r="K7" i="29"/>
  <c r="K6" i="29"/>
  <c r="K22" i="37"/>
  <c r="K8" i="37"/>
  <c r="K9" i="37"/>
  <c r="K10" i="37"/>
  <c r="K11" i="37"/>
  <c r="K12" i="37"/>
  <c r="K13" i="37"/>
  <c r="K14" i="37"/>
  <c r="K15" i="37"/>
  <c r="K16" i="37"/>
  <c r="K17" i="37"/>
  <c r="K18" i="37"/>
  <c r="K19" i="37"/>
  <c r="K20" i="37"/>
  <c r="K21" i="37"/>
  <c r="K7" i="37"/>
  <c r="K6" i="37"/>
  <c r="K24" i="18"/>
  <c r="K9" i="18"/>
  <c r="K10" i="18"/>
  <c r="K11" i="18"/>
  <c r="K12" i="18"/>
  <c r="K13" i="18"/>
  <c r="K14" i="18"/>
  <c r="K15" i="18"/>
  <c r="K16" i="18"/>
  <c r="K17" i="18"/>
  <c r="K18" i="18"/>
  <c r="K19" i="18"/>
  <c r="K20" i="18"/>
  <c r="K21" i="18"/>
  <c r="K22" i="18"/>
  <c r="K23" i="18"/>
  <c r="K8" i="18"/>
  <c r="D13" i="18"/>
  <c r="E13" i="18" s="1"/>
  <c r="H13" i="18"/>
  <c r="I13" i="18" s="1"/>
  <c r="D14" i="18"/>
  <c r="E14" i="18"/>
  <c r="H14" i="18"/>
  <c r="I14" i="18" s="1"/>
  <c r="D15" i="18"/>
  <c r="E15" i="18" s="1"/>
  <c r="H15" i="18"/>
  <c r="I15" i="18"/>
  <c r="D16" i="18"/>
  <c r="E16" i="18" s="1"/>
  <c r="H16" i="18"/>
  <c r="I16" i="18" s="1"/>
  <c r="D17" i="18"/>
  <c r="E17" i="18"/>
  <c r="H17" i="18"/>
  <c r="I17" i="18" s="1"/>
  <c r="D18" i="18"/>
  <c r="E18" i="18" s="1"/>
  <c r="H18" i="18"/>
  <c r="I18" i="18" s="1"/>
  <c r="D19" i="18"/>
  <c r="E19" i="18"/>
  <c r="H19" i="18"/>
  <c r="I19" i="18" s="1"/>
  <c r="D20" i="18"/>
  <c r="E20" i="18" s="1"/>
  <c r="H20" i="18"/>
  <c r="I20" i="18"/>
  <c r="D21" i="18"/>
  <c r="E21" i="18" s="1"/>
  <c r="H21" i="18"/>
  <c r="I21" i="18" s="1"/>
  <c r="D22" i="18"/>
  <c r="E22" i="18"/>
  <c r="H22" i="18"/>
  <c r="I22" i="18" s="1"/>
  <c r="D23" i="18"/>
  <c r="E23" i="18" s="1"/>
  <c r="H23" i="18"/>
  <c r="I23" i="18" s="1"/>
  <c r="D24" i="18"/>
  <c r="E24" i="18"/>
  <c r="H24" i="18"/>
  <c r="I24" i="18" s="1"/>
  <c r="H9" i="18"/>
  <c r="I9" i="18" s="1"/>
  <c r="H10" i="18"/>
  <c r="I10" i="18" s="1"/>
  <c r="H11" i="18"/>
  <c r="I11" i="18" s="1"/>
  <c r="H12" i="18"/>
  <c r="I12" i="18" s="1"/>
  <c r="K8" i="41" l="1"/>
  <c r="K9" i="41"/>
  <c r="K10" i="41"/>
  <c r="K11" i="41"/>
  <c r="K12" i="41"/>
  <c r="K13" i="41"/>
  <c r="K14" i="41"/>
  <c r="K15" i="41"/>
  <c r="K16" i="41"/>
  <c r="K17" i="41"/>
  <c r="K18" i="41"/>
  <c r="K19" i="41"/>
  <c r="K20" i="41"/>
  <c r="K21" i="41"/>
  <c r="K22" i="41"/>
  <c r="K7" i="41"/>
  <c r="K6" i="41"/>
  <c r="L9" i="14"/>
  <c r="H14" i="41" l="1"/>
  <c r="I14" i="41" s="1"/>
  <c r="H14" i="40"/>
  <c r="I14" i="40" s="1"/>
  <c r="D14" i="41" l="1"/>
  <c r="E14" i="41" s="1"/>
  <c r="D14" i="40"/>
  <c r="E14" i="40" s="1"/>
  <c r="A24" i="42" l="1"/>
  <c r="A23" i="42"/>
  <c r="H22" i="42"/>
  <c r="I22" i="42" s="1"/>
  <c r="D22" i="42"/>
  <c r="E22" i="42" s="1"/>
  <c r="H21" i="42"/>
  <c r="I21" i="42" s="1"/>
  <c r="D21" i="42"/>
  <c r="E21" i="42" s="1"/>
  <c r="H20" i="42"/>
  <c r="I20" i="42" s="1"/>
  <c r="D20" i="42"/>
  <c r="E20" i="42" s="1"/>
  <c r="H19" i="42"/>
  <c r="I19" i="42" s="1"/>
  <c r="D19" i="42"/>
  <c r="E19" i="42" s="1"/>
  <c r="H18" i="42"/>
  <c r="I18" i="42" s="1"/>
  <c r="D18" i="42"/>
  <c r="E18" i="42" s="1"/>
  <c r="H17" i="42"/>
  <c r="I17" i="42" s="1"/>
  <c r="D17" i="42"/>
  <c r="E17" i="42" s="1"/>
  <c r="H16" i="42"/>
  <c r="I16" i="42" s="1"/>
  <c r="D16" i="42"/>
  <c r="E16" i="42" s="1"/>
  <c r="H15" i="42"/>
  <c r="I15" i="42" s="1"/>
  <c r="D15" i="42"/>
  <c r="E15" i="42" s="1"/>
  <c r="H14" i="42"/>
  <c r="I14" i="42" s="1"/>
  <c r="D14" i="42"/>
  <c r="E14" i="42" s="1"/>
  <c r="H13" i="42"/>
  <c r="I13" i="42" s="1"/>
  <c r="D13" i="42"/>
  <c r="E13" i="42" s="1"/>
  <c r="H12" i="42"/>
  <c r="I12" i="42" s="1"/>
  <c r="D12" i="42"/>
  <c r="E12" i="42" s="1"/>
  <c r="H11" i="42"/>
  <c r="I11" i="42" s="1"/>
  <c r="D11" i="42"/>
  <c r="E11" i="42" s="1"/>
  <c r="H10" i="42"/>
  <c r="I10" i="42" s="1"/>
  <c r="D10" i="42"/>
  <c r="E10" i="42" s="1"/>
  <c r="H9" i="42"/>
  <c r="I9" i="42" s="1"/>
  <c r="D9" i="42"/>
  <c r="E9" i="42" s="1"/>
  <c r="H8" i="42"/>
  <c r="I8" i="42" s="1"/>
  <c r="D8" i="42"/>
  <c r="E8" i="42" s="1"/>
  <c r="H7" i="42"/>
  <c r="I7" i="42" s="1"/>
  <c r="D7" i="42"/>
  <c r="E7" i="42" s="1"/>
  <c r="H6" i="42"/>
  <c r="I6" i="42" s="1"/>
  <c r="D6" i="42"/>
  <c r="E6" i="42" s="1"/>
  <c r="A2" i="42"/>
  <c r="A1" i="42"/>
  <c r="D6" i="37" l="1"/>
  <c r="E6" i="37" s="1"/>
  <c r="D7" i="37"/>
  <c r="E7" i="37" s="1"/>
  <c r="D8" i="37"/>
  <c r="E8" i="37" s="1"/>
  <c r="D9" i="37"/>
  <c r="E9" i="37" s="1"/>
  <c r="D10" i="37"/>
  <c r="E10" i="37" s="1"/>
  <c r="D11" i="37"/>
  <c r="E11" i="37" s="1"/>
  <c r="D12" i="37"/>
  <c r="E12" i="37" s="1"/>
  <c r="D13" i="37"/>
  <c r="E13" i="37" s="1"/>
  <c r="D14" i="37"/>
  <c r="E14" i="37" s="1"/>
  <c r="D15" i="37"/>
  <c r="E15" i="37" s="1"/>
  <c r="D16" i="37"/>
  <c r="E16" i="37" s="1"/>
  <c r="D17" i="37"/>
  <c r="E17" i="37" s="1"/>
  <c r="D18" i="37"/>
  <c r="E18" i="37" s="1"/>
  <c r="D19" i="37"/>
  <c r="E19" i="37" s="1"/>
  <c r="D20" i="37"/>
  <c r="E20" i="37" s="1"/>
  <c r="D21" i="37"/>
  <c r="E21" i="37" s="1"/>
  <c r="D22" i="37"/>
  <c r="E22" i="37" s="1"/>
  <c r="N17" i="14"/>
  <c r="H8" i="37"/>
  <c r="I8" i="37" s="1"/>
  <c r="H9" i="37"/>
  <c r="I9" i="37" s="1"/>
  <c r="H10" i="37"/>
  <c r="I10" i="37" s="1"/>
  <c r="H11" i="37"/>
  <c r="I11" i="37" s="1"/>
  <c r="H12" i="37"/>
  <c r="I12" i="37" s="1"/>
  <c r="H13" i="37"/>
  <c r="I13" i="37" s="1"/>
  <c r="H14" i="37"/>
  <c r="I14" i="37" s="1"/>
  <c r="H15" i="37"/>
  <c r="I15" i="37" s="1"/>
  <c r="H16" i="37"/>
  <c r="I16" i="37" s="1"/>
  <c r="H17" i="37"/>
  <c r="I17" i="37" s="1"/>
  <c r="H18" i="37"/>
  <c r="I18" i="37" s="1"/>
  <c r="H19" i="37"/>
  <c r="I19" i="37" s="1"/>
  <c r="H20" i="37"/>
  <c r="I20" i="37" s="1"/>
  <c r="H21" i="37"/>
  <c r="I21" i="37" s="1"/>
  <c r="D8" i="18"/>
  <c r="E8" i="18" s="1"/>
  <c r="D9" i="18"/>
  <c r="E9" i="18" s="1"/>
  <c r="D10" i="18"/>
  <c r="E10" i="18" s="1"/>
  <c r="D11" i="18"/>
  <c r="E11" i="18" s="1"/>
  <c r="D12" i="18"/>
  <c r="E12" i="18" s="1"/>
  <c r="D9" i="14"/>
  <c r="F9" i="14"/>
  <c r="H9" i="14"/>
  <c r="D10" i="14"/>
  <c r="F10" i="14"/>
  <c r="H10" i="14"/>
  <c r="D11" i="14"/>
  <c r="F11" i="14"/>
  <c r="H11" i="14"/>
  <c r="D12" i="14"/>
  <c r="F12" i="14"/>
  <c r="H12" i="14"/>
  <c r="D13" i="14"/>
  <c r="F13" i="14"/>
  <c r="H13" i="14"/>
  <c r="D14" i="14"/>
  <c r="F14" i="14"/>
  <c r="H14" i="14"/>
  <c r="D15" i="14"/>
  <c r="F15" i="14"/>
  <c r="H15" i="14"/>
  <c r="D16" i="14"/>
  <c r="F16" i="14"/>
  <c r="H16" i="14"/>
  <c r="D17" i="14"/>
  <c r="F17" i="14"/>
  <c r="H17" i="14"/>
  <c r="D18" i="14"/>
  <c r="F18" i="14"/>
  <c r="H18" i="14"/>
  <c r="D19" i="14"/>
  <c r="F19" i="14"/>
  <c r="H19" i="14"/>
  <c r="D20" i="14"/>
  <c r="F20" i="14"/>
  <c r="H20" i="14"/>
  <c r="D21" i="14"/>
  <c r="F21" i="14"/>
  <c r="H21" i="14"/>
  <c r="D22" i="14"/>
  <c r="F22" i="14"/>
  <c r="H22" i="14"/>
  <c r="D23" i="14"/>
  <c r="F23" i="14"/>
  <c r="H23" i="14"/>
  <c r="D24" i="14"/>
  <c r="F24" i="14"/>
  <c r="H24" i="14"/>
  <c r="D25" i="14"/>
  <c r="F25" i="14"/>
  <c r="H25" i="14"/>
  <c r="H7" i="37"/>
  <c r="I7" i="37" s="1"/>
  <c r="H22" i="37"/>
  <c r="I22" i="37" s="1"/>
  <c r="H6" i="37"/>
  <c r="I6" i="37" s="1"/>
  <c r="A23" i="37"/>
  <c r="N13" i="14"/>
  <c r="L25" i="14"/>
  <c r="L24" i="14"/>
  <c r="L23" i="14"/>
  <c r="L22" i="14"/>
  <c r="L21" i="14"/>
  <c r="L20" i="14"/>
  <c r="L19" i="14"/>
  <c r="L18" i="14"/>
  <c r="L17" i="14"/>
  <c r="L16" i="14"/>
  <c r="L15" i="14"/>
  <c r="L14" i="14"/>
  <c r="L13" i="14"/>
  <c r="L12" i="14"/>
  <c r="L11" i="14"/>
  <c r="L10" i="14"/>
  <c r="J11" i="14"/>
  <c r="J12" i="14"/>
  <c r="J13" i="14"/>
  <c r="J14" i="14"/>
  <c r="J15" i="14"/>
  <c r="J16" i="14"/>
  <c r="J17" i="14"/>
  <c r="J18" i="14"/>
  <c r="J19" i="14"/>
  <c r="J20" i="14"/>
  <c r="J21" i="14"/>
  <c r="J22" i="14"/>
  <c r="J23" i="14"/>
  <c r="J24" i="14"/>
  <c r="J25" i="14"/>
  <c r="J10" i="14"/>
  <c r="J9" i="14"/>
  <c r="H16" i="40"/>
  <c r="I16" i="40" s="1"/>
  <c r="H17" i="40"/>
  <c r="I17" i="40" s="1"/>
  <c r="D17" i="40"/>
  <c r="E17" i="40" s="1"/>
  <c r="H18" i="41"/>
  <c r="I18" i="41" s="1"/>
  <c r="H10" i="41"/>
  <c r="I10" i="41" s="1"/>
  <c r="H18" i="40"/>
  <c r="I18" i="40" s="1"/>
  <c r="H12" i="40"/>
  <c r="I12" i="40" s="1"/>
  <c r="H10" i="40"/>
  <c r="I10" i="40" s="1"/>
  <c r="A24" i="41"/>
  <c r="H22" i="41"/>
  <c r="I22" i="41" s="1"/>
  <c r="D22" i="41"/>
  <c r="E22" i="41" s="1"/>
  <c r="H21" i="41"/>
  <c r="I21" i="41" s="1"/>
  <c r="D21" i="41"/>
  <c r="E21" i="41" s="1"/>
  <c r="H20" i="41"/>
  <c r="I20" i="41" s="1"/>
  <c r="D20" i="41"/>
  <c r="E20" i="41" s="1"/>
  <c r="H19" i="41"/>
  <c r="I19" i="41" s="1"/>
  <c r="D19" i="41"/>
  <c r="E19" i="41" s="1"/>
  <c r="D18" i="41"/>
  <c r="E18" i="41" s="1"/>
  <c r="H17" i="41"/>
  <c r="I17" i="41" s="1"/>
  <c r="D17" i="41"/>
  <c r="E17" i="41" s="1"/>
  <c r="H16" i="41"/>
  <c r="I16" i="41" s="1"/>
  <c r="D16" i="41"/>
  <c r="E16" i="41" s="1"/>
  <c r="H15" i="41"/>
  <c r="I15" i="41" s="1"/>
  <c r="D15" i="41"/>
  <c r="E15" i="41" s="1"/>
  <c r="H13" i="41"/>
  <c r="I13" i="41" s="1"/>
  <c r="D13" i="41"/>
  <c r="E13" i="41" s="1"/>
  <c r="H12" i="41"/>
  <c r="I12" i="41" s="1"/>
  <c r="D12" i="41"/>
  <c r="E12" i="41" s="1"/>
  <c r="H11" i="41"/>
  <c r="I11" i="41" s="1"/>
  <c r="D11" i="41"/>
  <c r="E11" i="41" s="1"/>
  <c r="D10" i="41"/>
  <c r="E10" i="41" s="1"/>
  <c r="H9" i="41"/>
  <c r="I9" i="41" s="1"/>
  <c r="D9" i="41"/>
  <c r="E9" i="41" s="1"/>
  <c r="H8" i="41"/>
  <c r="I8" i="41" s="1"/>
  <c r="D8" i="41"/>
  <c r="E8" i="41" s="1"/>
  <c r="H7" i="41"/>
  <c r="I7" i="41" s="1"/>
  <c r="D7" i="41"/>
  <c r="E7" i="41" s="1"/>
  <c r="H6" i="41"/>
  <c r="I6" i="41" s="1"/>
  <c r="D6" i="41"/>
  <c r="E6" i="41" s="1"/>
  <c r="A2" i="41"/>
  <c r="A1" i="41"/>
  <c r="A24" i="40"/>
  <c r="H22" i="40"/>
  <c r="I22" i="40" s="1"/>
  <c r="D22" i="40"/>
  <c r="E22" i="40" s="1"/>
  <c r="H21" i="40"/>
  <c r="I21" i="40" s="1"/>
  <c r="D21" i="40"/>
  <c r="E21" i="40" s="1"/>
  <c r="H20" i="40"/>
  <c r="I20" i="40" s="1"/>
  <c r="D20" i="40"/>
  <c r="E20" i="40" s="1"/>
  <c r="H19" i="40"/>
  <c r="I19" i="40" s="1"/>
  <c r="D19" i="40"/>
  <c r="E19" i="40" s="1"/>
  <c r="D18" i="40"/>
  <c r="E18" i="40" s="1"/>
  <c r="D16" i="40"/>
  <c r="E16" i="40" s="1"/>
  <c r="H15" i="40"/>
  <c r="I15" i="40" s="1"/>
  <c r="D15" i="40"/>
  <c r="E15" i="40" s="1"/>
  <c r="H13" i="40"/>
  <c r="I13" i="40" s="1"/>
  <c r="D13" i="40"/>
  <c r="E13" i="40" s="1"/>
  <c r="D12" i="40"/>
  <c r="E12" i="40" s="1"/>
  <c r="H11" i="40"/>
  <c r="I11" i="40" s="1"/>
  <c r="D11" i="40"/>
  <c r="E11" i="40" s="1"/>
  <c r="D10" i="40"/>
  <c r="E10" i="40" s="1"/>
  <c r="H9" i="40"/>
  <c r="I9" i="40" s="1"/>
  <c r="D9" i="40"/>
  <c r="E9" i="40" s="1"/>
  <c r="H8" i="40"/>
  <c r="I8" i="40" s="1"/>
  <c r="D8" i="40"/>
  <c r="E8" i="40" s="1"/>
  <c r="H7" i="40"/>
  <c r="I7" i="40" s="1"/>
  <c r="D7" i="40"/>
  <c r="E7" i="40" s="1"/>
  <c r="H6" i="40"/>
  <c r="I6" i="40" s="1"/>
  <c r="D6" i="40"/>
  <c r="E6" i="40" s="1"/>
  <c r="A24" i="39"/>
  <c r="H22" i="39"/>
  <c r="I22" i="39" s="1"/>
  <c r="D22" i="39"/>
  <c r="E22" i="39" s="1"/>
  <c r="H21" i="39"/>
  <c r="I21" i="39" s="1"/>
  <c r="D21" i="39"/>
  <c r="E21" i="39" s="1"/>
  <c r="H20" i="39"/>
  <c r="I20" i="39" s="1"/>
  <c r="D20" i="39"/>
  <c r="E20" i="39" s="1"/>
  <c r="H19" i="39"/>
  <c r="I19" i="39" s="1"/>
  <c r="D19" i="39"/>
  <c r="E19" i="39" s="1"/>
  <c r="H18" i="39"/>
  <c r="I18" i="39" s="1"/>
  <c r="D18" i="39"/>
  <c r="E18" i="39" s="1"/>
  <c r="H17" i="39"/>
  <c r="I17" i="39" s="1"/>
  <c r="D17" i="39"/>
  <c r="E17" i="39" s="1"/>
  <c r="H16" i="39"/>
  <c r="I16" i="39" s="1"/>
  <c r="D16" i="39"/>
  <c r="E16" i="39" s="1"/>
  <c r="H15" i="39"/>
  <c r="I15" i="39" s="1"/>
  <c r="D15" i="39"/>
  <c r="E15" i="39" s="1"/>
  <c r="H14" i="39"/>
  <c r="I14" i="39" s="1"/>
  <c r="D14" i="39"/>
  <c r="E14" i="39" s="1"/>
  <c r="H13" i="39"/>
  <c r="I13" i="39" s="1"/>
  <c r="D13" i="39"/>
  <c r="E13" i="39" s="1"/>
  <c r="H12" i="39"/>
  <c r="I12" i="39" s="1"/>
  <c r="D12" i="39"/>
  <c r="E12" i="39" s="1"/>
  <c r="H11" i="39"/>
  <c r="I11" i="39" s="1"/>
  <c r="D11" i="39"/>
  <c r="E11" i="39" s="1"/>
  <c r="H10" i="39"/>
  <c r="I10" i="39" s="1"/>
  <c r="D10" i="39"/>
  <c r="E10" i="39" s="1"/>
  <c r="H9" i="39"/>
  <c r="I9" i="39" s="1"/>
  <c r="D9" i="39"/>
  <c r="E9" i="39" s="1"/>
  <c r="H8" i="39"/>
  <c r="I8" i="39" s="1"/>
  <c r="D8" i="39"/>
  <c r="E8" i="39" s="1"/>
  <c r="H7" i="39"/>
  <c r="I7" i="39" s="1"/>
  <c r="D7" i="39"/>
  <c r="E7" i="39" s="1"/>
  <c r="H6" i="39"/>
  <c r="I6" i="39" s="1"/>
  <c r="D6" i="39"/>
  <c r="E6" i="39" s="1"/>
  <c r="D18" i="29"/>
  <c r="E18" i="29" s="1"/>
  <c r="D10" i="29"/>
  <c r="E10" i="29" s="1"/>
  <c r="H22" i="29"/>
  <c r="I22" i="29" s="1"/>
  <c r="D22" i="29"/>
  <c r="E22" i="29" s="1"/>
  <c r="H21" i="29"/>
  <c r="I21" i="29" s="1"/>
  <c r="D21" i="29"/>
  <c r="E21" i="29" s="1"/>
  <c r="H20" i="29"/>
  <c r="I20" i="29" s="1"/>
  <c r="D20" i="29"/>
  <c r="E20" i="29" s="1"/>
  <c r="H19" i="29"/>
  <c r="I19" i="29" s="1"/>
  <c r="D19" i="29"/>
  <c r="E19" i="29" s="1"/>
  <c r="H18" i="29"/>
  <c r="I18" i="29" s="1"/>
  <c r="H17" i="29"/>
  <c r="I17" i="29" s="1"/>
  <c r="D17" i="29"/>
  <c r="E17" i="29" s="1"/>
  <c r="H16" i="29"/>
  <c r="I16" i="29" s="1"/>
  <c r="D16" i="29"/>
  <c r="E16" i="29" s="1"/>
  <c r="H15" i="29"/>
  <c r="I15" i="29" s="1"/>
  <c r="D15" i="29"/>
  <c r="E15" i="29" s="1"/>
  <c r="H14" i="29"/>
  <c r="I14" i="29" s="1"/>
  <c r="D14" i="29"/>
  <c r="E14" i="29" s="1"/>
  <c r="H13" i="29"/>
  <c r="I13" i="29" s="1"/>
  <c r="D13" i="29"/>
  <c r="E13" i="29" s="1"/>
  <c r="H12" i="29"/>
  <c r="I12" i="29" s="1"/>
  <c r="D12" i="29"/>
  <c r="E12" i="29" s="1"/>
  <c r="H11" i="29"/>
  <c r="I11" i="29" s="1"/>
  <c r="D11" i="29"/>
  <c r="E11" i="29" s="1"/>
  <c r="H10" i="29"/>
  <c r="I10" i="29" s="1"/>
  <c r="H9" i="29"/>
  <c r="I9" i="29" s="1"/>
  <c r="D9" i="29"/>
  <c r="E9" i="29" s="1"/>
  <c r="H8" i="29"/>
  <c r="I8" i="29" s="1"/>
  <c r="D8" i="29"/>
  <c r="E8" i="29" s="1"/>
  <c r="H7" i="29"/>
  <c r="I7" i="29" s="1"/>
  <c r="D7" i="29"/>
  <c r="E7" i="29" s="1"/>
  <c r="H6" i="29"/>
  <c r="I6" i="29" s="1"/>
  <c r="D6" i="29"/>
  <c r="E6" i="29" s="1"/>
  <c r="A24" i="37"/>
  <c r="A2" i="40"/>
  <c r="A1" i="40"/>
  <c r="A2" i="39"/>
  <c r="A1" i="39"/>
  <c r="A2" i="29"/>
  <c r="A1" i="29"/>
  <c r="A2" i="37"/>
  <c r="A1" i="37"/>
  <c r="A2" i="18"/>
  <c r="A1" i="18"/>
  <c r="N25" i="14"/>
  <c r="N24" i="14"/>
  <c r="N23" i="14"/>
  <c r="N22" i="14"/>
  <c r="N21" i="14"/>
  <c r="N20" i="14"/>
  <c r="N19" i="14"/>
  <c r="N18" i="14"/>
  <c r="N16" i="14"/>
  <c r="N15" i="14"/>
  <c r="N14" i="14"/>
  <c r="N12" i="14"/>
  <c r="N11" i="14"/>
  <c r="N10" i="14"/>
  <c r="N9" i="14"/>
  <c r="H8" i="18"/>
  <c r="I8" i="18" s="1"/>
  <c r="A24" i="29"/>
</calcChain>
</file>

<file path=xl/sharedStrings.xml><?xml version="1.0" encoding="utf-8"?>
<sst xmlns="http://schemas.openxmlformats.org/spreadsheetml/2006/main" count="372" uniqueCount="92">
  <si>
    <t xml:space="preserve">TAB 10 - LABOR EXCHANGE PERFORMANCE SUMMARY </t>
  </si>
  <si>
    <t>COHORT SUMMARY</t>
  </si>
  <si>
    <t>Chart 1 - Populations in the Performance Cohort</t>
  </si>
  <si>
    <t xml:space="preserve">PERFORMANCE SUMMARY </t>
  </si>
  <si>
    <t>Chart 2 - Job Seeker Outcome Summary</t>
  </si>
  <si>
    <t>Chart 3 - UI Claimant Outcome Summary</t>
  </si>
  <si>
    <t>Chart 4 - Veteran Outcome Summary</t>
  </si>
  <si>
    <t>Chart 5 - Disabled Veteran Outcome Summary</t>
  </si>
  <si>
    <t>Chart 6 - DVOP Disabled Veteran Outcome Summary</t>
  </si>
  <si>
    <t>Chart 7 - DVOP Veteran Outcome Summary</t>
  </si>
  <si>
    <t>Chart 8 - RESEA Outcome Summary</t>
  </si>
  <si>
    <t>Data Source:  Labor Exchange Quarterly Report Data (ETA 9172 PIRL)</t>
  </si>
  <si>
    <t>Compiled by MassHire Department of Career Services</t>
  </si>
  <si>
    <t>CHART  1 - POPULATIONS IN THE PERFORMANCE COHORT</t>
  </si>
  <si>
    <t>A</t>
  </si>
  <si>
    <t>B</t>
  </si>
  <si>
    <t>C</t>
  </si>
  <si>
    <t>D=C/B</t>
  </si>
  <si>
    <t>E</t>
  </si>
  <si>
    <t>F=E/B</t>
  </si>
  <si>
    <t>G</t>
  </si>
  <si>
    <t>H=G/E</t>
  </si>
  <si>
    <t>I</t>
  </si>
  <si>
    <t>J=I/E</t>
  </si>
  <si>
    <t>K</t>
  </si>
  <si>
    <t>L=K/G</t>
  </si>
  <si>
    <t>M</t>
  </si>
  <si>
    <t>N=M/I</t>
  </si>
  <si>
    <t>WORKFORCE
AREA</t>
  </si>
  <si>
    <t>Disabled</t>
  </si>
  <si>
    <t>DVOP</t>
  </si>
  <si>
    <t>Total</t>
  </si>
  <si>
    <t>As a % of</t>
  </si>
  <si>
    <t>Veterans</t>
  </si>
  <si>
    <t>Job</t>
  </si>
  <si>
    <t>UI</t>
  </si>
  <si>
    <t>Total Job</t>
  </si>
  <si>
    <t>Served by</t>
  </si>
  <si>
    <t>Intensive</t>
  </si>
  <si>
    <t>Seekers</t>
  </si>
  <si>
    <t>Claimants</t>
  </si>
  <si>
    <t>Services</t>
  </si>
  <si>
    <t>Berkshire</t>
  </si>
  <si>
    <t>Boston</t>
  </si>
  <si>
    <t>Bristol</t>
  </si>
  <si>
    <t>Brockton</t>
  </si>
  <si>
    <t xml:space="preserve">Cape Cod </t>
  </si>
  <si>
    <t>Central Mass</t>
  </si>
  <si>
    <t>Frankl/Hampsh</t>
  </si>
  <si>
    <t>Gtr Lowell</t>
  </si>
  <si>
    <t>Gtr NBedford</t>
  </si>
  <si>
    <t>Hampden</t>
  </si>
  <si>
    <t xml:space="preserve">Merrimack </t>
  </si>
  <si>
    <t>Metro North</t>
  </si>
  <si>
    <t>Metro SW</t>
  </si>
  <si>
    <t xml:space="preserve">North Central </t>
  </si>
  <si>
    <t>North Shore</t>
  </si>
  <si>
    <t>South Shore</t>
  </si>
  <si>
    <t>TOTAL</t>
  </si>
  <si>
    <t>CHART  2 -  JOB SEEKER OUTCOME SUMMARY</t>
  </si>
  <si>
    <t>F</t>
  </si>
  <si>
    <t>H=G/F</t>
  </si>
  <si>
    <t>J</t>
  </si>
  <si>
    <t>WORKFORCE 
AREA</t>
  </si>
  <si>
    <t>Q2 Entered
Employment
Denominator</t>
  </si>
  <si>
    <t>Q2 Entered
Employment
Numerator</t>
  </si>
  <si>
    <t>Q2 Entered
Employment
Rate</t>
  </si>
  <si>
    <t>% of State Goal*</t>
  </si>
  <si>
    <t>Q4 Entered
Employment
Denominator</t>
  </si>
  <si>
    <t>Q4 Entered
Employment
Numerator</t>
  </si>
  <si>
    <t>Q4 Entered
Employment
Rate</t>
  </si>
  <si>
    <t>Q2 Median
Earnings</t>
  </si>
  <si>
    <t>Cape Cod &amp; Islands</t>
  </si>
  <si>
    <t>Franklin/Hampshire</t>
  </si>
  <si>
    <t>Greater Lowell</t>
  </si>
  <si>
    <t>Greater New Bedford</t>
  </si>
  <si>
    <t>Merrimack Valley</t>
  </si>
  <si>
    <t>Metro South/West</t>
  </si>
  <si>
    <t>North Central Mass</t>
  </si>
  <si>
    <t>STATE TOTALS</t>
  </si>
  <si>
    <t>*State Labor Exchange Goals:   Q2 EE Rate = 63%    Q4 EE Rate = 65%    Median Earnings = $8000</t>
  </si>
  <si>
    <t>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t>
  </si>
  <si>
    <t>CHART  3 -  UI CLAIMANT OUTCOME SUMMARY</t>
  </si>
  <si>
    <t>CHART 4 - VETERAN OUTCOME SUMMARY</t>
  </si>
  <si>
    <t>% of State
Goal*</t>
  </si>
  <si>
    <t>*State Veteran Goals:   Q2 EE Rate = 56%    Q4 EE Rate = 56%    Median Earnings = $8000</t>
  </si>
  <si>
    <t>CHART 5 - DISABLED VETERAN OUTCOME SUMMARY</t>
  </si>
  <si>
    <t>CHART 6 - DVOP DISABLED VETERAN OUTCOME SUMMARY</t>
  </si>
  <si>
    <t>CHART 7 - DVOP VETERAN OUTCOME SUMMARY</t>
  </si>
  <si>
    <t>*State DVOP Goals:   Q2 EE Rate = 56%    Q4 EE Rate = 56%    Median Earnings = $8000</t>
  </si>
  <si>
    <t>CHART 8 - RESEA OUTCOME SUMMARY</t>
  </si>
  <si>
    <t>FY23 QUARTER ENDING JUNE 30,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</si>
</sst>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23" x14ac:knownFonts="1">
    <font>
      <sz val="10"/>
      <name val="Arial"/>
    </font>
    <font>
      <sz val="10"/>
      <name val="Arial"/>
      <family val="2"/>
    </font>
    <font>
      <sz val="8"/>
      <name val="Arial"/>
      <family val="2"/>
    </font>
    <font>
      <sz val="10"/>
      <name val="Arial"/>
      <family val="2"/>
    </font>
    <font>
      <b/>
      <sz val="10"/>
      <name val="Arial"/>
      <family val="2"/>
    </font>
    <font>
      <sz val="10"/>
      <name val="Times New Roman"/>
      <family val="1"/>
    </font>
    <font>
      <b/>
      <sz val="14"/>
      <name val="Times New Roman"/>
      <family val="1"/>
    </font>
    <font>
      <b/>
      <sz val="16"/>
      <name val="Times New Roman"/>
      <family val="1"/>
    </font>
    <font>
      <b/>
      <sz val="12"/>
      <name val="Times New Roman"/>
      <family val="1"/>
    </font>
    <font>
      <b/>
      <sz val="12"/>
      <color indexed="12"/>
      <name val="Times New Roman"/>
      <family val="1"/>
    </font>
    <font>
      <b/>
      <sz val="10"/>
      <name val="Times New Roman"/>
      <family val="1"/>
    </font>
    <font>
      <sz val="10"/>
      <color indexed="12"/>
      <name val="Times New Roman"/>
      <family val="1"/>
    </font>
    <font>
      <sz val="8"/>
      <name val="Times New Roman"/>
      <family val="1"/>
    </font>
    <font>
      <b/>
      <sz val="8"/>
      <name val="Times New Roman"/>
      <family val="1"/>
    </font>
    <font>
      <sz val="10"/>
      <color indexed="8"/>
      <name val="Arial"/>
      <family val="2"/>
    </font>
    <font>
      <sz val="10"/>
      <color indexed="8"/>
      <name val="Arial"/>
      <family val="2"/>
    </font>
    <font>
      <sz val="10"/>
      <color indexed="8"/>
      <name val="Arial"/>
      <family val="2"/>
    </font>
    <font>
      <sz val="10"/>
      <color indexed="8"/>
      <name val="Arial"/>
      <family val="2"/>
    </font>
    <font>
      <b/>
      <sz val="11"/>
      <name val="Times New Roman"/>
      <family val="1"/>
    </font>
    <font>
      <sz val="11"/>
      <name val="Arial"/>
      <family val="2"/>
    </font>
    <font>
      <b/>
      <i/>
      <sz val="12"/>
      <name val="Times New Roman"/>
      <family val="1"/>
    </font>
    <font>
      <sz val="10"/>
      <color indexed="8"/>
      <name val="Arial"/>
      <family val="2"/>
    </font>
    <font>
      <sz val="10"/>
      <color rgb="FF000000"/>
      <name val="Arial"/>
      <family val="2"/>
    </font>
  </fonts>
  <fills count="2">
    <fill>
      <patternFill patternType="none"/>
    </fill>
    <fill>
      <patternFill patternType="gray125"/>
    </fill>
  </fills>
  <borders count="72">
    <border>
      <left/>
      <right/>
      <top/>
      <bottom/>
      <diagonal/>
    </border>
    <border>
      <left style="thick">
        <color indexed="12"/>
      </left>
      <right/>
      <top/>
      <bottom/>
      <diagonal/>
    </border>
    <border>
      <left style="thick">
        <color indexed="12"/>
      </left>
      <right/>
      <top style="thick">
        <color indexed="12"/>
      </top>
      <bottom/>
      <diagonal/>
    </border>
    <border>
      <left/>
      <right style="thick">
        <color indexed="12"/>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top style="thick">
        <color indexed="12"/>
      </top>
      <bottom/>
      <diagonal/>
    </border>
    <border>
      <left/>
      <right style="thick">
        <color indexed="12"/>
      </right>
      <top style="thick">
        <color indexed="12"/>
      </top>
      <bottom/>
      <diagonal/>
    </border>
    <border>
      <left style="thick">
        <color indexed="12"/>
      </left>
      <right/>
      <top/>
      <bottom style="thick">
        <color indexed="12"/>
      </bottom>
      <diagonal/>
    </border>
    <border>
      <left/>
      <right/>
      <top/>
      <bottom style="thick">
        <color indexed="12"/>
      </bottom>
      <diagonal/>
    </border>
    <border>
      <left/>
      <right style="thick">
        <color indexed="12"/>
      </right>
      <top/>
      <bottom style="thick">
        <color indexed="12"/>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double">
        <color indexed="64"/>
      </right>
      <top/>
      <bottom/>
      <diagonal/>
    </border>
    <border>
      <left style="double">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double">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right style="thin">
        <color indexed="64"/>
      </right>
      <top style="medium">
        <color indexed="64"/>
      </top>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double">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ck">
        <color rgb="FF0000FF"/>
      </left>
      <right/>
      <top/>
      <bottom/>
      <diagonal/>
    </border>
  </borders>
  <cellStyleXfs count="9">
    <xf numFmtId="0" fontId="0" fillId="0" borderId="0"/>
    <xf numFmtId="44" fontId="1" fillId="0" borderId="0" applyFont="0" applyFill="0" applyBorder="0" applyAlignment="0" applyProtection="0"/>
    <xf numFmtId="0" fontId="14" fillId="0" borderId="0">
      <alignment vertical="top"/>
    </xf>
    <xf numFmtId="0" fontId="15" fillId="0" borderId="0">
      <alignment vertical="top"/>
    </xf>
    <xf numFmtId="0" fontId="16" fillId="0" borderId="0">
      <alignment vertical="top"/>
    </xf>
    <xf numFmtId="0" fontId="17" fillId="0" borderId="0">
      <alignment vertical="top"/>
    </xf>
    <xf numFmtId="0" fontId="21" fillId="0" borderId="0">
      <alignment vertical="top"/>
    </xf>
    <xf numFmtId="0" fontId="22" fillId="0" borderId="0"/>
    <xf numFmtId="9" fontId="1" fillId="0" borderId="0" applyFont="0" applyFill="0" applyBorder="0" applyAlignment="0" applyProtection="0"/>
  </cellStyleXfs>
  <cellXfs count="193">
    <xf numFmtId="0" fontId="0" fillId="0" borderId="0" xfId="0"/>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3" fontId="3" fillId="0" borderId="0" xfId="0" applyNumberFormat="1" applyFont="1"/>
    <xf numFmtId="0" fontId="3" fillId="0" borderId="0" xfId="0" applyFont="1" applyAlignment="1">
      <alignment horizontal="left" wrapText="1"/>
    </xf>
    <xf numFmtId="0" fontId="4" fillId="0" borderId="0" xfId="0" applyFont="1" applyAlignment="1">
      <alignment horizontal="center" vertical="center"/>
    </xf>
    <xf numFmtId="0" fontId="4" fillId="0" borderId="0" xfId="0" applyFont="1" applyAlignment="1">
      <alignment vertical="center"/>
    </xf>
    <xf numFmtId="0" fontId="8" fillId="0" borderId="0" xfId="0" applyFont="1"/>
    <xf numFmtId="0" fontId="6" fillId="0" borderId="1" xfId="0" applyFont="1" applyBorder="1"/>
    <xf numFmtId="0" fontId="8" fillId="0" borderId="1" xfId="0" applyFont="1" applyBorder="1" applyAlignment="1">
      <alignment horizontal="left" indent="15"/>
    </xf>
    <xf numFmtId="0" fontId="5" fillId="0" borderId="1" xfId="0" applyFont="1" applyBorder="1" applyAlignment="1">
      <alignment horizontal="left" indent="1"/>
    </xf>
    <xf numFmtId="0" fontId="6" fillId="0" borderId="2" xfId="0" applyFont="1" applyBorder="1" applyAlignment="1">
      <alignment horizontal="center"/>
    </xf>
    <xf numFmtId="0" fontId="9" fillId="0" borderId="3" xfId="0" applyFont="1" applyBorder="1"/>
    <xf numFmtId="0" fontId="5" fillId="0" borderId="4" xfId="0" applyFont="1" applyBorder="1" applyAlignment="1">
      <alignment vertical="center"/>
    </xf>
    <xf numFmtId="3" fontId="5" fillId="0" borderId="5" xfId="0" applyNumberFormat="1" applyFont="1" applyBorder="1" applyAlignment="1">
      <alignment horizontal="center" vertical="center"/>
    </xf>
    <xf numFmtId="9" fontId="5" fillId="0" borderId="6" xfId="8" applyFont="1" applyFill="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3" fontId="5" fillId="0" borderId="9" xfId="0" applyNumberFormat="1" applyFont="1" applyBorder="1" applyAlignment="1">
      <alignment horizontal="center" vertical="center"/>
    </xf>
    <xf numFmtId="9" fontId="5" fillId="0" borderId="10" xfId="8" applyFont="1" applyFill="1" applyBorder="1" applyAlignment="1">
      <alignment horizontal="center" vertical="center"/>
    </xf>
    <xf numFmtId="0" fontId="10" fillId="0" borderId="11" xfId="0" applyFont="1" applyBorder="1" applyAlignment="1">
      <alignment vertical="center"/>
    </xf>
    <xf numFmtId="3" fontId="10" fillId="0" borderId="12" xfId="0" applyNumberFormat="1" applyFont="1" applyBorder="1" applyAlignment="1">
      <alignment horizontal="center" vertical="center"/>
    </xf>
    <xf numFmtId="9" fontId="10" fillId="0" borderId="13" xfId="8" applyFont="1" applyFill="1" applyBorder="1" applyAlignment="1">
      <alignment horizontal="center" vertical="center"/>
    </xf>
    <xf numFmtId="0" fontId="5" fillId="0" borderId="0" xfId="0" applyFont="1"/>
    <xf numFmtId="0" fontId="5" fillId="0" borderId="14" xfId="0" applyFont="1" applyBorder="1"/>
    <xf numFmtId="0" fontId="5" fillId="0" borderId="15" xfId="0" applyFont="1" applyBorder="1"/>
    <xf numFmtId="0" fontId="11" fillId="0" borderId="3" xfId="0" applyFont="1" applyBorder="1"/>
    <xf numFmtId="0" fontId="5" fillId="0" borderId="1" xfId="0" applyFont="1" applyBorder="1"/>
    <xf numFmtId="0" fontId="5" fillId="0" borderId="16" xfId="0" applyFont="1" applyBorder="1"/>
    <xf numFmtId="0" fontId="5" fillId="0" borderId="17" xfId="0" applyFont="1" applyBorder="1"/>
    <xf numFmtId="0" fontId="11" fillId="0" borderId="18" xfId="0" applyFont="1" applyBorder="1"/>
    <xf numFmtId="3" fontId="5" fillId="0" borderId="19" xfId="0" applyNumberFormat="1" applyFont="1" applyBorder="1" applyAlignment="1">
      <alignment horizontal="center" vertical="center"/>
    </xf>
    <xf numFmtId="9" fontId="5" fillId="0" borderId="20" xfId="8" applyFont="1" applyFill="1" applyBorder="1" applyAlignment="1">
      <alignment horizontal="center" vertical="center"/>
    </xf>
    <xf numFmtId="3" fontId="5" fillId="0" borderId="21" xfId="0" applyNumberFormat="1" applyFont="1" applyBorder="1" applyAlignment="1">
      <alignment horizontal="center" vertical="center"/>
    </xf>
    <xf numFmtId="3" fontId="10" fillId="0" borderId="22" xfId="0" applyNumberFormat="1" applyFont="1" applyBorder="1" applyAlignment="1">
      <alignment horizontal="center" vertical="center"/>
    </xf>
    <xf numFmtId="9" fontId="10" fillId="0" borderId="23" xfId="8" applyFont="1" applyFill="1" applyBorder="1" applyAlignment="1">
      <alignment horizontal="center" vertical="center"/>
    </xf>
    <xf numFmtId="0" fontId="5" fillId="0" borderId="26" xfId="0" applyFont="1" applyBorder="1" applyAlignment="1">
      <alignment horizontal="center" vertical="center" wrapText="1"/>
    </xf>
    <xf numFmtId="0" fontId="5" fillId="0" borderId="28" xfId="0" applyFont="1" applyBorder="1" applyAlignment="1">
      <alignment vertical="center"/>
    </xf>
    <xf numFmtId="0" fontId="8" fillId="0" borderId="0" xfId="0" applyFont="1" applyAlignment="1">
      <alignment horizontal="left"/>
    </xf>
    <xf numFmtId="0" fontId="8" fillId="0" borderId="0" xfId="0" applyFont="1" applyAlignment="1">
      <alignment horizontal="left" indent="15"/>
    </xf>
    <xf numFmtId="3" fontId="5" fillId="0" borderId="29" xfId="0" applyNumberFormat="1" applyFont="1" applyBorder="1" applyAlignment="1">
      <alignment horizontal="center" vertical="center"/>
    </xf>
    <xf numFmtId="3" fontId="10" fillId="0" borderId="30" xfId="0" applyNumberFormat="1" applyFont="1" applyBorder="1" applyAlignment="1">
      <alignment horizontal="center" vertical="center"/>
    </xf>
    <xf numFmtId="3" fontId="5" fillId="0" borderId="31" xfId="0" applyNumberFormat="1" applyFont="1" applyBorder="1" applyAlignment="1">
      <alignment horizontal="center" vertical="center"/>
    </xf>
    <xf numFmtId="3" fontId="5" fillId="0" borderId="32" xfId="0" applyNumberFormat="1" applyFont="1" applyBorder="1" applyAlignment="1">
      <alignment horizontal="center" vertical="center"/>
    </xf>
    <xf numFmtId="0" fontId="5" fillId="0" borderId="28"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4" xfId="0" applyFont="1" applyBorder="1" applyAlignment="1">
      <alignment horizontal="center" vertical="center"/>
    </xf>
    <xf numFmtId="0" fontId="5" fillId="0" borderId="33" xfId="0" applyFont="1" applyBorder="1" applyAlignment="1">
      <alignment horizontal="center" vertical="center"/>
    </xf>
    <xf numFmtId="0" fontId="5" fillId="0" borderId="37" xfId="0" applyFont="1" applyBorder="1" applyAlignment="1">
      <alignment horizontal="center" vertical="center"/>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6" fillId="0" borderId="0" xfId="0" applyFont="1" applyAlignment="1">
      <alignment horizontal="left"/>
    </xf>
    <xf numFmtId="9" fontId="5" fillId="0" borderId="38" xfId="8" applyFont="1" applyFill="1" applyBorder="1" applyAlignment="1">
      <alignment horizontal="center" vertical="center"/>
    </xf>
    <xf numFmtId="9" fontId="5" fillId="0" borderId="0" xfId="8" applyFont="1" applyFill="1" applyBorder="1" applyAlignment="1">
      <alignment horizontal="center" vertical="center"/>
    </xf>
    <xf numFmtId="9" fontId="5" fillId="0" borderId="39" xfId="8" applyFont="1" applyFill="1" applyBorder="1" applyAlignment="1">
      <alignment horizontal="center" vertical="center"/>
    </xf>
    <xf numFmtId="9" fontId="5" fillId="0" borderId="40" xfId="8" applyFont="1" applyFill="1" applyBorder="1" applyAlignment="1">
      <alignment horizontal="center" vertical="center"/>
    </xf>
    <xf numFmtId="0" fontId="3" fillId="0" borderId="24" xfId="0" applyFont="1" applyBorder="1" applyAlignment="1">
      <alignment vertical="center"/>
    </xf>
    <xf numFmtId="0" fontId="4" fillId="0" borderId="24" xfId="0" applyFont="1" applyBorder="1" applyAlignment="1">
      <alignment vertical="center"/>
    </xf>
    <xf numFmtId="0" fontId="5" fillId="0" borderId="35" xfId="0" applyFont="1" applyBorder="1" applyAlignment="1">
      <alignment horizontal="center" vertical="center" wrapText="1"/>
    </xf>
    <xf numFmtId="0" fontId="5" fillId="0" borderId="43" xfId="0" applyFont="1" applyBorder="1" applyAlignment="1">
      <alignment horizontal="center" vertical="center" wrapText="1"/>
    </xf>
    <xf numFmtId="164" fontId="5" fillId="0" borderId="39" xfId="1" applyNumberFormat="1" applyFont="1" applyFill="1" applyBorder="1" applyAlignment="1">
      <alignment horizontal="center" vertical="center"/>
    </xf>
    <xf numFmtId="164" fontId="5" fillId="0" borderId="44" xfId="1" applyNumberFormat="1" applyFont="1" applyFill="1" applyBorder="1" applyAlignment="1">
      <alignment horizontal="center" vertical="center"/>
    </xf>
    <xf numFmtId="3" fontId="5" fillId="0" borderId="4" xfId="0" applyNumberFormat="1" applyFont="1" applyBorder="1" applyAlignment="1">
      <alignment horizontal="center" vertical="center"/>
    </xf>
    <xf numFmtId="3" fontId="5" fillId="0" borderId="7" xfId="0" applyNumberFormat="1" applyFont="1" applyBorder="1" applyAlignment="1">
      <alignment horizontal="center" vertical="center"/>
    </xf>
    <xf numFmtId="3" fontId="5" fillId="0" borderId="45" xfId="0" applyNumberFormat="1" applyFont="1" applyBorder="1" applyAlignment="1">
      <alignment horizontal="center" vertical="center"/>
    </xf>
    <xf numFmtId="3" fontId="5" fillId="0" borderId="8" xfId="0" applyNumberFormat="1" applyFont="1" applyBorder="1" applyAlignment="1">
      <alignment horizontal="center" vertical="center"/>
    </xf>
    <xf numFmtId="3" fontId="10" fillId="0" borderId="11" xfId="0" applyNumberFormat="1"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3" fontId="5" fillId="0" borderId="48" xfId="0" applyNumberFormat="1" applyFont="1" applyBorder="1" applyAlignment="1">
      <alignment horizontal="center" vertical="center"/>
    </xf>
    <xf numFmtId="3" fontId="5" fillId="0" borderId="49" xfId="0" applyNumberFormat="1" applyFont="1" applyBorder="1" applyAlignment="1">
      <alignment horizontal="center" vertical="center"/>
    </xf>
    <xf numFmtId="9" fontId="5" fillId="0" borderId="31" xfId="8" applyFont="1" applyFill="1" applyBorder="1" applyAlignment="1">
      <alignment horizontal="center" vertical="center"/>
    </xf>
    <xf numFmtId="9" fontId="5" fillId="0" borderId="32" xfId="8" applyFont="1" applyFill="1" applyBorder="1" applyAlignment="1">
      <alignment horizontal="center" vertical="center"/>
    </xf>
    <xf numFmtId="9" fontId="5" fillId="0" borderId="49" xfId="8" applyFont="1" applyFill="1" applyBorder="1" applyAlignment="1">
      <alignment horizontal="center" vertical="center"/>
    </xf>
    <xf numFmtId="9" fontId="10" fillId="0" borderId="30" xfId="8" applyFont="1" applyFill="1" applyBorder="1" applyAlignment="1">
      <alignment horizontal="center" vertical="center"/>
    </xf>
    <xf numFmtId="0" fontId="12" fillId="0" borderId="50"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0" xfId="0" applyFont="1" applyAlignment="1">
      <alignment horizontal="center" vertical="center" wrapText="1"/>
    </xf>
    <xf numFmtId="0" fontId="12" fillId="0" borderId="25"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55" xfId="0" applyFont="1" applyBorder="1" applyAlignment="1">
      <alignment horizontal="center" vertical="center" wrapText="1"/>
    </xf>
    <xf numFmtId="0" fontId="5" fillId="0" borderId="31" xfId="0" applyFont="1" applyBorder="1" applyAlignment="1">
      <alignment horizontal="center" vertical="center"/>
    </xf>
    <xf numFmtId="0" fontId="5" fillId="0" borderId="56" xfId="0" applyFont="1" applyBorder="1" applyAlignment="1">
      <alignment horizontal="center" vertical="center"/>
    </xf>
    <xf numFmtId="0" fontId="12" fillId="0" borderId="26" xfId="0" applyFont="1" applyBorder="1" applyAlignment="1">
      <alignment horizontal="center" vertical="center" wrapText="1"/>
    </xf>
    <xf numFmtId="0" fontId="12" fillId="0" borderId="57" xfId="0" applyFont="1" applyBorder="1" applyAlignment="1">
      <alignment horizontal="center" vertical="center" wrapText="1"/>
    </xf>
    <xf numFmtId="3" fontId="12" fillId="0" borderId="40" xfId="0" applyNumberFormat="1" applyFont="1" applyBorder="1" applyAlignment="1">
      <alignment horizontal="center" vertical="center" wrapText="1"/>
    </xf>
    <xf numFmtId="3" fontId="12" fillId="0" borderId="58" xfId="0" applyNumberFormat="1" applyFont="1" applyBorder="1" applyAlignment="1">
      <alignment horizontal="center" vertical="center" wrapText="1"/>
    </xf>
    <xf numFmtId="0" fontId="12" fillId="0" borderId="42" xfId="0" applyFont="1" applyBorder="1" applyAlignment="1">
      <alignment horizontal="center" vertical="center" wrapText="1"/>
    </xf>
    <xf numFmtId="0" fontId="13" fillId="0" borderId="11" xfId="0" applyFont="1" applyBorder="1" applyAlignment="1">
      <alignment vertical="center"/>
    </xf>
    <xf numFmtId="164" fontId="5" fillId="0" borderId="58" xfId="1" applyNumberFormat="1"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10" fillId="0" borderId="0" xfId="0" applyFont="1" applyAlignment="1">
      <alignment vertical="center"/>
    </xf>
    <xf numFmtId="0" fontId="5" fillId="0" borderId="0" xfId="0" applyFont="1" applyAlignment="1">
      <alignment horizontal="left" wrapText="1"/>
    </xf>
    <xf numFmtId="0" fontId="8" fillId="0" borderId="17" xfId="0" applyFont="1" applyBorder="1"/>
    <xf numFmtId="0" fontId="5" fillId="0" borderId="60" xfId="0" applyFont="1" applyBorder="1" applyAlignment="1">
      <alignment vertical="center"/>
    </xf>
    <xf numFmtId="3" fontId="10" fillId="0" borderId="61" xfId="0" applyNumberFormat="1" applyFont="1" applyBorder="1" applyAlignment="1">
      <alignment horizontal="center" vertical="center"/>
    </xf>
    <xf numFmtId="164" fontId="10" fillId="0" borderId="61" xfId="1" applyNumberFormat="1" applyFont="1" applyFill="1" applyBorder="1" applyAlignment="1">
      <alignment horizontal="center" vertical="center"/>
    </xf>
    <xf numFmtId="9" fontId="5" fillId="0" borderId="62" xfId="8" applyFont="1" applyFill="1" applyBorder="1" applyAlignment="1">
      <alignment horizontal="center" vertical="center"/>
    </xf>
    <xf numFmtId="0" fontId="5" fillId="0" borderId="0" xfId="0" applyFont="1" applyAlignment="1">
      <alignment horizontal="right"/>
    </xf>
    <xf numFmtId="9" fontId="5" fillId="0" borderId="63" xfId="8" applyFont="1" applyFill="1" applyBorder="1" applyAlignment="1">
      <alignment horizontal="center" vertical="center"/>
    </xf>
    <xf numFmtId="3" fontId="5" fillId="0" borderId="65" xfId="0" applyNumberFormat="1" applyFont="1" applyBorder="1" applyAlignment="1">
      <alignment horizontal="center" vertical="center"/>
    </xf>
    <xf numFmtId="3" fontId="5" fillId="0" borderId="46" xfId="0" applyNumberFormat="1" applyFont="1" applyBorder="1" applyAlignment="1">
      <alignment horizontal="center" vertical="center"/>
    </xf>
    <xf numFmtId="9" fontId="5" fillId="0" borderId="47" xfId="8" applyFont="1" applyFill="1" applyBorder="1" applyAlignment="1">
      <alignment horizontal="center" vertical="center"/>
    </xf>
    <xf numFmtId="9" fontId="5" fillId="0" borderId="56" xfId="8" applyFont="1" applyFill="1" applyBorder="1" applyAlignment="1">
      <alignment horizontal="center" vertical="center"/>
    </xf>
    <xf numFmtId="9" fontId="5" fillId="0" borderId="33" xfId="8" applyFont="1" applyFill="1" applyBorder="1" applyAlignment="1">
      <alignment horizontal="center" vertical="center"/>
    </xf>
    <xf numFmtId="164" fontId="5" fillId="0" borderId="47" xfId="1" applyNumberFormat="1" applyFont="1" applyFill="1" applyBorder="1" applyAlignment="1">
      <alignment horizontal="center" vertical="center"/>
    </xf>
    <xf numFmtId="0" fontId="8" fillId="0" borderId="1" xfId="0" applyFont="1" applyBorder="1"/>
    <xf numFmtId="0" fontId="20" fillId="0" borderId="0" xfId="0" applyFont="1"/>
    <xf numFmtId="0" fontId="5" fillId="0" borderId="71" xfId="0" applyFont="1" applyBorder="1" applyAlignment="1">
      <alignment horizontal="left" indent="1"/>
    </xf>
    <xf numFmtId="9" fontId="5" fillId="0" borderId="48" xfId="8" applyFont="1" applyFill="1" applyBorder="1" applyAlignment="1">
      <alignment horizontal="center" vertical="center"/>
    </xf>
    <xf numFmtId="9" fontId="5" fillId="0" borderId="66" xfId="8" applyFont="1" applyFill="1" applyBorder="1" applyAlignment="1">
      <alignment horizontal="center" vertical="center"/>
    </xf>
    <xf numFmtId="0" fontId="10" fillId="0" borderId="0" xfId="0" applyFont="1"/>
    <xf numFmtId="0" fontId="6" fillId="0" borderId="0" xfId="0" applyFont="1" applyAlignment="1">
      <alignment horizontal="center"/>
    </xf>
    <xf numFmtId="0" fontId="5" fillId="0" borderId="42" xfId="0" applyFont="1" applyBorder="1" applyAlignment="1">
      <alignment horizontal="center" vertical="center" wrapText="1"/>
    </xf>
    <xf numFmtId="0" fontId="5" fillId="0" borderId="25" xfId="0" applyFont="1" applyBorder="1" applyAlignment="1">
      <alignment horizontal="center" vertical="center" wrapText="1"/>
    </xf>
    <xf numFmtId="0" fontId="10" fillId="0" borderId="27"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0" xfId="0" applyFont="1" applyAlignment="1">
      <alignment horizontal="center" vertical="center" wrapText="1"/>
    </xf>
    <xf numFmtId="0" fontId="5" fillId="0" borderId="64" xfId="0" applyFont="1" applyBorder="1" applyAlignment="1">
      <alignment horizontal="center" vertical="center" wrapText="1"/>
    </xf>
    <xf numFmtId="0" fontId="10" fillId="0" borderId="59" xfId="0" applyFont="1" applyBorder="1" applyAlignment="1">
      <alignment horizontal="center" vertical="center"/>
    </xf>
    <xf numFmtId="0" fontId="10" fillId="0" borderId="0" xfId="0" applyFont="1" applyAlignment="1">
      <alignment horizontal="center" vertical="center"/>
    </xf>
    <xf numFmtId="0" fontId="7" fillId="0" borderId="1" xfId="0" applyFont="1" applyBorder="1" applyAlignment="1">
      <alignment horizontal="center"/>
    </xf>
    <xf numFmtId="0" fontId="7" fillId="0" borderId="0" xfId="0" applyFont="1" applyAlignment="1">
      <alignment horizontal="center"/>
    </xf>
    <xf numFmtId="0" fontId="7" fillId="0" borderId="3" xfId="0" applyFont="1" applyBorder="1" applyAlignment="1">
      <alignment horizontal="center"/>
    </xf>
    <xf numFmtId="0" fontId="6" fillId="0" borderId="1" xfId="0" applyFont="1" applyBorder="1" applyAlignment="1">
      <alignment horizontal="center"/>
    </xf>
    <xf numFmtId="0" fontId="6" fillId="0" borderId="0" xfId="0" applyFont="1" applyAlignment="1">
      <alignment horizontal="center"/>
    </xf>
    <xf numFmtId="0" fontId="6" fillId="0" borderId="3" xfId="0" applyFont="1" applyBorder="1" applyAlignment="1">
      <alignment horizontal="center"/>
    </xf>
    <xf numFmtId="0" fontId="8" fillId="0" borderId="67" xfId="0" applyFont="1" applyBorder="1" applyAlignment="1">
      <alignment horizontal="center" vertical="center"/>
    </xf>
    <xf numFmtId="0" fontId="8" fillId="0" borderId="50" xfId="0" applyFont="1" applyBorder="1" applyAlignment="1">
      <alignment horizontal="center" vertical="center"/>
    </xf>
    <xf numFmtId="0" fontId="8" fillId="0" borderId="55" xfId="0" applyFont="1" applyBorder="1" applyAlignment="1">
      <alignment horizontal="center" vertical="center"/>
    </xf>
    <xf numFmtId="0" fontId="8" fillId="0" borderId="24" xfId="0" applyFont="1" applyBorder="1" applyAlignment="1">
      <alignment horizontal="center" vertical="center"/>
    </xf>
    <xf numFmtId="0" fontId="8" fillId="0" borderId="0" xfId="0" applyFont="1" applyAlignment="1">
      <alignment horizontal="center" vertical="center"/>
    </xf>
    <xf numFmtId="0" fontId="8" fillId="0" borderId="51" xfId="0" applyFont="1" applyBorder="1" applyAlignment="1">
      <alignment horizontal="center" vertical="center"/>
    </xf>
    <xf numFmtId="0" fontId="8" fillId="0" borderId="68" xfId="0" applyFont="1" applyBorder="1" applyAlignment="1">
      <alignment horizontal="center"/>
    </xf>
    <xf numFmtId="0" fontId="8" fillId="0" borderId="59" xfId="0" applyFont="1" applyBorder="1" applyAlignment="1">
      <alignment horizontal="center"/>
    </xf>
    <xf numFmtId="0" fontId="8" fillId="0" borderId="69" xfId="0" applyFont="1" applyBorder="1" applyAlignment="1">
      <alignment horizontal="center"/>
    </xf>
    <xf numFmtId="0" fontId="13" fillId="0" borderId="8"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52"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53" xfId="0" applyFont="1" applyBorder="1" applyAlignment="1">
      <alignment horizontal="center" vertical="center" wrapText="1"/>
    </xf>
    <xf numFmtId="0" fontId="8" fillId="0" borderId="68" xfId="0" applyFont="1" applyBorder="1" applyAlignment="1">
      <alignment horizontal="center" vertical="center"/>
    </xf>
    <xf numFmtId="0" fontId="0" fillId="0" borderId="59" xfId="0" applyBorder="1" applyAlignment="1">
      <alignment horizontal="center" vertical="center"/>
    </xf>
    <xf numFmtId="0" fontId="0" fillId="0" borderId="69" xfId="0" applyBorder="1" applyAlignment="1">
      <alignment horizontal="center" vertical="center"/>
    </xf>
    <xf numFmtId="0" fontId="0" fillId="0" borderId="0" xfId="0" applyAlignment="1">
      <alignment horizontal="center" vertical="center"/>
    </xf>
    <xf numFmtId="0" fontId="0" fillId="0" borderId="51" xfId="0" applyBorder="1" applyAlignment="1">
      <alignment horizontal="center" vertical="center"/>
    </xf>
    <xf numFmtId="0" fontId="18" fillId="0" borderId="24" xfId="0" applyFont="1" applyBorder="1" applyAlignment="1">
      <alignment horizontal="center" vertical="center"/>
    </xf>
    <xf numFmtId="0" fontId="19" fillId="0" borderId="0" xfId="0" applyFont="1" applyAlignment="1">
      <alignment horizontal="center" vertical="center"/>
    </xf>
    <xf numFmtId="0" fontId="19" fillId="0" borderId="51" xfId="0" applyFont="1" applyBorder="1" applyAlignment="1">
      <alignment horizontal="center" vertical="center"/>
    </xf>
    <xf numFmtId="0" fontId="5" fillId="0" borderId="67" xfId="0" applyFont="1" applyBorder="1" applyAlignment="1">
      <alignment horizontal="left" vertical="center" wrapText="1"/>
    </xf>
    <xf numFmtId="0" fontId="5" fillId="0" borderId="50" xfId="0" applyFont="1" applyBorder="1" applyAlignment="1">
      <alignment horizontal="left" vertical="center" wrapText="1"/>
    </xf>
    <xf numFmtId="0" fontId="5" fillId="0" borderId="55" xfId="0" applyFont="1" applyBorder="1" applyAlignment="1">
      <alignment horizontal="left" vertical="center" wrapText="1"/>
    </xf>
    <xf numFmtId="0" fontId="10" fillId="0" borderId="68" xfId="0" applyFont="1" applyBorder="1" applyAlignment="1">
      <alignment horizontal="left" vertical="center"/>
    </xf>
    <xf numFmtId="0" fontId="4" fillId="0" borderId="59" xfId="0" applyFont="1" applyBorder="1" applyAlignment="1">
      <alignment horizontal="left" vertical="center"/>
    </xf>
    <xf numFmtId="0" fontId="4" fillId="0" borderId="0" xfId="0" applyFont="1" applyAlignment="1">
      <alignment horizontal="left" vertical="center"/>
    </xf>
    <xf numFmtId="0" fontId="4" fillId="0" borderId="51" xfId="0" applyFont="1" applyBorder="1" applyAlignment="1">
      <alignment vertical="center"/>
    </xf>
    <xf numFmtId="0" fontId="10" fillId="0" borderId="8"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52"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0" xfId="0" applyFont="1" applyAlignment="1">
      <alignment horizontal="center" vertical="center" wrapText="1"/>
    </xf>
    <xf numFmtId="0" fontId="5" fillId="0" borderId="50"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26" xfId="0" applyFont="1" applyBorder="1" applyAlignment="1">
      <alignment horizontal="center" vertical="center"/>
    </xf>
    <xf numFmtId="0" fontId="5" fillId="0" borderId="57" xfId="0" applyFont="1" applyBorder="1" applyAlignment="1">
      <alignment horizontal="center" vertical="center"/>
    </xf>
    <xf numFmtId="0" fontId="4" fillId="0" borderId="69" xfId="0" applyFont="1" applyBorder="1" applyAlignment="1">
      <alignment vertical="center"/>
    </xf>
    <xf numFmtId="0" fontId="10" fillId="0" borderId="68" xfId="0" applyFont="1" applyBorder="1" applyAlignment="1">
      <alignment horizontal="center" vertical="center"/>
    </xf>
    <xf numFmtId="0" fontId="10" fillId="0" borderId="59" xfId="0" applyFont="1" applyBorder="1" applyAlignment="1">
      <alignment horizontal="center" vertical="center"/>
    </xf>
    <xf numFmtId="0" fontId="10" fillId="0" borderId="69" xfId="0" applyFont="1" applyBorder="1" applyAlignment="1">
      <alignment horizontal="center" vertical="center"/>
    </xf>
    <xf numFmtId="0" fontId="10" fillId="0" borderId="24" xfId="0" applyFont="1" applyBorder="1" applyAlignment="1">
      <alignment horizontal="center" vertical="center"/>
    </xf>
    <xf numFmtId="0" fontId="10" fillId="0" borderId="0" xfId="0" applyFont="1" applyAlignment="1">
      <alignment horizontal="center" vertical="center"/>
    </xf>
    <xf numFmtId="0" fontId="10" fillId="0" borderId="51" xfId="0" applyFont="1" applyBorder="1" applyAlignment="1">
      <alignment horizontal="center" vertical="center"/>
    </xf>
    <xf numFmtId="0" fontId="10" fillId="0" borderId="67" xfId="0" applyFont="1" applyBorder="1" applyAlignment="1">
      <alignment horizontal="center" vertical="center"/>
    </xf>
    <xf numFmtId="0" fontId="10" fillId="0" borderId="50" xfId="0" applyFont="1" applyBorder="1" applyAlignment="1">
      <alignment horizontal="center" vertical="center"/>
    </xf>
    <xf numFmtId="0" fontId="10" fillId="0" borderId="55" xfId="0" applyFont="1" applyBorder="1" applyAlignment="1">
      <alignment horizontal="center" vertical="center"/>
    </xf>
    <xf numFmtId="0" fontId="10" fillId="0" borderId="59" xfId="0" applyFont="1" applyBorder="1" applyAlignment="1">
      <alignment horizontal="left" vertical="center"/>
    </xf>
    <xf numFmtId="0" fontId="10" fillId="0" borderId="69" xfId="0" applyFont="1" applyBorder="1" applyAlignment="1">
      <alignment horizontal="left" vertical="center"/>
    </xf>
  </cellXfs>
  <cellStyles count="9">
    <cellStyle name="Currency" xfId="1" builtinId="4"/>
    <cellStyle name="Normal" xfId="0" builtinId="0"/>
    <cellStyle name="Normal 2" xfId="2" xr:uid="{00000000-0005-0000-0000-000002000000}"/>
    <cellStyle name="Normal 3" xfId="3" xr:uid="{00000000-0005-0000-0000-000003000000}"/>
    <cellStyle name="Normal 4" xfId="4" xr:uid="{00000000-0005-0000-0000-000004000000}"/>
    <cellStyle name="Normal 5" xfId="5" xr:uid="{00000000-0005-0000-0000-000005000000}"/>
    <cellStyle name="Normal 6" xfId="6" xr:uid="{00000000-0005-0000-0000-000006000000}"/>
    <cellStyle name="Normal 7" xfId="7" xr:uid="{00000000-0005-0000-0000-000007000000}"/>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5"/>
  <sheetViews>
    <sheetView tabSelected="1" workbookViewId="0">
      <selection activeCell="A33" sqref="A33"/>
    </sheetView>
  </sheetViews>
  <sheetFormatPr defaultRowHeight="12.5" x14ac:dyDescent="0.25"/>
  <cols>
    <col min="9" max="9" width="9.26953125" customWidth="1"/>
  </cols>
  <sheetData>
    <row r="1" spans="1:14" ht="18" thickBot="1" x14ac:dyDescent="0.4">
      <c r="A1" s="123"/>
      <c r="B1" s="24"/>
      <c r="C1" s="24"/>
      <c r="D1" s="24"/>
      <c r="E1" s="24"/>
      <c r="F1" s="24"/>
      <c r="G1" s="24"/>
      <c r="H1" s="24"/>
      <c r="I1" s="24"/>
      <c r="J1" s="24"/>
      <c r="K1" s="24"/>
      <c r="L1" s="24"/>
      <c r="M1" s="24"/>
    </row>
    <row r="2" spans="1:14" ht="18" thickTop="1" x14ac:dyDescent="0.35">
      <c r="A2" s="12"/>
      <c r="B2" s="25"/>
      <c r="C2" s="25"/>
      <c r="D2" s="25"/>
      <c r="E2" s="25"/>
      <c r="F2" s="25"/>
      <c r="G2" s="25"/>
      <c r="H2" s="25"/>
      <c r="I2" s="25"/>
      <c r="J2" s="25"/>
      <c r="K2" s="25"/>
      <c r="L2" s="25"/>
      <c r="M2" s="26"/>
    </row>
    <row r="3" spans="1:14" ht="20.25" customHeight="1" x14ac:dyDescent="0.4">
      <c r="A3" s="133"/>
      <c r="B3" s="134"/>
      <c r="C3" s="134"/>
      <c r="D3" s="134"/>
      <c r="E3" s="134"/>
      <c r="F3" s="134"/>
      <c r="G3" s="134"/>
      <c r="H3" s="134"/>
      <c r="I3" s="134"/>
      <c r="J3" s="134"/>
      <c r="K3" s="134"/>
      <c r="L3" s="134"/>
      <c r="M3" s="135"/>
    </row>
    <row r="4" spans="1:14" ht="17.5" x14ac:dyDescent="0.35">
      <c r="A4" s="136" t="s">
        <v>0</v>
      </c>
      <c r="B4" s="137"/>
      <c r="C4" s="137"/>
      <c r="D4" s="137"/>
      <c r="E4" s="137"/>
      <c r="F4" s="137"/>
      <c r="G4" s="137"/>
      <c r="H4" s="137"/>
      <c r="I4" s="137"/>
      <c r="J4" s="137"/>
      <c r="K4" s="137"/>
      <c r="L4" s="137"/>
      <c r="M4" s="138"/>
    </row>
    <row r="5" spans="1:14" ht="17.5" x14ac:dyDescent="0.35">
      <c r="A5" s="136" t="s">
        <v>91</v>
      </c>
      <c r="B5" s="137"/>
      <c r="C5" s="137"/>
      <c r="D5" s="137"/>
      <c r="E5" s="137"/>
      <c r="F5" s="137"/>
      <c r="G5" s="137"/>
      <c r="H5" s="137"/>
      <c r="I5" s="137"/>
      <c r="J5" s="137"/>
      <c r="K5" s="137"/>
      <c r="L5" s="137"/>
      <c r="M5" s="138"/>
    </row>
    <row r="6" spans="1:14" ht="17.5" x14ac:dyDescent="0.35">
      <c r="A6" s="9"/>
      <c r="B6" s="24"/>
      <c r="C6" s="24"/>
      <c r="D6" s="24"/>
      <c r="E6" s="24"/>
      <c r="F6" s="24"/>
      <c r="G6" s="24"/>
      <c r="H6" s="24"/>
      <c r="I6" s="24"/>
      <c r="J6" s="24"/>
      <c r="K6" s="24"/>
      <c r="L6" s="24"/>
      <c r="M6" s="27"/>
    </row>
    <row r="7" spans="1:14" ht="13" x14ac:dyDescent="0.3">
      <c r="A7" s="28"/>
      <c r="B7" s="24"/>
      <c r="C7" s="24"/>
      <c r="F7" s="24"/>
      <c r="G7" s="24"/>
      <c r="H7" s="24"/>
      <c r="I7" s="24"/>
      <c r="J7" s="24"/>
      <c r="K7" s="24"/>
      <c r="L7" s="24"/>
      <c r="M7" s="27"/>
    </row>
    <row r="8" spans="1:14" ht="17.5" x14ac:dyDescent="0.35">
      <c r="A8" s="10"/>
      <c r="B8" s="24"/>
      <c r="C8" s="24"/>
      <c r="D8" s="55" t="s">
        <v>1</v>
      </c>
      <c r="E8" s="24"/>
      <c r="F8" s="24"/>
      <c r="G8" s="24"/>
      <c r="H8" s="24"/>
      <c r="I8" s="24"/>
      <c r="J8" s="24"/>
      <c r="K8" s="24"/>
      <c r="L8" s="24"/>
      <c r="M8" s="27"/>
    </row>
    <row r="9" spans="1:14" ht="15" x14ac:dyDescent="0.3">
      <c r="A9" s="28"/>
      <c r="B9" s="24"/>
      <c r="C9" s="24"/>
      <c r="D9" s="24"/>
      <c r="E9" s="24"/>
      <c r="F9" s="8"/>
      <c r="G9" s="8"/>
      <c r="H9" s="8"/>
      <c r="I9" s="8"/>
      <c r="J9" s="8"/>
      <c r="K9" s="8"/>
      <c r="L9" s="8"/>
      <c r="M9" s="13"/>
    </row>
    <row r="10" spans="1:14" ht="15" x14ac:dyDescent="0.3">
      <c r="A10" s="10"/>
      <c r="B10" s="24"/>
      <c r="C10" s="24"/>
      <c r="D10" s="24"/>
      <c r="E10" s="8" t="s">
        <v>2</v>
      </c>
      <c r="F10" s="24"/>
      <c r="G10" s="24"/>
      <c r="H10" s="24"/>
      <c r="I10" s="24"/>
      <c r="J10" s="24"/>
      <c r="K10" s="24"/>
      <c r="L10" s="24"/>
      <c r="M10" s="27"/>
      <c r="N10" s="8"/>
    </row>
    <row r="11" spans="1:14" ht="13" x14ac:dyDescent="0.3">
      <c r="A11" s="28"/>
      <c r="B11" s="24"/>
      <c r="C11" s="24"/>
      <c r="D11" s="24"/>
      <c r="E11" s="24"/>
      <c r="F11" s="24"/>
      <c r="G11" s="24"/>
      <c r="H11" s="24"/>
      <c r="I11" s="24"/>
      <c r="J11" s="24"/>
      <c r="K11" s="24"/>
      <c r="L11" s="24"/>
      <c r="M11" s="27"/>
    </row>
    <row r="12" spans="1:14" ht="17.5" x14ac:dyDescent="0.35">
      <c r="A12" s="10"/>
      <c r="B12" s="24"/>
      <c r="C12" s="24"/>
      <c r="D12" s="55" t="s">
        <v>3</v>
      </c>
      <c r="E12" s="24"/>
      <c r="F12" s="24"/>
      <c r="G12" s="24"/>
      <c r="H12" s="24"/>
      <c r="I12" s="24"/>
      <c r="J12" s="24"/>
      <c r="K12" s="24"/>
      <c r="L12" s="24"/>
      <c r="M12" s="27"/>
    </row>
    <row r="13" spans="1:14" ht="15.75" customHeight="1" x14ac:dyDescent="0.35">
      <c r="A13" s="28"/>
      <c r="B13" s="39"/>
      <c r="C13" s="39"/>
      <c r="D13" s="118"/>
      <c r="E13" s="24"/>
      <c r="F13" s="39"/>
      <c r="G13" s="24"/>
      <c r="H13" s="24"/>
      <c r="I13" s="24"/>
      <c r="J13" s="24"/>
      <c r="K13" s="24"/>
      <c r="L13" s="24"/>
      <c r="M13" s="27"/>
    </row>
    <row r="14" spans="1:14" ht="12.75" customHeight="1" x14ac:dyDescent="0.35">
      <c r="A14" s="28"/>
      <c r="B14" s="39"/>
      <c r="C14" s="39"/>
      <c r="D14" s="118"/>
      <c r="E14" s="24"/>
      <c r="F14" s="39"/>
      <c r="G14" s="24"/>
      <c r="H14" s="24"/>
      <c r="I14" s="24"/>
      <c r="J14" s="24"/>
      <c r="K14" s="24"/>
      <c r="L14" s="24"/>
      <c r="M14" s="27"/>
    </row>
    <row r="15" spans="1:14" ht="15" x14ac:dyDescent="0.3">
      <c r="A15" s="28"/>
      <c r="B15" s="40"/>
      <c r="C15" s="24"/>
      <c r="D15" s="39"/>
      <c r="E15" s="39" t="s">
        <v>4</v>
      </c>
      <c r="F15" s="24"/>
      <c r="G15" s="24"/>
      <c r="H15" s="24"/>
      <c r="I15" s="24"/>
      <c r="J15" s="24"/>
      <c r="K15" s="24"/>
      <c r="L15" s="24"/>
      <c r="M15" s="27"/>
    </row>
    <row r="16" spans="1:14" ht="12.75" customHeight="1" x14ac:dyDescent="0.3">
      <c r="A16" s="28"/>
      <c r="B16" s="8"/>
      <c r="C16" s="8"/>
      <c r="D16" s="24"/>
      <c r="E16" s="24"/>
      <c r="F16" s="24"/>
      <c r="G16" s="24"/>
      <c r="H16" s="24"/>
      <c r="I16" s="24"/>
      <c r="J16" s="24"/>
      <c r="K16" s="24"/>
      <c r="L16" s="24"/>
      <c r="M16" s="27"/>
    </row>
    <row r="17" spans="1:13" ht="15" x14ac:dyDescent="0.3">
      <c r="A17" s="28"/>
      <c r="B17" s="40"/>
      <c r="C17" s="24"/>
      <c r="D17" s="8"/>
      <c r="E17" s="8" t="s">
        <v>5</v>
      </c>
      <c r="F17" s="24"/>
      <c r="G17" s="24"/>
      <c r="H17" s="24"/>
      <c r="I17" s="24"/>
      <c r="J17" s="24"/>
      <c r="K17" s="24"/>
      <c r="L17" s="24"/>
      <c r="M17" s="27"/>
    </row>
    <row r="18" spans="1:13" ht="12.75" customHeight="1" x14ac:dyDescent="0.3">
      <c r="A18" s="28"/>
      <c r="B18" s="8"/>
      <c r="C18" s="8"/>
      <c r="D18" s="24"/>
      <c r="E18" s="24"/>
      <c r="F18" s="24"/>
      <c r="G18" s="24"/>
      <c r="H18" s="24"/>
      <c r="I18" s="24"/>
      <c r="J18" s="24"/>
      <c r="K18" s="24"/>
      <c r="L18" s="24"/>
      <c r="M18" s="27"/>
    </row>
    <row r="19" spans="1:13" ht="15" x14ac:dyDescent="0.3">
      <c r="A19" s="28"/>
      <c r="B19" s="40"/>
      <c r="C19" s="24"/>
      <c r="D19" s="8"/>
      <c r="E19" s="8" t="s">
        <v>6</v>
      </c>
      <c r="F19" s="24"/>
      <c r="G19" s="24"/>
      <c r="H19" s="24"/>
      <c r="I19" s="24"/>
      <c r="J19" s="24"/>
      <c r="K19" s="24"/>
      <c r="L19" s="24"/>
      <c r="M19" s="27"/>
    </row>
    <row r="20" spans="1:13" ht="12.75" customHeight="1" x14ac:dyDescent="0.3">
      <c r="A20" s="28"/>
      <c r="B20" s="8"/>
      <c r="C20" s="8"/>
      <c r="D20" s="24"/>
      <c r="E20" s="24"/>
      <c r="F20" s="24"/>
      <c r="G20" s="24"/>
      <c r="H20" s="24"/>
      <c r="I20" s="24"/>
      <c r="J20" s="24"/>
      <c r="K20" s="24"/>
      <c r="L20" s="24"/>
      <c r="M20" s="27"/>
    </row>
    <row r="21" spans="1:13" ht="15" x14ac:dyDescent="0.3">
      <c r="A21" s="28"/>
      <c r="B21" s="40"/>
      <c r="C21" s="24"/>
      <c r="D21" s="8"/>
      <c r="E21" s="8" t="s">
        <v>7</v>
      </c>
      <c r="F21" s="24"/>
      <c r="G21" s="24"/>
      <c r="H21" s="24"/>
      <c r="I21" s="24"/>
      <c r="J21" s="24"/>
      <c r="K21" s="24"/>
      <c r="L21" s="24"/>
      <c r="M21" s="27"/>
    </row>
    <row r="22" spans="1:13" ht="12.75" customHeight="1" x14ac:dyDescent="0.3">
      <c r="A22" s="28"/>
      <c r="B22" s="8"/>
      <c r="C22" s="8"/>
      <c r="D22" s="24"/>
      <c r="E22" s="24"/>
      <c r="F22" s="24"/>
      <c r="G22" s="24"/>
      <c r="H22" s="24"/>
      <c r="I22" s="24"/>
      <c r="J22" s="24"/>
      <c r="K22" s="24"/>
      <c r="L22" s="24"/>
      <c r="M22" s="27"/>
    </row>
    <row r="23" spans="1:13" ht="15" x14ac:dyDescent="0.3">
      <c r="A23" s="28"/>
      <c r="B23" s="40"/>
      <c r="C23" s="24"/>
      <c r="D23" s="8"/>
      <c r="E23" s="8" t="s">
        <v>8</v>
      </c>
      <c r="F23" s="24"/>
      <c r="G23" s="24"/>
      <c r="H23" s="24"/>
      <c r="I23" s="24"/>
      <c r="J23" s="24"/>
      <c r="K23" s="24"/>
      <c r="L23" s="24"/>
      <c r="M23" s="27"/>
    </row>
    <row r="24" spans="1:13" ht="12.75" customHeight="1" x14ac:dyDescent="0.3">
      <c r="A24" s="28"/>
      <c r="B24" s="8"/>
      <c r="C24" s="8"/>
      <c r="D24" s="24"/>
      <c r="E24" s="24"/>
      <c r="F24" s="24"/>
      <c r="G24" s="24"/>
      <c r="H24" s="24"/>
      <c r="I24" s="24"/>
      <c r="J24" s="24"/>
      <c r="K24" s="24"/>
      <c r="L24" s="24"/>
      <c r="M24" s="27"/>
    </row>
    <row r="25" spans="1:13" ht="15" x14ac:dyDescent="0.3">
      <c r="A25" s="28"/>
      <c r="B25" s="40"/>
      <c r="C25" s="24"/>
      <c r="D25" s="8"/>
      <c r="E25" s="8" t="s">
        <v>9</v>
      </c>
      <c r="F25" s="24"/>
      <c r="G25" s="24"/>
      <c r="H25" s="24"/>
      <c r="I25" s="24"/>
      <c r="J25" s="24"/>
      <c r="K25" s="24"/>
      <c r="L25" s="24"/>
      <c r="M25" s="27"/>
    </row>
    <row r="26" spans="1:13" ht="15" x14ac:dyDescent="0.3">
      <c r="A26" s="10"/>
      <c r="B26" s="24"/>
      <c r="C26" s="24"/>
      <c r="D26" s="24"/>
      <c r="E26" s="24"/>
      <c r="F26" s="24"/>
      <c r="G26" s="24"/>
      <c r="H26" s="24"/>
      <c r="I26" s="24"/>
      <c r="J26" s="24"/>
      <c r="K26" s="24"/>
      <c r="L26" s="24"/>
      <c r="M26" s="27"/>
    </row>
    <row r="27" spans="1:13" ht="15" x14ac:dyDescent="0.3">
      <c r="A27" s="117"/>
      <c r="B27" s="24"/>
      <c r="C27" s="24"/>
      <c r="D27" s="24"/>
      <c r="E27" s="8" t="s">
        <v>10</v>
      </c>
      <c r="F27" s="122"/>
      <c r="G27" s="24"/>
      <c r="H27" s="24"/>
      <c r="I27" s="24"/>
      <c r="J27" s="24"/>
      <c r="K27" s="24"/>
      <c r="L27" s="24"/>
      <c r="M27" s="27"/>
    </row>
    <row r="28" spans="1:13" ht="13" x14ac:dyDescent="0.3">
      <c r="A28" s="11"/>
      <c r="B28" s="24"/>
      <c r="C28" s="24"/>
      <c r="D28" s="24"/>
      <c r="L28" s="24"/>
      <c r="M28" s="27"/>
    </row>
    <row r="29" spans="1:13" ht="13" x14ac:dyDescent="0.3">
      <c r="A29" s="11"/>
      <c r="B29" s="24"/>
      <c r="C29" s="24"/>
      <c r="D29" s="24"/>
      <c r="E29" s="24"/>
      <c r="F29" s="24"/>
      <c r="G29" s="24"/>
      <c r="H29" s="24"/>
      <c r="I29" s="24"/>
      <c r="J29" s="24"/>
      <c r="L29" s="24"/>
      <c r="M29" s="27"/>
    </row>
    <row r="30" spans="1:13" ht="13" x14ac:dyDescent="0.3">
      <c r="A30" s="119" t="s">
        <v>11</v>
      </c>
      <c r="B30" s="24"/>
      <c r="C30" s="24"/>
      <c r="D30" s="24"/>
      <c r="F30" s="24"/>
      <c r="G30" s="24"/>
      <c r="H30" s="24"/>
      <c r="I30" s="24"/>
      <c r="J30" s="24"/>
      <c r="L30" s="24"/>
      <c r="M30" s="27"/>
    </row>
    <row r="31" spans="1:13" ht="15" x14ac:dyDescent="0.3">
      <c r="A31" s="119" t="s">
        <v>12</v>
      </c>
      <c r="B31" s="24"/>
      <c r="C31" s="24"/>
      <c r="D31" s="24"/>
      <c r="E31" s="8"/>
      <c r="F31" s="24"/>
      <c r="G31" s="24"/>
      <c r="H31" s="24"/>
      <c r="I31" s="24"/>
      <c r="J31" s="24"/>
      <c r="L31" s="24"/>
      <c r="M31" s="27"/>
    </row>
    <row r="32" spans="1:13" ht="15.5" thickBot="1" x14ac:dyDescent="0.35">
      <c r="A32" s="29"/>
      <c r="B32" s="30"/>
      <c r="C32" s="30"/>
      <c r="D32" s="30"/>
      <c r="E32" s="104"/>
      <c r="F32" s="30"/>
      <c r="G32" s="30"/>
      <c r="H32" s="30"/>
      <c r="I32" s="30"/>
      <c r="J32" s="30"/>
      <c r="K32" s="30"/>
      <c r="L32" s="30"/>
      <c r="M32" s="31"/>
    </row>
    <row r="33" spans="13:13" ht="13" thickTop="1" x14ac:dyDescent="0.25"/>
    <row r="35" spans="13:13" ht="13" x14ac:dyDescent="0.3">
      <c r="M35" s="109"/>
    </row>
  </sheetData>
  <mergeCells count="3">
    <mergeCell ref="A3:M3"/>
    <mergeCell ref="A4:M4"/>
    <mergeCell ref="A5:M5"/>
  </mergeCells>
  <phoneticPr fontId="2" type="noConversion"/>
  <printOptions horizontalCentered="1" verticalCentered="1"/>
  <pageMargins left="0.5" right="0.5" top="0.44" bottom="0.47" header="0" footer="0"/>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topLeftCell="A3" zoomScale="80" zoomScaleNormal="80" workbookViewId="0">
      <selection activeCell="A26" sqref="A26"/>
    </sheetView>
  </sheetViews>
  <sheetFormatPr defaultColWidth="9.1796875" defaultRowHeight="12.5" x14ac:dyDescent="0.25"/>
  <cols>
    <col min="1" max="1" width="14" style="2" customWidth="1"/>
    <col min="2" max="2" width="9.1796875" style="2"/>
    <col min="3" max="3" width="8.1796875" style="2" customWidth="1"/>
    <col min="4" max="6" width="7.7265625" style="2" customWidth="1"/>
    <col min="7" max="7" width="7.7265625" style="4" customWidth="1"/>
    <col min="8" max="14" width="7.7265625" style="2" customWidth="1"/>
    <col min="15" max="15" width="0" style="2" hidden="1" customWidth="1"/>
    <col min="16" max="16384" width="9.1796875" style="2"/>
  </cols>
  <sheetData>
    <row r="1" spans="1:14" ht="15" x14ac:dyDescent="0.3">
      <c r="A1" s="145" t="s">
        <v>0</v>
      </c>
      <c r="B1" s="146"/>
      <c r="C1" s="146"/>
      <c r="D1" s="146"/>
      <c r="E1" s="146"/>
      <c r="F1" s="146"/>
      <c r="G1" s="146"/>
      <c r="H1" s="146"/>
      <c r="I1" s="146"/>
      <c r="J1" s="146"/>
      <c r="K1" s="146"/>
      <c r="L1" s="146"/>
      <c r="M1" s="146"/>
      <c r="N1" s="147"/>
    </row>
    <row r="2" spans="1:14" ht="15" x14ac:dyDescent="0.25">
      <c r="A2" s="142" t="s">
        <v>91</v>
      </c>
      <c r="B2" s="143"/>
      <c r="C2" s="143"/>
      <c r="D2" s="143"/>
      <c r="E2" s="143"/>
      <c r="F2" s="143"/>
      <c r="G2" s="143"/>
      <c r="H2" s="143"/>
      <c r="I2" s="143"/>
      <c r="J2" s="143"/>
      <c r="K2" s="143"/>
      <c r="L2" s="143"/>
      <c r="M2" s="143"/>
      <c r="N2" s="144"/>
    </row>
    <row r="3" spans="1:14" ht="15.5" thickBot="1" x14ac:dyDescent="0.3">
      <c r="A3" s="139" t="s">
        <v>13</v>
      </c>
      <c r="B3" s="140"/>
      <c r="C3" s="140"/>
      <c r="D3" s="140"/>
      <c r="E3" s="140"/>
      <c r="F3" s="140"/>
      <c r="G3" s="140"/>
      <c r="H3" s="140"/>
      <c r="I3" s="140"/>
      <c r="J3" s="140"/>
      <c r="K3" s="140"/>
      <c r="L3" s="140"/>
      <c r="M3" s="140"/>
      <c r="N3" s="141"/>
    </row>
    <row r="4" spans="1:14" ht="13" x14ac:dyDescent="0.25">
      <c r="A4" s="45" t="s">
        <v>14</v>
      </c>
      <c r="B4" s="48" t="s">
        <v>15</v>
      </c>
      <c r="C4" s="49" t="s">
        <v>16</v>
      </c>
      <c r="D4" s="50" t="s">
        <v>17</v>
      </c>
      <c r="E4" s="52" t="s">
        <v>18</v>
      </c>
      <c r="F4" s="71" t="s">
        <v>19</v>
      </c>
      <c r="G4" s="91" t="s">
        <v>20</v>
      </c>
      <c r="H4" s="92" t="s">
        <v>21</v>
      </c>
      <c r="I4" s="51" t="s">
        <v>22</v>
      </c>
      <c r="J4" s="71" t="s">
        <v>23</v>
      </c>
      <c r="K4" s="72" t="s">
        <v>24</v>
      </c>
      <c r="L4" s="50" t="s">
        <v>25</v>
      </c>
      <c r="M4" s="51" t="s">
        <v>26</v>
      </c>
      <c r="N4" s="48" t="s">
        <v>27</v>
      </c>
    </row>
    <row r="5" spans="1:14" x14ac:dyDescent="0.25">
      <c r="A5" s="148" t="s">
        <v>28</v>
      </c>
      <c r="B5" s="80"/>
      <c r="C5" s="81"/>
      <c r="D5" s="82"/>
      <c r="E5" s="93"/>
      <c r="F5" s="83"/>
      <c r="G5" s="96"/>
      <c r="H5" s="97"/>
      <c r="I5" s="81"/>
      <c r="J5" s="83"/>
      <c r="K5" s="84" t="s">
        <v>29</v>
      </c>
      <c r="L5" s="82"/>
      <c r="M5" s="81" t="s">
        <v>30</v>
      </c>
      <c r="N5" s="85"/>
    </row>
    <row r="6" spans="1:14" x14ac:dyDescent="0.25">
      <c r="A6" s="149"/>
      <c r="B6" s="80" t="s">
        <v>31</v>
      </c>
      <c r="C6" s="81"/>
      <c r="D6" s="82" t="s">
        <v>32</v>
      </c>
      <c r="E6" s="93"/>
      <c r="F6" s="83" t="s">
        <v>32</v>
      </c>
      <c r="G6" s="95"/>
      <c r="H6" s="82" t="s">
        <v>32</v>
      </c>
      <c r="I6" s="81" t="s">
        <v>33</v>
      </c>
      <c r="J6" s="83" t="s">
        <v>32</v>
      </c>
      <c r="K6" s="84" t="s">
        <v>33</v>
      </c>
      <c r="L6" s="82" t="s">
        <v>32</v>
      </c>
      <c r="M6" s="81" t="s">
        <v>33</v>
      </c>
      <c r="N6" s="85" t="s">
        <v>32</v>
      </c>
    </row>
    <row r="7" spans="1:14" x14ac:dyDescent="0.25">
      <c r="A7" s="149"/>
      <c r="B7" s="80" t="s">
        <v>34</v>
      </c>
      <c r="C7" s="81" t="s">
        <v>35</v>
      </c>
      <c r="D7" s="82" t="s">
        <v>36</v>
      </c>
      <c r="E7" s="93"/>
      <c r="F7" s="83" t="s">
        <v>36</v>
      </c>
      <c r="G7" s="95" t="s">
        <v>29</v>
      </c>
      <c r="H7" s="82" t="s">
        <v>31</v>
      </c>
      <c r="I7" s="81" t="s">
        <v>37</v>
      </c>
      <c r="J7" s="83" t="s">
        <v>31</v>
      </c>
      <c r="K7" s="84" t="s">
        <v>37</v>
      </c>
      <c r="L7" s="82" t="s">
        <v>29</v>
      </c>
      <c r="M7" s="81" t="s">
        <v>38</v>
      </c>
      <c r="N7" s="85" t="s">
        <v>30</v>
      </c>
    </row>
    <row r="8" spans="1:14" ht="13" thickBot="1" x14ac:dyDescent="0.3">
      <c r="A8" s="150"/>
      <c r="B8" s="86" t="s">
        <v>39</v>
      </c>
      <c r="C8" s="79" t="s">
        <v>40</v>
      </c>
      <c r="D8" s="87" t="s">
        <v>39</v>
      </c>
      <c r="E8" s="94" t="s">
        <v>33</v>
      </c>
      <c r="F8" s="88" t="s">
        <v>39</v>
      </c>
      <c r="G8" s="89" t="s">
        <v>33</v>
      </c>
      <c r="H8" s="87" t="s">
        <v>33</v>
      </c>
      <c r="I8" s="79" t="s">
        <v>30</v>
      </c>
      <c r="J8" s="88" t="s">
        <v>33</v>
      </c>
      <c r="K8" s="89" t="s">
        <v>30</v>
      </c>
      <c r="L8" s="87" t="s">
        <v>33</v>
      </c>
      <c r="M8" s="79" t="s">
        <v>41</v>
      </c>
      <c r="N8" s="90" t="s">
        <v>33</v>
      </c>
    </row>
    <row r="9" spans="1:14" ht="17.25" customHeight="1" x14ac:dyDescent="0.25">
      <c r="A9" s="14" t="s">
        <v>42</v>
      </c>
      <c r="B9" s="66">
        <v>2664</v>
      </c>
      <c r="C9" s="32">
        <v>1401</v>
      </c>
      <c r="D9" s="16">
        <f>+C9/B9</f>
        <v>0.52590090090090091</v>
      </c>
      <c r="E9" s="44">
        <v>119</v>
      </c>
      <c r="F9" s="76">
        <f t="shared" ref="F9:F25" si="0">+E9/B9</f>
        <v>4.4669669669669669E-2</v>
      </c>
      <c r="G9" s="44">
        <v>21</v>
      </c>
      <c r="H9" s="16">
        <f>+G9/E9</f>
        <v>0.17647058823529413</v>
      </c>
      <c r="I9" s="44">
        <v>25</v>
      </c>
      <c r="J9" s="75">
        <f>I9/E9</f>
        <v>0.21008403361344538</v>
      </c>
      <c r="K9" s="44">
        <v>10</v>
      </c>
      <c r="L9" s="16">
        <f>+K9/G9</f>
        <v>0.47619047619047616</v>
      </c>
      <c r="M9" s="44">
        <v>22</v>
      </c>
      <c r="N9" s="108">
        <f>M9/I9</f>
        <v>0.88</v>
      </c>
    </row>
    <row r="10" spans="1:14" ht="17.25" customHeight="1" x14ac:dyDescent="0.25">
      <c r="A10" s="17" t="s">
        <v>43</v>
      </c>
      <c r="B10" s="67">
        <v>8903</v>
      </c>
      <c r="C10" s="32">
        <v>5014</v>
      </c>
      <c r="D10" s="16">
        <f t="shared" ref="D10:D23" si="1">+C10/B10</f>
        <v>0.56318095024149162</v>
      </c>
      <c r="E10" s="44">
        <v>321</v>
      </c>
      <c r="F10" s="76">
        <f t="shared" si="0"/>
        <v>3.6055262271144556E-2</v>
      </c>
      <c r="G10" s="44">
        <v>125</v>
      </c>
      <c r="H10" s="16">
        <f t="shared" ref="H10:H25" si="2">+G10/E10</f>
        <v>0.38940809968847351</v>
      </c>
      <c r="I10" s="44">
        <v>126</v>
      </c>
      <c r="J10" s="76">
        <f>I10/E10</f>
        <v>0.3925233644859813</v>
      </c>
      <c r="K10" s="44">
        <v>110</v>
      </c>
      <c r="L10" s="16">
        <f t="shared" ref="L10:L25" si="3">+K10/G10</f>
        <v>0.88</v>
      </c>
      <c r="M10" s="44">
        <v>117</v>
      </c>
      <c r="N10" s="33">
        <f>M10/I10</f>
        <v>0.9285714285714286</v>
      </c>
    </row>
    <row r="11" spans="1:14" ht="17.25" customHeight="1" x14ac:dyDescent="0.25">
      <c r="A11" s="17" t="s">
        <v>44</v>
      </c>
      <c r="B11" s="67">
        <v>5949</v>
      </c>
      <c r="C11" s="32">
        <v>4244</v>
      </c>
      <c r="D11" s="16">
        <f t="shared" si="1"/>
        <v>0.71339720961506137</v>
      </c>
      <c r="E11" s="44">
        <v>201</v>
      </c>
      <c r="F11" s="76">
        <f t="shared" si="0"/>
        <v>3.3787191124558746E-2</v>
      </c>
      <c r="G11" s="44">
        <v>40</v>
      </c>
      <c r="H11" s="16">
        <f t="shared" si="2"/>
        <v>0.19900497512437812</v>
      </c>
      <c r="I11" s="44">
        <v>38</v>
      </c>
      <c r="J11" s="120">
        <f t="shared" ref="J11:J25" si="4">I11/E11</f>
        <v>0.1890547263681592</v>
      </c>
      <c r="K11" s="44">
        <v>20</v>
      </c>
      <c r="L11" s="16">
        <f t="shared" si="3"/>
        <v>0.5</v>
      </c>
      <c r="M11" s="44">
        <v>32</v>
      </c>
      <c r="N11" s="33">
        <f t="shared" ref="N11:N23" si="5">M11/I11</f>
        <v>0.84210526315789469</v>
      </c>
    </row>
    <row r="12" spans="1:14" ht="17.25" customHeight="1" x14ac:dyDescent="0.25">
      <c r="A12" s="17" t="s">
        <v>45</v>
      </c>
      <c r="B12" s="67">
        <v>5157</v>
      </c>
      <c r="C12" s="32">
        <v>3536</v>
      </c>
      <c r="D12" s="16">
        <f t="shared" si="1"/>
        <v>0.68566996315687412</v>
      </c>
      <c r="E12" s="44">
        <v>169</v>
      </c>
      <c r="F12" s="76">
        <f t="shared" si="0"/>
        <v>3.2770990886174134E-2</v>
      </c>
      <c r="G12" s="44">
        <v>14</v>
      </c>
      <c r="H12" s="16">
        <f t="shared" si="2"/>
        <v>8.2840236686390539E-2</v>
      </c>
      <c r="I12" s="44">
        <v>14</v>
      </c>
      <c r="J12" s="120">
        <f t="shared" si="4"/>
        <v>8.2840236686390539E-2</v>
      </c>
      <c r="K12" s="44">
        <v>6</v>
      </c>
      <c r="L12" s="16">
        <f t="shared" si="3"/>
        <v>0.42857142857142855</v>
      </c>
      <c r="M12" s="44">
        <v>13</v>
      </c>
      <c r="N12" s="33">
        <f t="shared" si="5"/>
        <v>0.9285714285714286</v>
      </c>
    </row>
    <row r="13" spans="1:14" ht="17.25" customHeight="1" x14ac:dyDescent="0.25">
      <c r="A13" s="17" t="s">
        <v>46</v>
      </c>
      <c r="B13" s="67">
        <v>2454</v>
      </c>
      <c r="C13" s="32">
        <v>1734</v>
      </c>
      <c r="D13" s="16">
        <f t="shared" si="1"/>
        <v>0.70660146699266502</v>
      </c>
      <c r="E13" s="44">
        <v>147</v>
      </c>
      <c r="F13" s="76">
        <f t="shared" si="0"/>
        <v>5.9902200488997553E-2</v>
      </c>
      <c r="G13" s="44">
        <v>24</v>
      </c>
      <c r="H13" s="16">
        <f t="shared" si="2"/>
        <v>0.16326530612244897</v>
      </c>
      <c r="I13" s="44">
        <v>49</v>
      </c>
      <c r="J13" s="120">
        <f t="shared" si="4"/>
        <v>0.33333333333333331</v>
      </c>
      <c r="K13" s="44">
        <v>18</v>
      </c>
      <c r="L13" s="16">
        <f t="shared" si="3"/>
        <v>0.75</v>
      </c>
      <c r="M13" s="44">
        <v>42</v>
      </c>
      <c r="N13" s="33">
        <f t="shared" si="5"/>
        <v>0.8571428571428571</v>
      </c>
    </row>
    <row r="14" spans="1:14" ht="17.25" customHeight="1" x14ac:dyDescent="0.25">
      <c r="A14" s="17" t="s">
        <v>47</v>
      </c>
      <c r="B14" s="67">
        <v>7010</v>
      </c>
      <c r="C14" s="68">
        <v>5184</v>
      </c>
      <c r="D14" s="16">
        <f t="shared" si="1"/>
        <v>0.73951497860199711</v>
      </c>
      <c r="E14" s="73">
        <v>302</v>
      </c>
      <c r="F14" s="76">
        <f t="shared" si="0"/>
        <v>4.3081312410841656E-2</v>
      </c>
      <c r="G14" s="73">
        <v>60</v>
      </c>
      <c r="H14" s="16">
        <f t="shared" si="2"/>
        <v>0.19867549668874171</v>
      </c>
      <c r="I14" s="73">
        <v>72</v>
      </c>
      <c r="J14" s="120">
        <f t="shared" si="4"/>
        <v>0.23841059602649006</v>
      </c>
      <c r="K14" s="73">
        <v>27</v>
      </c>
      <c r="L14" s="16">
        <f t="shared" si="3"/>
        <v>0.45</v>
      </c>
      <c r="M14" s="73">
        <v>58</v>
      </c>
      <c r="N14" s="33">
        <f t="shared" si="5"/>
        <v>0.80555555555555558</v>
      </c>
    </row>
    <row r="15" spans="1:14" ht="17.25" customHeight="1" x14ac:dyDescent="0.25">
      <c r="A15" s="14" t="s">
        <v>48</v>
      </c>
      <c r="B15" s="66">
        <v>2441</v>
      </c>
      <c r="C15" s="32">
        <v>1562</v>
      </c>
      <c r="D15" s="16">
        <f t="shared" si="1"/>
        <v>0.63990167963949196</v>
      </c>
      <c r="E15" s="44">
        <v>134</v>
      </c>
      <c r="F15" s="76">
        <f t="shared" si="0"/>
        <v>5.4895534616960263E-2</v>
      </c>
      <c r="G15" s="44">
        <v>35</v>
      </c>
      <c r="H15" s="16">
        <f t="shared" si="2"/>
        <v>0.26119402985074625</v>
      </c>
      <c r="I15" s="44">
        <v>50</v>
      </c>
      <c r="J15" s="120">
        <f t="shared" si="4"/>
        <v>0.37313432835820898</v>
      </c>
      <c r="K15" s="44">
        <v>26</v>
      </c>
      <c r="L15" s="16">
        <f t="shared" si="3"/>
        <v>0.74285714285714288</v>
      </c>
      <c r="M15" s="44">
        <v>18</v>
      </c>
      <c r="N15" s="33">
        <f t="shared" si="5"/>
        <v>0.36</v>
      </c>
    </row>
    <row r="16" spans="1:14" ht="17.25" customHeight="1" x14ac:dyDescent="0.25">
      <c r="A16" s="17" t="s">
        <v>49</v>
      </c>
      <c r="B16" s="67">
        <v>6172</v>
      </c>
      <c r="C16" s="32">
        <v>3379</v>
      </c>
      <c r="D16" s="16">
        <f t="shared" si="1"/>
        <v>0.5474724562540505</v>
      </c>
      <c r="E16" s="44">
        <v>160</v>
      </c>
      <c r="F16" s="76">
        <f t="shared" si="0"/>
        <v>2.592352559948153E-2</v>
      </c>
      <c r="G16" s="44">
        <v>36</v>
      </c>
      <c r="H16" s="16">
        <f t="shared" si="2"/>
        <v>0.22500000000000001</v>
      </c>
      <c r="I16" s="44">
        <v>36</v>
      </c>
      <c r="J16" s="120">
        <f t="shared" si="4"/>
        <v>0.22500000000000001</v>
      </c>
      <c r="K16" s="44">
        <v>20</v>
      </c>
      <c r="L16" s="16">
        <f t="shared" si="3"/>
        <v>0.55555555555555558</v>
      </c>
      <c r="M16" s="44">
        <v>32</v>
      </c>
      <c r="N16" s="33">
        <f t="shared" si="5"/>
        <v>0.88888888888888884</v>
      </c>
    </row>
    <row r="17" spans="1:14" ht="17.25" customHeight="1" x14ac:dyDescent="0.25">
      <c r="A17" s="17" t="s">
        <v>50</v>
      </c>
      <c r="B17" s="67">
        <v>3681</v>
      </c>
      <c r="C17" s="32">
        <v>2265</v>
      </c>
      <c r="D17" s="16">
        <f t="shared" si="1"/>
        <v>0.61532192339038305</v>
      </c>
      <c r="E17" s="44">
        <v>205</v>
      </c>
      <c r="F17" s="76">
        <f t="shared" si="0"/>
        <v>5.569138820972562E-2</v>
      </c>
      <c r="G17" s="44">
        <v>70</v>
      </c>
      <c r="H17" s="16">
        <f t="shared" si="2"/>
        <v>0.34146341463414637</v>
      </c>
      <c r="I17" s="44">
        <v>93</v>
      </c>
      <c r="J17" s="120">
        <f t="shared" si="4"/>
        <v>0.45365853658536587</v>
      </c>
      <c r="K17" s="44">
        <v>45</v>
      </c>
      <c r="L17" s="16">
        <f t="shared" si="3"/>
        <v>0.6428571428571429</v>
      </c>
      <c r="M17" s="44">
        <v>82</v>
      </c>
      <c r="N17" s="33">
        <f>IF(M17&gt;0,M17/I17,0)</f>
        <v>0.88172043010752688</v>
      </c>
    </row>
    <row r="18" spans="1:14" ht="17.25" customHeight="1" x14ac:dyDescent="0.25">
      <c r="A18" s="17" t="s">
        <v>51</v>
      </c>
      <c r="B18" s="67">
        <v>15774</v>
      </c>
      <c r="C18" s="32">
        <v>6569</v>
      </c>
      <c r="D18" s="16">
        <f t="shared" si="1"/>
        <v>0.41644478255356915</v>
      </c>
      <c r="E18" s="44">
        <v>370</v>
      </c>
      <c r="F18" s="76">
        <f t="shared" si="0"/>
        <v>2.3456320527450236E-2</v>
      </c>
      <c r="G18" s="44">
        <v>30</v>
      </c>
      <c r="H18" s="16">
        <f t="shared" si="2"/>
        <v>8.1081081081081086E-2</v>
      </c>
      <c r="I18" s="44">
        <v>26</v>
      </c>
      <c r="J18" s="120">
        <f t="shared" si="4"/>
        <v>7.0270270270270274E-2</v>
      </c>
      <c r="K18" s="44">
        <v>13</v>
      </c>
      <c r="L18" s="16">
        <f t="shared" si="3"/>
        <v>0.43333333333333335</v>
      </c>
      <c r="M18" s="44">
        <v>17</v>
      </c>
      <c r="N18" s="33">
        <f t="shared" si="5"/>
        <v>0.65384615384615385</v>
      </c>
    </row>
    <row r="19" spans="1:14" ht="17.25" customHeight="1" x14ac:dyDescent="0.25">
      <c r="A19" s="17" t="s">
        <v>52</v>
      </c>
      <c r="B19" s="67">
        <v>7458</v>
      </c>
      <c r="C19" s="32">
        <v>5042</v>
      </c>
      <c r="D19" s="16">
        <f t="shared" si="1"/>
        <v>0.67605256100831324</v>
      </c>
      <c r="E19" s="44">
        <v>165</v>
      </c>
      <c r="F19" s="76">
        <f t="shared" si="0"/>
        <v>2.2123893805309734E-2</v>
      </c>
      <c r="G19" s="44">
        <v>24</v>
      </c>
      <c r="H19" s="16">
        <f t="shared" si="2"/>
        <v>0.14545454545454545</v>
      </c>
      <c r="I19" s="44">
        <v>24</v>
      </c>
      <c r="J19" s="120">
        <f t="shared" si="4"/>
        <v>0.14545454545454545</v>
      </c>
      <c r="K19" s="44">
        <v>10</v>
      </c>
      <c r="L19" s="16">
        <f t="shared" si="3"/>
        <v>0.41666666666666669</v>
      </c>
      <c r="M19" s="44">
        <v>19</v>
      </c>
      <c r="N19" s="33">
        <f t="shared" si="5"/>
        <v>0.79166666666666663</v>
      </c>
    </row>
    <row r="20" spans="1:14" ht="17.25" customHeight="1" x14ac:dyDescent="0.25">
      <c r="A20" s="17" t="s">
        <v>53</v>
      </c>
      <c r="B20" s="67">
        <v>8158</v>
      </c>
      <c r="C20" s="32">
        <v>6612</v>
      </c>
      <c r="D20" s="16">
        <f t="shared" si="1"/>
        <v>0.8104927678352537</v>
      </c>
      <c r="E20" s="44">
        <v>294</v>
      </c>
      <c r="F20" s="76">
        <f t="shared" si="0"/>
        <v>3.6038244667810741E-2</v>
      </c>
      <c r="G20" s="44">
        <v>61</v>
      </c>
      <c r="H20" s="16">
        <f t="shared" si="2"/>
        <v>0.20748299319727892</v>
      </c>
      <c r="I20" s="44">
        <v>95</v>
      </c>
      <c r="J20" s="120">
        <f t="shared" si="4"/>
        <v>0.3231292517006803</v>
      </c>
      <c r="K20" s="44">
        <v>35</v>
      </c>
      <c r="L20" s="16">
        <f t="shared" si="3"/>
        <v>0.57377049180327866</v>
      </c>
      <c r="M20" s="44">
        <v>23</v>
      </c>
      <c r="N20" s="33">
        <f t="shared" si="5"/>
        <v>0.24210526315789474</v>
      </c>
    </row>
    <row r="21" spans="1:14" ht="17.25" customHeight="1" x14ac:dyDescent="0.25">
      <c r="A21" s="17" t="s">
        <v>54</v>
      </c>
      <c r="B21" s="67">
        <v>7541</v>
      </c>
      <c r="C21" s="32">
        <v>6297</v>
      </c>
      <c r="D21" s="16">
        <f t="shared" si="1"/>
        <v>0.83503514122795386</v>
      </c>
      <c r="E21" s="44">
        <v>244</v>
      </c>
      <c r="F21" s="76">
        <f t="shared" si="0"/>
        <v>3.2356451399018694E-2</v>
      </c>
      <c r="G21" s="44">
        <v>39</v>
      </c>
      <c r="H21" s="16">
        <f t="shared" si="2"/>
        <v>0.1598360655737705</v>
      </c>
      <c r="I21" s="44">
        <v>57</v>
      </c>
      <c r="J21" s="120">
        <f t="shared" si="4"/>
        <v>0.23360655737704919</v>
      </c>
      <c r="K21" s="44">
        <v>30</v>
      </c>
      <c r="L21" s="16">
        <f t="shared" si="3"/>
        <v>0.76923076923076927</v>
      </c>
      <c r="M21" s="44">
        <v>48</v>
      </c>
      <c r="N21" s="33">
        <f t="shared" si="5"/>
        <v>0.84210526315789469</v>
      </c>
    </row>
    <row r="22" spans="1:14" ht="17.25" customHeight="1" x14ac:dyDescent="0.25">
      <c r="A22" s="17" t="s">
        <v>55</v>
      </c>
      <c r="B22" s="67">
        <v>3631</v>
      </c>
      <c r="C22" s="32">
        <v>2751</v>
      </c>
      <c r="D22" s="16">
        <f t="shared" si="1"/>
        <v>0.75764252272101351</v>
      </c>
      <c r="E22" s="44">
        <v>158</v>
      </c>
      <c r="F22" s="76">
        <f t="shared" si="0"/>
        <v>4.3514183420545305E-2</v>
      </c>
      <c r="G22" s="44">
        <v>43</v>
      </c>
      <c r="H22" s="16">
        <f t="shared" si="2"/>
        <v>0.27215189873417722</v>
      </c>
      <c r="I22" s="44">
        <v>53</v>
      </c>
      <c r="J22" s="120">
        <f t="shared" si="4"/>
        <v>0.33544303797468356</v>
      </c>
      <c r="K22" s="44">
        <v>34</v>
      </c>
      <c r="L22" s="16">
        <f t="shared" si="3"/>
        <v>0.79069767441860461</v>
      </c>
      <c r="M22" s="44">
        <v>46</v>
      </c>
      <c r="N22" s="33">
        <f t="shared" si="5"/>
        <v>0.86792452830188682</v>
      </c>
    </row>
    <row r="23" spans="1:14" ht="17.25" customHeight="1" x14ac:dyDescent="0.25">
      <c r="A23" s="17" t="s">
        <v>56</v>
      </c>
      <c r="B23" s="67">
        <v>4354</v>
      </c>
      <c r="C23" s="32">
        <v>3062</v>
      </c>
      <c r="D23" s="16">
        <f t="shared" si="1"/>
        <v>0.70326136885622414</v>
      </c>
      <c r="E23" s="44">
        <v>182</v>
      </c>
      <c r="F23" s="76">
        <f t="shared" si="0"/>
        <v>4.1800643086816719E-2</v>
      </c>
      <c r="G23" s="44">
        <v>17</v>
      </c>
      <c r="H23" s="16">
        <f t="shared" si="2"/>
        <v>9.3406593406593408E-2</v>
      </c>
      <c r="I23" s="44">
        <v>38</v>
      </c>
      <c r="J23" s="120">
        <f t="shared" si="4"/>
        <v>0.2087912087912088</v>
      </c>
      <c r="K23" s="44">
        <v>4</v>
      </c>
      <c r="L23" s="16">
        <f t="shared" si="3"/>
        <v>0.23529411764705882</v>
      </c>
      <c r="M23" s="44">
        <v>33</v>
      </c>
      <c r="N23" s="33">
        <f t="shared" si="5"/>
        <v>0.86842105263157898</v>
      </c>
    </row>
    <row r="24" spans="1:14" ht="17.25" customHeight="1" thickBot="1" x14ac:dyDescent="0.3">
      <c r="A24" s="17" t="s">
        <v>57</v>
      </c>
      <c r="B24" s="69">
        <v>5852</v>
      </c>
      <c r="C24" s="34">
        <v>4356</v>
      </c>
      <c r="D24" s="20">
        <f>+C24/B24</f>
        <v>0.74436090225563911</v>
      </c>
      <c r="E24" s="74">
        <v>217</v>
      </c>
      <c r="F24" s="77">
        <f t="shared" si="0"/>
        <v>3.7081339712918659E-2</v>
      </c>
      <c r="G24" s="74">
        <v>50</v>
      </c>
      <c r="H24" s="20">
        <f t="shared" si="2"/>
        <v>0.2304147465437788</v>
      </c>
      <c r="I24" s="74">
        <v>50</v>
      </c>
      <c r="J24" s="121">
        <f t="shared" si="4"/>
        <v>0.2304147465437788</v>
      </c>
      <c r="K24" s="74">
        <v>32</v>
      </c>
      <c r="L24" s="20">
        <f t="shared" si="3"/>
        <v>0.64</v>
      </c>
      <c r="M24" s="74">
        <v>49</v>
      </c>
      <c r="N24" s="33">
        <f>M24/I24</f>
        <v>0.98</v>
      </c>
    </row>
    <row r="25" spans="1:14" ht="17.25" customHeight="1" thickBot="1" x14ac:dyDescent="0.3">
      <c r="A25" s="98" t="s">
        <v>58</v>
      </c>
      <c r="B25" s="70">
        <v>97200</v>
      </c>
      <c r="C25" s="35">
        <v>63008</v>
      </c>
      <c r="D25" s="23">
        <f>+C25/B25</f>
        <v>0.6482304526748971</v>
      </c>
      <c r="E25" s="42">
        <v>3388</v>
      </c>
      <c r="F25" s="78">
        <f t="shared" si="0"/>
        <v>3.4855967078189304E-2</v>
      </c>
      <c r="G25" s="42">
        <v>689</v>
      </c>
      <c r="H25" s="23">
        <f t="shared" si="2"/>
        <v>0.20336481700118064</v>
      </c>
      <c r="I25" s="42">
        <v>846</v>
      </c>
      <c r="J25" s="78">
        <f t="shared" si="4"/>
        <v>0.24970484061393153</v>
      </c>
      <c r="K25" s="42">
        <v>440</v>
      </c>
      <c r="L25" s="23">
        <f t="shared" si="3"/>
        <v>0.63860667634252544</v>
      </c>
      <c r="M25" s="42">
        <v>651</v>
      </c>
      <c r="N25" s="36">
        <f>+M25/I25</f>
        <v>0.76950354609929073</v>
      </c>
    </row>
  </sheetData>
  <mergeCells count="4">
    <mergeCell ref="A3:N3"/>
    <mergeCell ref="A2:N2"/>
    <mergeCell ref="A1:N1"/>
    <mergeCell ref="A5:A8"/>
  </mergeCells>
  <phoneticPr fontId="2" type="noConversion"/>
  <printOptions horizontalCentered="1" verticalCentered="1"/>
  <pageMargins left="0.51" right="0.5" top="0.75" bottom="0.75" header="0.12"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6"/>
  <sheetViews>
    <sheetView zoomScaleNormal="75" workbookViewId="0">
      <pane ySplit="7" topLeftCell="A8" activePane="bottomLeft" state="frozen"/>
      <selection activeCell="C1" sqref="C1"/>
      <selection pane="bottomLeft" activeCell="A27" sqref="A27"/>
    </sheetView>
  </sheetViews>
  <sheetFormatPr defaultColWidth="9.1796875" defaultRowHeight="12.5" x14ac:dyDescent="0.25"/>
  <cols>
    <col min="1" max="1" width="21.1796875" style="2" customWidth="1"/>
    <col min="2" max="2" width="12.1796875" style="2" customWidth="1"/>
    <col min="3" max="4" width="11.26953125" style="2" bestFit="1" customWidth="1"/>
    <col min="5" max="5" width="9.453125" style="2" bestFit="1" customWidth="1"/>
    <col min="6" max="8" width="11.26953125" style="2" bestFit="1" customWidth="1"/>
    <col min="9" max="9" width="9.453125" style="2" bestFit="1" customWidth="1"/>
    <col min="10" max="10" width="10.453125" style="2" bestFit="1" customWidth="1"/>
    <col min="11" max="11" width="9.453125" style="2" bestFit="1" customWidth="1"/>
    <col min="12" max="12" width="11" style="2" customWidth="1"/>
    <col min="13" max="13" width="0" style="2" hidden="1" customWidth="1"/>
    <col min="14" max="16384" width="9.1796875" style="2"/>
  </cols>
  <sheetData>
    <row r="1" spans="1:14" s="1" customFormat="1" ht="18.75" customHeight="1" x14ac:dyDescent="0.25">
      <c r="A1" s="154" t="str">
        <f>'1- Populations in Cohort'!A1:N1</f>
        <v xml:space="preserve">TAB 10 - LABOR EXCHANGE PERFORMANCE SUMMARY </v>
      </c>
      <c r="B1" s="155"/>
      <c r="C1" s="155"/>
      <c r="D1" s="155"/>
      <c r="E1" s="155"/>
      <c r="F1" s="155"/>
      <c r="G1" s="155"/>
      <c r="H1" s="155"/>
      <c r="I1" s="155"/>
      <c r="J1" s="155"/>
      <c r="K1" s="156"/>
      <c r="L1" s="6"/>
      <c r="M1" s="6"/>
      <c r="N1" s="6"/>
    </row>
    <row r="2" spans="1:14" s="1" customFormat="1" ht="18.75" customHeight="1" x14ac:dyDescent="0.25">
      <c r="A2" s="142" t="str">
        <f>'1- Populations in Cohort'!A2:N2</f>
        <v>FY23 QUARTER ENDING JUNE 30, 2023</v>
      </c>
      <c r="B2" s="157"/>
      <c r="C2" s="157"/>
      <c r="D2" s="157"/>
      <c r="E2" s="157"/>
      <c r="F2" s="157"/>
      <c r="G2" s="157"/>
      <c r="H2" s="157"/>
      <c r="I2" s="157"/>
      <c r="J2" s="157"/>
      <c r="K2" s="158"/>
      <c r="L2" s="6"/>
      <c r="M2" s="6"/>
      <c r="N2" s="6"/>
    </row>
    <row r="3" spans="1:14" s="1" customFormat="1" ht="18.75" customHeight="1" thickBot="1" x14ac:dyDescent="0.3">
      <c r="A3" s="159" t="s">
        <v>59</v>
      </c>
      <c r="B3" s="160"/>
      <c r="C3" s="160"/>
      <c r="D3" s="160"/>
      <c r="E3" s="160"/>
      <c r="F3" s="160"/>
      <c r="G3" s="160"/>
      <c r="H3" s="160"/>
      <c r="I3" s="160"/>
      <c r="J3" s="160"/>
      <c r="K3" s="161"/>
      <c r="L3" s="6"/>
      <c r="M3" s="6"/>
      <c r="N3" s="6"/>
    </row>
    <row r="4" spans="1:14" s="1" customFormat="1" ht="13" x14ac:dyDescent="0.25">
      <c r="A4" s="45" t="s">
        <v>14</v>
      </c>
      <c r="B4" s="53" t="s">
        <v>15</v>
      </c>
      <c r="C4" s="46" t="s">
        <v>16</v>
      </c>
      <c r="D4" s="46" t="s">
        <v>17</v>
      </c>
      <c r="E4" s="47" t="s">
        <v>18</v>
      </c>
      <c r="F4" s="54" t="s">
        <v>60</v>
      </c>
      <c r="G4" s="46" t="s">
        <v>20</v>
      </c>
      <c r="H4" s="46" t="s">
        <v>61</v>
      </c>
      <c r="I4" s="47" t="s">
        <v>22</v>
      </c>
      <c r="J4" s="52" t="s">
        <v>62</v>
      </c>
      <c r="K4" s="62" t="s">
        <v>24</v>
      </c>
    </row>
    <row r="5" spans="1:14" s="3" customFormat="1" x14ac:dyDescent="0.25">
      <c r="A5" s="169" t="s">
        <v>63</v>
      </c>
      <c r="B5" s="172" t="s">
        <v>64</v>
      </c>
      <c r="C5" s="175" t="s">
        <v>65</v>
      </c>
      <c r="D5" s="175" t="s">
        <v>66</v>
      </c>
      <c r="E5" s="151" t="s">
        <v>67</v>
      </c>
      <c r="F5" s="172" t="s">
        <v>68</v>
      </c>
      <c r="G5" s="175" t="s">
        <v>69</v>
      </c>
      <c r="H5" s="175" t="s">
        <v>70</v>
      </c>
      <c r="I5" s="151" t="s">
        <v>67</v>
      </c>
      <c r="J5" s="178" t="s">
        <v>71</v>
      </c>
      <c r="K5" s="151" t="s">
        <v>67</v>
      </c>
    </row>
    <row r="6" spans="1:14" s="3" customFormat="1" x14ac:dyDescent="0.25">
      <c r="A6" s="170"/>
      <c r="B6" s="173"/>
      <c r="C6" s="176"/>
      <c r="D6" s="176"/>
      <c r="E6" s="152"/>
      <c r="F6" s="173"/>
      <c r="G6" s="176"/>
      <c r="H6" s="176"/>
      <c r="I6" s="152"/>
      <c r="J6" s="179"/>
      <c r="K6" s="152"/>
    </row>
    <row r="7" spans="1:14" s="3" customFormat="1" ht="13" thickBot="1" x14ac:dyDescent="0.3">
      <c r="A7" s="171"/>
      <c r="B7" s="174"/>
      <c r="C7" s="177"/>
      <c r="D7" s="177"/>
      <c r="E7" s="153"/>
      <c r="F7" s="174"/>
      <c r="G7" s="177"/>
      <c r="H7" s="177"/>
      <c r="I7" s="153"/>
      <c r="J7" s="180"/>
      <c r="K7" s="153"/>
    </row>
    <row r="8" spans="1:14" s="3" customFormat="1" ht="17.25" customHeight="1" x14ac:dyDescent="0.25">
      <c r="A8" s="14" t="s">
        <v>42</v>
      </c>
      <c r="B8" s="15">
        <v>1888</v>
      </c>
      <c r="C8" s="32">
        <v>1179</v>
      </c>
      <c r="D8" s="58">
        <f>+C8/B8</f>
        <v>0.62447033898305082</v>
      </c>
      <c r="E8" s="16">
        <f>D8/0.63</f>
        <v>0.99122276029055689</v>
      </c>
      <c r="F8" s="32">
        <v>1978</v>
      </c>
      <c r="G8" s="43">
        <v>1321</v>
      </c>
      <c r="H8" s="56">
        <f>+G8/F8</f>
        <v>0.66784630940343781</v>
      </c>
      <c r="I8" s="16">
        <f>H8/0.65</f>
        <v>1.0274558606206736</v>
      </c>
      <c r="J8" s="64">
        <v>7848.91</v>
      </c>
      <c r="K8" s="33">
        <f>(J8/8000)</f>
        <v>0.98111375000000001</v>
      </c>
    </row>
    <row r="9" spans="1:14" s="3" customFormat="1" ht="17.25" customHeight="1" x14ac:dyDescent="0.25">
      <c r="A9" s="17" t="s">
        <v>43</v>
      </c>
      <c r="B9" s="15">
        <v>6371</v>
      </c>
      <c r="C9" s="32">
        <v>4159</v>
      </c>
      <c r="D9" s="58">
        <f t="shared" ref="D9:D24" si="0">+C9/B9</f>
        <v>0.65280175796578244</v>
      </c>
      <c r="E9" s="16">
        <f t="shared" ref="E9:E24" si="1">D9/0.63</f>
        <v>1.036193266612353</v>
      </c>
      <c r="F9" s="32">
        <v>6469</v>
      </c>
      <c r="G9" s="44">
        <v>4396</v>
      </c>
      <c r="H9" s="56">
        <f t="shared" ref="H9:H24" si="2">+G9/F9</f>
        <v>0.67954861647859022</v>
      </c>
      <c r="I9" s="16">
        <f t="shared" ref="I9:I23" si="3">H9/0.65</f>
        <v>1.0454594099670618</v>
      </c>
      <c r="J9" s="65">
        <v>10280.879999999999</v>
      </c>
      <c r="K9" s="33">
        <f t="shared" ref="K9:K23" si="4">(J9/8000)</f>
        <v>1.28511</v>
      </c>
    </row>
    <row r="10" spans="1:14" s="3" customFormat="1" ht="17.25" customHeight="1" x14ac:dyDescent="0.25">
      <c r="A10" s="17" t="s">
        <v>44</v>
      </c>
      <c r="B10" s="15">
        <v>3466</v>
      </c>
      <c r="C10" s="32">
        <v>2322</v>
      </c>
      <c r="D10" s="58">
        <f t="shared" si="0"/>
        <v>0.66993652625504907</v>
      </c>
      <c r="E10" s="16">
        <f t="shared" si="1"/>
        <v>1.0633913115159508</v>
      </c>
      <c r="F10" s="32">
        <v>3653</v>
      </c>
      <c r="G10" s="44">
        <v>2607</v>
      </c>
      <c r="H10" s="56">
        <f t="shared" si="2"/>
        <v>0.71366000547495212</v>
      </c>
      <c r="I10" s="16">
        <f t="shared" si="3"/>
        <v>1.0979384699614647</v>
      </c>
      <c r="J10" s="65">
        <v>8843.4750000000004</v>
      </c>
      <c r="K10" s="33">
        <f t="shared" si="4"/>
        <v>1.105434375</v>
      </c>
    </row>
    <row r="11" spans="1:14" s="3" customFormat="1" ht="17.25" customHeight="1" x14ac:dyDescent="0.25">
      <c r="A11" s="17" t="s">
        <v>45</v>
      </c>
      <c r="B11" s="15">
        <v>3595</v>
      </c>
      <c r="C11" s="32">
        <v>2342</v>
      </c>
      <c r="D11" s="58">
        <f t="shared" si="0"/>
        <v>0.65146036161335186</v>
      </c>
      <c r="E11" s="16">
        <f t="shared" si="1"/>
        <v>1.0340640660529394</v>
      </c>
      <c r="F11" s="32">
        <v>3040</v>
      </c>
      <c r="G11" s="44">
        <v>2081</v>
      </c>
      <c r="H11" s="56">
        <f t="shared" si="2"/>
        <v>0.68453947368421053</v>
      </c>
      <c r="I11" s="16">
        <f t="shared" si="3"/>
        <v>1.0531376518218623</v>
      </c>
      <c r="J11" s="65">
        <v>9547.44</v>
      </c>
      <c r="K11" s="33">
        <f t="shared" si="4"/>
        <v>1.19343</v>
      </c>
    </row>
    <row r="12" spans="1:14" s="3" customFormat="1" ht="17.25" customHeight="1" x14ac:dyDescent="0.25">
      <c r="A12" s="17" t="s">
        <v>72</v>
      </c>
      <c r="B12" s="15">
        <v>1885</v>
      </c>
      <c r="C12" s="32">
        <v>1181</v>
      </c>
      <c r="D12" s="58">
        <f t="shared" si="0"/>
        <v>0.62652519893899206</v>
      </c>
      <c r="E12" s="16">
        <f t="shared" si="1"/>
        <v>0.9944844427603049</v>
      </c>
      <c r="F12" s="32">
        <v>1883</v>
      </c>
      <c r="G12" s="44">
        <v>1222</v>
      </c>
      <c r="H12" s="56">
        <f t="shared" si="2"/>
        <v>0.64896441848114705</v>
      </c>
      <c r="I12" s="16">
        <f t="shared" si="3"/>
        <v>0.99840679766330309</v>
      </c>
      <c r="J12" s="65">
        <v>9923.0400000000009</v>
      </c>
      <c r="K12" s="33">
        <f t="shared" si="4"/>
        <v>1.24038</v>
      </c>
    </row>
    <row r="13" spans="1:14" s="3" customFormat="1" ht="17.25" customHeight="1" x14ac:dyDescent="0.25">
      <c r="A13" s="17" t="s">
        <v>47</v>
      </c>
      <c r="B13" s="15">
        <v>4266</v>
      </c>
      <c r="C13" s="32">
        <v>2859</v>
      </c>
      <c r="D13" s="58">
        <f t="shared" si="0"/>
        <v>0.67018284106891701</v>
      </c>
      <c r="E13" s="16">
        <f t="shared" si="1"/>
        <v>1.0637822874109795</v>
      </c>
      <c r="F13" s="32">
        <v>4782</v>
      </c>
      <c r="G13" s="44">
        <v>3407</v>
      </c>
      <c r="H13" s="56">
        <f t="shared" si="2"/>
        <v>0.71246340443329148</v>
      </c>
      <c r="I13" s="16">
        <f t="shared" si="3"/>
        <v>1.0960975452819868</v>
      </c>
      <c r="J13" s="65">
        <v>9804.15</v>
      </c>
      <c r="K13" s="33">
        <f t="shared" si="4"/>
        <v>1.22551875</v>
      </c>
    </row>
    <row r="14" spans="1:14" s="3" customFormat="1" ht="17.25" customHeight="1" x14ac:dyDescent="0.25">
      <c r="A14" s="14" t="s">
        <v>73</v>
      </c>
      <c r="B14" s="15">
        <v>1811</v>
      </c>
      <c r="C14" s="32">
        <v>1169</v>
      </c>
      <c r="D14" s="58">
        <f t="shared" si="0"/>
        <v>0.64549972390944232</v>
      </c>
      <c r="E14" s="16">
        <f t="shared" si="1"/>
        <v>1.0246027363641941</v>
      </c>
      <c r="F14" s="32">
        <v>2368</v>
      </c>
      <c r="G14" s="44">
        <v>1538</v>
      </c>
      <c r="H14" s="56">
        <f t="shared" si="2"/>
        <v>0.6494932432432432</v>
      </c>
      <c r="I14" s="16">
        <f t="shared" si="3"/>
        <v>0.99922037422037413</v>
      </c>
      <c r="J14" s="65">
        <v>7879.59</v>
      </c>
      <c r="K14" s="33">
        <f t="shared" si="4"/>
        <v>0.98494875000000004</v>
      </c>
    </row>
    <row r="15" spans="1:14" s="3" customFormat="1" ht="17.25" customHeight="1" x14ac:dyDescent="0.25">
      <c r="A15" s="17" t="s">
        <v>74</v>
      </c>
      <c r="B15" s="15">
        <v>3704</v>
      </c>
      <c r="C15" s="32">
        <v>2483</v>
      </c>
      <c r="D15" s="58">
        <f t="shared" si="0"/>
        <v>0.67035637149028082</v>
      </c>
      <c r="E15" s="16">
        <f t="shared" si="1"/>
        <v>1.0640577325242553</v>
      </c>
      <c r="F15" s="32">
        <v>3421</v>
      </c>
      <c r="G15" s="44">
        <v>2301</v>
      </c>
      <c r="H15" s="56">
        <f t="shared" si="2"/>
        <v>0.67261034785150542</v>
      </c>
      <c r="I15" s="16">
        <f t="shared" si="3"/>
        <v>1.0347851505407775</v>
      </c>
      <c r="J15" s="65">
        <v>9713.86</v>
      </c>
      <c r="K15" s="33">
        <f t="shared" si="4"/>
        <v>1.2142325</v>
      </c>
    </row>
    <row r="16" spans="1:14" s="3" customFormat="1" ht="17.25" customHeight="1" x14ac:dyDescent="0.25">
      <c r="A16" s="17" t="s">
        <v>75</v>
      </c>
      <c r="B16" s="15">
        <v>2182</v>
      </c>
      <c r="C16" s="32">
        <v>1449</v>
      </c>
      <c r="D16" s="58">
        <f t="shared" si="0"/>
        <v>0.66406966086159491</v>
      </c>
      <c r="E16" s="16">
        <f t="shared" si="1"/>
        <v>1.0540788267644363</v>
      </c>
      <c r="F16" s="32">
        <v>2009</v>
      </c>
      <c r="G16" s="44">
        <v>1298</v>
      </c>
      <c r="H16" s="56">
        <f t="shared" si="2"/>
        <v>0.64609258337481335</v>
      </c>
      <c r="I16" s="16">
        <f t="shared" si="3"/>
        <v>0.99398858980740512</v>
      </c>
      <c r="J16" s="65">
        <v>7686.16</v>
      </c>
      <c r="K16" s="33">
        <f t="shared" si="4"/>
        <v>0.96077000000000001</v>
      </c>
    </row>
    <row r="17" spans="1:12" s="3" customFormat="1" ht="17.25" customHeight="1" x14ac:dyDescent="0.25">
      <c r="A17" s="17" t="s">
        <v>51</v>
      </c>
      <c r="B17" s="15">
        <v>10202</v>
      </c>
      <c r="C17" s="32">
        <v>5904</v>
      </c>
      <c r="D17" s="58">
        <f t="shared" si="0"/>
        <v>0.57871005685159771</v>
      </c>
      <c r="E17" s="16">
        <f t="shared" si="1"/>
        <v>0.91858739182793292</v>
      </c>
      <c r="F17" s="32">
        <v>9148</v>
      </c>
      <c r="G17" s="44">
        <v>5714</v>
      </c>
      <c r="H17" s="56">
        <f t="shared" si="2"/>
        <v>0.6246174027109751</v>
      </c>
      <c r="I17" s="16">
        <f t="shared" si="3"/>
        <v>0.96094985032457703</v>
      </c>
      <c r="J17" s="65">
        <v>7253.8649999999998</v>
      </c>
      <c r="K17" s="33">
        <f t="shared" si="4"/>
        <v>0.90673312499999992</v>
      </c>
    </row>
    <row r="18" spans="1:12" s="3" customFormat="1" ht="17.25" customHeight="1" x14ac:dyDescent="0.25">
      <c r="A18" s="17" t="s">
        <v>76</v>
      </c>
      <c r="B18" s="15">
        <v>3770</v>
      </c>
      <c r="C18" s="32">
        <v>2555</v>
      </c>
      <c r="D18" s="58">
        <f t="shared" si="0"/>
        <v>0.67771883289124668</v>
      </c>
      <c r="E18" s="16">
        <f t="shared" si="1"/>
        <v>1.0757441791924551</v>
      </c>
      <c r="F18" s="32">
        <v>4241</v>
      </c>
      <c r="G18" s="44">
        <v>3092</v>
      </c>
      <c r="H18" s="56">
        <f t="shared" si="2"/>
        <v>0.72907333176137701</v>
      </c>
      <c r="I18" s="16">
        <f t="shared" si="3"/>
        <v>1.1216512796328877</v>
      </c>
      <c r="J18" s="65">
        <v>9773.66</v>
      </c>
      <c r="K18" s="33">
        <f t="shared" si="4"/>
        <v>1.2217074999999999</v>
      </c>
    </row>
    <row r="19" spans="1:12" s="3" customFormat="1" ht="17.25" customHeight="1" x14ac:dyDescent="0.25">
      <c r="A19" s="17" t="s">
        <v>53</v>
      </c>
      <c r="B19" s="15">
        <v>5299</v>
      </c>
      <c r="C19" s="32">
        <v>3529</v>
      </c>
      <c r="D19" s="58">
        <f t="shared" si="0"/>
        <v>0.66597471220985094</v>
      </c>
      <c r="E19" s="16">
        <f t="shared" si="1"/>
        <v>1.0571027177934142</v>
      </c>
      <c r="F19" s="32">
        <v>5638</v>
      </c>
      <c r="G19" s="44">
        <v>3952</v>
      </c>
      <c r="H19" s="56">
        <f t="shared" si="2"/>
        <v>0.70095778644909545</v>
      </c>
      <c r="I19" s="16">
        <f t="shared" si="3"/>
        <v>1.0783965945370699</v>
      </c>
      <c r="J19" s="65">
        <v>13092.5</v>
      </c>
      <c r="K19" s="33">
        <f t="shared" si="4"/>
        <v>1.6365624999999999</v>
      </c>
    </row>
    <row r="20" spans="1:12" s="3" customFormat="1" ht="17.25" customHeight="1" x14ac:dyDescent="0.25">
      <c r="A20" s="17" t="s">
        <v>77</v>
      </c>
      <c r="B20" s="15">
        <v>5578</v>
      </c>
      <c r="C20" s="32">
        <v>3820</v>
      </c>
      <c r="D20" s="58">
        <f t="shared" si="0"/>
        <v>0.68483327357475798</v>
      </c>
      <c r="E20" s="16">
        <f t="shared" si="1"/>
        <v>1.0870369421821555</v>
      </c>
      <c r="F20" s="32">
        <v>5551</v>
      </c>
      <c r="G20" s="44">
        <v>3923</v>
      </c>
      <c r="H20" s="56">
        <f t="shared" si="2"/>
        <v>0.70671950999819855</v>
      </c>
      <c r="I20" s="16">
        <f t="shared" si="3"/>
        <v>1.0872607846126132</v>
      </c>
      <c r="J20" s="65">
        <v>13579.375</v>
      </c>
      <c r="K20" s="33">
        <f t="shared" si="4"/>
        <v>1.6974218750000001</v>
      </c>
    </row>
    <row r="21" spans="1:12" s="3" customFormat="1" ht="17.25" customHeight="1" x14ac:dyDescent="0.25">
      <c r="A21" s="17" t="s">
        <v>78</v>
      </c>
      <c r="B21" s="15">
        <v>2327</v>
      </c>
      <c r="C21" s="32">
        <v>1666</v>
      </c>
      <c r="D21" s="58">
        <f t="shared" si="0"/>
        <v>0.71594327460249252</v>
      </c>
      <c r="E21" s="16">
        <f t="shared" si="1"/>
        <v>1.1364178961944325</v>
      </c>
      <c r="F21" s="32">
        <v>2176</v>
      </c>
      <c r="G21" s="44">
        <v>1567</v>
      </c>
      <c r="H21" s="56">
        <f t="shared" si="2"/>
        <v>0.7201286764705882</v>
      </c>
      <c r="I21" s="16">
        <f t="shared" si="3"/>
        <v>1.1078902714932126</v>
      </c>
      <c r="J21" s="65">
        <v>11759.4</v>
      </c>
      <c r="K21" s="33">
        <f t="shared" si="4"/>
        <v>1.4699249999999999</v>
      </c>
    </row>
    <row r="22" spans="1:12" s="3" customFormat="1" ht="17.25" customHeight="1" x14ac:dyDescent="0.25">
      <c r="A22" s="17" t="s">
        <v>56</v>
      </c>
      <c r="B22" s="15">
        <v>2627</v>
      </c>
      <c r="C22" s="32">
        <v>1749</v>
      </c>
      <c r="D22" s="58">
        <f t="shared" si="0"/>
        <v>0.66577845451084883</v>
      </c>
      <c r="E22" s="16">
        <f t="shared" si="1"/>
        <v>1.0567911976362681</v>
      </c>
      <c r="F22" s="32">
        <v>3080</v>
      </c>
      <c r="G22" s="44">
        <v>2140</v>
      </c>
      <c r="H22" s="56">
        <f t="shared" si="2"/>
        <v>0.69480519480519476</v>
      </c>
      <c r="I22" s="16">
        <f t="shared" si="3"/>
        <v>1.0689310689310689</v>
      </c>
      <c r="J22" s="65">
        <v>11187.75</v>
      </c>
      <c r="K22" s="33">
        <f t="shared" si="4"/>
        <v>1.3984687499999999</v>
      </c>
    </row>
    <row r="23" spans="1:12" s="3" customFormat="1" ht="17.25" customHeight="1" thickBot="1" x14ac:dyDescent="0.3">
      <c r="A23" s="18" t="s">
        <v>57</v>
      </c>
      <c r="B23" s="19">
        <v>3432</v>
      </c>
      <c r="C23" s="34">
        <v>2198</v>
      </c>
      <c r="D23" s="59">
        <f t="shared" si="0"/>
        <v>0.64044289044289049</v>
      </c>
      <c r="E23" s="20">
        <f t="shared" si="1"/>
        <v>1.0165760165760167</v>
      </c>
      <c r="F23" s="34">
        <v>3958</v>
      </c>
      <c r="G23" s="74">
        <v>2766</v>
      </c>
      <c r="H23" s="57">
        <f t="shared" si="2"/>
        <v>0.69883779686710457</v>
      </c>
      <c r="I23" s="16">
        <f t="shared" si="3"/>
        <v>1.0751350721032378</v>
      </c>
      <c r="J23" s="99">
        <v>11455.85</v>
      </c>
      <c r="K23" s="33">
        <f t="shared" si="4"/>
        <v>1.43198125</v>
      </c>
      <c r="L23" s="60"/>
    </row>
    <row r="24" spans="1:12" s="7" customFormat="1" ht="17.25" customHeight="1" thickBot="1" x14ac:dyDescent="0.3">
      <c r="A24" s="21" t="s">
        <v>79</v>
      </c>
      <c r="B24" s="22">
        <v>62403</v>
      </c>
      <c r="C24" s="42">
        <v>40564</v>
      </c>
      <c r="D24" s="78">
        <f t="shared" si="0"/>
        <v>0.65003285098472829</v>
      </c>
      <c r="E24" s="23">
        <f t="shared" si="1"/>
        <v>1.0317981761662354</v>
      </c>
      <c r="F24" s="35">
        <v>63395</v>
      </c>
      <c r="G24" s="42">
        <v>43325</v>
      </c>
      <c r="H24" s="78">
        <f t="shared" si="2"/>
        <v>0.68341351841627884</v>
      </c>
      <c r="I24" s="23">
        <f>H24/0.65</f>
        <v>1.0514054129481212</v>
      </c>
      <c r="J24" s="107">
        <v>9776.4950000000008</v>
      </c>
      <c r="K24" s="36">
        <f>(J24/8000)</f>
        <v>1.2220618750000001</v>
      </c>
      <c r="L24" s="61"/>
    </row>
    <row r="25" spans="1:12" s="7" customFormat="1" ht="17.25" customHeight="1" x14ac:dyDescent="0.25">
      <c r="A25" s="165" t="s">
        <v>80</v>
      </c>
      <c r="B25" s="166"/>
      <c r="C25" s="166"/>
      <c r="D25" s="166"/>
      <c r="E25" s="166"/>
      <c r="F25" s="166"/>
      <c r="G25" s="166"/>
      <c r="H25" s="166"/>
      <c r="I25" s="167"/>
      <c r="J25" s="166"/>
      <c r="K25" s="168"/>
    </row>
    <row r="26" spans="1:12" s="5" customFormat="1" ht="122.25" customHeight="1" thickBot="1" x14ac:dyDescent="0.3">
      <c r="A26" s="162" t="s">
        <v>81</v>
      </c>
      <c r="B26" s="163"/>
      <c r="C26" s="163"/>
      <c r="D26" s="163"/>
      <c r="E26" s="163"/>
      <c r="F26" s="163"/>
      <c r="G26" s="163"/>
      <c r="H26" s="163"/>
      <c r="I26" s="163"/>
      <c r="J26" s="163"/>
      <c r="K26" s="164"/>
    </row>
  </sheetData>
  <mergeCells count="16">
    <mergeCell ref="K5:K7"/>
    <mergeCell ref="A1:K1"/>
    <mergeCell ref="A2:K2"/>
    <mergeCell ref="A3:K3"/>
    <mergeCell ref="A26:K26"/>
    <mergeCell ref="A25:K25"/>
    <mergeCell ref="A5:A7"/>
    <mergeCell ref="B5:B7"/>
    <mergeCell ref="C5:C7"/>
    <mergeCell ref="D5:D7"/>
    <mergeCell ref="F5:F7"/>
    <mergeCell ref="G5:G7"/>
    <mergeCell ref="H5:H7"/>
    <mergeCell ref="E5:E7"/>
    <mergeCell ref="J5:J7"/>
    <mergeCell ref="I5:I7"/>
  </mergeCells>
  <phoneticPr fontId="0" type="noConversion"/>
  <printOptions horizontalCentered="1" verticalCentered="1"/>
  <pageMargins left="0.3" right="0.3" top="0.3" bottom="0.3" header="0.12" footer="0.13"/>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4"/>
  <sheetViews>
    <sheetView topLeftCell="A8" zoomScaleNormal="75" workbookViewId="0">
      <selection activeCell="A25" sqref="A25"/>
    </sheetView>
  </sheetViews>
  <sheetFormatPr defaultColWidth="9.1796875" defaultRowHeight="12.5" x14ac:dyDescent="0.25"/>
  <cols>
    <col min="1" max="1" width="21.1796875" style="2" customWidth="1"/>
    <col min="2" max="2" width="12.1796875" style="2" customWidth="1"/>
    <col min="3" max="4" width="11.26953125" style="2" bestFit="1" customWidth="1"/>
    <col min="5" max="5" width="9.453125" style="2" bestFit="1" customWidth="1"/>
    <col min="6" max="8" width="11.26953125" style="2" bestFit="1" customWidth="1"/>
    <col min="9" max="9" width="9.453125" style="2" bestFit="1" customWidth="1"/>
    <col min="10" max="10" width="10.453125" style="2" bestFit="1" customWidth="1"/>
    <col min="11" max="11" width="9.453125" style="2" bestFit="1" customWidth="1"/>
    <col min="12" max="12" width="11" style="2" customWidth="1"/>
    <col min="13" max="13" width="0" style="2" hidden="1" customWidth="1"/>
    <col min="14" max="16384" width="9.1796875" style="2"/>
  </cols>
  <sheetData>
    <row r="1" spans="1:14" s="1" customFormat="1" ht="18.75" customHeight="1" x14ac:dyDescent="0.25">
      <c r="A1" s="154" t="str">
        <f>'1- Populations in Cohort'!A1:N1</f>
        <v xml:space="preserve">TAB 10 - LABOR EXCHANGE PERFORMANCE SUMMARY </v>
      </c>
      <c r="B1" s="155"/>
      <c r="C1" s="155"/>
      <c r="D1" s="155"/>
      <c r="E1" s="155"/>
      <c r="F1" s="155"/>
      <c r="G1" s="155"/>
      <c r="H1" s="155"/>
      <c r="I1" s="155"/>
      <c r="J1" s="155"/>
      <c r="K1" s="156"/>
      <c r="L1" s="6"/>
      <c r="M1" s="6"/>
      <c r="N1" s="6"/>
    </row>
    <row r="2" spans="1:14" s="1" customFormat="1" ht="18.75" customHeight="1" x14ac:dyDescent="0.25">
      <c r="A2" s="142" t="str">
        <f>'1- Populations in Cohort'!A2:N2</f>
        <v>FY23 QUARTER ENDING JUNE 30, 2023</v>
      </c>
      <c r="B2" s="157"/>
      <c r="C2" s="157"/>
      <c r="D2" s="157"/>
      <c r="E2" s="157"/>
      <c r="F2" s="157"/>
      <c r="G2" s="157"/>
      <c r="H2" s="157"/>
      <c r="I2" s="157"/>
      <c r="J2" s="157"/>
      <c r="K2" s="158"/>
      <c r="L2" s="6"/>
      <c r="M2" s="6"/>
      <c r="N2" s="6"/>
    </row>
    <row r="3" spans="1:14" s="1" customFormat="1" ht="18.75" customHeight="1" thickBot="1" x14ac:dyDescent="0.3">
      <c r="A3" s="142" t="s">
        <v>82</v>
      </c>
      <c r="B3" s="157"/>
      <c r="C3" s="157"/>
      <c r="D3" s="157"/>
      <c r="E3" s="157"/>
      <c r="F3" s="157"/>
      <c r="G3" s="157"/>
      <c r="H3" s="157"/>
      <c r="I3" s="157"/>
      <c r="J3" s="157"/>
      <c r="K3" s="158"/>
      <c r="L3" s="6"/>
      <c r="M3" s="6"/>
      <c r="N3" s="6"/>
    </row>
    <row r="4" spans="1:14" s="1" customFormat="1" ht="13" x14ac:dyDescent="0.25">
      <c r="A4" s="45" t="s">
        <v>14</v>
      </c>
      <c r="B4" s="53" t="s">
        <v>15</v>
      </c>
      <c r="C4" s="46" t="s">
        <v>16</v>
      </c>
      <c r="D4" s="46" t="s">
        <v>17</v>
      </c>
      <c r="E4" s="47" t="s">
        <v>18</v>
      </c>
      <c r="F4" s="54" t="s">
        <v>60</v>
      </c>
      <c r="G4" s="46" t="s">
        <v>20</v>
      </c>
      <c r="H4" s="46" t="s">
        <v>61</v>
      </c>
      <c r="I4" s="47" t="s">
        <v>22</v>
      </c>
      <c r="J4" s="52" t="s">
        <v>62</v>
      </c>
      <c r="K4" s="62" t="s">
        <v>24</v>
      </c>
    </row>
    <row r="5" spans="1:14" s="3" customFormat="1" ht="39.5" thickBot="1" x14ac:dyDescent="0.3">
      <c r="A5" s="126" t="s">
        <v>63</v>
      </c>
      <c r="B5" s="127" t="s">
        <v>64</v>
      </c>
      <c r="C5" s="129" t="s">
        <v>65</v>
      </c>
      <c r="D5" s="128" t="s">
        <v>66</v>
      </c>
      <c r="E5" s="124" t="s">
        <v>67</v>
      </c>
      <c r="F5" s="37" t="s">
        <v>68</v>
      </c>
      <c r="G5" s="129" t="s">
        <v>69</v>
      </c>
      <c r="H5" s="128" t="s">
        <v>70</v>
      </c>
      <c r="I5" s="124" t="s">
        <v>67</v>
      </c>
      <c r="J5" s="130" t="s">
        <v>71</v>
      </c>
      <c r="K5" s="63" t="s">
        <v>67</v>
      </c>
    </row>
    <row r="6" spans="1:14" s="3" customFormat="1" ht="17.25" customHeight="1" x14ac:dyDescent="0.25">
      <c r="A6" s="38" t="s">
        <v>42</v>
      </c>
      <c r="B6" s="111">
        <v>1069</v>
      </c>
      <c r="C6" s="112">
        <v>739</v>
      </c>
      <c r="D6" s="113">
        <f>+C6/B6</f>
        <v>0.69130028063610849</v>
      </c>
      <c r="E6" s="114">
        <f>D6/0.63</f>
        <v>1.0973020327557277</v>
      </c>
      <c r="F6" s="112">
        <v>1314</v>
      </c>
      <c r="G6" s="43">
        <v>947</v>
      </c>
      <c r="H6" s="115">
        <f>+G6/F6</f>
        <v>0.72070015220700157</v>
      </c>
      <c r="I6" s="114">
        <f>H6/0.65</f>
        <v>1.1087694649338484</v>
      </c>
      <c r="J6" s="116">
        <v>8881.7000000000007</v>
      </c>
      <c r="K6" s="108">
        <f>(J6/8000)</f>
        <v>1.1102125</v>
      </c>
    </row>
    <row r="7" spans="1:14" s="3" customFormat="1" ht="17.25" customHeight="1" x14ac:dyDescent="0.25">
      <c r="A7" s="17" t="s">
        <v>43</v>
      </c>
      <c r="B7" s="15">
        <v>3242</v>
      </c>
      <c r="C7" s="32">
        <v>2299</v>
      </c>
      <c r="D7" s="58">
        <f t="shared" ref="D7:D22" si="0">+C7/B7</f>
        <v>0.70913016656384953</v>
      </c>
      <c r="E7" s="16">
        <f>D7/0.63</f>
        <v>1.1256034389902374</v>
      </c>
      <c r="F7" s="32">
        <v>3272</v>
      </c>
      <c r="G7" s="44">
        <v>2490</v>
      </c>
      <c r="H7" s="56">
        <f t="shared" ref="H7:H22" si="1">+G7/F7</f>
        <v>0.76100244498777503</v>
      </c>
      <c r="I7" s="16">
        <f>H7/0.65</f>
        <v>1.1707729922888845</v>
      </c>
      <c r="J7" s="65">
        <v>11790</v>
      </c>
      <c r="K7" s="33">
        <f>(J7/8000)</f>
        <v>1.4737499999999999</v>
      </c>
    </row>
    <row r="8" spans="1:14" s="3" customFormat="1" ht="17.25" customHeight="1" x14ac:dyDescent="0.25">
      <c r="A8" s="17" t="s">
        <v>44</v>
      </c>
      <c r="B8" s="15">
        <v>2283</v>
      </c>
      <c r="C8" s="32">
        <v>1621</v>
      </c>
      <c r="D8" s="58">
        <f t="shared" si="0"/>
        <v>0.71003066141042492</v>
      </c>
      <c r="E8" s="16">
        <f t="shared" ref="E8:E21" si="2">D8/0.63</f>
        <v>1.1270327958895634</v>
      </c>
      <c r="F8" s="32">
        <v>2504</v>
      </c>
      <c r="G8" s="44">
        <v>1874</v>
      </c>
      <c r="H8" s="56">
        <f t="shared" si="1"/>
        <v>0.74840255591054317</v>
      </c>
      <c r="I8" s="16">
        <f t="shared" ref="I8:I21" si="3">H8/0.65</f>
        <v>1.1513885475546817</v>
      </c>
      <c r="J8" s="65">
        <v>10335</v>
      </c>
      <c r="K8" s="33">
        <f t="shared" ref="K8:K21" si="4">(J8/8000)</f>
        <v>1.2918750000000001</v>
      </c>
    </row>
    <row r="9" spans="1:14" s="3" customFormat="1" ht="17.25" customHeight="1" x14ac:dyDescent="0.25">
      <c r="A9" s="17" t="s">
        <v>45</v>
      </c>
      <c r="B9" s="15">
        <v>2315</v>
      </c>
      <c r="C9" s="32">
        <v>1606</v>
      </c>
      <c r="D9" s="58">
        <f t="shared" si="0"/>
        <v>0.69373650107991358</v>
      </c>
      <c r="E9" s="16">
        <f t="shared" si="2"/>
        <v>1.1011690493331963</v>
      </c>
      <c r="F9" s="32">
        <v>2199</v>
      </c>
      <c r="G9" s="44">
        <v>1595</v>
      </c>
      <c r="H9" s="56">
        <f t="shared" si="1"/>
        <v>0.72532969531605274</v>
      </c>
      <c r="I9" s="16">
        <f t="shared" si="3"/>
        <v>1.1158918389477734</v>
      </c>
      <c r="J9" s="65">
        <v>10823.58</v>
      </c>
      <c r="K9" s="33">
        <f t="shared" si="4"/>
        <v>1.3529475</v>
      </c>
    </row>
    <row r="10" spans="1:14" s="3" customFormat="1" ht="17.25" customHeight="1" x14ac:dyDescent="0.25">
      <c r="A10" s="17" t="s">
        <v>72</v>
      </c>
      <c r="B10" s="15">
        <v>1205</v>
      </c>
      <c r="C10" s="32">
        <v>824</v>
      </c>
      <c r="D10" s="58">
        <f t="shared" si="0"/>
        <v>0.68381742738589213</v>
      </c>
      <c r="E10" s="16">
        <f t="shared" si="2"/>
        <v>1.0854244879141144</v>
      </c>
      <c r="F10" s="32">
        <v>1198</v>
      </c>
      <c r="G10" s="44">
        <v>812</v>
      </c>
      <c r="H10" s="56">
        <f t="shared" si="1"/>
        <v>0.67779632721201999</v>
      </c>
      <c r="I10" s="16">
        <f t="shared" si="3"/>
        <v>1.0427635803261845</v>
      </c>
      <c r="J10" s="65">
        <v>10580</v>
      </c>
      <c r="K10" s="33">
        <f t="shared" si="4"/>
        <v>1.3225</v>
      </c>
    </row>
    <row r="11" spans="1:14" s="3" customFormat="1" ht="17.25" customHeight="1" x14ac:dyDescent="0.25">
      <c r="A11" s="17" t="s">
        <v>47</v>
      </c>
      <c r="B11" s="15">
        <v>3002</v>
      </c>
      <c r="C11" s="32">
        <v>2096</v>
      </c>
      <c r="D11" s="58">
        <f t="shared" si="0"/>
        <v>0.69820119920053303</v>
      </c>
      <c r="E11" s="16">
        <f t="shared" si="2"/>
        <v>1.1082558717468778</v>
      </c>
      <c r="F11" s="32">
        <v>3714</v>
      </c>
      <c r="G11" s="44">
        <v>2768</v>
      </c>
      <c r="H11" s="56">
        <f t="shared" si="1"/>
        <v>0.74528809908454496</v>
      </c>
      <c r="I11" s="16">
        <f t="shared" si="3"/>
        <v>1.1465970755146846</v>
      </c>
      <c r="J11" s="65">
        <v>10885.84</v>
      </c>
      <c r="K11" s="33">
        <f t="shared" si="4"/>
        <v>1.36073</v>
      </c>
    </row>
    <row r="12" spans="1:14" s="3" customFormat="1" ht="17.25" customHeight="1" x14ac:dyDescent="0.25">
      <c r="A12" s="14" t="s">
        <v>73</v>
      </c>
      <c r="B12" s="15">
        <v>1095</v>
      </c>
      <c r="C12" s="32">
        <v>766</v>
      </c>
      <c r="D12" s="58">
        <f t="shared" si="0"/>
        <v>0.69954337899543384</v>
      </c>
      <c r="E12" s="16">
        <f t="shared" si="2"/>
        <v>1.1103863158657681</v>
      </c>
      <c r="F12" s="32">
        <v>1540</v>
      </c>
      <c r="G12" s="44">
        <v>1099</v>
      </c>
      <c r="H12" s="56">
        <f t="shared" si="1"/>
        <v>0.71363636363636362</v>
      </c>
      <c r="I12" s="16">
        <f t="shared" si="3"/>
        <v>1.0979020979020979</v>
      </c>
      <c r="J12" s="65">
        <v>9054.4599999999991</v>
      </c>
      <c r="K12" s="33">
        <f t="shared" si="4"/>
        <v>1.1318074999999999</v>
      </c>
    </row>
    <row r="13" spans="1:14" s="3" customFormat="1" ht="17.25" customHeight="1" x14ac:dyDescent="0.25">
      <c r="A13" s="17" t="s">
        <v>74</v>
      </c>
      <c r="B13" s="15">
        <v>2092</v>
      </c>
      <c r="C13" s="32">
        <v>1486</v>
      </c>
      <c r="D13" s="58">
        <f t="shared" si="0"/>
        <v>0.71032504780114725</v>
      </c>
      <c r="E13" s="16">
        <f t="shared" si="2"/>
        <v>1.1275000758748368</v>
      </c>
      <c r="F13" s="32">
        <v>2233</v>
      </c>
      <c r="G13" s="44">
        <v>1596</v>
      </c>
      <c r="H13" s="56">
        <f t="shared" si="1"/>
        <v>0.71473354231974917</v>
      </c>
      <c r="I13" s="16">
        <f t="shared" si="3"/>
        <v>1.0995900651073063</v>
      </c>
      <c r="J13" s="65">
        <v>11778.43</v>
      </c>
      <c r="K13" s="33">
        <f t="shared" si="4"/>
        <v>1.47230375</v>
      </c>
    </row>
    <row r="14" spans="1:14" s="3" customFormat="1" ht="17.25" customHeight="1" x14ac:dyDescent="0.25">
      <c r="A14" s="17" t="s">
        <v>75</v>
      </c>
      <c r="B14" s="15">
        <v>1143</v>
      </c>
      <c r="C14" s="32">
        <v>839</v>
      </c>
      <c r="D14" s="58">
        <f t="shared" si="0"/>
        <v>0.73403324584426943</v>
      </c>
      <c r="E14" s="16">
        <f t="shared" si="2"/>
        <v>1.1651321362607452</v>
      </c>
      <c r="F14" s="32">
        <v>1034</v>
      </c>
      <c r="G14" s="44">
        <v>763</v>
      </c>
      <c r="H14" s="56">
        <f t="shared" si="1"/>
        <v>0.73791102514506768</v>
      </c>
      <c r="I14" s="16">
        <f t="shared" si="3"/>
        <v>1.1352477309924118</v>
      </c>
      <c r="J14" s="65">
        <v>10315.549999999999</v>
      </c>
      <c r="K14" s="33">
        <f t="shared" si="4"/>
        <v>1.28944375</v>
      </c>
    </row>
    <row r="15" spans="1:14" s="3" customFormat="1" ht="17.25" customHeight="1" x14ac:dyDescent="0.25">
      <c r="A15" s="17" t="s">
        <v>51</v>
      </c>
      <c r="B15" s="15">
        <v>3906</v>
      </c>
      <c r="C15" s="32">
        <v>2766</v>
      </c>
      <c r="D15" s="58">
        <f t="shared" si="0"/>
        <v>0.70814132104454686</v>
      </c>
      <c r="E15" s="16">
        <f t="shared" si="2"/>
        <v>1.1240338429278522</v>
      </c>
      <c r="F15" s="32">
        <v>4214</v>
      </c>
      <c r="G15" s="44">
        <v>3086</v>
      </c>
      <c r="H15" s="56">
        <f t="shared" si="1"/>
        <v>0.73232083531086856</v>
      </c>
      <c r="I15" s="16">
        <f t="shared" si="3"/>
        <v>1.1266474389397978</v>
      </c>
      <c r="J15" s="65">
        <v>8363.65</v>
      </c>
      <c r="K15" s="33">
        <f t="shared" si="4"/>
        <v>1.04545625</v>
      </c>
    </row>
    <row r="16" spans="1:14" s="3" customFormat="1" ht="17.25" customHeight="1" x14ac:dyDescent="0.25">
      <c r="A16" s="17" t="s">
        <v>76</v>
      </c>
      <c r="B16" s="15">
        <v>2292</v>
      </c>
      <c r="C16" s="32">
        <v>1616</v>
      </c>
      <c r="D16" s="58">
        <f t="shared" si="0"/>
        <v>0.70506108202443285</v>
      </c>
      <c r="E16" s="16">
        <f t="shared" si="2"/>
        <v>1.1191445746419568</v>
      </c>
      <c r="F16" s="32">
        <v>2659</v>
      </c>
      <c r="G16" s="44">
        <v>1989</v>
      </c>
      <c r="H16" s="56">
        <f t="shared" si="1"/>
        <v>0.7480255735238811</v>
      </c>
      <c r="I16" s="16">
        <f t="shared" si="3"/>
        <v>1.1508085746521248</v>
      </c>
      <c r="J16" s="65">
        <v>10890.14</v>
      </c>
      <c r="K16" s="33">
        <f t="shared" si="4"/>
        <v>1.3612674999999999</v>
      </c>
    </row>
    <row r="17" spans="1:12" s="3" customFormat="1" ht="17.25" customHeight="1" x14ac:dyDescent="0.25">
      <c r="A17" s="17" t="s">
        <v>53</v>
      </c>
      <c r="B17" s="15">
        <v>4072</v>
      </c>
      <c r="C17" s="32">
        <v>2790</v>
      </c>
      <c r="D17" s="58">
        <f t="shared" si="0"/>
        <v>0.68516699410609039</v>
      </c>
      <c r="E17" s="16">
        <f t="shared" si="2"/>
        <v>1.0875666573112546</v>
      </c>
      <c r="F17" s="32">
        <v>4381</v>
      </c>
      <c r="G17" s="44">
        <v>3188</v>
      </c>
      <c r="H17" s="56">
        <f t="shared" si="1"/>
        <v>0.72768774252453783</v>
      </c>
      <c r="I17" s="16">
        <f t="shared" si="3"/>
        <v>1.1195196038839044</v>
      </c>
      <c r="J17" s="65">
        <v>15048.215</v>
      </c>
      <c r="K17" s="33">
        <f t="shared" si="4"/>
        <v>1.8810268750000001</v>
      </c>
    </row>
    <row r="18" spans="1:12" s="3" customFormat="1" ht="17.25" customHeight="1" x14ac:dyDescent="0.25">
      <c r="A18" s="17" t="s">
        <v>77</v>
      </c>
      <c r="B18" s="15">
        <v>4379</v>
      </c>
      <c r="C18" s="32">
        <v>3091</v>
      </c>
      <c r="D18" s="58">
        <f t="shared" si="0"/>
        <v>0.70586891984471345</v>
      </c>
      <c r="E18" s="16">
        <f t="shared" si="2"/>
        <v>1.1204268568963704</v>
      </c>
      <c r="F18" s="32">
        <v>4393</v>
      </c>
      <c r="G18" s="44">
        <v>3196</v>
      </c>
      <c r="H18" s="56">
        <f t="shared" si="1"/>
        <v>0.72752105622581376</v>
      </c>
      <c r="I18" s="16">
        <f t="shared" si="3"/>
        <v>1.1192631634243289</v>
      </c>
      <c r="J18" s="65">
        <v>14780.28</v>
      </c>
      <c r="K18" s="33">
        <f t="shared" si="4"/>
        <v>1.8475350000000001</v>
      </c>
    </row>
    <row r="19" spans="1:12" s="3" customFormat="1" ht="17.25" customHeight="1" x14ac:dyDescent="0.25">
      <c r="A19" s="17" t="s">
        <v>78</v>
      </c>
      <c r="B19" s="15">
        <v>1674</v>
      </c>
      <c r="C19" s="32">
        <v>1194</v>
      </c>
      <c r="D19" s="58">
        <f t="shared" si="0"/>
        <v>0.71326164874551967</v>
      </c>
      <c r="E19" s="16">
        <f t="shared" si="2"/>
        <v>1.1321613472151106</v>
      </c>
      <c r="F19" s="32">
        <v>1594</v>
      </c>
      <c r="G19" s="44">
        <v>1164</v>
      </c>
      <c r="H19" s="56">
        <f t="shared" si="1"/>
        <v>0.7302383939774153</v>
      </c>
      <c r="I19" s="16">
        <f t="shared" si="3"/>
        <v>1.1234436830421775</v>
      </c>
      <c r="J19" s="65">
        <v>12327.34</v>
      </c>
      <c r="K19" s="33">
        <f t="shared" si="4"/>
        <v>1.5409174999999999</v>
      </c>
    </row>
    <row r="20" spans="1:12" s="3" customFormat="1" ht="17.25" customHeight="1" x14ac:dyDescent="0.25">
      <c r="A20" s="17" t="s">
        <v>56</v>
      </c>
      <c r="B20" s="15">
        <v>1765</v>
      </c>
      <c r="C20" s="32">
        <v>1177</v>
      </c>
      <c r="D20" s="58">
        <f t="shared" si="0"/>
        <v>0.66685552407932014</v>
      </c>
      <c r="E20" s="16">
        <f t="shared" si="2"/>
        <v>1.0585008318719367</v>
      </c>
      <c r="F20" s="32">
        <v>2218</v>
      </c>
      <c r="G20" s="44">
        <v>1574</v>
      </c>
      <c r="H20" s="56">
        <f t="shared" si="1"/>
        <v>0.70964833183047793</v>
      </c>
      <c r="I20" s="16">
        <f t="shared" si="3"/>
        <v>1.0917666643545814</v>
      </c>
      <c r="J20" s="65">
        <v>12184</v>
      </c>
      <c r="K20" s="33">
        <f t="shared" si="4"/>
        <v>1.5229999999999999</v>
      </c>
    </row>
    <row r="21" spans="1:12" s="3" customFormat="1" ht="17.25" customHeight="1" thickBot="1" x14ac:dyDescent="0.3">
      <c r="A21" s="18" t="s">
        <v>57</v>
      </c>
      <c r="B21" s="19">
        <v>2641</v>
      </c>
      <c r="C21" s="34">
        <v>1776</v>
      </c>
      <c r="D21" s="59">
        <f t="shared" si="0"/>
        <v>0.67247254827716774</v>
      </c>
      <c r="E21" s="16">
        <f t="shared" si="2"/>
        <v>1.0674167432970916</v>
      </c>
      <c r="F21" s="34">
        <v>3049</v>
      </c>
      <c r="G21" s="74">
        <v>2208</v>
      </c>
      <c r="H21" s="56">
        <f t="shared" si="1"/>
        <v>0.72417185962610697</v>
      </c>
      <c r="I21" s="16">
        <f t="shared" si="3"/>
        <v>1.1141105532709337</v>
      </c>
      <c r="J21" s="99">
        <v>12781.74</v>
      </c>
      <c r="K21" s="33">
        <f t="shared" si="4"/>
        <v>1.5977174999999999</v>
      </c>
      <c r="L21" s="60"/>
    </row>
    <row r="22" spans="1:12" s="7" customFormat="1" ht="17.25" customHeight="1" thickBot="1" x14ac:dyDescent="0.3">
      <c r="A22" s="21" t="s">
        <v>79</v>
      </c>
      <c r="B22" s="22">
        <v>38175</v>
      </c>
      <c r="C22" s="42">
        <v>26686</v>
      </c>
      <c r="D22" s="78">
        <f t="shared" si="0"/>
        <v>0.69904387688277669</v>
      </c>
      <c r="E22" s="23">
        <f>D22/0.63</f>
        <v>1.1095934553694868</v>
      </c>
      <c r="F22" s="106">
        <v>41516</v>
      </c>
      <c r="G22" s="42">
        <v>30349</v>
      </c>
      <c r="H22" s="78">
        <f t="shared" si="1"/>
        <v>0.73101936602755568</v>
      </c>
      <c r="I22" s="23">
        <f>H22/0.65</f>
        <v>1.1246451785039318</v>
      </c>
      <c r="J22" s="107">
        <v>11418.105</v>
      </c>
      <c r="K22" s="36">
        <f>(J22/8000)</f>
        <v>1.4272631249999999</v>
      </c>
      <c r="L22" s="61"/>
    </row>
    <row r="23" spans="1:12" s="7" customFormat="1" ht="17.25" customHeight="1" x14ac:dyDescent="0.25">
      <c r="A23" s="165" t="str">
        <f>'2 - Job Seeker'!A25:K25</f>
        <v>*State Labor Exchange Goals:   Q2 EE Rate = 63%    Q4 EE Rate = 65%    Median Earnings = $8000</v>
      </c>
      <c r="B23" s="166"/>
      <c r="C23" s="166"/>
      <c r="D23" s="166"/>
      <c r="E23" s="166"/>
      <c r="F23" s="166"/>
      <c r="G23" s="166"/>
      <c r="H23" s="166"/>
      <c r="I23" s="166"/>
      <c r="J23" s="166"/>
      <c r="K23" s="181"/>
    </row>
    <row r="24" spans="1:12" s="5" customFormat="1" ht="122.25" customHeight="1" thickBot="1" x14ac:dyDescent="0.3">
      <c r="A24" s="162"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63"/>
      <c r="C24" s="163"/>
      <c r="D24" s="163"/>
      <c r="E24" s="163"/>
      <c r="F24" s="163"/>
      <c r="G24" s="163"/>
      <c r="H24" s="163"/>
      <c r="I24" s="163"/>
      <c r="J24" s="163"/>
      <c r="K24" s="164"/>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4"/>
  <sheetViews>
    <sheetView topLeftCell="A8" zoomScaleNormal="100" workbookViewId="0">
      <selection activeCell="A25" sqref="A25"/>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82" t="str">
        <f>'1- Populations in Cohort'!A1:N1</f>
        <v xml:space="preserve">TAB 10 - LABOR EXCHANGE PERFORMANCE SUMMARY </v>
      </c>
      <c r="B1" s="183"/>
      <c r="C1" s="183"/>
      <c r="D1" s="183"/>
      <c r="E1" s="183"/>
      <c r="F1" s="183"/>
      <c r="G1" s="183"/>
      <c r="H1" s="183"/>
      <c r="I1" s="183"/>
      <c r="J1" s="183"/>
      <c r="K1" s="184"/>
    </row>
    <row r="2" spans="1:13" ht="20.149999999999999" customHeight="1" thickBot="1" x14ac:dyDescent="0.35">
      <c r="A2" s="185" t="str">
        <f>'1- Populations in Cohort'!A2:N2</f>
        <v>FY23 QUARTER ENDING JUNE 30, 2023</v>
      </c>
      <c r="B2" s="186"/>
      <c r="C2" s="186"/>
      <c r="D2" s="186"/>
      <c r="E2" s="186"/>
      <c r="F2" s="186"/>
      <c r="G2" s="186"/>
      <c r="H2" s="186"/>
      <c r="I2" s="186"/>
      <c r="J2" s="186"/>
      <c r="K2" s="187"/>
    </row>
    <row r="3" spans="1:13" s="100" customFormat="1" ht="20.149999999999999" customHeight="1" thickBot="1" x14ac:dyDescent="0.3">
      <c r="A3" s="188" t="s">
        <v>83</v>
      </c>
      <c r="B3" s="189"/>
      <c r="C3" s="189"/>
      <c r="D3" s="189"/>
      <c r="E3" s="189"/>
      <c r="F3" s="189"/>
      <c r="G3" s="189"/>
      <c r="H3" s="189"/>
      <c r="I3" s="189"/>
      <c r="J3" s="189"/>
      <c r="K3" s="190"/>
      <c r="L3" s="131"/>
      <c r="M3" s="132"/>
    </row>
    <row r="4" spans="1:13" s="100" customFormat="1" x14ac:dyDescent="0.25">
      <c r="A4" s="45" t="s">
        <v>14</v>
      </c>
      <c r="B4" s="53" t="s">
        <v>15</v>
      </c>
      <c r="C4" s="46" t="s">
        <v>16</v>
      </c>
      <c r="D4" s="46" t="s">
        <v>17</v>
      </c>
      <c r="E4" s="47" t="s">
        <v>18</v>
      </c>
      <c r="F4" s="46" t="s">
        <v>60</v>
      </c>
      <c r="G4" s="46" t="s">
        <v>20</v>
      </c>
      <c r="H4" s="46" t="s">
        <v>61</v>
      </c>
      <c r="I4" s="46" t="s">
        <v>22</v>
      </c>
      <c r="J4" s="52" t="s">
        <v>62</v>
      </c>
      <c r="K4" s="48" t="s">
        <v>24</v>
      </c>
    </row>
    <row r="5" spans="1:13" s="101" customFormat="1" ht="39.5" thickBot="1" x14ac:dyDescent="0.3">
      <c r="A5" s="126" t="s">
        <v>63</v>
      </c>
      <c r="B5" s="127" t="s">
        <v>64</v>
      </c>
      <c r="C5" s="129" t="s">
        <v>65</v>
      </c>
      <c r="D5" s="129" t="s">
        <v>66</v>
      </c>
      <c r="E5" s="125" t="s">
        <v>67</v>
      </c>
      <c r="F5" s="129" t="s">
        <v>68</v>
      </c>
      <c r="G5" s="129" t="s">
        <v>69</v>
      </c>
      <c r="H5" s="129" t="s">
        <v>70</v>
      </c>
      <c r="I5" s="129" t="s">
        <v>67</v>
      </c>
      <c r="J5" s="37" t="s">
        <v>71</v>
      </c>
      <c r="K5" s="63" t="s">
        <v>84</v>
      </c>
    </row>
    <row r="6" spans="1:13" s="101" customFormat="1" ht="16.5" customHeight="1" x14ac:dyDescent="0.25">
      <c r="A6" s="38" t="s">
        <v>42</v>
      </c>
      <c r="B6" s="111">
        <v>141</v>
      </c>
      <c r="C6" s="112">
        <v>81</v>
      </c>
      <c r="D6" s="113">
        <f>+C6/B6</f>
        <v>0.57446808510638303</v>
      </c>
      <c r="E6" s="114">
        <f>D6/0.56</f>
        <v>1.0258358662613982</v>
      </c>
      <c r="F6" s="112">
        <v>110</v>
      </c>
      <c r="G6" s="43">
        <v>62</v>
      </c>
      <c r="H6" s="115">
        <f>+G6/F6</f>
        <v>0.5636363636363636</v>
      </c>
      <c r="I6" s="114">
        <f>H6/0.56</f>
        <v>1.0064935064935063</v>
      </c>
      <c r="J6" s="116">
        <v>9692.34</v>
      </c>
      <c r="K6" s="108">
        <f>(J6/8000)</f>
        <v>1.2115425</v>
      </c>
    </row>
    <row r="7" spans="1:13" s="101" customFormat="1" ht="16.5" customHeight="1" x14ac:dyDescent="0.25">
      <c r="A7" s="17" t="s">
        <v>43</v>
      </c>
      <c r="B7" s="15">
        <v>238</v>
      </c>
      <c r="C7" s="32">
        <v>152</v>
      </c>
      <c r="D7" s="58">
        <f t="shared" ref="D7:D22" si="0">+C7/B7</f>
        <v>0.6386554621848739</v>
      </c>
      <c r="E7" s="16">
        <f>D7/0.56</f>
        <v>1.1404561824729891</v>
      </c>
      <c r="F7" s="32">
        <v>240</v>
      </c>
      <c r="G7" s="44">
        <v>162</v>
      </c>
      <c r="H7" s="56">
        <f t="shared" ref="H7:H22" si="1">+G7/F7</f>
        <v>0.67500000000000004</v>
      </c>
      <c r="I7" s="16">
        <f>H7/0.56</f>
        <v>1.2053571428571428</v>
      </c>
      <c r="J7" s="65">
        <v>13252.5</v>
      </c>
      <c r="K7" s="33">
        <f>(J7/8000)</f>
        <v>1.6565624999999999</v>
      </c>
    </row>
    <row r="8" spans="1:13" s="101" customFormat="1" ht="16.5" customHeight="1" x14ac:dyDescent="0.25">
      <c r="A8" s="17" t="s">
        <v>44</v>
      </c>
      <c r="B8" s="15">
        <v>163</v>
      </c>
      <c r="C8" s="32">
        <v>103</v>
      </c>
      <c r="D8" s="58">
        <f t="shared" si="0"/>
        <v>0.63190184049079756</v>
      </c>
      <c r="E8" s="16">
        <f t="shared" ref="E8:E21" si="2">D8/0.56</f>
        <v>1.128396143733567</v>
      </c>
      <c r="F8" s="32">
        <v>161</v>
      </c>
      <c r="G8" s="44">
        <v>94</v>
      </c>
      <c r="H8" s="56">
        <f t="shared" si="1"/>
        <v>0.58385093167701863</v>
      </c>
      <c r="I8" s="16">
        <f t="shared" ref="I8:I21" si="3">H8/0.56</f>
        <v>1.0425909494232475</v>
      </c>
      <c r="J8" s="65">
        <v>11565.63</v>
      </c>
      <c r="K8" s="33">
        <f t="shared" ref="K8:K21" si="4">(J8/8000)</f>
        <v>1.4457037499999998</v>
      </c>
    </row>
    <row r="9" spans="1:13" s="101" customFormat="1" ht="16.5" customHeight="1" x14ac:dyDescent="0.25">
      <c r="A9" s="17" t="s">
        <v>45</v>
      </c>
      <c r="B9" s="15">
        <v>119</v>
      </c>
      <c r="C9" s="32">
        <v>70</v>
      </c>
      <c r="D9" s="58">
        <f t="shared" si="0"/>
        <v>0.58823529411764708</v>
      </c>
      <c r="E9" s="16">
        <f t="shared" si="2"/>
        <v>1.0504201680672269</v>
      </c>
      <c r="F9" s="32">
        <v>120</v>
      </c>
      <c r="G9" s="44">
        <v>58</v>
      </c>
      <c r="H9" s="56">
        <f t="shared" si="1"/>
        <v>0.48333333333333334</v>
      </c>
      <c r="I9" s="16">
        <f t="shared" si="3"/>
        <v>0.86309523809523803</v>
      </c>
      <c r="J9" s="65">
        <v>11725.075000000001</v>
      </c>
      <c r="K9" s="33">
        <f t="shared" si="4"/>
        <v>1.465634375</v>
      </c>
    </row>
    <row r="10" spans="1:13" s="101" customFormat="1" ht="16.5" customHeight="1" x14ac:dyDescent="0.25">
      <c r="A10" s="17" t="s">
        <v>72</v>
      </c>
      <c r="B10" s="15">
        <v>113</v>
      </c>
      <c r="C10" s="32">
        <v>65</v>
      </c>
      <c r="D10" s="58">
        <f>IF(B10&gt;0,C10/B10,0)</f>
        <v>0.5752212389380531</v>
      </c>
      <c r="E10" s="16">
        <f t="shared" si="2"/>
        <v>1.0271807838179519</v>
      </c>
      <c r="F10" s="32">
        <v>100</v>
      </c>
      <c r="G10" s="44">
        <v>55</v>
      </c>
      <c r="H10" s="56">
        <f t="shared" si="1"/>
        <v>0.55000000000000004</v>
      </c>
      <c r="I10" s="16">
        <f t="shared" si="3"/>
        <v>0.9821428571428571</v>
      </c>
      <c r="J10" s="65">
        <v>12221.82</v>
      </c>
      <c r="K10" s="33">
        <f t="shared" si="4"/>
        <v>1.5277274999999999</v>
      </c>
    </row>
    <row r="11" spans="1:13" s="101" customFormat="1" ht="16.5" customHeight="1" x14ac:dyDescent="0.25">
      <c r="A11" s="17" t="s">
        <v>47</v>
      </c>
      <c r="B11" s="15">
        <v>200</v>
      </c>
      <c r="C11" s="32">
        <v>124</v>
      </c>
      <c r="D11" s="58">
        <f t="shared" si="0"/>
        <v>0.62</v>
      </c>
      <c r="E11" s="16">
        <f t="shared" si="2"/>
        <v>1.107142857142857</v>
      </c>
      <c r="F11" s="32">
        <v>198</v>
      </c>
      <c r="G11" s="44">
        <v>115</v>
      </c>
      <c r="H11" s="56">
        <f t="shared" si="1"/>
        <v>0.58080808080808077</v>
      </c>
      <c r="I11" s="16">
        <f t="shared" si="3"/>
        <v>1.0371572871572869</v>
      </c>
      <c r="J11" s="65">
        <v>12412.57</v>
      </c>
      <c r="K11" s="33">
        <f t="shared" si="4"/>
        <v>1.5515712500000001</v>
      </c>
    </row>
    <row r="12" spans="1:13" s="101" customFormat="1" ht="16.5" customHeight="1" x14ac:dyDescent="0.25">
      <c r="A12" s="14" t="s">
        <v>73</v>
      </c>
      <c r="B12" s="15">
        <v>98</v>
      </c>
      <c r="C12" s="32">
        <v>60</v>
      </c>
      <c r="D12" s="58">
        <f t="shared" si="0"/>
        <v>0.61224489795918369</v>
      </c>
      <c r="E12" s="16">
        <f t="shared" si="2"/>
        <v>1.0932944606413992</v>
      </c>
      <c r="F12" s="32">
        <v>112</v>
      </c>
      <c r="G12" s="44">
        <v>68</v>
      </c>
      <c r="H12" s="56">
        <f t="shared" si="1"/>
        <v>0.6071428571428571</v>
      </c>
      <c r="I12" s="16">
        <f t="shared" si="3"/>
        <v>1.0841836734693875</v>
      </c>
      <c r="J12" s="65">
        <v>8342.9249999999993</v>
      </c>
      <c r="K12" s="33">
        <f t="shared" si="4"/>
        <v>1.0428656249999999</v>
      </c>
    </row>
    <row r="13" spans="1:13" s="101" customFormat="1" ht="16.5" customHeight="1" x14ac:dyDescent="0.25">
      <c r="A13" s="17" t="s">
        <v>74</v>
      </c>
      <c r="B13" s="15">
        <v>115</v>
      </c>
      <c r="C13" s="32">
        <v>62</v>
      </c>
      <c r="D13" s="58">
        <f t="shared" si="0"/>
        <v>0.53913043478260869</v>
      </c>
      <c r="E13" s="16">
        <f t="shared" si="2"/>
        <v>0.96273291925465831</v>
      </c>
      <c r="F13" s="32">
        <v>106</v>
      </c>
      <c r="G13" s="44">
        <v>49</v>
      </c>
      <c r="H13" s="56">
        <f t="shared" si="1"/>
        <v>0.46226415094339623</v>
      </c>
      <c r="I13" s="16">
        <f t="shared" si="3"/>
        <v>0.82547169811320753</v>
      </c>
      <c r="J13" s="65">
        <v>13256.78</v>
      </c>
      <c r="K13" s="33">
        <f t="shared" si="4"/>
        <v>1.6570975000000001</v>
      </c>
    </row>
    <row r="14" spans="1:13" s="101" customFormat="1" ht="16.5" customHeight="1" x14ac:dyDescent="0.25">
      <c r="A14" s="17" t="s">
        <v>75</v>
      </c>
      <c r="B14" s="15">
        <v>122</v>
      </c>
      <c r="C14" s="32">
        <v>78</v>
      </c>
      <c r="D14" s="58">
        <f t="shared" si="0"/>
        <v>0.63934426229508201</v>
      </c>
      <c r="E14" s="16">
        <f t="shared" si="2"/>
        <v>1.1416861826697893</v>
      </c>
      <c r="F14" s="32">
        <v>95</v>
      </c>
      <c r="G14" s="44">
        <v>68</v>
      </c>
      <c r="H14" s="56">
        <f t="shared" si="1"/>
        <v>0.71578947368421053</v>
      </c>
      <c r="I14" s="16">
        <f t="shared" si="3"/>
        <v>1.2781954887218043</v>
      </c>
      <c r="J14" s="65">
        <v>9790.8549999999996</v>
      </c>
      <c r="K14" s="33">
        <f t="shared" si="4"/>
        <v>1.2238568749999998</v>
      </c>
    </row>
    <row r="15" spans="1:13" s="101" customFormat="1" ht="16.5" customHeight="1" x14ac:dyDescent="0.25">
      <c r="A15" s="17" t="s">
        <v>51</v>
      </c>
      <c r="B15" s="15">
        <v>301</v>
      </c>
      <c r="C15" s="32">
        <v>168</v>
      </c>
      <c r="D15" s="58">
        <f t="shared" si="0"/>
        <v>0.55813953488372092</v>
      </c>
      <c r="E15" s="16">
        <f t="shared" si="2"/>
        <v>0.99667774086378724</v>
      </c>
      <c r="F15" s="32">
        <v>279</v>
      </c>
      <c r="G15" s="44">
        <v>166</v>
      </c>
      <c r="H15" s="56">
        <f t="shared" si="1"/>
        <v>0.59498207885304655</v>
      </c>
      <c r="I15" s="16">
        <f t="shared" si="3"/>
        <v>1.0624679979518687</v>
      </c>
      <c r="J15" s="65">
        <v>9545</v>
      </c>
      <c r="K15" s="33">
        <f t="shared" si="4"/>
        <v>1.193125</v>
      </c>
    </row>
    <row r="16" spans="1:13" s="101" customFormat="1" ht="16.5" customHeight="1" x14ac:dyDescent="0.25">
      <c r="A16" s="17" t="s">
        <v>76</v>
      </c>
      <c r="B16" s="15">
        <v>90</v>
      </c>
      <c r="C16" s="32">
        <v>64</v>
      </c>
      <c r="D16" s="58">
        <f t="shared" si="0"/>
        <v>0.71111111111111114</v>
      </c>
      <c r="E16" s="16">
        <f t="shared" si="2"/>
        <v>1.2698412698412698</v>
      </c>
      <c r="F16" s="32">
        <v>112</v>
      </c>
      <c r="G16" s="44">
        <v>75</v>
      </c>
      <c r="H16" s="56">
        <f t="shared" si="1"/>
        <v>0.6696428571428571</v>
      </c>
      <c r="I16" s="16">
        <f t="shared" si="3"/>
        <v>1.1957908163265305</v>
      </c>
      <c r="J16" s="65">
        <v>14067.48</v>
      </c>
      <c r="K16" s="33">
        <f t="shared" si="4"/>
        <v>1.758435</v>
      </c>
    </row>
    <row r="17" spans="1:12" s="101" customFormat="1" ht="16.5" customHeight="1" x14ac:dyDescent="0.25">
      <c r="A17" s="17" t="s">
        <v>53</v>
      </c>
      <c r="B17" s="15">
        <v>211</v>
      </c>
      <c r="C17" s="32">
        <v>130</v>
      </c>
      <c r="D17" s="58">
        <f t="shared" si="0"/>
        <v>0.61611374407582942</v>
      </c>
      <c r="E17" s="16">
        <f t="shared" si="2"/>
        <v>1.100203114421124</v>
      </c>
      <c r="F17" s="32">
        <v>241</v>
      </c>
      <c r="G17" s="44">
        <v>146</v>
      </c>
      <c r="H17" s="56">
        <f t="shared" si="1"/>
        <v>0.60580912863070535</v>
      </c>
      <c r="I17" s="16">
        <f t="shared" si="3"/>
        <v>1.0818020154119738</v>
      </c>
      <c r="J17" s="65">
        <v>14657.96</v>
      </c>
      <c r="K17" s="33">
        <f t="shared" si="4"/>
        <v>1.8322449999999999</v>
      </c>
    </row>
    <row r="18" spans="1:12" s="101" customFormat="1" ht="16.5" customHeight="1" x14ac:dyDescent="0.25">
      <c r="A18" s="17" t="s">
        <v>77</v>
      </c>
      <c r="B18" s="15">
        <v>195</v>
      </c>
      <c r="C18" s="32">
        <v>128</v>
      </c>
      <c r="D18" s="58">
        <f>IF(B18&gt;0,C18/B18,0)</f>
        <v>0.65641025641025641</v>
      </c>
      <c r="E18" s="16">
        <f t="shared" si="2"/>
        <v>1.172161172161172</v>
      </c>
      <c r="F18" s="32">
        <v>207</v>
      </c>
      <c r="G18" s="44">
        <v>138</v>
      </c>
      <c r="H18" s="56">
        <f t="shared" si="1"/>
        <v>0.66666666666666663</v>
      </c>
      <c r="I18" s="16">
        <f t="shared" si="3"/>
        <v>1.1904761904761902</v>
      </c>
      <c r="J18" s="65">
        <v>17121.61</v>
      </c>
      <c r="K18" s="33">
        <f t="shared" si="4"/>
        <v>2.1402012500000001</v>
      </c>
    </row>
    <row r="19" spans="1:12" s="101" customFormat="1" ht="16.5" customHeight="1" x14ac:dyDescent="0.25">
      <c r="A19" s="17" t="s">
        <v>78</v>
      </c>
      <c r="B19" s="15">
        <v>128</v>
      </c>
      <c r="C19" s="32">
        <v>83</v>
      </c>
      <c r="D19" s="58">
        <f t="shared" si="0"/>
        <v>0.6484375</v>
      </c>
      <c r="E19" s="16">
        <f t="shared" si="2"/>
        <v>1.157924107142857</v>
      </c>
      <c r="F19" s="32">
        <v>115</v>
      </c>
      <c r="G19" s="44">
        <v>70</v>
      </c>
      <c r="H19" s="56">
        <f t="shared" si="1"/>
        <v>0.60869565217391308</v>
      </c>
      <c r="I19" s="16">
        <f t="shared" si="3"/>
        <v>1.0869565217391304</v>
      </c>
      <c r="J19" s="65">
        <v>11751.19</v>
      </c>
      <c r="K19" s="33">
        <f t="shared" si="4"/>
        <v>1.4688987500000001</v>
      </c>
    </row>
    <row r="20" spans="1:12" s="101" customFormat="1" ht="16.5" customHeight="1" x14ac:dyDescent="0.25">
      <c r="A20" s="17" t="s">
        <v>56</v>
      </c>
      <c r="B20" s="15">
        <v>158</v>
      </c>
      <c r="C20" s="32">
        <v>96</v>
      </c>
      <c r="D20" s="58">
        <f t="shared" si="0"/>
        <v>0.60759493670886078</v>
      </c>
      <c r="E20" s="16">
        <f t="shared" si="2"/>
        <v>1.0849909584086799</v>
      </c>
      <c r="F20" s="32">
        <v>212</v>
      </c>
      <c r="G20" s="44">
        <v>134</v>
      </c>
      <c r="H20" s="56">
        <f t="shared" si="1"/>
        <v>0.63207547169811318</v>
      </c>
      <c r="I20" s="16">
        <f t="shared" si="3"/>
        <v>1.1287061994609162</v>
      </c>
      <c r="J20" s="65">
        <v>12464.43</v>
      </c>
      <c r="K20" s="33">
        <f t="shared" si="4"/>
        <v>1.55805375</v>
      </c>
    </row>
    <row r="21" spans="1:12" s="101" customFormat="1" ht="16.5" customHeight="1" thickBot="1" x14ac:dyDescent="0.3">
      <c r="A21" s="18" t="s">
        <v>57</v>
      </c>
      <c r="B21" s="19">
        <v>153</v>
      </c>
      <c r="C21" s="41">
        <v>85</v>
      </c>
      <c r="D21" s="59">
        <f t="shared" si="0"/>
        <v>0.55555555555555558</v>
      </c>
      <c r="E21" s="16">
        <f t="shared" si="2"/>
        <v>0.99206349206349198</v>
      </c>
      <c r="F21" s="34">
        <v>142</v>
      </c>
      <c r="G21" s="74">
        <v>87</v>
      </c>
      <c r="H21" s="57">
        <f t="shared" si="1"/>
        <v>0.61267605633802813</v>
      </c>
      <c r="I21" s="16">
        <f t="shared" si="3"/>
        <v>1.0940643863179074</v>
      </c>
      <c r="J21" s="99">
        <v>11023.04</v>
      </c>
      <c r="K21" s="33">
        <f t="shared" si="4"/>
        <v>1.3778800000000002</v>
      </c>
    </row>
    <row r="22" spans="1:12" s="102" customFormat="1" ht="16.5" customHeight="1" thickBot="1" x14ac:dyDescent="0.3">
      <c r="A22" s="21" t="s">
        <v>79</v>
      </c>
      <c r="B22" s="22">
        <v>2545</v>
      </c>
      <c r="C22" s="42">
        <v>1549</v>
      </c>
      <c r="D22" s="78">
        <f t="shared" si="0"/>
        <v>0.60864440078585458</v>
      </c>
      <c r="E22" s="23">
        <f>D22/0.56</f>
        <v>1.0868650014033117</v>
      </c>
      <c r="F22" s="106">
        <v>2550</v>
      </c>
      <c r="G22" s="42">
        <v>1547</v>
      </c>
      <c r="H22" s="78">
        <f t="shared" si="1"/>
        <v>0.60666666666666669</v>
      </c>
      <c r="I22" s="23">
        <f>H22/0.56</f>
        <v>1.0833333333333333</v>
      </c>
      <c r="J22" s="107">
        <v>12062.25</v>
      </c>
      <c r="K22" s="36">
        <f>(J22/8000)</f>
        <v>1.5077812500000001</v>
      </c>
    </row>
    <row r="23" spans="1:12" s="102" customFormat="1" ht="16.5" customHeight="1" x14ac:dyDescent="0.25">
      <c r="A23" s="165" t="s">
        <v>85</v>
      </c>
      <c r="B23" s="191"/>
      <c r="C23" s="191"/>
      <c r="D23" s="191"/>
      <c r="E23" s="191"/>
      <c r="F23" s="191"/>
      <c r="G23" s="191"/>
      <c r="H23" s="191"/>
      <c r="I23" s="191"/>
      <c r="J23" s="191"/>
      <c r="K23" s="192"/>
      <c r="L23" s="105"/>
    </row>
    <row r="24" spans="1:12" s="103" customFormat="1" ht="123" customHeight="1" thickBot="1" x14ac:dyDescent="0.35">
      <c r="A24" s="162"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63"/>
      <c r="C24" s="163"/>
      <c r="D24" s="163"/>
      <c r="E24" s="163"/>
      <c r="F24" s="163"/>
      <c r="G24" s="163"/>
      <c r="H24" s="163"/>
      <c r="I24" s="163"/>
      <c r="J24" s="163"/>
      <c r="K24" s="164"/>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4"/>
  <sheetViews>
    <sheetView topLeftCell="A11" zoomScaleNormal="100" workbookViewId="0">
      <selection activeCell="A25" sqref="A25"/>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82" t="str">
        <f>'1- Populations in Cohort'!A1:N1</f>
        <v xml:space="preserve">TAB 10 - LABOR EXCHANGE PERFORMANCE SUMMARY </v>
      </c>
      <c r="B1" s="183"/>
      <c r="C1" s="183"/>
      <c r="D1" s="183"/>
      <c r="E1" s="183"/>
      <c r="F1" s="183"/>
      <c r="G1" s="183"/>
      <c r="H1" s="183"/>
      <c r="I1" s="183"/>
      <c r="J1" s="183"/>
      <c r="K1" s="184"/>
    </row>
    <row r="2" spans="1:13" ht="20.149999999999999" customHeight="1" thickBot="1" x14ac:dyDescent="0.35">
      <c r="A2" s="185" t="str">
        <f>'1- Populations in Cohort'!A2:N2</f>
        <v>FY23 QUARTER ENDING JUNE 30, 2023</v>
      </c>
      <c r="B2" s="186"/>
      <c r="C2" s="186"/>
      <c r="D2" s="186"/>
      <c r="E2" s="186"/>
      <c r="F2" s="186"/>
      <c r="G2" s="186"/>
      <c r="H2" s="186"/>
      <c r="I2" s="186"/>
      <c r="J2" s="186"/>
      <c r="K2" s="187"/>
    </row>
    <row r="3" spans="1:13" s="100" customFormat="1" ht="20.149999999999999" customHeight="1" thickBot="1" x14ac:dyDescent="0.3">
      <c r="A3" s="188" t="s">
        <v>86</v>
      </c>
      <c r="B3" s="189"/>
      <c r="C3" s="189"/>
      <c r="D3" s="189"/>
      <c r="E3" s="189"/>
      <c r="F3" s="189"/>
      <c r="G3" s="189"/>
      <c r="H3" s="189"/>
      <c r="I3" s="189"/>
      <c r="J3" s="189"/>
      <c r="K3" s="190"/>
      <c r="L3" s="131"/>
      <c r="M3" s="132"/>
    </row>
    <row r="4" spans="1:13" s="100" customFormat="1" x14ac:dyDescent="0.25">
      <c r="A4" s="45" t="s">
        <v>14</v>
      </c>
      <c r="B4" s="53" t="s">
        <v>15</v>
      </c>
      <c r="C4" s="46" t="s">
        <v>16</v>
      </c>
      <c r="D4" s="46" t="s">
        <v>17</v>
      </c>
      <c r="E4" s="47" t="s">
        <v>18</v>
      </c>
      <c r="F4" s="46" t="s">
        <v>60</v>
      </c>
      <c r="G4" s="46" t="s">
        <v>20</v>
      </c>
      <c r="H4" s="46" t="s">
        <v>61</v>
      </c>
      <c r="I4" s="46" t="s">
        <v>22</v>
      </c>
      <c r="J4" s="52" t="s">
        <v>62</v>
      </c>
      <c r="K4" s="48" t="s">
        <v>24</v>
      </c>
    </row>
    <row r="5" spans="1:13" s="101" customFormat="1" ht="39.5" thickBot="1" x14ac:dyDescent="0.3">
      <c r="A5" s="126" t="s">
        <v>63</v>
      </c>
      <c r="B5" s="127" t="s">
        <v>64</v>
      </c>
      <c r="C5" s="129" t="s">
        <v>65</v>
      </c>
      <c r="D5" s="129" t="s">
        <v>66</v>
      </c>
      <c r="E5" s="125" t="s">
        <v>67</v>
      </c>
      <c r="F5" s="129" t="s">
        <v>68</v>
      </c>
      <c r="G5" s="129" t="s">
        <v>69</v>
      </c>
      <c r="H5" s="129" t="s">
        <v>70</v>
      </c>
      <c r="I5" s="129" t="s">
        <v>67</v>
      </c>
      <c r="J5" s="37" t="s">
        <v>71</v>
      </c>
      <c r="K5" s="63" t="s">
        <v>84</v>
      </c>
    </row>
    <row r="6" spans="1:13" s="101" customFormat="1" ht="16.5" customHeight="1" x14ac:dyDescent="0.25">
      <c r="A6" s="38" t="s">
        <v>42</v>
      </c>
      <c r="B6" s="111">
        <v>18</v>
      </c>
      <c r="C6" s="112">
        <v>8</v>
      </c>
      <c r="D6" s="113">
        <f>+C6/B6</f>
        <v>0.44444444444444442</v>
      </c>
      <c r="E6" s="114">
        <f>D6/0.56</f>
        <v>0.7936507936507935</v>
      </c>
      <c r="F6" s="112">
        <v>18</v>
      </c>
      <c r="G6" s="43">
        <v>8</v>
      </c>
      <c r="H6" s="115">
        <f>+G6/F6</f>
        <v>0.44444444444444442</v>
      </c>
      <c r="I6" s="114">
        <f>H6/0.56</f>
        <v>0.7936507936507935</v>
      </c>
      <c r="J6" s="116">
        <v>9095.5450000000001</v>
      </c>
      <c r="K6" s="108">
        <f>(J6/8000)</f>
        <v>1.1369431249999999</v>
      </c>
    </row>
    <row r="7" spans="1:13" s="101" customFormat="1" ht="16.5" customHeight="1" x14ac:dyDescent="0.25">
      <c r="A7" s="17" t="s">
        <v>43</v>
      </c>
      <c r="B7" s="15">
        <v>127</v>
      </c>
      <c r="C7" s="32">
        <v>77</v>
      </c>
      <c r="D7" s="58">
        <f t="shared" ref="D7:D22" si="0">+C7/B7</f>
        <v>0.60629921259842523</v>
      </c>
      <c r="E7" s="16">
        <f>D7/0.56</f>
        <v>1.0826771653543306</v>
      </c>
      <c r="F7" s="32">
        <v>147</v>
      </c>
      <c r="G7" s="44">
        <v>99</v>
      </c>
      <c r="H7" s="56">
        <f t="shared" ref="H7:H22" si="1">+G7/F7</f>
        <v>0.67346938775510201</v>
      </c>
      <c r="I7" s="16">
        <f>H7/0.56</f>
        <v>1.2026239067055391</v>
      </c>
      <c r="J7" s="65">
        <v>16376.01</v>
      </c>
      <c r="K7" s="33">
        <f>(J7/8000)</f>
        <v>2.0470012500000001</v>
      </c>
    </row>
    <row r="8" spans="1:13" s="101" customFormat="1" ht="16.5" customHeight="1" x14ac:dyDescent="0.25">
      <c r="A8" s="17" t="s">
        <v>44</v>
      </c>
      <c r="B8" s="15">
        <v>38</v>
      </c>
      <c r="C8" s="32">
        <v>16</v>
      </c>
      <c r="D8" s="58">
        <f t="shared" si="0"/>
        <v>0.42105263157894735</v>
      </c>
      <c r="E8" s="16">
        <f t="shared" ref="E8:E21" si="2">D8/0.56</f>
        <v>0.75187969924812015</v>
      </c>
      <c r="F8" s="32">
        <v>29</v>
      </c>
      <c r="G8" s="44">
        <v>14</v>
      </c>
      <c r="H8" s="56">
        <f t="shared" si="1"/>
        <v>0.48275862068965519</v>
      </c>
      <c r="I8" s="16">
        <f t="shared" ref="I8:I21" si="3">H8/0.56</f>
        <v>0.86206896551724133</v>
      </c>
      <c r="J8" s="65">
        <v>19288.62</v>
      </c>
      <c r="K8" s="33">
        <f t="shared" ref="K8:K21" si="4">(J8/8000)</f>
        <v>2.4110774999999998</v>
      </c>
    </row>
    <row r="9" spans="1:13" s="101" customFormat="1" ht="16.5" customHeight="1" x14ac:dyDescent="0.25">
      <c r="A9" s="17" t="s">
        <v>45</v>
      </c>
      <c r="B9" s="15">
        <v>14</v>
      </c>
      <c r="C9" s="32">
        <v>8</v>
      </c>
      <c r="D9" s="58">
        <f t="shared" si="0"/>
        <v>0.5714285714285714</v>
      </c>
      <c r="E9" s="16">
        <f t="shared" si="2"/>
        <v>1.0204081632653059</v>
      </c>
      <c r="F9" s="32">
        <v>20</v>
      </c>
      <c r="G9" s="44">
        <v>9</v>
      </c>
      <c r="H9" s="56">
        <f t="shared" si="1"/>
        <v>0.45</v>
      </c>
      <c r="I9" s="16">
        <f t="shared" si="3"/>
        <v>0.80357142857142849</v>
      </c>
      <c r="J9" s="65">
        <v>9019.25</v>
      </c>
      <c r="K9" s="33">
        <f t="shared" si="4"/>
        <v>1.1274062499999999</v>
      </c>
    </row>
    <row r="10" spans="1:13" s="101" customFormat="1" ht="16.5" customHeight="1" x14ac:dyDescent="0.25">
      <c r="A10" s="17" t="s">
        <v>72</v>
      </c>
      <c r="B10" s="15">
        <v>23</v>
      </c>
      <c r="C10" s="32">
        <v>16</v>
      </c>
      <c r="D10" s="58">
        <f>IF(B10&gt;0,C10/B10,0)</f>
        <v>0.69565217391304346</v>
      </c>
      <c r="E10" s="16">
        <f t="shared" si="2"/>
        <v>1.2422360248447204</v>
      </c>
      <c r="F10" s="32">
        <v>15</v>
      </c>
      <c r="G10" s="44">
        <v>9</v>
      </c>
      <c r="H10" s="56">
        <f t="shared" si="1"/>
        <v>0.6</v>
      </c>
      <c r="I10" s="16">
        <f t="shared" si="3"/>
        <v>1.0714285714285714</v>
      </c>
      <c r="J10" s="65">
        <v>19059.924999999999</v>
      </c>
      <c r="K10" s="33">
        <f t="shared" si="4"/>
        <v>2.382490625</v>
      </c>
    </row>
    <row r="11" spans="1:13" s="101" customFormat="1" ht="16.5" customHeight="1" x14ac:dyDescent="0.25">
      <c r="A11" s="17" t="s">
        <v>47</v>
      </c>
      <c r="B11" s="15">
        <v>36</v>
      </c>
      <c r="C11" s="32">
        <v>19</v>
      </c>
      <c r="D11" s="58">
        <f t="shared" si="0"/>
        <v>0.52777777777777779</v>
      </c>
      <c r="E11" s="16">
        <f t="shared" si="2"/>
        <v>0.94246031746031744</v>
      </c>
      <c r="F11" s="32">
        <v>37</v>
      </c>
      <c r="G11" s="44">
        <v>19</v>
      </c>
      <c r="H11" s="56">
        <f t="shared" si="1"/>
        <v>0.51351351351351349</v>
      </c>
      <c r="I11" s="16">
        <f t="shared" si="3"/>
        <v>0.91698841698841682</v>
      </c>
      <c r="J11" s="65">
        <v>14594.08</v>
      </c>
      <c r="K11" s="33">
        <f t="shared" si="4"/>
        <v>1.82426</v>
      </c>
    </row>
    <row r="12" spans="1:13" s="101" customFormat="1" ht="16.5" customHeight="1" x14ac:dyDescent="0.25">
      <c r="A12" s="14" t="s">
        <v>73</v>
      </c>
      <c r="B12" s="15">
        <v>24</v>
      </c>
      <c r="C12" s="32">
        <v>7</v>
      </c>
      <c r="D12" s="58">
        <f t="shared" si="0"/>
        <v>0.29166666666666669</v>
      </c>
      <c r="E12" s="16">
        <f t="shared" si="2"/>
        <v>0.52083333333333337</v>
      </c>
      <c r="F12" s="32">
        <v>23</v>
      </c>
      <c r="G12" s="44">
        <v>10</v>
      </c>
      <c r="H12" s="56">
        <f t="shared" si="1"/>
        <v>0.43478260869565216</v>
      </c>
      <c r="I12" s="16">
        <f t="shared" si="3"/>
        <v>0.77639751552795022</v>
      </c>
      <c r="J12" s="65">
        <v>7050.5</v>
      </c>
      <c r="K12" s="33">
        <f t="shared" si="4"/>
        <v>0.88131250000000005</v>
      </c>
    </row>
    <row r="13" spans="1:13" s="101" customFormat="1" ht="16.5" customHeight="1" x14ac:dyDescent="0.25">
      <c r="A13" s="17" t="s">
        <v>74</v>
      </c>
      <c r="B13" s="15">
        <v>32</v>
      </c>
      <c r="C13" s="32">
        <v>13</v>
      </c>
      <c r="D13" s="58">
        <f t="shared" si="0"/>
        <v>0.40625</v>
      </c>
      <c r="E13" s="16">
        <f t="shared" si="2"/>
        <v>0.72544642857142849</v>
      </c>
      <c r="F13" s="32">
        <v>32</v>
      </c>
      <c r="G13" s="44">
        <v>8</v>
      </c>
      <c r="H13" s="56">
        <f t="shared" si="1"/>
        <v>0.25</v>
      </c>
      <c r="I13" s="16">
        <f t="shared" si="3"/>
        <v>0.4464285714285714</v>
      </c>
      <c r="J13" s="65">
        <v>18089.400000000001</v>
      </c>
      <c r="K13" s="33">
        <f t="shared" si="4"/>
        <v>2.2611750000000002</v>
      </c>
    </row>
    <row r="14" spans="1:13" s="101" customFormat="1" ht="16.5" customHeight="1" x14ac:dyDescent="0.25">
      <c r="A14" s="17" t="s">
        <v>75</v>
      </c>
      <c r="B14" s="15">
        <v>29</v>
      </c>
      <c r="C14" s="32">
        <v>21</v>
      </c>
      <c r="D14" s="58">
        <f t="shared" si="0"/>
        <v>0.72413793103448276</v>
      </c>
      <c r="E14" s="16">
        <f t="shared" si="2"/>
        <v>1.2931034482758619</v>
      </c>
      <c r="F14" s="32">
        <v>20</v>
      </c>
      <c r="G14" s="44">
        <v>14</v>
      </c>
      <c r="H14" s="56">
        <f t="shared" si="1"/>
        <v>0.7</v>
      </c>
      <c r="I14" s="16">
        <f t="shared" si="3"/>
        <v>1.2499999999999998</v>
      </c>
      <c r="J14" s="65">
        <v>14123.04</v>
      </c>
      <c r="K14" s="33">
        <f t="shared" si="4"/>
        <v>1.7653800000000002</v>
      </c>
    </row>
    <row r="15" spans="1:13" s="101" customFormat="1" ht="16.5" customHeight="1" x14ac:dyDescent="0.25">
      <c r="A15" s="17" t="s">
        <v>51</v>
      </c>
      <c r="B15" s="15">
        <v>33</v>
      </c>
      <c r="C15" s="32">
        <v>17</v>
      </c>
      <c r="D15" s="58">
        <f t="shared" si="0"/>
        <v>0.51515151515151514</v>
      </c>
      <c r="E15" s="16">
        <f t="shared" si="2"/>
        <v>0.91991341991341979</v>
      </c>
      <c r="F15" s="32">
        <v>32</v>
      </c>
      <c r="G15" s="44">
        <v>18</v>
      </c>
      <c r="H15" s="56">
        <f t="shared" si="1"/>
        <v>0.5625</v>
      </c>
      <c r="I15" s="16">
        <f t="shared" si="3"/>
        <v>1.0044642857142856</v>
      </c>
      <c r="J15" s="65">
        <v>4682.84</v>
      </c>
      <c r="K15" s="33">
        <f t="shared" si="4"/>
        <v>0.58535500000000007</v>
      </c>
    </row>
    <row r="16" spans="1:13" s="101" customFormat="1" ht="16.5" customHeight="1" x14ac:dyDescent="0.25">
      <c r="A16" s="17" t="s">
        <v>76</v>
      </c>
      <c r="B16" s="15">
        <v>12</v>
      </c>
      <c r="C16" s="32">
        <v>9</v>
      </c>
      <c r="D16" s="58">
        <f t="shared" si="0"/>
        <v>0.75</v>
      </c>
      <c r="E16" s="16">
        <f t="shared" si="2"/>
        <v>1.3392857142857142</v>
      </c>
      <c r="F16" s="32">
        <v>21</v>
      </c>
      <c r="G16" s="44">
        <v>16</v>
      </c>
      <c r="H16" s="56">
        <f t="shared" si="1"/>
        <v>0.76190476190476186</v>
      </c>
      <c r="I16" s="16">
        <f t="shared" si="3"/>
        <v>1.3605442176870746</v>
      </c>
      <c r="J16" s="65">
        <v>13848</v>
      </c>
      <c r="K16" s="33">
        <f t="shared" si="4"/>
        <v>1.7310000000000001</v>
      </c>
    </row>
    <row r="17" spans="1:12" s="101" customFormat="1" ht="16.5" customHeight="1" x14ac:dyDescent="0.25">
      <c r="A17" s="17" t="s">
        <v>53</v>
      </c>
      <c r="B17" s="15">
        <v>44</v>
      </c>
      <c r="C17" s="32">
        <v>27</v>
      </c>
      <c r="D17" s="58">
        <f t="shared" si="0"/>
        <v>0.61363636363636365</v>
      </c>
      <c r="E17" s="16">
        <f t="shared" si="2"/>
        <v>1.0957792207792207</v>
      </c>
      <c r="F17" s="32">
        <v>56</v>
      </c>
      <c r="G17" s="44">
        <v>30</v>
      </c>
      <c r="H17" s="56">
        <f t="shared" si="1"/>
        <v>0.5357142857142857</v>
      </c>
      <c r="I17" s="16">
        <f t="shared" si="3"/>
        <v>0.95663265306122436</v>
      </c>
      <c r="J17" s="65">
        <v>11245.4</v>
      </c>
      <c r="K17" s="33">
        <f t="shared" si="4"/>
        <v>1.405675</v>
      </c>
    </row>
    <row r="18" spans="1:12" s="101" customFormat="1" ht="16.5" customHeight="1" x14ac:dyDescent="0.25">
      <c r="A18" s="17" t="s">
        <v>77</v>
      </c>
      <c r="B18" s="15">
        <v>38</v>
      </c>
      <c r="C18" s="32">
        <v>20</v>
      </c>
      <c r="D18" s="58">
        <f>IF(B18&gt;0,C18/B18,0)</f>
        <v>0.52631578947368418</v>
      </c>
      <c r="E18" s="16">
        <f t="shared" si="2"/>
        <v>0.93984962406015027</v>
      </c>
      <c r="F18" s="32">
        <v>42</v>
      </c>
      <c r="G18" s="44">
        <v>25</v>
      </c>
      <c r="H18" s="56">
        <f t="shared" si="1"/>
        <v>0.59523809523809523</v>
      </c>
      <c r="I18" s="16">
        <f t="shared" si="3"/>
        <v>1.0629251700680271</v>
      </c>
      <c r="J18" s="65">
        <v>17639.07</v>
      </c>
      <c r="K18" s="33">
        <f t="shared" si="4"/>
        <v>2.20488375</v>
      </c>
    </row>
    <row r="19" spans="1:12" s="101" customFormat="1" ht="16.5" customHeight="1" x14ac:dyDescent="0.25">
      <c r="A19" s="17" t="s">
        <v>78</v>
      </c>
      <c r="B19" s="15">
        <v>24</v>
      </c>
      <c r="C19" s="32">
        <v>14</v>
      </c>
      <c r="D19" s="58">
        <f t="shared" si="0"/>
        <v>0.58333333333333337</v>
      </c>
      <c r="E19" s="16">
        <f t="shared" si="2"/>
        <v>1.0416666666666667</v>
      </c>
      <c r="F19" s="32">
        <v>21</v>
      </c>
      <c r="G19" s="44">
        <v>11</v>
      </c>
      <c r="H19" s="56">
        <f t="shared" si="1"/>
        <v>0.52380952380952384</v>
      </c>
      <c r="I19" s="16">
        <f t="shared" si="3"/>
        <v>0.93537414965986387</v>
      </c>
      <c r="J19" s="65">
        <v>15000</v>
      </c>
      <c r="K19" s="33">
        <f t="shared" si="4"/>
        <v>1.875</v>
      </c>
    </row>
    <row r="20" spans="1:12" s="101" customFormat="1" ht="16.5" customHeight="1" x14ac:dyDescent="0.25">
      <c r="A20" s="17" t="s">
        <v>56</v>
      </c>
      <c r="B20" s="15">
        <v>29</v>
      </c>
      <c r="C20" s="32">
        <v>15</v>
      </c>
      <c r="D20" s="58">
        <f t="shared" si="0"/>
        <v>0.51724137931034486</v>
      </c>
      <c r="E20" s="16">
        <f t="shared" si="2"/>
        <v>0.92364532019704426</v>
      </c>
      <c r="F20" s="32">
        <v>32</v>
      </c>
      <c r="G20" s="44">
        <v>19</v>
      </c>
      <c r="H20" s="56">
        <f t="shared" si="1"/>
        <v>0.59375</v>
      </c>
      <c r="I20" s="16">
        <f t="shared" si="3"/>
        <v>1.060267857142857</v>
      </c>
      <c r="J20" s="65">
        <v>12805</v>
      </c>
      <c r="K20" s="33">
        <f t="shared" si="4"/>
        <v>1.600625</v>
      </c>
    </row>
    <row r="21" spans="1:12" s="101" customFormat="1" ht="16.5" customHeight="1" thickBot="1" x14ac:dyDescent="0.3">
      <c r="A21" s="18" t="s">
        <v>57</v>
      </c>
      <c r="B21" s="19">
        <v>30</v>
      </c>
      <c r="C21" s="41">
        <v>17</v>
      </c>
      <c r="D21" s="59">
        <f t="shared" si="0"/>
        <v>0.56666666666666665</v>
      </c>
      <c r="E21" s="16">
        <f t="shared" si="2"/>
        <v>1.0119047619047619</v>
      </c>
      <c r="F21" s="34">
        <v>23</v>
      </c>
      <c r="G21" s="74">
        <v>11</v>
      </c>
      <c r="H21" s="57">
        <f t="shared" si="1"/>
        <v>0.47826086956521741</v>
      </c>
      <c r="I21" s="16">
        <f t="shared" si="3"/>
        <v>0.85403726708074523</v>
      </c>
      <c r="J21" s="99">
        <v>8248.5300000000007</v>
      </c>
      <c r="K21" s="33">
        <f t="shared" si="4"/>
        <v>1.0310662500000001</v>
      </c>
    </row>
    <row r="22" spans="1:12" s="102" customFormat="1" ht="16.5" customHeight="1" thickBot="1" x14ac:dyDescent="0.3">
      <c r="A22" s="21" t="s">
        <v>79</v>
      </c>
      <c r="B22" s="22">
        <v>551</v>
      </c>
      <c r="C22" s="42">
        <v>304</v>
      </c>
      <c r="D22" s="78">
        <f t="shared" si="0"/>
        <v>0.55172413793103448</v>
      </c>
      <c r="E22" s="23">
        <f>D22/0.56</f>
        <v>0.9852216748768472</v>
      </c>
      <c r="F22" s="106">
        <v>568</v>
      </c>
      <c r="G22" s="42">
        <v>320</v>
      </c>
      <c r="H22" s="78">
        <f t="shared" si="1"/>
        <v>0.56338028169014087</v>
      </c>
      <c r="I22" s="23">
        <f>H22/0.56</f>
        <v>1.0060362173038229</v>
      </c>
      <c r="J22" s="107">
        <v>13846.17</v>
      </c>
      <c r="K22" s="36">
        <f>(J22/8000)</f>
        <v>1.7307712500000001</v>
      </c>
    </row>
    <row r="23" spans="1:12" s="102" customFormat="1" ht="16.5" customHeight="1" x14ac:dyDescent="0.25">
      <c r="A23" s="165" t="s">
        <v>85</v>
      </c>
      <c r="B23" s="191"/>
      <c r="C23" s="191"/>
      <c r="D23" s="191"/>
      <c r="E23" s="191"/>
      <c r="F23" s="191"/>
      <c r="G23" s="191"/>
      <c r="H23" s="191"/>
      <c r="I23" s="191"/>
      <c r="J23" s="191"/>
      <c r="K23" s="192"/>
      <c r="L23" s="105"/>
    </row>
    <row r="24" spans="1:12" s="103" customFormat="1" ht="123" customHeight="1" thickBot="1" x14ac:dyDescent="0.35">
      <c r="A24" s="162"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63"/>
      <c r="C24" s="163"/>
      <c r="D24" s="163"/>
      <c r="E24" s="163"/>
      <c r="F24" s="163"/>
      <c r="G24" s="163"/>
      <c r="H24" s="163"/>
      <c r="I24" s="163"/>
      <c r="J24" s="163"/>
      <c r="K24" s="164"/>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4"/>
  <sheetViews>
    <sheetView topLeftCell="A2" zoomScaleNormal="100" workbookViewId="0">
      <selection activeCell="J6" sqref="J6:J22"/>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82" t="str">
        <f>'1- Populations in Cohort'!A1:N1</f>
        <v xml:space="preserve">TAB 10 - LABOR EXCHANGE PERFORMANCE SUMMARY </v>
      </c>
      <c r="B1" s="183"/>
      <c r="C1" s="183"/>
      <c r="D1" s="183"/>
      <c r="E1" s="183"/>
      <c r="F1" s="183"/>
      <c r="G1" s="183"/>
      <c r="H1" s="183"/>
      <c r="I1" s="183"/>
      <c r="J1" s="183"/>
      <c r="K1" s="184"/>
    </row>
    <row r="2" spans="1:13" ht="20.149999999999999" customHeight="1" thickBot="1" x14ac:dyDescent="0.35">
      <c r="A2" s="185" t="str">
        <f>'1- Populations in Cohort'!A2:N2</f>
        <v>FY23 QUARTER ENDING JUNE 30, 2023</v>
      </c>
      <c r="B2" s="186"/>
      <c r="C2" s="186"/>
      <c r="D2" s="186"/>
      <c r="E2" s="186"/>
      <c r="F2" s="186"/>
      <c r="G2" s="186"/>
      <c r="H2" s="186"/>
      <c r="I2" s="186"/>
      <c r="J2" s="186"/>
      <c r="K2" s="187"/>
    </row>
    <row r="3" spans="1:13" s="100" customFormat="1" ht="20.149999999999999" customHeight="1" thickBot="1" x14ac:dyDescent="0.3">
      <c r="A3" s="188" t="s">
        <v>87</v>
      </c>
      <c r="B3" s="189"/>
      <c r="C3" s="189"/>
      <c r="D3" s="189"/>
      <c r="E3" s="189"/>
      <c r="F3" s="189"/>
      <c r="G3" s="189"/>
      <c r="H3" s="189"/>
      <c r="I3" s="189"/>
      <c r="J3" s="189"/>
      <c r="K3" s="190"/>
      <c r="L3" s="131"/>
      <c r="M3" s="132"/>
    </row>
    <row r="4" spans="1:13" s="100" customFormat="1" x14ac:dyDescent="0.25">
      <c r="A4" s="45" t="s">
        <v>14</v>
      </c>
      <c r="B4" s="53" t="s">
        <v>15</v>
      </c>
      <c r="C4" s="46" t="s">
        <v>16</v>
      </c>
      <c r="D4" s="46" t="s">
        <v>17</v>
      </c>
      <c r="E4" s="47" t="s">
        <v>18</v>
      </c>
      <c r="F4" s="46" t="s">
        <v>60</v>
      </c>
      <c r="G4" s="46" t="s">
        <v>20</v>
      </c>
      <c r="H4" s="46" t="s">
        <v>61</v>
      </c>
      <c r="I4" s="46" t="s">
        <v>22</v>
      </c>
      <c r="J4" s="52" t="s">
        <v>62</v>
      </c>
      <c r="K4" s="48" t="s">
        <v>24</v>
      </c>
    </row>
    <row r="5" spans="1:13" s="101" customFormat="1" ht="39.5" thickBot="1" x14ac:dyDescent="0.3">
      <c r="A5" s="126" t="s">
        <v>63</v>
      </c>
      <c r="B5" s="127" t="s">
        <v>64</v>
      </c>
      <c r="C5" s="129" t="s">
        <v>65</v>
      </c>
      <c r="D5" s="129" t="s">
        <v>66</v>
      </c>
      <c r="E5" s="125" t="s">
        <v>67</v>
      </c>
      <c r="F5" s="129" t="s">
        <v>68</v>
      </c>
      <c r="G5" s="129" t="s">
        <v>69</v>
      </c>
      <c r="H5" s="129" t="s">
        <v>70</v>
      </c>
      <c r="I5" s="129" t="s">
        <v>67</v>
      </c>
      <c r="J5" s="37" t="s">
        <v>71</v>
      </c>
      <c r="K5" s="63" t="s">
        <v>84</v>
      </c>
    </row>
    <row r="6" spans="1:13" s="101" customFormat="1" ht="16.5" customHeight="1" x14ac:dyDescent="0.25">
      <c r="A6" s="38" t="s">
        <v>42</v>
      </c>
      <c r="B6" s="111">
        <v>12</v>
      </c>
      <c r="C6" s="112">
        <v>6</v>
      </c>
      <c r="D6" s="113">
        <f>+C6/B6</f>
        <v>0.5</v>
      </c>
      <c r="E6" s="114">
        <f>D6/0.56</f>
        <v>0.89285714285714279</v>
      </c>
      <c r="F6" s="112">
        <v>12</v>
      </c>
      <c r="G6" s="43">
        <v>6</v>
      </c>
      <c r="H6" s="115">
        <f>+G6/F6</f>
        <v>0.5</v>
      </c>
      <c r="I6" s="114">
        <f>H6/0.56</f>
        <v>0.89285714285714279</v>
      </c>
      <c r="J6" s="116">
        <v>8327.7250000000004</v>
      </c>
      <c r="K6" s="108">
        <f>(J6/8000)</f>
        <v>1.0409656250000001</v>
      </c>
    </row>
    <row r="7" spans="1:13" s="101" customFormat="1" ht="16.5" customHeight="1" x14ac:dyDescent="0.25">
      <c r="A7" s="17" t="s">
        <v>43</v>
      </c>
      <c r="B7" s="15">
        <v>94</v>
      </c>
      <c r="C7" s="32">
        <v>57</v>
      </c>
      <c r="D7" s="58">
        <f t="shared" ref="D7:D22" si="0">+C7/B7</f>
        <v>0.6063829787234043</v>
      </c>
      <c r="E7" s="16">
        <f>D7/0.56</f>
        <v>1.0828267477203648</v>
      </c>
      <c r="F7" s="32">
        <v>114</v>
      </c>
      <c r="G7" s="44">
        <v>79</v>
      </c>
      <c r="H7" s="56">
        <f t="shared" ref="H7:H22" si="1">+G7/F7</f>
        <v>0.69298245614035092</v>
      </c>
      <c r="I7" s="16">
        <f>H7/0.56</f>
        <v>1.2374686716791981</v>
      </c>
      <c r="J7" s="65">
        <v>16376.01</v>
      </c>
      <c r="K7" s="33">
        <f>(J7/8000)</f>
        <v>2.0470012500000001</v>
      </c>
    </row>
    <row r="8" spans="1:13" s="101" customFormat="1" ht="16.5" customHeight="1" x14ac:dyDescent="0.25">
      <c r="A8" s="17" t="s">
        <v>44</v>
      </c>
      <c r="B8" s="15">
        <v>11</v>
      </c>
      <c r="C8" s="32">
        <v>6</v>
      </c>
      <c r="D8" s="58">
        <f t="shared" si="0"/>
        <v>0.54545454545454541</v>
      </c>
      <c r="E8" s="16">
        <f t="shared" ref="E8:E21" si="2">D8/0.56</f>
        <v>0.97402597402597391</v>
      </c>
      <c r="F8" s="32">
        <v>8</v>
      </c>
      <c r="G8" s="44">
        <v>2</v>
      </c>
      <c r="H8" s="56">
        <f t="shared" si="1"/>
        <v>0.25</v>
      </c>
      <c r="I8" s="16">
        <f t="shared" ref="I8:I21" si="3">H8/0.56</f>
        <v>0.4464285714285714</v>
      </c>
      <c r="J8" s="65">
        <v>16309.7</v>
      </c>
      <c r="K8" s="33">
        <f t="shared" ref="K8:K21" si="4">(J8/8000)</f>
        <v>2.0387124999999999</v>
      </c>
    </row>
    <row r="9" spans="1:13" s="101" customFormat="1" ht="16.5" customHeight="1" x14ac:dyDescent="0.25">
      <c r="A9" s="17" t="s">
        <v>45</v>
      </c>
      <c r="B9" s="15">
        <v>5</v>
      </c>
      <c r="C9" s="32">
        <v>3</v>
      </c>
      <c r="D9" s="58">
        <f t="shared" si="0"/>
        <v>0.6</v>
      </c>
      <c r="E9" s="16">
        <f t="shared" si="2"/>
        <v>1.0714285714285714</v>
      </c>
      <c r="F9" s="32">
        <v>6</v>
      </c>
      <c r="G9" s="44">
        <v>2</v>
      </c>
      <c r="H9" s="56">
        <f t="shared" si="1"/>
        <v>0.33333333333333331</v>
      </c>
      <c r="I9" s="16">
        <f t="shared" si="3"/>
        <v>0.59523809523809512</v>
      </c>
      <c r="J9" s="65">
        <v>7744</v>
      </c>
      <c r="K9" s="33">
        <f t="shared" si="4"/>
        <v>0.96799999999999997</v>
      </c>
    </row>
    <row r="10" spans="1:13" s="101" customFormat="1" ht="16.5" customHeight="1" x14ac:dyDescent="0.25">
      <c r="A10" s="17" t="s">
        <v>72</v>
      </c>
      <c r="B10" s="15">
        <v>15</v>
      </c>
      <c r="C10" s="32">
        <v>9</v>
      </c>
      <c r="D10" s="58">
        <f>IF(B10&gt;0,C10/B10,0)</f>
        <v>0.6</v>
      </c>
      <c r="E10" s="16">
        <f t="shared" si="2"/>
        <v>1.0714285714285714</v>
      </c>
      <c r="F10" s="32">
        <v>11</v>
      </c>
      <c r="G10" s="44">
        <v>6</v>
      </c>
      <c r="H10" s="56">
        <f>IF(F10&gt;0,G10/F10,0)</f>
        <v>0.54545454545454541</v>
      </c>
      <c r="I10" s="16">
        <f t="shared" si="3"/>
        <v>0.97402597402597391</v>
      </c>
      <c r="J10" s="65">
        <v>25192.33</v>
      </c>
      <c r="K10" s="33">
        <f t="shared" si="4"/>
        <v>3.1490412500000002</v>
      </c>
    </row>
    <row r="11" spans="1:13" s="101" customFormat="1" ht="16.5" customHeight="1" x14ac:dyDescent="0.25">
      <c r="A11" s="17" t="s">
        <v>47</v>
      </c>
      <c r="B11" s="15">
        <v>21</v>
      </c>
      <c r="C11" s="32">
        <v>12</v>
      </c>
      <c r="D11" s="58">
        <f t="shared" si="0"/>
        <v>0.5714285714285714</v>
      </c>
      <c r="E11" s="16">
        <f t="shared" si="2"/>
        <v>1.0204081632653059</v>
      </c>
      <c r="F11" s="32">
        <v>21</v>
      </c>
      <c r="G11" s="44">
        <v>12</v>
      </c>
      <c r="H11" s="56">
        <f t="shared" si="1"/>
        <v>0.5714285714285714</v>
      </c>
      <c r="I11" s="16">
        <f t="shared" si="3"/>
        <v>1.0204081632653059</v>
      </c>
      <c r="J11" s="65">
        <v>16620.919999999998</v>
      </c>
      <c r="K11" s="33">
        <f t="shared" si="4"/>
        <v>2.0776149999999998</v>
      </c>
    </row>
    <row r="12" spans="1:13" s="101" customFormat="1" ht="16.5" customHeight="1" x14ac:dyDescent="0.25">
      <c r="A12" s="14" t="s">
        <v>73</v>
      </c>
      <c r="B12" s="15">
        <v>14</v>
      </c>
      <c r="C12" s="32">
        <v>3</v>
      </c>
      <c r="D12" s="58">
        <f t="shared" si="0"/>
        <v>0.21428571428571427</v>
      </c>
      <c r="E12" s="16">
        <f t="shared" si="2"/>
        <v>0.38265306122448972</v>
      </c>
      <c r="F12" s="32">
        <v>17</v>
      </c>
      <c r="G12" s="44">
        <v>6</v>
      </c>
      <c r="H12" s="56">
        <f>IF(F12&gt;0,G12/F12,0)</f>
        <v>0.35294117647058826</v>
      </c>
      <c r="I12" s="16">
        <f t="shared" si="3"/>
        <v>0.63025210084033612</v>
      </c>
      <c r="J12" s="65">
        <v>13125.05</v>
      </c>
      <c r="K12" s="33">
        <f t="shared" si="4"/>
        <v>1.64063125</v>
      </c>
    </row>
    <row r="13" spans="1:13" s="101" customFormat="1" ht="16.5" customHeight="1" x14ac:dyDescent="0.25">
      <c r="A13" s="17" t="s">
        <v>74</v>
      </c>
      <c r="B13" s="15">
        <v>3</v>
      </c>
      <c r="C13" s="32">
        <v>1</v>
      </c>
      <c r="D13" s="58">
        <f t="shared" si="0"/>
        <v>0.33333333333333331</v>
      </c>
      <c r="E13" s="16">
        <f t="shared" si="2"/>
        <v>0.59523809523809512</v>
      </c>
      <c r="F13" s="32">
        <v>1</v>
      </c>
      <c r="G13" s="44">
        <v>0</v>
      </c>
      <c r="H13" s="56">
        <f t="shared" si="1"/>
        <v>0</v>
      </c>
      <c r="I13" s="16">
        <f t="shared" si="3"/>
        <v>0</v>
      </c>
      <c r="J13" s="65">
        <v>20864.34</v>
      </c>
      <c r="K13" s="33">
        <f t="shared" si="4"/>
        <v>2.6080424999999998</v>
      </c>
    </row>
    <row r="14" spans="1:13" s="101" customFormat="1" ht="16.5" customHeight="1" x14ac:dyDescent="0.25">
      <c r="A14" s="17" t="s">
        <v>75</v>
      </c>
      <c r="B14" s="15">
        <v>25</v>
      </c>
      <c r="C14" s="32">
        <v>17</v>
      </c>
      <c r="D14" s="58">
        <f>IF(B14&gt;0,C14/B14,0)</f>
        <v>0.68</v>
      </c>
      <c r="E14" s="16">
        <f t="shared" si="2"/>
        <v>1.2142857142857142</v>
      </c>
      <c r="F14" s="32">
        <v>16</v>
      </c>
      <c r="G14" s="44">
        <v>10</v>
      </c>
      <c r="H14" s="56">
        <f>IF(F14&gt;0,G14/F14,0)</f>
        <v>0.625</v>
      </c>
      <c r="I14" s="16">
        <f t="shared" si="3"/>
        <v>1.1160714285714284</v>
      </c>
      <c r="J14" s="65">
        <v>12288.25</v>
      </c>
      <c r="K14" s="33">
        <f t="shared" si="4"/>
        <v>1.53603125</v>
      </c>
    </row>
    <row r="15" spans="1:13" s="101" customFormat="1" ht="16.5" customHeight="1" x14ac:dyDescent="0.25">
      <c r="A15" s="17" t="s">
        <v>51</v>
      </c>
      <c r="B15" s="15">
        <v>10</v>
      </c>
      <c r="C15" s="32">
        <v>7</v>
      </c>
      <c r="D15" s="58">
        <f t="shared" si="0"/>
        <v>0.7</v>
      </c>
      <c r="E15" s="16">
        <f t="shared" si="2"/>
        <v>1.2499999999999998</v>
      </c>
      <c r="F15" s="32">
        <v>7</v>
      </c>
      <c r="G15" s="44">
        <v>6</v>
      </c>
      <c r="H15" s="56">
        <f t="shared" si="1"/>
        <v>0.8571428571428571</v>
      </c>
      <c r="I15" s="16">
        <f t="shared" si="3"/>
        <v>1.5306122448979589</v>
      </c>
      <c r="J15" s="65">
        <v>6501.86</v>
      </c>
      <c r="K15" s="33">
        <f t="shared" si="4"/>
        <v>0.81273249999999997</v>
      </c>
    </row>
    <row r="16" spans="1:13" s="101" customFormat="1" ht="16.5" customHeight="1" x14ac:dyDescent="0.25">
      <c r="A16" s="17" t="s">
        <v>76</v>
      </c>
      <c r="B16" s="15">
        <v>6</v>
      </c>
      <c r="C16" s="32">
        <v>5</v>
      </c>
      <c r="D16" s="58">
        <f t="shared" si="0"/>
        <v>0.83333333333333337</v>
      </c>
      <c r="E16" s="16">
        <f t="shared" si="2"/>
        <v>1.4880952380952379</v>
      </c>
      <c r="F16" s="32">
        <v>9</v>
      </c>
      <c r="G16" s="44">
        <v>7</v>
      </c>
      <c r="H16" s="56">
        <f>IF(F16&gt;0,G16/F16,0)</f>
        <v>0.77777777777777779</v>
      </c>
      <c r="I16" s="16">
        <f t="shared" si="3"/>
        <v>1.3888888888888888</v>
      </c>
      <c r="J16" s="65">
        <v>16472.62</v>
      </c>
      <c r="K16" s="33">
        <f t="shared" si="4"/>
        <v>2.0590774999999999</v>
      </c>
    </row>
    <row r="17" spans="1:12" s="101" customFormat="1" ht="16.5" customHeight="1" x14ac:dyDescent="0.25">
      <c r="A17" s="17" t="s">
        <v>53</v>
      </c>
      <c r="B17" s="15">
        <v>23</v>
      </c>
      <c r="C17" s="32">
        <v>16</v>
      </c>
      <c r="D17" s="58">
        <f>IF(B17&gt;0,C17/B17,0)</f>
        <v>0.69565217391304346</v>
      </c>
      <c r="E17" s="16">
        <f t="shared" si="2"/>
        <v>1.2422360248447204</v>
      </c>
      <c r="F17" s="32">
        <v>29</v>
      </c>
      <c r="G17" s="44">
        <v>16</v>
      </c>
      <c r="H17" s="56">
        <f>IF(F17&gt;0,G17/F17,0)</f>
        <v>0.55172413793103448</v>
      </c>
      <c r="I17" s="16">
        <f t="shared" si="3"/>
        <v>0.9852216748768472</v>
      </c>
      <c r="J17" s="65">
        <v>7141.78</v>
      </c>
      <c r="K17" s="33">
        <f t="shared" si="4"/>
        <v>0.89272249999999997</v>
      </c>
    </row>
    <row r="18" spans="1:12" s="101" customFormat="1" ht="16.5" customHeight="1" x14ac:dyDescent="0.25">
      <c r="A18" s="17" t="s">
        <v>77</v>
      </c>
      <c r="B18" s="15">
        <v>20</v>
      </c>
      <c r="C18" s="32">
        <v>13</v>
      </c>
      <c r="D18" s="58">
        <f>IF(B18&gt;0,C18/B18,0)</f>
        <v>0.65</v>
      </c>
      <c r="E18" s="16">
        <f t="shared" si="2"/>
        <v>1.1607142857142856</v>
      </c>
      <c r="F18" s="32">
        <v>25</v>
      </c>
      <c r="G18" s="44">
        <v>16</v>
      </c>
      <c r="H18" s="56">
        <f>IF(F18&gt;0,G18/F18,0)</f>
        <v>0.64</v>
      </c>
      <c r="I18" s="16">
        <f t="shared" si="3"/>
        <v>1.1428571428571428</v>
      </c>
      <c r="J18" s="65">
        <v>22958.26</v>
      </c>
      <c r="K18" s="33">
        <f t="shared" si="4"/>
        <v>2.8697824999999999</v>
      </c>
    </row>
    <row r="19" spans="1:12" s="101" customFormat="1" ht="16.5" customHeight="1" x14ac:dyDescent="0.25">
      <c r="A19" s="17" t="s">
        <v>78</v>
      </c>
      <c r="B19" s="15">
        <v>14</v>
      </c>
      <c r="C19" s="32">
        <v>6</v>
      </c>
      <c r="D19" s="58">
        <f t="shared" si="0"/>
        <v>0.42857142857142855</v>
      </c>
      <c r="E19" s="16">
        <f t="shared" si="2"/>
        <v>0.76530612244897944</v>
      </c>
      <c r="F19" s="32">
        <v>11</v>
      </c>
      <c r="G19" s="44">
        <v>4</v>
      </c>
      <c r="H19" s="56">
        <f t="shared" si="1"/>
        <v>0.36363636363636365</v>
      </c>
      <c r="I19" s="16">
        <f t="shared" si="3"/>
        <v>0.64935064935064934</v>
      </c>
      <c r="J19" s="65">
        <v>12339.584999999999</v>
      </c>
      <c r="K19" s="33">
        <f t="shared" si="4"/>
        <v>1.5424481249999999</v>
      </c>
    </row>
    <row r="20" spans="1:12" s="101" customFormat="1" ht="16.5" customHeight="1" x14ac:dyDescent="0.25">
      <c r="A20" s="17" t="s">
        <v>56</v>
      </c>
      <c r="B20" s="15">
        <v>15</v>
      </c>
      <c r="C20" s="32">
        <v>7</v>
      </c>
      <c r="D20" s="58">
        <f t="shared" si="0"/>
        <v>0.46666666666666667</v>
      </c>
      <c r="E20" s="16">
        <f t="shared" si="2"/>
        <v>0.83333333333333326</v>
      </c>
      <c r="F20" s="32">
        <v>15</v>
      </c>
      <c r="G20" s="44">
        <v>9</v>
      </c>
      <c r="H20" s="56">
        <f t="shared" si="1"/>
        <v>0.6</v>
      </c>
      <c r="I20" s="16">
        <f t="shared" si="3"/>
        <v>1.0714285714285714</v>
      </c>
      <c r="J20" s="65">
        <v>13846.2</v>
      </c>
      <c r="K20" s="33">
        <f t="shared" si="4"/>
        <v>1.7307750000000002</v>
      </c>
    </row>
    <row r="21" spans="1:12" s="101" customFormat="1" ht="16.5" customHeight="1" thickBot="1" x14ac:dyDescent="0.3">
      <c r="A21" s="18" t="s">
        <v>57</v>
      </c>
      <c r="B21" s="19">
        <v>15</v>
      </c>
      <c r="C21" s="41">
        <v>8</v>
      </c>
      <c r="D21" s="59">
        <f t="shared" si="0"/>
        <v>0.53333333333333333</v>
      </c>
      <c r="E21" s="16">
        <f t="shared" si="2"/>
        <v>0.95238095238095233</v>
      </c>
      <c r="F21" s="34">
        <v>8</v>
      </c>
      <c r="G21" s="74">
        <v>4</v>
      </c>
      <c r="H21" s="57">
        <f t="shared" si="1"/>
        <v>0.5</v>
      </c>
      <c r="I21" s="16">
        <f t="shared" si="3"/>
        <v>0.89285714285714279</v>
      </c>
      <c r="J21" s="99">
        <v>17067.04</v>
      </c>
      <c r="K21" s="33">
        <f t="shared" si="4"/>
        <v>2.1333800000000003</v>
      </c>
    </row>
    <row r="22" spans="1:12" s="102" customFormat="1" ht="16.5" customHeight="1" thickBot="1" x14ac:dyDescent="0.3">
      <c r="A22" s="21" t="s">
        <v>79</v>
      </c>
      <c r="B22" s="22">
        <v>303</v>
      </c>
      <c r="C22" s="42">
        <v>176</v>
      </c>
      <c r="D22" s="78">
        <f t="shared" si="0"/>
        <v>0.58085808580858089</v>
      </c>
      <c r="E22" s="23">
        <f>D22/0.56</f>
        <v>1.0372465818010372</v>
      </c>
      <c r="F22" s="106">
        <v>310</v>
      </c>
      <c r="G22" s="42">
        <v>185</v>
      </c>
      <c r="H22" s="78">
        <f t="shared" si="1"/>
        <v>0.59677419354838712</v>
      </c>
      <c r="I22" s="23">
        <f>H22/0.56</f>
        <v>1.0656682027649769</v>
      </c>
      <c r="J22" s="107">
        <v>14267.655000000001</v>
      </c>
      <c r="K22" s="36">
        <f>(J22/8000)</f>
        <v>1.7834568750000002</v>
      </c>
    </row>
    <row r="23" spans="1:12" s="102" customFormat="1" ht="16.5" customHeight="1" x14ac:dyDescent="0.25">
      <c r="A23" s="165" t="s">
        <v>85</v>
      </c>
      <c r="B23" s="191"/>
      <c r="C23" s="191"/>
      <c r="D23" s="191"/>
      <c r="E23" s="191"/>
      <c r="F23" s="191"/>
      <c r="G23" s="191"/>
      <c r="H23" s="191"/>
      <c r="I23" s="191"/>
      <c r="J23" s="191"/>
      <c r="K23" s="192"/>
      <c r="L23" s="105"/>
    </row>
    <row r="24" spans="1:12" s="103" customFormat="1" ht="123" customHeight="1" thickBot="1" x14ac:dyDescent="0.35">
      <c r="A24" s="162"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63"/>
      <c r="C24" s="163"/>
      <c r="D24" s="163"/>
      <c r="E24" s="163"/>
      <c r="F24" s="163"/>
      <c r="G24" s="163"/>
      <c r="H24" s="163"/>
      <c r="I24" s="163"/>
      <c r="J24" s="163"/>
      <c r="K24" s="164"/>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4"/>
  <sheetViews>
    <sheetView zoomScaleNormal="100" workbookViewId="0">
      <selection activeCell="A25" sqref="A25"/>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82" t="str">
        <f>'1- Populations in Cohort'!A1:N1</f>
        <v xml:space="preserve">TAB 10 - LABOR EXCHANGE PERFORMANCE SUMMARY </v>
      </c>
      <c r="B1" s="183"/>
      <c r="C1" s="183"/>
      <c r="D1" s="183"/>
      <c r="E1" s="183"/>
      <c r="F1" s="183"/>
      <c r="G1" s="183"/>
      <c r="H1" s="183"/>
      <c r="I1" s="183"/>
      <c r="J1" s="183"/>
      <c r="K1" s="184"/>
    </row>
    <row r="2" spans="1:13" ht="20.149999999999999" customHeight="1" thickBot="1" x14ac:dyDescent="0.35">
      <c r="A2" s="185" t="str">
        <f>'1- Populations in Cohort'!A2:N2</f>
        <v>FY23 QUARTER ENDING JUNE 30, 2023</v>
      </c>
      <c r="B2" s="186"/>
      <c r="C2" s="186"/>
      <c r="D2" s="186"/>
      <c r="E2" s="186"/>
      <c r="F2" s="186"/>
      <c r="G2" s="186"/>
      <c r="H2" s="186"/>
      <c r="I2" s="186"/>
      <c r="J2" s="186"/>
      <c r="K2" s="187"/>
    </row>
    <row r="3" spans="1:13" s="100" customFormat="1" ht="20.149999999999999" customHeight="1" thickBot="1" x14ac:dyDescent="0.3">
      <c r="A3" s="188" t="s">
        <v>88</v>
      </c>
      <c r="B3" s="189"/>
      <c r="C3" s="189"/>
      <c r="D3" s="189"/>
      <c r="E3" s="189"/>
      <c r="F3" s="189"/>
      <c r="G3" s="189"/>
      <c r="H3" s="189"/>
      <c r="I3" s="189"/>
      <c r="J3" s="189"/>
      <c r="K3" s="190"/>
      <c r="L3" s="131"/>
      <c r="M3" s="132"/>
    </row>
    <row r="4" spans="1:13" s="100" customFormat="1" x14ac:dyDescent="0.25">
      <c r="A4" s="45" t="s">
        <v>14</v>
      </c>
      <c r="B4" s="53" t="s">
        <v>15</v>
      </c>
      <c r="C4" s="46" t="s">
        <v>16</v>
      </c>
      <c r="D4" s="46" t="s">
        <v>17</v>
      </c>
      <c r="E4" s="47" t="s">
        <v>18</v>
      </c>
      <c r="F4" s="46" t="s">
        <v>60</v>
      </c>
      <c r="G4" s="46" t="s">
        <v>20</v>
      </c>
      <c r="H4" s="46" t="s">
        <v>61</v>
      </c>
      <c r="I4" s="46" t="s">
        <v>22</v>
      </c>
      <c r="J4" s="52" t="s">
        <v>62</v>
      </c>
      <c r="K4" s="48" t="s">
        <v>24</v>
      </c>
    </row>
    <row r="5" spans="1:13" s="101" customFormat="1" ht="39.5" thickBot="1" x14ac:dyDescent="0.3">
      <c r="A5" s="126" t="s">
        <v>63</v>
      </c>
      <c r="B5" s="127" t="s">
        <v>64</v>
      </c>
      <c r="C5" s="129" t="s">
        <v>65</v>
      </c>
      <c r="D5" s="129" t="s">
        <v>66</v>
      </c>
      <c r="E5" s="125" t="s">
        <v>67</v>
      </c>
      <c r="F5" s="129" t="s">
        <v>68</v>
      </c>
      <c r="G5" s="129" t="s">
        <v>69</v>
      </c>
      <c r="H5" s="129" t="s">
        <v>70</v>
      </c>
      <c r="I5" s="129" t="s">
        <v>67</v>
      </c>
      <c r="J5" s="37" t="s">
        <v>71</v>
      </c>
      <c r="K5" s="63" t="s">
        <v>84</v>
      </c>
    </row>
    <row r="6" spans="1:13" s="101" customFormat="1" ht="16.5" customHeight="1" x14ac:dyDescent="0.25">
      <c r="A6" s="38" t="s">
        <v>42</v>
      </c>
      <c r="B6" s="111">
        <v>63</v>
      </c>
      <c r="C6" s="112">
        <v>32</v>
      </c>
      <c r="D6" s="113">
        <f>+C6/B6</f>
        <v>0.50793650793650791</v>
      </c>
      <c r="E6" s="114">
        <f>D6/0.56</f>
        <v>0.90702947845804971</v>
      </c>
      <c r="F6" s="112">
        <v>47</v>
      </c>
      <c r="G6" s="43">
        <v>25</v>
      </c>
      <c r="H6" s="115">
        <f>+G6/F6</f>
        <v>0.53191489361702127</v>
      </c>
      <c r="I6" s="114">
        <f>H6/0.56</f>
        <v>0.94984802431610926</v>
      </c>
      <c r="J6" s="116">
        <v>8481.0750000000007</v>
      </c>
      <c r="K6" s="108">
        <f>(J6/8000)</f>
        <v>1.0601343750000001</v>
      </c>
    </row>
    <row r="7" spans="1:13" s="101" customFormat="1" ht="16.5" customHeight="1" x14ac:dyDescent="0.25">
      <c r="A7" s="17" t="s">
        <v>43</v>
      </c>
      <c r="B7" s="15">
        <v>113</v>
      </c>
      <c r="C7" s="32">
        <v>70</v>
      </c>
      <c r="D7" s="58">
        <f t="shared" ref="D7:D22" si="0">+C7/B7</f>
        <v>0.61946902654867253</v>
      </c>
      <c r="E7" s="16">
        <f>D7/0.56</f>
        <v>1.1061946902654864</v>
      </c>
      <c r="F7" s="32">
        <v>122</v>
      </c>
      <c r="G7" s="44">
        <v>85</v>
      </c>
      <c r="H7" s="56">
        <f t="shared" ref="H7:H22" si="1">+G7/F7</f>
        <v>0.69672131147540983</v>
      </c>
      <c r="I7" s="16">
        <f>H7/0.56</f>
        <v>1.2441451990632317</v>
      </c>
      <c r="J7" s="65">
        <v>14104.47</v>
      </c>
      <c r="K7" s="33">
        <f>(J7/8000)</f>
        <v>1.7630587499999999</v>
      </c>
    </row>
    <row r="8" spans="1:13" s="101" customFormat="1" ht="16.5" customHeight="1" x14ac:dyDescent="0.25">
      <c r="A8" s="17" t="s">
        <v>44</v>
      </c>
      <c r="B8" s="15">
        <v>27</v>
      </c>
      <c r="C8" s="32">
        <v>20</v>
      </c>
      <c r="D8" s="58">
        <f t="shared" si="0"/>
        <v>0.7407407407407407</v>
      </c>
      <c r="E8" s="16">
        <f t="shared" ref="E8:E22" si="2">D8/0.56</f>
        <v>1.3227513227513226</v>
      </c>
      <c r="F8" s="32">
        <v>26</v>
      </c>
      <c r="G8" s="44">
        <v>11</v>
      </c>
      <c r="H8" s="56">
        <f t="shared" si="1"/>
        <v>0.42307692307692307</v>
      </c>
      <c r="I8" s="16">
        <f t="shared" ref="I8:I22" si="3">H8/0.56</f>
        <v>0.75549450549450536</v>
      </c>
      <c r="J8" s="65">
        <v>11080.5</v>
      </c>
      <c r="K8" s="33">
        <f t="shared" ref="K8:K22" si="4">(J8/8000)</f>
        <v>1.3850625000000001</v>
      </c>
    </row>
    <row r="9" spans="1:13" s="101" customFormat="1" ht="16.5" customHeight="1" x14ac:dyDescent="0.25">
      <c r="A9" s="17" t="s">
        <v>45</v>
      </c>
      <c r="B9" s="15">
        <v>8</v>
      </c>
      <c r="C9" s="32">
        <v>6</v>
      </c>
      <c r="D9" s="58">
        <f t="shared" si="0"/>
        <v>0.75</v>
      </c>
      <c r="E9" s="16">
        <f t="shared" si="2"/>
        <v>1.3392857142857142</v>
      </c>
      <c r="F9" s="32">
        <v>7</v>
      </c>
      <c r="G9" s="44">
        <v>3</v>
      </c>
      <c r="H9" s="56">
        <f t="shared" si="1"/>
        <v>0.42857142857142855</v>
      </c>
      <c r="I9" s="16">
        <f t="shared" si="3"/>
        <v>0.76530612244897944</v>
      </c>
      <c r="J9" s="65">
        <v>12616.165000000001</v>
      </c>
      <c r="K9" s="33">
        <f t="shared" si="4"/>
        <v>1.5770206250000001</v>
      </c>
    </row>
    <row r="10" spans="1:13" s="101" customFormat="1" ht="16.5" customHeight="1" x14ac:dyDescent="0.25">
      <c r="A10" s="17" t="s">
        <v>72</v>
      </c>
      <c r="B10" s="15">
        <v>45</v>
      </c>
      <c r="C10" s="32">
        <v>21</v>
      </c>
      <c r="D10" s="58">
        <f>IF(B10&gt;0,C10/B10,0)</f>
        <v>0.46666666666666667</v>
      </c>
      <c r="E10" s="16">
        <f t="shared" si="2"/>
        <v>0.83333333333333326</v>
      </c>
      <c r="F10" s="32">
        <v>40</v>
      </c>
      <c r="G10" s="44">
        <v>19</v>
      </c>
      <c r="H10" s="56">
        <f>IF(F10&gt;0,G10/F10,0)</f>
        <v>0.47499999999999998</v>
      </c>
      <c r="I10" s="16">
        <f t="shared" si="3"/>
        <v>0.84821428571428559</v>
      </c>
      <c r="J10" s="65">
        <v>13023.4</v>
      </c>
      <c r="K10" s="33">
        <f t="shared" si="4"/>
        <v>1.6279249999999998</v>
      </c>
    </row>
    <row r="11" spans="1:13" s="101" customFormat="1" ht="16.5" customHeight="1" x14ac:dyDescent="0.25">
      <c r="A11" s="17" t="s">
        <v>47</v>
      </c>
      <c r="B11" s="15">
        <v>57</v>
      </c>
      <c r="C11" s="32">
        <v>36</v>
      </c>
      <c r="D11" s="58">
        <f t="shared" si="0"/>
        <v>0.63157894736842102</v>
      </c>
      <c r="E11" s="16">
        <f t="shared" si="2"/>
        <v>1.1278195488721803</v>
      </c>
      <c r="F11" s="32">
        <v>62</v>
      </c>
      <c r="G11" s="44">
        <v>35</v>
      </c>
      <c r="H11" s="56">
        <f t="shared" si="1"/>
        <v>0.56451612903225812</v>
      </c>
      <c r="I11" s="16">
        <f t="shared" si="3"/>
        <v>1.0080645161290323</v>
      </c>
      <c r="J11" s="65">
        <v>13528.56</v>
      </c>
      <c r="K11" s="33">
        <f t="shared" si="4"/>
        <v>1.6910699999999999</v>
      </c>
    </row>
    <row r="12" spans="1:13" s="101" customFormat="1" ht="16.5" customHeight="1" x14ac:dyDescent="0.25">
      <c r="A12" s="14" t="s">
        <v>73</v>
      </c>
      <c r="B12" s="15">
        <v>31</v>
      </c>
      <c r="C12" s="32">
        <v>15</v>
      </c>
      <c r="D12" s="58">
        <f t="shared" si="0"/>
        <v>0.4838709677419355</v>
      </c>
      <c r="E12" s="16">
        <f t="shared" si="2"/>
        <v>0.86405529953917048</v>
      </c>
      <c r="F12" s="32">
        <v>39</v>
      </c>
      <c r="G12" s="44">
        <v>20</v>
      </c>
      <c r="H12" s="56">
        <f t="shared" si="1"/>
        <v>0.51282051282051277</v>
      </c>
      <c r="I12" s="16">
        <f t="shared" si="3"/>
        <v>0.91575091575091561</v>
      </c>
      <c r="J12" s="65">
        <v>7722.25</v>
      </c>
      <c r="K12" s="33">
        <f t="shared" si="4"/>
        <v>0.96528124999999998</v>
      </c>
    </row>
    <row r="13" spans="1:13" s="101" customFormat="1" ht="16.5" customHeight="1" x14ac:dyDescent="0.25">
      <c r="A13" s="17" t="s">
        <v>74</v>
      </c>
      <c r="B13" s="15">
        <v>3</v>
      </c>
      <c r="C13" s="32">
        <v>1</v>
      </c>
      <c r="D13" s="58">
        <f t="shared" si="0"/>
        <v>0.33333333333333331</v>
      </c>
      <c r="E13" s="16">
        <f t="shared" si="2"/>
        <v>0.59523809523809512</v>
      </c>
      <c r="F13" s="32">
        <v>1</v>
      </c>
      <c r="G13" s="44">
        <v>0</v>
      </c>
      <c r="H13" s="56">
        <f t="shared" si="1"/>
        <v>0</v>
      </c>
      <c r="I13" s="16">
        <f t="shared" si="3"/>
        <v>0</v>
      </c>
      <c r="J13" s="65">
        <v>20864.34</v>
      </c>
      <c r="K13" s="33">
        <f t="shared" si="4"/>
        <v>2.6080424999999998</v>
      </c>
    </row>
    <row r="14" spans="1:13" s="101" customFormat="1" ht="16.5" customHeight="1" x14ac:dyDescent="0.25">
      <c r="A14" s="17" t="s">
        <v>75</v>
      </c>
      <c r="B14" s="15">
        <v>65</v>
      </c>
      <c r="C14" s="32">
        <v>41</v>
      </c>
      <c r="D14" s="58">
        <f>IF(B14&gt;0,C14/B14,0)</f>
        <v>0.63076923076923075</v>
      </c>
      <c r="E14" s="16">
        <f t="shared" si="2"/>
        <v>1.1263736263736261</v>
      </c>
      <c r="F14" s="32">
        <v>42</v>
      </c>
      <c r="G14" s="44">
        <v>28</v>
      </c>
      <c r="H14" s="56">
        <f>IF(F14&gt;0,G14/F14,0)</f>
        <v>0.66666666666666663</v>
      </c>
      <c r="I14" s="16">
        <f t="shared" si="3"/>
        <v>1.1904761904761902</v>
      </c>
      <c r="J14" s="65">
        <v>10322.969999999999</v>
      </c>
      <c r="K14" s="33">
        <f t="shared" si="4"/>
        <v>1.29037125</v>
      </c>
    </row>
    <row r="15" spans="1:13" s="101" customFormat="1" ht="16.5" customHeight="1" x14ac:dyDescent="0.25">
      <c r="A15" s="17" t="s">
        <v>51</v>
      </c>
      <c r="B15" s="15">
        <v>24</v>
      </c>
      <c r="C15" s="32">
        <v>14</v>
      </c>
      <c r="D15" s="58">
        <f t="shared" si="0"/>
        <v>0.58333333333333337</v>
      </c>
      <c r="E15" s="16">
        <f t="shared" si="2"/>
        <v>1.0416666666666667</v>
      </c>
      <c r="F15" s="32">
        <v>24</v>
      </c>
      <c r="G15" s="44">
        <v>15</v>
      </c>
      <c r="H15" s="56">
        <f t="shared" si="1"/>
        <v>0.625</v>
      </c>
      <c r="I15" s="16">
        <f t="shared" si="3"/>
        <v>1.1160714285714284</v>
      </c>
      <c r="J15" s="65">
        <v>5700.38</v>
      </c>
      <c r="K15" s="33">
        <f t="shared" si="4"/>
        <v>0.7125475</v>
      </c>
    </row>
    <row r="16" spans="1:13" s="101" customFormat="1" ht="16.5" customHeight="1" x14ac:dyDescent="0.25">
      <c r="A16" s="17" t="s">
        <v>76</v>
      </c>
      <c r="B16" s="15">
        <v>9</v>
      </c>
      <c r="C16" s="32">
        <v>7</v>
      </c>
      <c r="D16" s="58">
        <f t="shared" si="0"/>
        <v>0.77777777777777779</v>
      </c>
      <c r="E16" s="16">
        <f t="shared" si="2"/>
        <v>1.3888888888888888</v>
      </c>
      <c r="F16" s="32">
        <v>14</v>
      </c>
      <c r="G16" s="44">
        <v>9</v>
      </c>
      <c r="H16" s="56">
        <f t="shared" si="1"/>
        <v>0.6428571428571429</v>
      </c>
      <c r="I16" s="16">
        <f t="shared" si="3"/>
        <v>1.1479591836734693</v>
      </c>
      <c r="J16" s="65">
        <v>13310</v>
      </c>
      <c r="K16" s="33">
        <f t="shared" si="4"/>
        <v>1.6637500000000001</v>
      </c>
    </row>
    <row r="17" spans="1:12" s="101" customFormat="1" ht="16.5" customHeight="1" x14ac:dyDescent="0.25">
      <c r="A17" s="17" t="s">
        <v>53</v>
      </c>
      <c r="B17" s="15">
        <v>63</v>
      </c>
      <c r="C17" s="32">
        <v>40</v>
      </c>
      <c r="D17" s="58">
        <f t="shared" si="0"/>
        <v>0.63492063492063489</v>
      </c>
      <c r="E17" s="16">
        <f t="shared" si="2"/>
        <v>1.1337868480725621</v>
      </c>
      <c r="F17" s="32">
        <v>79</v>
      </c>
      <c r="G17" s="44">
        <v>50</v>
      </c>
      <c r="H17" s="56">
        <f t="shared" si="1"/>
        <v>0.63291139240506333</v>
      </c>
      <c r="I17" s="16">
        <f t="shared" si="3"/>
        <v>1.1301989150090415</v>
      </c>
      <c r="J17" s="65">
        <v>12955.844999999999</v>
      </c>
      <c r="K17" s="33">
        <f t="shared" si="4"/>
        <v>1.619480625</v>
      </c>
    </row>
    <row r="18" spans="1:12" s="101" customFormat="1" ht="16.5" customHeight="1" x14ac:dyDescent="0.25">
      <c r="A18" s="17" t="s">
        <v>77</v>
      </c>
      <c r="B18" s="15">
        <v>30</v>
      </c>
      <c r="C18" s="32">
        <v>21</v>
      </c>
      <c r="D18" s="58">
        <f>IF(B18&gt;0,C18/B18,0)</f>
        <v>0.7</v>
      </c>
      <c r="E18" s="16">
        <f t="shared" si="2"/>
        <v>1.2499999999999998</v>
      </c>
      <c r="F18" s="32">
        <v>41</v>
      </c>
      <c r="G18" s="44">
        <v>30</v>
      </c>
      <c r="H18" s="56">
        <f>IF(F18&gt;0,G18/F18,0)</f>
        <v>0.73170731707317072</v>
      </c>
      <c r="I18" s="16">
        <f t="shared" si="3"/>
        <v>1.3066202090592334</v>
      </c>
      <c r="J18" s="65">
        <v>18387.439999999999</v>
      </c>
      <c r="K18" s="33">
        <f t="shared" si="4"/>
        <v>2.2984299999999998</v>
      </c>
    </row>
    <row r="19" spans="1:12" s="101" customFormat="1" ht="16.5" customHeight="1" x14ac:dyDescent="0.25">
      <c r="A19" s="17" t="s">
        <v>78</v>
      </c>
      <c r="B19" s="15">
        <v>38</v>
      </c>
      <c r="C19" s="32">
        <v>20</v>
      </c>
      <c r="D19" s="58">
        <f t="shared" si="0"/>
        <v>0.52631578947368418</v>
      </c>
      <c r="E19" s="16">
        <f t="shared" si="2"/>
        <v>0.93984962406015027</v>
      </c>
      <c r="F19" s="32">
        <v>30</v>
      </c>
      <c r="G19" s="44">
        <v>12</v>
      </c>
      <c r="H19" s="56">
        <f t="shared" si="1"/>
        <v>0.4</v>
      </c>
      <c r="I19" s="16">
        <f t="shared" si="3"/>
        <v>0.7142857142857143</v>
      </c>
      <c r="J19" s="65">
        <v>6524.74</v>
      </c>
      <c r="K19" s="33">
        <f t="shared" si="4"/>
        <v>0.81559249999999994</v>
      </c>
    </row>
    <row r="20" spans="1:12" s="101" customFormat="1" ht="16.5" customHeight="1" x14ac:dyDescent="0.25">
      <c r="A20" s="17" t="s">
        <v>56</v>
      </c>
      <c r="B20" s="15">
        <v>49</v>
      </c>
      <c r="C20" s="32">
        <v>24</v>
      </c>
      <c r="D20" s="58">
        <f t="shared" si="0"/>
        <v>0.48979591836734693</v>
      </c>
      <c r="E20" s="16">
        <f t="shared" si="2"/>
        <v>0.87463556851311941</v>
      </c>
      <c r="F20" s="32">
        <v>44</v>
      </c>
      <c r="G20" s="44">
        <v>29</v>
      </c>
      <c r="H20" s="56">
        <f t="shared" si="1"/>
        <v>0.65909090909090906</v>
      </c>
      <c r="I20" s="16">
        <f t="shared" si="3"/>
        <v>1.1769480519480517</v>
      </c>
      <c r="J20" s="65">
        <v>13325.6</v>
      </c>
      <c r="K20" s="33">
        <f t="shared" si="4"/>
        <v>1.6657</v>
      </c>
    </row>
    <row r="21" spans="1:12" s="101" customFormat="1" ht="16.5" customHeight="1" thickBot="1" x14ac:dyDescent="0.3">
      <c r="A21" s="18" t="s">
        <v>57</v>
      </c>
      <c r="B21" s="19">
        <v>25</v>
      </c>
      <c r="C21" s="41">
        <v>13</v>
      </c>
      <c r="D21" s="59">
        <f t="shared" si="0"/>
        <v>0.52</v>
      </c>
      <c r="E21" s="20">
        <f t="shared" si="2"/>
        <v>0.92857142857142849</v>
      </c>
      <c r="F21" s="34">
        <v>17</v>
      </c>
      <c r="G21" s="74">
        <v>8</v>
      </c>
      <c r="H21" s="57">
        <f t="shared" si="1"/>
        <v>0.47058823529411764</v>
      </c>
      <c r="I21" s="20">
        <f t="shared" si="3"/>
        <v>0.84033613445378141</v>
      </c>
      <c r="J21" s="99">
        <v>7777.32</v>
      </c>
      <c r="K21" s="110">
        <f t="shared" si="4"/>
        <v>0.97216499999999995</v>
      </c>
    </row>
    <row r="22" spans="1:12" s="102" customFormat="1" ht="16.5" customHeight="1" thickBot="1" x14ac:dyDescent="0.3">
      <c r="A22" s="21" t="s">
        <v>79</v>
      </c>
      <c r="B22" s="22">
        <v>650</v>
      </c>
      <c r="C22" s="42">
        <v>381</v>
      </c>
      <c r="D22" s="78">
        <f t="shared" si="0"/>
        <v>0.58615384615384614</v>
      </c>
      <c r="E22" s="23">
        <f t="shared" si="2"/>
        <v>1.0467032967032965</v>
      </c>
      <c r="F22" s="106">
        <v>635</v>
      </c>
      <c r="G22" s="42">
        <v>379</v>
      </c>
      <c r="H22" s="78">
        <f t="shared" si="1"/>
        <v>0.59685039370078741</v>
      </c>
      <c r="I22" s="23">
        <f t="shared" si="3"/>
        <v>1.0658042744656917</v>
      </c>
      <c r="J22" s="107">
        <v>11739.67</v>
      </c>
      <c r="K22" s="36">
        <f t="shared" si="4"/>
        <v>1.46745875</v>
      </c>
    </row>
    <row r="23" spans="1:12" s="102" customFormat="1" ht="16.5" customHeight="1" x14ac:dyDescent="0.25">
      <c r="A23" s="165" t="s">
        <v>89</v>
      </c>
      <c r="B23" s="191"/>
      <c r="C23" s="191"/>
      <c r="D23" s="191"/>
      <c r="E23" s="191"/>
      <c r="F23" s="191"/>
      <c r="G23" s="191"/>
      <c r="H23" s="191"/>
      <c r="I23" s="191"/>
      <c r="J23" s="191"/>
      <c r="K23" s="192"/>
      <c r="L23" s="105"/>
    </row>
    <row r="24" spans="1:12" s="103" customFormat="1" ht="123" customHeight="1" thickBot="1" x14ac:dyDescent="0.35">
      <c r="A24" s="162"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63"/>
      <c r="C24" s="163"/>
      <c r="D24" s="163"/>
      <c r="E24" s="163"/>
      <c r="F24" s="163"/>
      <c r="G24" s="163"/>
      <c r="H24" s="163"/>
      <c r="I24" s="163"/>
      <c r="J24" s="163"/>
      <c r="K24" s="164"/>
    </row>
  </sheetData>
  <mergeCells count="5">
    <mergeCell ref="A1:K1"/>
    <mergeCell ref="A2:K2"/>
    <mergeCell ref="A3:K3"/>
    <mergeCell ref="A23:K23"/>
    <mergeCell ref="A24:K24"/>
  </mergeCells>
  <printOptions horizontalCentered="1" verticalCentered="1"/>
  <pageMargins left="0.3" right="0.3" top="0.3" bottom="0.3" header="0.12" footer="0.13"/>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4"/>
  <sheetViews>
    <sheetView topLeftCell="A6" zoomScaleNormal="100" workbookViewId="0">
      <selection activeCell="A25" sqref="A25"/>
    </sheetView>
  </sheetViews>
  <sheetFormatPr defaultColWidth="9.1796875" defaultRowHeight="13" x14ac:dyDescent="0.3"/>
  <cols>
    <col min="1" max="1" width="19.1796875" style="24" customWidth="1"/>
    <col min="2" max="4" width="11.7265625" style="24" customWidth="1"/>
    <col min="5" max="5" width="10.81640625" style="24" customWidth="1"/>
    <col min="6" max="8" width="11.7265625" style="24" customWidth="1"/>
    <col min="9" max="9" width="10.81640625" style="24" customWidth="1"/>
    <col min="10" max="10" width="11.54296875" style="24" customWidth="1"/>
    <col min="11" max="11" width="10.81640625" style="24" customWidth="1"/>
    <col min="12" max="12" width="0" style="24" hidden="1" customWidth="1"/>
    <col min="13" max="16384" width="9.1796875" style="24"/>
  </cols>
  <sheetData>
    <row r="1" spans="1:13" ht="20.149999999999999" customHeight="1" x14ac:dyDescent="0.3">
      <c r="A1" s="182" t="str">
        <f>'1- Populations in Cohort'!A1:N1</f>
        <v xml:space="preserve">TAB 10 - LABOR EXCHANGE PERFORMANCE SUMMARY </v>
      </c>
      <c r="B1" s="183"/>
      <c r="C1" s="183"/>
      <c r="D1" s="183"/>
      <c r="E1" s="183"/>
      <c r="F1" s="183"/>
      <c r="G1" s="183"/>
      <c r="H1" s="183"/>
      <c r="I1" s="183"/>
      <c r="J1" s="183"/>
      <c r="K1" s="184"/>
    </row>
    <row r="2" spans="1:13" ht="20.149999999999999" customHeight="1" thickBot="1" x14ac:dyDescent="0.35">
      <c r="A2" s="185" t="str">
        <f>'1- Populations in Cohort'!A2:N2</f>
        <v>FY23 QUARTER ENDING JUNE 30, 2023</v>
      </c>
      <c r="B2" s="186"/>
      <c r="C2" s="186"/>
      <c r="D2" s="186"/>
      <c r="E2" s="186"/>
      <c r="F2" s="186"/>
      <c r="G2" s="186"/>
      <c r="H2" s="186"/>
      <c r="I2" s="186"/>
      <c r="J2" s="186"/>
      <c r="K2" s="187"/>
    </row>
    <row r="3" spans="1:13" s="100" customFormat="1" ht="20.149999999999999" customHeight="1" thickBot="1" x14ac:dyDescent="0.3">
      <c r="A3" s="188" t="s">
        <v>90</v>
      </c>
      <c r="B3" s="189"/>
      <c r="C3" s="189"/>
      <c r="D3" s="189"/>
      <c r="E3" s="189"/>
      <c r="F3" s="189"/>
      <c r="G3" s="189"/>
      <c r="H3" s="189"/>
      <c r="I3" s="189"/>
      <c r="J3" s="189"/>
      <c r="K3" s="190"/>
      <c r="L3" s="131"/>
      <c r="M3" s="132"/>
    </row>
    <row r="4" spans="1:13" s="100" customFormat="1" x14ac:dyDescent="0.25">
      <c r="A4" s="45" t="s">
        <v>14</v>
      </c>
      <c r="B4" s="53" t="s">
        <v>15</v>
      </c>
      <c r="C4" s="46" t="s">
        <v>16</v>
      </c>
      <c r="D4" s="46" t="s">
        <v>17</v>
      </c>
      <c r="E4" s="47" t="s">
        <v>18</v>
      </c>
      <c r="F4" s="46" t="s">
        <v>60</v>
      </c>
      <c r="G4" s="46" t="s">
        <v>20</v>
      </c>
      <c r="H4" s="46" t="s">
        <v>61</v>
      </c>
      <c r="I4" s="46" t="s">
        <v>22</v>
      </c>
      <c r="J4" s="52" t="s">
        <v>62</v>
      </c>
      <c r="K4" s="48" t="s">
        <v>24</v>
      </c>
    </row>
    <row r="5" spans="1:13" s="101" customFormat="1" ht="39.5" thickBot="1" x14ac:dyDescent="0.3">
      <c r="A5" s="126" t="s">
        <v>63</v>
      </c>
      <c r="B5" s="127" t="s">
        <v>64</v>
      </c>
      <c r="C5" s="129" t="s">
        <v>65</v>
      </c>
      <c r="D5" s="129" t="s">
        <v>66</v>
      </c>
      <c r="E5" s="125" t="s">
        <v>67</v>
      </c>
      <c r="F5" s="129" t="s">
        <v>68</v>
      </c>
      <c r="G5" s="129" t="s">
        <v>69</v>
      </c>
      <c r="H5" s="129" t="s">
        <v>70</v>
      </c>
      <c r="I5" s="129" t="s">
        <v>67</v>
      </c>
      <c r="J5" s="37" t="s">
        <v>71</v>
      </c>
      <c r="K5" s="63" t="s">
        <v>84</v>
      </c>
    </row>
    <row r="6" spans="1:13" s="101" customFormat="1" ht="16.5" customHeight="1" x14ac:dyDescent="0.25">
      <c r="A6" s="38" t="s">
        <v>42</v>
      </c>
      <c r="B6" s="111">
        <v>531</v>
      </c>
      <c r="C6" s="112">
        <v>349</v>
      </c>
      <c r="D6" s="113">
        <f>+C6/B6</f>
        <v>0.65725047080979282</v>
      </c>
      <c r="E6" s="114">
        <f>D6/0.63</f>
        <v>1.0432547155710996</v>
      </c>
      <c r="F6" s="112">
        <v>640</v>
      </c>
      <c r="G6" s="43">
        <v>443</v>
      </c>
      <c r="H6" s="115">
        <f>+G6/F6</f>
        <v>0.69218749999999996</v>
      </c>
      <c r="I6" s="114">
        <f>H6/0.65</f>
        <v>1.064903846153846</v>
      </c>
      <c r="J6" s="116">
        <v>9400.9500000000007</v>
      </c>
      <c r="K6" s="108">
        <f>(J6/8000)</f>
        <v>1.17511875</v>
      </c>
    </row>
    <row r="7" spans="1:13" s="101" customFormat="1" ht="16.5" customHeight="1" x14ac:dyDescent="0.25">
      <c r="A7" s="17" t="s">
        <v>43</v>
      </c>
      <c r="B7" s="15">
        <v>2223</v>
      </c>
      <c r="C7" s="32">
        <v>1562</v>
      </c>
      <c r="D7" s="58">
        <f t="shared" ref="D7:D22" si="0">+C7/B7</f>
        <v>0.70265407107512368</v>
      </c>
      <c r="E7" s="16">
        <f>D7/0.63</f>
        <v>1.1153239223414662</v>
      </c>
      <c r="F7" s="32">
        <v>1920</v>
      </c>
      <c r="G7" s="44">
        <v>1462</v>
      </c>
      <c r="H7" s="56">
        <f t="shared" ref="H7:H22" si="1">+G7/F7</f>
        <v>0.76145833333333335</v>
      </c>
      <c r="I7" s="16">
        <f>H7/0.65</f>
        <v>1.171474358974359</v>
      </c>
      <c r="J7" s="65">
        <v>13004.424999999999</v>
      </c>
      <c r="K7" s="33">
        <f>(J7/8000)</f>
        <v>1.6255531249999999</v>
      </c>
    </row>
    <row r="8" spans="1:13" s="101" customFormat="1" ht="16.5" customHeight="1" x14ac:dyDescent="0.25">
      <c r="A8" s="17" t="s">
        <v>44</v>
      </c>
      <c r="B8" s="15">
        <v>1707</v>
      </c>
      <c r="C8" s="32">
        <v>1193</v>
      </c>
      <c r="D8" s="58">
        <f t="shared" si="0"/>
        <v>0.69888693614528408</v>
      </c>
      <c r="E8" s="16">
        <f t="shared" ref="E8:E21" si="2">D8/0.63</f>
        <v>1.1093443430877525</v>
      </c>
      <c r="F8" s="32">
        <v>1778</v>
      </c>
      <c r="G8" s="44">
        <v>1335</v>
      </c>
      <c r="H8" s="56">
        <f t="shared" si="1"/>
        <v>0.75084364454443198</v>
      </c>
      <c r="I8" s="16">
        <f t="shared" ref="I8:I21" si="3">H8/0.65</f>
        <v>1.1551440685298953</v>
      </c>
      <c r="J8" s="65">
        <v>10655.09</v>
      </c>
      <c r="K8" s="33">
        <f t="shared" ref="K8:K21" si="4">(J8/8000)</f>
        <v>1.3318862499999999</v>
      </c>
    </row>
    <row r="9" spans="1:13" s="101" customFormat="1" ht="16.5" customHeight="1" x14ac:dyDescent="0.25">
      <c r="A9" s="17" t="s">
        <v>45</v>
      </c>
      <c r="B9" s="15">
        <v>1784</v>
      </c>
      <c r="C9" s="32">
        <v>1216</v>
      </c>
      <c r="D9" s="58">
        <f t="shared" si="0"/>
        <v>0.68161434977578472</v>
      </c>
      <c r="E9" s="16">
        <f t="shared" si="2"/>
        <v>1.0819275393266423</v>
      </c>
      <c r="F9" s="32">
        <v>1629</v>
      </c>
      <c r="G9" s="44">
        <v>1190</v>
      </c>
      <c r="H9" s="56">
        <f t="shared" si="1"/>
        <v>0.7305095150399018</v>
      </c>
      <c r="I9" s="16">
        <f t="shared" si="3"/>
        <v>1.1238607923690798</v>
      </c>
      <c r="J9" s="65">
        <v>11378.014999999999</v>
      </c>
      <c r="K9" s="33">
        <f t="shared" si="4"/>
        <v>1.4222518749999999</v>
      </c>
    </row>
    <row r="10" spans="1:13" s="101" customFormat="1" ht="16.5" customHeight="1" x14ac:dyDescent="0.25">
      <c r="A10" s="17" t="s">
        <v>72</v>
      </c>
      <c r="B10" s="15">
        <v>791</v>
      </c>
      <c r="C10" s="32">
        <v>537</v>
      </c>
      <c r="D10" s="58">
        <f>IF(B10&gt;0,C10/B10,0)</f>
        <v>0.67888748419721867</v>
      </c>
      <c r="E10" s="16">
        <f t="shared" si="2"/>
        <v>1.0775991812654264</v>
      </c>
      <c r="F10" s="32">
        <v>658</v>
      </c>
      <c r="G10" s="44">
        <v>443</v>
      </c>
      <c r="H10" s="56">
        <f>IF(F10&gt;0,G10/F10,0)</f>
        <v>0.67325227963525835</v>
      </c>
      <c r="I10" s="16">
        <f t="shared" si="3"/>
        <v>1.0357727379003974</v>
      </c>
      <c r="J10" s="65">
        <v>10885.88</v>
      </c>
      <c r="K10" s="33">
        <f t="shared" si="4"/>
        <v>1.3607349999999998</v>
      </c>
    </row>
    <row r="11" spans="1:13" s="101" customFormat="1" ht="16.5" customHeight="1" x14ac:dyDescent="0.25">
      <c r="A11" s="17" t="s">
        <v>47</v>
      </c>
      <c r="B11" s="15">
        <v>2182</v>
      </c>
      <c r="C11" s="32">
        <v>1485</v>
      </c>
      <c r="D11" s="58">
        <f t="shared" si="0"/>
        <v>0.6805682859761687</v>
      </c>
      <c r="E11" s="16">
        <f t="shared" si="2"/>
        <v>1.0802671205970931</v>
      </c>
      <c r="F11" s="32">
        <v>2787</v>
      </c>
      <c r="G11" s="44">
        <v>2064</v>
      </c>
      <c r="H11" s="56">
        <f t="shared" si="1"/>
        <v>0.74058127018299247</v>
      </c>
      <c r="I11" s="16">
        <f t="shared" si="3"/>
        <v>1.1393558002815269</v>
      </c>
      <c r="J11" s="65">
        <v>10973</v>
      </c>
      <c r="K11" s="33">
        <f t="shared" si="4"/>
        <v>1.3716250000000001</v>
      </c>
    </row>
    <row r="12" spans="1:13" s="101" customFormat="1" ht="16.5" customHeight="1" x14ac:dyDescent="0.25">
      <c r="A12" s="14" t="s">
        <v>73</v>
      </c>
      <c r="B12" s="15">
        <v>526</v>
      </c>
      <c r="C12" s="32">
        <v>355</v>
      </c>
      <c r="D12" s="58">
        <f t="shared" si="0"/>
        <v>0.67490494296577952</v>
      </c>
      <c r="E12" s="16">
        <f t="shared" si="2"/>
        <v>1.0712776872472691</v>
      </c>
      <c r="F12" s="32">
        <v>555</v>
      </c>
      <c r="G12" s="44">
        <v>375</v>
      </c>
      <c r="H12" s="56">
        <f t="shared" si="1"/>
        <v>0.67567567567567566</v>
      </c>
      <c r="I12" s="16">
        <f t="shared" si="3"/>
        <v>1.0395010395010393</v>
      </c>
      <c r="J12" s="65">
        <v>9425.5300000000007</v>
      </c>
      <c r="K12" s="33">
        <f t="shared" si="4"/>
        <v>1.17819125</v>
      </c>
    </row>
    <row r="13" spans="1:13" s="101" customFormat="1" ht="16.5" customHeight="1" x14ac:dyDescent="0.25">
      <c r="A13" s="17" t="s">
        <v>74</v>
      </c>
      <c r="B13" s="15">
        <v>1372</v>
      </c>
      <c r="C13" s="32">
        <v>946</v>
      </c>
      <c r="D13" s="58">
        <f t="shared" si="0"/>
        <v>0.68950437317784252</v>
      </c>
      <c r="E13" s="16">
        <f t="shared" si="2"/>
        <v>1.0944513859965754</v>
      </c>
      <c r="F13" s="32">
        <v>1545</v>
      </c>
      <c r="G13" s="44">
        <v>1087</v>
      </c>
      <c r="H13" s="56">
        <f t="shared" si="1"/>
        <v>0.70355987055016178</v>
      </c>
      <c r="I13" s="16">
        <f t="shared" si="3"/>
        <v>1.0823998008464026</v>
      </c>
      <c r="J13" s="65">
        <v>13173.63</v>
      </c>
      <c r="K13" s="33">
        <f t="shared" si="4"/>
        <v>1.6467037499999999</v>
      </c>
    </row>
    <row r="14" spans="1:13" s="101" customFormat="1" ht="16.5" customHeight="1" x14ac:dyDescent="0.25">
      <c r="A14" s="17" t="s">
        <v>75</v>
      </c>
      <c r="B14" s="15">
        <v>805</v>
      </c>
      <c r="C14" s="32">
        <v>582</v>
      </c>
      <c r="D14" s="58">
        <f t="shared" si="0"/>
        <v>0.72298136645962729</v>
      </c>
      <c r="E14" s="16">
        <f t="shared" si="2"/>
        <v>1.1475894705708369</v>
      </c>
      <c r="F14" s="32">
        <v>744</v>
      </c>
      <c r="G14" s="44">
        <v>541</v>
      </c>
      <c r="H14" s="56">
        <f t="shared" si="1"/>
        <v>0.72715053763440862</v>
      </c>
      <c r="I14" s="16">
        <f t="shared" si="3"/>
        <v>1.1186931348221671</v>
      </c>
      <c r="J14" s="65">
        <v>10899.59</v>
      </c>
      <c r="K14" s="33">
        <f t="shared" si="4"/>
        <v>1.36244875</v>
      </c>
    </row>
    <row r="15" spans="1:13" s="101" customFormat="1" ht="16.5" customHeight="1" x14ac:dyDescent="0.25">
      <c r="A15" s="17" t="s">
        <v>51</v>
      </c>
      <c r="B15" s="15">
        <v>2324</v>
      </c>
      <c r="C15" s="32">
        <v>1619</v>
      </c>
      <c r="D15" s="58">
        <f t="shared" si="0"/>
        <v>0.69664371772805511</v>
      </c>
      <c r="E15" s="16">
        <f t="shared" si="2"/>
        <v>1.1057836789334208</v>
      </c>
      <c r="F15" s="32">
        <v>2431</v>
      </c>
      <c r="G15" s="44">
        <v>1781</v>
      </c>
      <c r="H15" s="56">
        <f t="shared" si="1"/>
        <v>0.73262032085561501</v>
      </c>
      <c r="I15" s="16">
        <f t="shared" si="3"/>
        <v>1.1271081859317154</v>
      </c>
      <c r="J15" s="65">
        <v>8874.25</v>
      </c>
      <c r="K15" s="33">
        <f t="shared" si="4"/>
        <v>1.10928125</v>
      </c>
    </row>
    <row r="16" spans="1:13" s="101" customFormat="1" ht="16.5" customHeight="1" x14ac:dyDescent="0.25">
      <c r="A16" s="17" t="s">
        <v>76</v>
      </c>
      <c r="B16" s="15">
        <v>1451</v>
      </c>
      <c r="C16" s="32">
        <v>1002</v>
      </c>
      <c r="D16" s="58">
        <f t="shared" si="0"/>
        <v>0.69055823569951758</v>
      </c>
      <c r="E16" s="16">
        <f t="shared" si="2"/>
        <v>1.096124183650028</v>
      </c>
      <c r="F16" s="32">
        <v>1434</v>
      </c>
      <c r="G16" s="44">
        <v>1066</v>
      </c>
      <c r="H16" s="56">
        <f t="shared" si="1"/>
        <v>0.74337517433751743</v>
      </c>
      <c r="I16" s="16">
        <f t="shared" si="3"/>
        <v>1.1436541143654113</v>
      </c>
      <c r="J16" s="65">
        <v>12032.19</v>
      </c>
      <c r="K16" s="33">
        <f t="shared" si="4"/>
        <v>1.50402375</v>
      </c>
    </row>
    <row r="17" spans="1:12" s="101" customFormat="1" ht="16.5" customHeight="1" x14ac:dyDescent="0.25">
      <c r="A17" s="17" t="s">
        <v>53</v>
      </c>
      <c r="B17" s="15">
        <v>3165</v>
      </c>
      <c r="C17" s="32">
        <v>2193</v>
      </c>
      <c r="D17" s="58">
        <f t="shared" si="0"/>
        <v>0.69289099526066356</v>
      </c>
      <c r="E17" s="16">
        <f t="shared" si="2"/>
        <v>1.0998269766042279</v>
      </c>
      <c r="F17" s="32">
        <v>3296</v>
      </c>
      <c r="G17" s="44">
        <v>2385</v>
      </c>
      <c r="H17" s="56">
        <f t="shared" si="1"/>
        <v>0.72360436893203883</v>
      </c>
      <c r="I17" s="16">
        <f t="shared" si="3"/>
        <v>1.1132374906646751</v>
      </c>
      <c r="J17" s="65">
        <v>15858.77</v>
      </c>
      <c r="K17" s="33">
        <f t="shared" si="4"/>
        <v>1.98234625</v>
      </c>
    </row>
    <row r="18" spans="1:12" s="101" customFormat="1" ht="16.5" customHeight="1" x14ac:dyDescent="0.25">
      <c r="A18" s="17" t="s">
        <v>77</v>
      </c>
      <c r="B18" s="15">
        <v>3517</v>
      </c>
      <c r="C18" s="32">
        <v>2463</v>
      </c>
      <c r="D18" s="58">
        <f>IF(B18&gt;0,C18/B18,0)</f>
        <v>0.70031276656241115</v>
      </c>
      <c r="E18" s="16">
        <f t="shared" si="2"/>
        <v>1.1116075659720812</v>
      </c>
      <c r="F18" s="32">
        <v>3356</v>
      </c>
      <c r="G18" s="44">
        <v>2428</v>
      </c>
      <c r="H18" s="56">
        <f>IF(F18&gt;0,G18/F18,0)</f>
        <v>0.7234803337306317</v>
      </c>
      <c r="I18" s="16">
        <f t="shared" si="3"/>
        <v>1.1130466672778949</v>
      </c>
      <c r="J18" s="65">
        <v>15500</v>
      </c>
      <c r="K18" s="33">
        <f t="shared" si="4"/>
        <v>1.9375</v>
      </c>
    </row>
    <row r="19" spans="1:12" s="101" customFormat="1" ht="16.5" customHeight="1" x14ac:dyDescent="0.25">
      <c r="A19" s="17" t="s">
        <v>78</v>
      </c>
      <c r="B19" s="15">
        <v>1157</v>
      </c>
      <c r="C19" s="32">
        <v>797</v>
      </c>
      <c r="D19" s="58">
        <f t="shared" si="0"/>
        <v>0.68885047536732935</v>
      </c>
      <c r="E19" s="16">
        <f t="shared" si="2"/>
        <v>1.0934134529640149</v>
      </c>
      <c r="F19" s="32">
        <v>1094</v>
      </c>
      <c r="G19" s="44">
        <v>783</v>
      </c>
      <c r="H19" s="56">
        <f t="shared" si="1"/>
        <v>0.71572212065813523</v>
      </c>
      <c r="I19" s="16">
        <f t="shared" si="3"/>
        <v>1.1011109548586695</v>
      </c>
      <c r="J19" s="65">
        <v>12638.77</v>
      </c>
      <c r="K19" s="33">
        <f t="shared" si="4"/>
        <v>1.5798462500000001</v>
      </c>
    </row>
    <row r="20" spans="1:12" s="101" customFormat="1" ht="16.5" customHeight="1" x14ac:dyDescent="0.25">
      <c r="A20" s="17" t="s">
        <v>56</v>
      </c>
      <c r="B20" s="15">
        <v>1426</v>
      </c>
      <c r="C20" s="32">
        <v>941</v>
      </c>
      <c r="D20" s="58">
        <f t="shared" si="0"/>
        <v>0.65988779803646569</v>
      </c>
      <c r="E20" s="16">
        <f t="shared" si="2"/>
        <v>1.0474409492642311</v>
      </c>
      <c r="F20" s="32">
        <v>1750</v>
      </c>
      <c r="G20" s="44">
        <v>1220</v>
      </c>
      <c r="H20" s="56">
        <f t="shared" si="1"/>
        <v>0.69714285714285718</v>
      </c>
      <c r="I20" s="16">
        <f t="shared" si="3"/>
        <v>1.0725274725274725</v>
      </c>
      <c r="J20" s="65">
        <v>12806.09</v>
      </c>
      <c r="K20" s="33">
        <f t="shared" si="4"/>
        <v>1.6007612499999999</v>
      </c>
    </row>
    <row r="21" spans="1:12" s="101" customFormat="1" ht="16.5" customHeight="1" thickBot="1" x14ac:dyDescent="0.3">
      <c r="A21" s="18" t="s">
        <v>57</v>
      </c>
      <c r="B21" s="19">
        <v>2104</v>
      </c>
      <c r="C21" s="41">
        <v>1396</v>
      </c>
      <c r="D21" s="59">
        <f t="shared" si="0"/>
        <v>0.66349809885931554</v>
      </c>
      <c r="E21" s="16">
        <f t="shared" si="2"/>
        <v>1.0531715854909771</v>
      </c>
      <c r="F21" s="34">
        <v>2413</v>
      </c>
      <c r="G21" s="74">
        <v>1735</v>
      </c>
      <c r="H21" s="57">
        <f t="shared" si="1"/>
        <v>0.71902196435971821</v>
      </c>
      <c r="I21" s="16">
        <f t="shared" si="3"/>
        <v>1.1061876374764896</v>
      </c>
      <c r="J21" s="99">
        <v>13408.95</v>
      </c>
      <c r="K21" s="33">
        <f t="shared" si="4"/>
        <v>1.6761187500000001</v>
      </c>
    </row>
    <row r="22" spans="1:12" s="102" customFormat="1" ht="16.5" customHeight="1" thickBot="1" x14ac:dyDescent="0.3">
      <c r="A22" s="21" t="s">
        <v>79</v>
      </c>
      <c r="B22" s="22">
        <v>27065</v>
      </c>
      <c r="C22" s="42">
        <v>18636</v>
      </c>
      <c r="D22" s="78">
        <f t="shared" si="0"/>
        <v>0.68856456678366895</v>
      </c>
      <c r="E22" s="23">
        <f>D22/0.63</f>
        <v>1.0929596298153474</v>
      </c>
      <c r="F22" s="106">
        <v>28030</v>
      </c>
      <c r="G22" s="42">
        <v>20338</v>
      </c>
      <c r="H22" s="78">
        <f t="shared" si="1"/>
        <v>0.72557973599714587</v>
      </c>
      <c r="I22" s="23">
        <f>H22/0.65</f>
        <v>1.1162765169186859</v>
      </c>
      <c r="J22" s="107">
        <v>12160.254999999999</v>
      </c>
      <c r="K22" s="36">
        <f>(J22/8000)</f>
        <v>1.5200318749999999</v>
      </c>
    </row>
    <row r="23" spans="1:12" s="102" customFormat="1" ht="16.5" customHeight="1" x14ac:dyDescent="0.25">
      <c r="A23" s="165" t="str">
        <f>'2 - Job Seeker'!A25:K25</f>
        <v>*State Labor Exchange Goals:   Q2 EE Rate = 63%    Q4 EE Rate = 65%    Median Earnings = $8000</v>
      </c>
      <c r="B23" s="191"/>
      <c r="C23" s="191"/>
      <c r="D23" s="191"/>
      <c r="E23" s="191"/>
      <c r="F23" s="191"/>
      <c r="G23" s="191"/>
      <c r="H23" s="191"/>
      <c r="I23" s="191"/>
      <c r="J23" s="191"/>
      <c r="K23" s="192"/>
      <c r="L23" s="105"/>
    </row>
    <row r="24" spans="1:12" s="103" customFormat="1" ht="123" customHeight="1" thickBot="1" x14ac:dyDescent="0.35">
      <c r="A24" s="162"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63"/>
      <c r="C24" s="163"/>
      <c r="D24" s="163"/>
      <c r="E24" s="163"/>
      <c r="F24" s="163"/>
      <c r="G24" s="163"/>
      <c r="H24" s="163"/>
      <c r="I24" s="163"/>
      <c r="J24" s="163"/>
      <c r="K24" s="164"/>
    </row>
  </sheetData>
  <mergeCells count="5">
    <mergeCell ref="A1:K1"/>
    <mergeCell ref="A2:K2"/>
    <mergeCell ref="A3:K3"/>
    <mergeCell ref="A23:K23"/>
    <mergeCell ref="A24:K24"/>
  </mergeCells>
  <printOptions horizontalCentered="1" verticalCentered="1"/>
  <pageMargins left="0.3" right="0.3" top="0.3" bottom="0.3" header="0.12" footer="0.13"/>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72976aa-e7d9-498e-b08a-d3d9e47e4056" xsi:nil="true"/>
    <lcf76f155ced4ddcb4097134ff3c332f xmlns="a543ae4e-6060-48c8-a421-709023b87e3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739B83D9EC05746835EEFEAC1333386" ma:contentTypeVersion="14" ma:contentTypeDescription="Create a new document." ma:contentTypeScope="" ma:versionID="c29c7246051cd44b19f465aed225508f">
  <xsd:schema xmlns:xsd="http://www.w3.org/2001/XMLSchema" xmlns:xs="http://www.w3.org/2001/XMLSchema" xmlns:p="http://schemas.microsoft.com/office/2006/metadata/properties" xmlns:ns2="a543ae4e-6060-48c8-a421-709023b87e3c" xmlns:ns3="b72976aa-e7d9-498e-b08a-d3d9e47e4056" targetNamespace="http://schemas.microsoft.com/office/2006/metadata/properties" ma:root="true" ma:fieldsID="ed947e1ea6f94eac5b803d60f74d7999" ns2:_="" ns3:_="">
    <xsd:import namespace="a543ae4e-6060-48c8-a421-709023b87e3c"/>
    <xsd:import namespace="b72976aa-e7d9-498e-b08a-d3d9e47e405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3ae4e-6060-48c8-a421-709023b87e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2976aa-e7d9-498e-b08a-d3d9e47e405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2c7e6f66-5166-47a0-ad83-3c99a4fc2e00}" ma:internalName="TaxCatchAll" ma:showField="CatchAllData" ma:web="b72976aa-e7d9-498e-b08a-d3d9e47e40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DF2DB92-CCA1-4144-81AB-C018EBF2FD0E}">
  <ds:schemaRefs>
    <ds:schemaRef ds:uri="http://schemas.microsoft.com/sharepoint/v3/contenttype/forms"/>
  </ds:schemaRefs>
</ds:datastoreItem>
</file>

<file path=customXml/itemProps2.xml><?xml version="1.0" encoding="utf-8"?>
<ds:datastoreItem xmlns:ds="http://schemas.openxmlformats.org/officeDocument/2006/customXml" ds:itemID="{11388747-ADF0-4514-929B-D05696B94FC7}">
  <ds:schemaRefs>
    <ds:schemaRef ds:uri="http://schemas.microsoft.com/office/2006/metadata/properties"/>
    <ds:schemaRef ds:uri="http://schemas.microsoft.com/office/infopath/2007/PartnerControls"/>
    <ds:schemaRef ds:uri="b72976aa-e7d9-498e-b08a-d3d9e47e4056"/>
    <ds:schemaRef ds:uri="a543ae4e-6060-48c8-a421-709023b87e3c"/>
  </ds:schemaRefs>
</ds:datastoreItem>
</file>

<file path=customXml/itemProps3.xml><?xml version="1.0" encoding="utf-8"?>
<ds:datastoreItem xmlns:ds="http://schemas.openxmlformats.org/officeDocument/2006/customXml" ds:itemID="{3A102CD4-486F-4CDA-8270-19023EBA1E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43ae4e-6060-48c8-a421-709023b87e3c"/>
    <ds:schemaRef ds:uri="b72976aa-e7d9-498e-b08a-d3d9e47e40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970324A-6472-4C98-B66D-322CB3D6BA2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Cover</vt:lpstr>
      <vt:lpstr>1- Populations in Cohort</vt:lpstr>
      <vt:lpstr>2 - Job Seeker</vt:lpstr>
      <vt:lpstr>3 - UI Claimant</vt:lpstr>
      <vt:lpstr>4 - Veteran</vt:lpstr>
      <vt:lpstr>5 - Disabled Veteran</vt:lpstr>
      <vt:lpstr>6 - DVOP Disabled Veteran</vt:lpstr>
      <vt:lpstr>7 - DVOP Veteran</vt:lpstr>
      <vt:lpstr>8 - RESEA</vt:lpstr>
      <vt:lpstr>'2 - Job Seeker'!Print_Area</vt:lpstr>
      <vt:lpstr>'3 - UI Claimant'!Print_Area</vt:lpstr>
      <vt:lpstr>'4 - Veteran'!Print_Area</vt:lpstr>
      <vt:lpstr>'5 - Disabled Veteran'!Print_Area</vt:lpstr>
      <vt:lpstr>'6 - DVOP Disabled Veteran'!Print_Area</vt:lpstr>
      <vt:lpstr>'7 - DVOP Veteran'!Print_Area</vt:lpstr>
      <vt:lpstr>'8 - RESEA'!Print_Area</vt:lpstr>
    </vt:vector>
  </TitlesOfParts>
  <Manager/>
  <Company>DCS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 10  LX Performance Summary by Area</dc:title>
  <dc:subject/>
  <dc:creator>Joan Boucher</dc:creator>
  <cp:keywords/>
  <dc:description/>
  <cp:lastModifiedBy>Boucher, Joan (DWD)</cp:lastModifiedBy>
  <cp:revision/>
  <dcterms:created xsi:type="dcterms:W3CDTF">2002-02-12T20:34:33Z</dcterms:created>
  <dcterms:modified xsi:type="dcterms:W3CDTF">2023-10-18T20:00:25Z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8" name="display_urn:schemas-microsoft-com:office:office#Editor">
    <vt:lpwstr>Boucher, Joan (DWD)</vt:lpwstr>
  </property>
  <property fmtid="{D5CDD505-2E9C-101B-9397-08002B2CF9AE}" pid="9" name="Order">
    <vt:lpwstr>18853000.0000000</vt:lpwstr>
  </property>
  <property fmtid="{D5CDD505-2E9C-101B-9397-08002B2CF9AE}" pid="10" name="display_urn:schemas-microsoft-com:office:office#Author">
    <vt:lpwstr>Boucher, Joan (DWD)</vt:lpwstr>
  </property>
  <property fmtid="{D5CDD505-2E9C-101B-9397-08002B2CF9AE}" pid="11" name="MediaServiceImageTags">
    <vt:lpwstr/>
  </property>
  <property fmtid="{D5CDD505-2E9C-101B-9397-08002B2CF9AE}" pid="12" name="ContentTypeId">
    <vt:lpwstr>0x0101005739B83D9EC05746835EEFEAC1333386</vt:lpwstr>
  </property>
</Properties>
</file>