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105" documentId="11_AE56BC44DF4AEACBE23886ABDCF5BC7FE563A7F3" xr6:coauthVersionLast="47" xr6:coauthVersionMax="47" xr10:uidLastSave="{86222B7D-A9CC-408A-9C76-6DA1B309F49A}"/>
  <bookViews>
    <workbookView xWindow="-120" yWindow="-120" windowWidth="19410" windowHeight="9705" tabRatio="935" firstSheet="3" activeTab="8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B22" i="63" s="1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5" i="39"/>
  <c r="D17" i="63"/>
  <c r="D11" i="39"/>
  <c r="K22" i="42" l="1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22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G22" i="63" l="1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<sst xmlns="http://schemas.openxmlformats.org/spreadsheetml/2006/main" count="363" uniqueCount="91">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</sst>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opLeftCell="A16"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DECEMBER 31,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32</v>
      </c>
      <c r="C6" s="181">
        <v>25</v>
      </c>
      <c r="D6" s="182">
        <v>45</v>
      </c>
      <c r="E6" s="183">
        <v>30</v>
      </c>
      <c r="F6" s="183">
        <v>65</v>
      </c>
      <c r="G6" s="182">
        <v>15</v>
      </c>
      <c r="H6" s="182">
        <v>20</v>
      </c>
      <c r="I6" s="184">
        <v>10</v>
      </c>
      <c r="J6" s="182">
        <v>25</v>
      </c>
      <c r="K6" s="182">
        <v>0</v>
      </c>
      <c r="L6" s="182">
        <v>65</v>
      </c>
      <c r="M6" s="185">
        <v>0</v>
      </c>
      <c r="N6" s="182">
        <v>30</v>
      </c>
      <c r="O6" s="182">
        <v>0</v>
      </c>
      <c r="P6" s="182">
        <v>35</v>
      </c>
      <c r="Q6" s="182">
        <v>5</v>
      </c>
      <c r="R6" s="182">
        <v>15</v>
      </c>
      <c r="S6" s="182">
        <v>30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82</v>
      </c>
      <c r="C7" s="188">
        <v>24.444444444444443</v>
      </c>
      <c r="D7" s="189">
        <v>44.444444444444443</v>
      </c>
      <c r="E7" s="190">
        <v>31.111111111111114</v>
      </c>
      <c r="F7" s="190">
        <v>46.666666666666671</v>
      </c>
      <c r="G7" s="189">
        <v>42.222222222222229</v>
      </c>
      <c r="H7" s="189">
        <v>73.333333333333329</v>
      </c>
      <c r="I7" s="189">
        <v>2.2222222222222223</v>
      </c>
      <c r="J7" s="189">
        <v>8.8888888888888893</v>
      </c>
      <c r="K7" s="189">
        <v>2.2222222222222223</v>
      </c>
      <c r="L7" s="189">
        <v>51.111111111111114</v>
      </c>
      <c r="M7" s="190">
        <v>0</v>
      </c>
      <c r="N7" s="189">
        <v>73.333333333333329</v>
      </c>
      <c r="O7" s="189">
        <v>6.6666666666666661</v>
      </c>
      <c r="P7" s="189">
        <v>11.111111111111111</v>
      </c>
      <c r="Q7" s="189">
        <v>4.4444444444444446</v>
      </c>
      <c r="R7" s="189">
        <v>17.777777777777779</v>
      </c>
      <c r="S7" s="189">
        <v>2.2222222222222223</v>
      </c>
      <c r="T7" s="192">
        <v>33.333333333333336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15</v>
      </c>
      <c r="C8" s="188">
        <v>95.652173913043484</v>
      </c>
      <c r="D8" s="189">
        <v>4.3478260869565215</v>
      </c>
      <c r="E8" s="190">
        <v>0</v>
      </c>
      <c r="F8" s="190">
        <v>30.434782608695649</v>
      </c>
      <c r="G8" s="189">
        <v>13.043478260869565</v>
      </c>
      <c r="H8" s="189">
        <v>21.739130434782609</v>
      </c>
      <c r="I8" s="189">
        <v>4.3478260869565215</v>
      </c>
      <c r="J8" s="189">
        <v>52.173913043478258</v>
      </c>
      <c r="K8" s="189">
        <v>0</v>
      </c>
      <c r="L8" s="189">
        <v>86.956521739130437</v>
      </c>
      <c r="M8" s="193">
        <v>0</v>
      </c>
      <c r="N8" s="189">
        <v>43.478260869565219</v>
      </c>
      <c r="O8" s="189">
        <v>4.3478260869565215</v>
      </c>
      <c r="P8" s="189">
        <v>4.3478260869565215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25</v>
      </c>
      <c r="C9" s="188">
        <v>22.58064516129032</v>
      </c>
      <c r="D9" s="189">
        <v>48.387096774193552</v>
      </c>
      <c r="E9" s="190">
        <v>29.032258064516128</v>
      </c>
      <c r="F9" s="190">
        <v>58.064516129032256</v>
      </c>
      <c r="G9" s="189">
        <v>29.032258064516128</v>
      </c>
      <c r="H9" s="189">
        <v>77.41935483870968</v>
      </c>
      <c r="I9" s="189">
        <v>6.4516129032258061</v>
      </c>
      <c r="J9" s="189">
        <v>16.129032258064516</v>
      </c>
      <c r="K9" s="189">
        <v>0</v>
      </c>
      <c r="L9" s="189">
        <v>6.4516129032258061</v>
      </c>
      <c r="M9" s="190">
        <v>6.4516129032258061</v>
      </c>
      <c r="N9" s="189">
        <v>16.129032258064516</v>
      </c>
      <c r="O9" s="189">
        <v>0</v>
      </c>
      <c r="P9" s="189">
        <v>12.903225806451612</v>
      </c>
      <c r="Q9" s="189">
        <v>0</v>
      </c>
      <c r="R9" s="189">
        <v>29.032258064516128</v>
      </c>
      <c r="S9" s="189">
        <v>29.032258064516128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46</v>
      </c>
      <c r="C10" s="188">
        <v>75</v>
      </c>
      <c r="D10" s="189">
        <v>14.285714285714286</v>
      </c>
      <c r="E10" s="190">
        <v>10.714285714285714</v>
      </c>
      <c r="F10" s="190">
        <v>67.857142857142847</v>
      </c>
      <c r="G10" s="189">
        <v>28.571428571428573</v>
      </c>
      <c r="H10" s="189">
        <v>14.285714285714286</v>
      </c>
      <c r="I10" s="191">
        <v>14.285714285714286</v>
      </c>
      <c r="J10" s="189">
        <v>21.428571428571427</v>
      </c>
      <c r="K10" s="189">
        <v>0</v>
      </c>
      <c r="L10" s="189">
        <v>89.285714285714292</v>
      </c>
      <c r="M10" s="193">
        <v>7.1428571428571432</v>
      </c>
      <c r="N10" s="189">
        <v>0</v>
      </c>
      <c r="O10" s="189">
        <v>0</v>
      </c>
      <c r="P10" s="189">
        <v>0</v>
      </c>
      <c r="Q10" s="189">
        <v>0</v>
      </c>
      <c r="R10" s="189">
        <v>0</v>
      </c>
      <c r="S10" s="189">
        <v>3.5714285714285716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70</v>
      </c>
      <c r="C11" s="188">
        <v>50.617283950617285</v>
      </c>
      <c r="D11" s="189">
        <v>27.160493827160494</v>
      </c>
      <c r="E11" s="190">
        <v>22.222222222222221</v>
      </c>
      <c r="F11" s="190">
        <v>65.432098765432102</v>
      </c>
      <c r="G11" s="189">
        <v>24.691358024691358</v>
      </c>
      <c r="H11" s="189">
        <v>25.925925925925927</v>
      </c>
      <c r="I11" s="189">
        <v>3.7037037037037037</v>
      </c>
      <c r="J11" s="189">
        <v>8.6419753086419764</v>
      </c>
      <c r="K11" s="189">
        <v>1.2345679012345678</v>
      </c>
      <c r="L11" s="189">
        <v>54.320987654320987</v>
      </c>
      <c r="M11" s="190">
        <v>0</v>
      </c>
      <c r="N11" s="189">
        <v>71.604938271604937</v>
      </c>
      <c r="O11" s="189">
        <v>1.2345679012345678</v>
      </c>
      <c r="P11" s="189">
        <v>7.4074074074074074</v>
      </c>
      <c r="Q11" s="189">
        <v>1.2345679012345678</v>
      </c>
      <c r="R11" s="189">
        <v>8.6419753086419764</v>
      </c>
      <c r="S11" s="189">
        <v>16.049382716049383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12</v>
      </c>
      <c r="C12" s="188">
        <v>10</v>
      </c>
      <c r="D12" s="189">
        <v>35</v>
      </c>
      <c r="E12" s="190">
        <v>55</v>
      </c>
      <c r="F12" s="190">
        <v>60</v>
      </c>
      <c r="G12" s="189">
        <v>25</v>
      </c>
      <c r="H12" s="189">
        <v>25</v>
      </c>
      <c r="I12" s="189">
        <v>10</v>
      </c>
      <c r="J12" s="189">
        <v>50</v>
      </c>
      <c r="K12" s="189">
        <v>5</v>
      </c>
      <c r="L12" s="189">
        <v>20</v>
      </c>
      <c r="M12" s="193">
        <v>0</v>
      </c>
      <c r="N12" s="189">
        <v>65</v>
      </c>
      <c r="O12" s="189">
        <v>0</v>
      </c>
      <c r="P12" s="189">
        <v>30</v>
      </c>
      <c r="Q12" s="189">
        <v>0</v>
      </c>
      <c r="R12" s="189">
        <v>10</v>
      </c>
      <c r="S12" s="189">
        <v>15</v>
      </c>
      <c r="T12" s="192">
        <v>15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47</v>
      </c>
      <c r="C13" s="188">
        <v>62.222222222222229</v>
      </c>
      <c r="D13" s="189">
        <v>22.222222222222221</v>
      </c>
      <c r="E13" s="190">
        <v>15.555555555555557</v>
      </c>
      <c r="F13" s="190">
        <v>51.111111111111114</v>
      </c>
      <c r="G13" s="189">
        <v>42.222222222222229</v>
      </c>
      <c r="H13" s="189">
        <v>35.555555555555557</v>
      </c>
      <c r="I13" s="189">
        <v>6.6666666666666661</v>
      </c>
      <c r="J13" s="189">
        <v>37.777777777777779</v>
      </c>
      <c r="K13" s="189">
        <v>35.555555555555557</v>
      </c>
      <c r="L13" s="189">
        <v>57.777777777777771</v>
      </c>
      <c r="M13" s="190">
        <v>13.333333333333332</v>
      </c>
      <c r="N13" s="189">
        <v>0</v>
      </c>
      <c r="O13" s="191">
        <v>0</v>
      </c>
      <c r="P13" s="189">
        <v>22.222222222222221</v>
      </c>
      <c r="Q13" s="189">
        <v>0</v>
      </c>
      <c r="R13" s="189">
        <v>0</v>
      </c>
      <c r="S13" s="189">
        <v>15.555555555555557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61</v>
      </c>
      <c r="C14" s="188">
        <v>53.448275862068968</v>
      </c>
      <c r="D14" s="189">
        <v>32.758620689655174</v>
      </c>
      <c r="E14" s="190">
        <v>13.793103448275863</v>
      </c>
      <c r="F14" s="190">
        <v>34.482758620689658</v>
      </c>
      <c r="G14" s="189">
        <v>29.310344827586206</v>
      </c>
      <c r="H14" s="189">
        <v>51.724137931034484</v>
      </c>
      <c r="I14" s="189">
        <v>0</v>
      </c>
      <c r="J14" s="189">
        <v>12.068965517241379</v>
      </c>
      <c r="K14" s="189">
        <v>1.7241379310344829</v>
      </c>
      <c r="L14" s="189">
        <v>86.206896551724128</v>
      </c>
      <c r="M14" s="193">
        <v>0</v>
      </c>
      <c r="N14" s="189">
        <v>17.241379310344829</v>
      </c>
      <c r="O14" s="189">
        <v>3.4482758620689657</v>
      </c>
      <c r="P14" s="189">
        <v>20.689655172413794</v>
      </c>
      <c r="Q14" s="189">
        <v>0</v>
      </c>
      <c r="R14" s="189">
        <v>5.1724137931034484</v>
      </c>
      <c r="S14" s="189">
        <v>0</v>
      </c>
      <c r="T14" s="192">
        <v>1.7241379310344829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333</v>
      </c>
      <c r="C15" s="188">
        <v>80.303030303030297</v>
      </c>
      <c r="D15" s="189">
        <v>10.303030303030303</v>
      </c>
      <c r="E15" s="190">
        <v>9.3939393939393945</v>
      </c>
      <c r="F15" s="190">
        <v>55.454545454545453</v>
      </c>
      <c r="G15" s="189">
        <v>63.939393939393938</v>
      </c>
      <c r="H15" s="189">
        <v>16.666666666666668</v>
      </c>
      <c r="I15" s="189">
        <v>0.30303030303030304</v>
      </c>
      <c r="J15" s="189">
        <v>19.696969696969699</v>
      </c>
      <c r="K15" s="189">
        <v>50</v>
      </c>
      <c r="L15" s="189">
        <v>44.545454545454547</v>
      </c>
      <c r="M15" s="190">
        <v>0</v>
      </c>
      <c r="N15" s="189">
        <v>89.090909090909093</v>
      </c>
      <c r="O15" s="189">
        <v>2.1212121212121211</v>
      </c>
      <c r="P15" s="189">
        <v>18.181818181818183</v>
      </c>
      <c r="Q15" s="189">
        <v>0.60606060606060608</v>
      </c>
      <c r="R15" s="189">
        <v>16.969696969696969</v>
      </c>
      <c r="S15" s="189">
        <v>3.333333333333333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19</v>
      </c>
      <c r="C16" s="188">
        <v>0</v>
      </c>
      <c r="D16" s="189">
        <v>33.333333333333336</v>
      </c>
      <c r="E16" s="190">
        <v>66.666666666666671</v>
      </c>
      <c r="F16" s="190">
        <v>66.666666666666671</v>
      </c>
      <c r="G16" s="189">
        <v>91.666666666666657</v>
      </c>
      <c r="H16" s="189">
        <v>33.333333333333336</v>
      </c>
      <c r="I16" s="189">
        <v>0</v>
      </c>
      <c r="J16" s="189">
        <v>0</v>
      </c>
      <c r="K16" s="189">
        <v>0</v>
      </c>
      <c r="L16" s="189">
        <v>0</v>
      </c>
      <c r="M16" s="190">
        <v>0</v>
      </c>
      <c r="N16" s="189">
        <v>0</v>
      </c>
      <c r="O16" s="189">
        <v>8.3333333333333339</v>
      </c>
      <c r="P16" s="189">
        <v>25</v>
      </c>
      <c r="Q16" s="191">
        <v>0</v>
      </c>
      <c r="R16" s="189">
        <v>8.3333333333333339</v>
      </c>
      <c r="S16" s="189">
        <v>41.666666666666671</v>
      </c>
      <c r="T16" s="192">
        <v>91.666666666666657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23</v>
      </c>
      <c r="C17" s="188">
        <v>46.666666666666671</v>
      </c>
      <c r="D17" s="189">
        <v>40</v>
      </c>
      <c r="E17" s="190">
        <v>13.333333333333332</v>
      </c>
      <c r="F17" s="190">
        <v>80</v>
      </c>
      <c r="G17" s="189">
        <v>26.666666666666664</v>
      </c>
      <c r="H17" s="189">
        <v>20</v>
      </c>
      <c r="I17" s="189">
        <v>33.333333333333336</v>
      </c>
      <c r="J17" s="189">
        <v>13.333333333333332</v>
      </c>
      <c r="K17" s="189">
        <v>53.333333333333329</v>
      </c>
      <c r="L17" s="189">
        <v>6.6666666666666661</v>
      </c>
      <c r="M17" s="190">
        <v>33.333333333333336</v>
      </c>
      <c r="N17" s="189">
        <v>46.666666666666671</v>
      </c>
      <c r="O17" s="189">
        <v>0</v>
      </c>
      <c r="P17" s="189">
        <v>13.333333333333332</v>
      </c>
      <c r="Q17" s="191">
        <v>6.6666666666666661</v>
      </c>
      <c r="R17" s="189">
        <v>13.333333333333332</v>
      </c>
      <c r="S17" s="189">
        <v>6.6666666666666661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80</v>
      </c>
      <c r="C18" s="188">
        <v>43.478260869565219</v>
      </c>
      <c r="D18" s="189">
        <v>31.884057971014496</v>
      </c>
      <c r="E18" s="190">
        <v>24.637681159420289</v>
      </c>
      <c r="F18" s="190">
        <v>49.275362318840578</v>
      </c>
      <c r="G18" s="189">
        <v>34.782608695652172</v>
      </c>
      <c r="H18" s="189">
        <v>14.492753623188404</v>
      </c>
      <c r="I18" s="189">
        <v>0</v>
      </c>
      <c r="J18" s="189">
        <v>37.681159420289852</v>
      </c>
      <c r="K18" s="189">
        <v>0</v>
      </c>
      <c r="L18" s="189">
        <v>42.028985507246382</v>
      </c>
      <c r="M18" s="190">
        <v>0</v>
      </c>
      <c r="N18" s="189">
        <v>30.434782608695649</v>
      </c>
      <c r="O18" s="191">
        <v>1.4492753623188406</v>
      </c>
      <c r="P18" s="189">
        <v>17.391304347826086</v>
      </c>
      <c r="Q18" s="189">
        <v>2.8985507246376812</v>
      </c>
      <c r="R18" s="189">
        <v>4.3478260869565215</v>
      </c>
      <c r="S18" s="189">
        <v>28.985507246376809</v>
      </c>
      <c r="T18" s="192">
        <v>0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25</v>
      </c>
      <c r="C19" s="188">
        <v>20</v>
      </c>
      <c r="D19" s="189">
        <v>24</v>
      </c>
      <c r="E19" s="190">
        <v>56</v>
      </c>
      <c r="F19" s="190">
        <v>84</v>
      </c>
      <c r="G19" s="189">
        <v>36</v>
      </c>
      <c r="H19" s="189">
        <v>20</v>
      </c>
      <c r="I19" s="191">
        <v>0</v>
      </c>
      <c r="J19" s="189">
        <v>20</v>
      </c>
      <c r="K19" s="189">
        <v>4</v>
      </c>
      <c r="L19" s="189">
        <v>48</v>
      </c>
      <c r="M19" s="193">
        <v>4</v>
      </c>
      <c r="N19" s="189">
        <v>100</v>
      </c>
      <c r="O19" s="189">
        <v>4</v>
      </c>
      <c r="P19" s="189">
        <v>40</v>
      </c>
      <c r="Q19" s="189">
        <v>0</v>
      </c>
      <c r="R19" s="191">
        <v>28</v>
      </c>
      <c r="S19" s="189">
        <v>48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53</v>
      </c>
      <c r="C20" s="188">
        <v>59.45945945945946</v>
      </c>
      <c r="D20" s="189">
        <v>27.027027027027025</v>
      </c>
      <c r="E20" s="190">
        <v>13.513513513513512</v>
      </c>
      <c r="F20" s="190">
        <v>48.648648648648653</v>
      </c>
      <c r="G20" s="189">
        <v>29.72972972972973</v>
      </c>
      <c r="H20" s="189">
        <v>29.72972972972973</v>
      </c>
      <c r="I20" s="189">
        <v>0</v>
      </c>
      <c r="J20" s="189">
        <v>10.810810810810811</v>
      </c>
      <c r="K20" s="189">
        <v>0</v>
      </c>
      <c r="L20" s="189">
        <v>100</v>
      </c>
      <c r="M20" s="190">
        <v>0</v>
      </c>
      <c r="N20" s="189">
        <v>72.972972972972968</v>
      </c>
      <c r="O20" s="189">
        <v>2.7027027027027026</v>
      </c>
      <c r="P20" s="189">
        <v>13.513513513513512</v>
      </c>
      <c r="Q20" s="189">
        <v>0</v>
      </c>
      <c r="R20" s="189">
        <v>0</v>
      </c>
      <c r="S20" s="189">
        <v>2.7027027027027026</v>
      </c>
      <c r="T20" s="192">
        <v>43.243243243243242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83</v>
      </c>
      <c r="C21" s="195">
        <v>59.61538461538462</v>
      </c>
      <c r="D21" s="196">
        <v>34.615384615384613</v>
      </c>
      <c r="E21" s="197">
        <v>5.7692307692307692</v>
      </c>
      <c r="F21" s="197">
        <v>40.384615384615387</v>
      </c>
      <c r="G21" s="196">
        <v>21.153846153846153</v>
      </c>
      <c r="H21" s="196">
        <v>21.153846153846153</v>
      </c>
      <c r="I21" s="198">
        <v>3.8461538461538463</v>
      </c>
      <c r="J21" s="196">
        <v>57.692307692307693</v>
      </c>
      <c r="K21" s="196">
        <v>28.846153846153847</v>
      </c>
      <c r="L21" s="196">
        <v>17.307692307692307</v>
      </c>
      <c r="M21" s="199">
        <v>1.9230769230769231</v>
      </c>
      <c r="N21" s="196">
        <v>9.615384615384615</v>
      </c>
      <c r="O21" s="196">
        <v>7.6923076923076925</v>
      </c>
      <c r="P21" s="196">
        <v>9.615384615384615</v>
      </c>
      <c r="Q21" s="196">
        <v>11.538461538461538</v>
      </c>
      <c r="R21" s="196">
        <v>5.7692307692307692</v>
      </c>
      <c r="S21" s="198">
        <v>7.6923076923076925</v>
      </c>
      <c r="T21" s="200">
        <v>3.8461538461538463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1006</v>
      </c>
      <c r="C22" s="209">
        <v>59.25925925925926</v>
      </c>
      <c r="D22" s="210">
        <v>23.232323232323232</v>
      </c>
      <c r="E22" s="211">
        <v>17.508417508417509</v>
      </c>
      <c r="F22" s="211">
        <v>54.208754208754208</v>
      </c>
      <c r="G22" s="210">
        <v>43.097643097643093</v>
      </c>
      <c r="H22" s="210">
        <v>27.048260381593714</v>
      </c>
      <c r="I22" s="210">
        <v>2.918069584736251</v>
      </c>
      <c r="J22" s="210">
        <v>23.007856341189676</v>
      </c>
      <c r="K22" s="210">
        <v>23.456790123456791</v>
      </c>
      <c r="L22" s="210">
        <v>49.607182940516275</v>
      </c>
      <c r="M22" s="211">
        <v>1.9079685746352413</v>
      </c>
      <c r="N22" s="210">
        <v>57.687991021324351</v>
      </c>
      <c r="O22" s="210">
        <v>2.4691358024691357</v>
      </c>
      <c r="P22" s="210">
        <v>16.610549943883278</v>
      </c>
      <c r="Q22" s="210">
        <v>1.6835016835016836</v>
      </c>
      <c r="R22" s="210">
        <v>11.672278338945004</v>
      </c>
      <c r="S22" s="210">
        <v>10.549943883277217</v>
      </c>
      <c r="T22" s="212">
        <v>5.3872053872053867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topLeftCell="A5" zoomScale="90" zoomScaleNormal="90" workbookViewId="0">
      <selection activeCell="C15" sqref="C15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2</v>
      </c>
      <c r="C7" s="32">
        <v>1</v>
      </c>
      <c r="D7" s="41">
        <f>IF(B7&gt;0,C7/B7,0)</f>
        <v>0.5</v>
      </c>
      <c r="E7" s="34">
        <v>0</v>
      </c>
      <c r="F7" s="35">
        <v>0</v>
      </c>
      <c r="G7" s="32">
        <v>0</v>
      </c>
      <c r="H7" s="32">
        <v>0</v>
      </c>
      <c r="I7" s="36">
        <v>0</v>
      </c>
      <c r="J7" s="35">
        <v>0</v>
      </c>
      <c r="K7" s="36">
        <v>0</v>
      </c>
      <c r="L7" s="37">
        <v>0</v>
      </c>
      <c r="M7" s="36">
        <v>0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0</v>
      </c>
      <c r="D11" s="41">
        <f t="shared" si="0"/>
        <v>0</v>
      </c>
      <c r="E11" s="42">
        <v>0</v>
      </c>
      <c r="F11" s="43">
        <v>0</v>
      </c>
      <c r="G11" s="40">
        <v>0</v>
      </c>
      <c r="H11" s="43">
        <v>0</v>
      </c>
      <c r="I11" s="44">
        <v>0</v>
      </c>
      <c r="J11" s="43">
        <v>0</v>
      </c>
      <c r="K11" s="44">
        <v>0</v>
      </c>
      <c r="L11" s="45">
        <v>0</v>
      </c>
      <c r="M11" s="44">
        <v>0</v>
      </c>
      <c r="N11" s="46">
        <v>0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1</v>
      </c>
      <c r="D12" s="41">
        <f t="shared" si="0"/>
        <v>0</v>
      </c>
      <c r="E12" s="39">
        <v>1</v>
      </c>
      <c r="F12" s="43">
        <v>0</v>
      </c>
      <c r="G12" s="40">
        <v>1</v>
      </c>
      <c r="H12" s="43">
        <v>0</v>
      </c>
      <c r="I12" s="44">
        <v>1</v>
      </c>
      <c r="J12" s="40">
        <v>0</v>
      </c>
      <c r="K12" s="47">
        <v>1</v>
      </c>
      <c r="L12" s="45">
        <v>0</v>
      </c>
      <c r="M12" s="44">
        <v>1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23</v>
      </c>
      <c r="C13" s="40">
        <v>18</v>
      </c>
      <c r="D13" s="41">
        <f t="shared" si="0"/>
        <v>0.78260869565217395</v>
      </c>
      <c r="E13" s="42">
        <v>18</v>
      </c>
      <c r="F13" s="43">
        <v>18</v>
      </c>
      <c r="G13" s="40">
        <v>18</v>
      </c>
      <c r="H13" s="43">
        <v>18</v>
      </c>
      <c r="I13" s="44">
        <v>18</v>
      </c>
      <c r="J13" s="43">
        <v>18</v>
      </c>
      <c r="K13" s="44">
        <v>18</v>
      </c>
      <c r="L13" s="45">
        <v>16</v>
      </c>
      <c r="M13" s="44">
        <v>18</v>
      </c>
      <c r="N13" s="46">
        <v>18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0</v>
      </c>
      <c r="D14" s="41">
        <f t="shared" si="0"/>
        <v>0</v>
      </c>
      <c r="E14" s="42">
        <v>0</v>
      </c>
      <c r="F14" s="43">
        <v>0</v>
      </c>
      <c r="G14" s="40">
        <v>0</v>
      </c>
      <c r="H14" s="43">
        <v>0</v>
      </c>
      <c r="I14" s="44">
        <v>0</v>
      </c>
      <c r="J14" s="43">
        <v>0</v>
      </c>
      <c r="K14" s="44">
        <v>0</v>
      </c>
      <c r="L14" s="45">
        <v>0</v>
      </c>
      <c r="M14" s="44">
        <v>0</v>
      </c>
      <c r="N14" s="46">
        <v>0</v>
      </c>
      <c r="O14" s="28"/>
    </row>
    <row r="15" spans="1:18" s="29" customFormat="1" ht="20.100000000000001" customHeight="1" x14ac:dyDescent="0.2">
      <c r="A15" s="18" t="s">
        <v>43</v>
      </c>
      <c r="B15" s="39">
        <v>151</v>
      </c>
      <c r="C15" s="40">
        <v>142</v>
      </c>
      <c r="D15" s="41">
        <f t="shared" si="0"/>
        <v>0.94039735099337751</v>
      </c>
      <c r="E15" s="42">
        <v>93</v>
      </c>
      <c r="F15" s="43">
        <v>9</v>
      </c>
      <c r="G15" s="40">
        <v>142</v>
      </c>
      <c r="H15" s="43">
        <v>98</v>
      </c>
      <c r="I15" s="44">
        <v>107</v>
      </c>
      <c r="J15" s="43">
        <v>68</v>
      </c>
      <c r="K15" s="44">
        <v>89</v>
      </c>
      <c r="L15" s="45">
        <v>93</v>
      </c>
      <c r="M15" s="44">
        <v>91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8</v>
      </c>
      <c r="C16" s="40">
        <v>6</v>
      </c>
      <c r="D16" s="41">
        <f t="shared" si="0"/>
        <v>0.75</v>
      </c>
      <c r="E16" s="42">
        <v>6</v>
      </c>
      <c r="F16" s="43">
        <v>6</v>
      </c>
      <c r="G16" s="40">
        <v>6</v>
      </c>
      <c r="H16" s="43">
        <v>6</v>
      </c>
      <c r="I16" s="44">
        <v>6</v>
      </c>
      <c r="J16" s="43">
        <v>6</v>
      </c>
      <c r="K16" s="44">
        <v>6</v>
      </c>
      <c r="L16" s="45">
        <v>6</v>
      </c>
      <c r="M16" s="44">
        <v>6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13</v>
      </c>
      <c r="C17" s="40">
        <v>3</v>
      </c>
      <c r="D17" s="41">
        <f t="shared" si="0"/>
        <v>0.23076923076923078</v>
      </c>
      <c r="E17" s="42">
        <v>3</v>
      </c>
      <c r="F17" s="43">
        <v>0</v>
      </c>
      <c r="G17" s="40">
        <v>0</v>
      </c>
      <c r="H17" s="43">
        <v>3</v>
      </c>
      <c r="I17" s="44">
        <v>3</v>
      </c>
      <c r="J17" s="43">
        <v>3</v>
      </c>
      <c r="K17" s="44">
        <v>3</v>
      </c>
      <c r="L17" s="45">
        <v>3</v>
      </c>
      <c r="M17" s="44">
        <v>3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45</v>
      </c>
      <c r="C18" s="40">
        <v>8</v>
      </c>
      <c r="D18" s="41">
        <f t="shared" si="0"/>
        <v>0.17777777777777778</v>
      </c>
      <c r="E18" s="42">
        <v>5</v>
      </c>
      <c r="F18" s="43">
        <v>4</v>
      </c>
      <c r="G18" s="40">
        <v>7</v>
      </c>
      <c r="H18" s="43">
        <v>6</v>
      </c>
      <c r="I18" s="44">
        <v>6</v>
      </c>
      <c r="J18" s="43">
        <v>1</v>
      </c>
      <c r="K18" s="44">
        <v>0</v>
      </c>
      <c r="L18" s="45">
        <v>7</v>
      </c>
      <c r="M18" s="44">
        <v>6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0</v>
      </c>
      <c r="D19" s="41">
        <f t="shared" si="0"/>
        <v>0</v>
      </c>
      <c r="E19" s="42">
        <v>0</v>
      </c>
      <c r="F19" s="43">
        <v>0</v>
      </c>
      <c r="G19" s="40">
        <v>0</v>
      </c>
      <c r="H19" s="43">
        <v>0</v>
      </c>
      <c r="I19" s="44">
        <v>0</v>
      </c>
      <c r="J19" s="43">
        <v>0</v>
      </c>
      <c r="K19" s="44">
        <v>0</v>
      </c>
      <c r="L19" s="45">
        <v>0</v>
      </c>
      <c r="M19" s="44">
        <v>0</v>
      </c>
      <c r="N19" s="46">
        <v>0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30</v>
      </c>
      <c r="C21" s="51">
        <v>21</v>
      </c>
      <c r="D21" s="52">
        <f>IF(B21&gt;0,C21/B21,0)</f>
        <v>0.7</v>
      </c>
      <c r="E21" s="53">
        <v>2</v>
      </c>
      <c r="F21" s="54">
        <v>3</v>
      </c>
      <c r="G21" s="51">
        <v>15</v>
      </c>
      <c r="H21" s="54">
        <v>0</v>
      </c>
      <c r="I21" s="55">
        <v>15</v>
      </c>
      <c r="J21" s="54">
        <v>1</v>
      </c>
      <c r="K21" s="55">
        <v>3</v>
      </c>
      <c r="L21" s="56">
        <v>0</v>
      </c>
      <c r="M21" s="55">
        <v>12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272</v>
      </c>
      <c r="C22" s="60">
        <f>SUM(C6:C21)</f>
        <v>200</v>
      </c>
      <c r="D22" s="61">
        <f t="shared" ref="D7:D22" si="1">(C22/B22)</f>
        <v>0.73529411764705888</v>
      </c>
      <c r="E22" s="60">
        <f>SUM(E6:E21)</f>
        <v>128</v>
      </c>
      <c r="F22" s="60">
        <f t="shared" ref="F22:N22" si="2">SUM(F6:F21)</f>
        <v>40</v>
      </c>
      <c r="G22" s="60">
        <f t="shared" si="2"/>
        <v>189</v>
      </c>
      <c r="H22" s="60">
        <f t="shared" si="2"/>
        <v>131</v>
      </c>
      <c r="I22" s="60">
        <f t="shared" si="2"/>
        <v>156</v>
      </c>
      <c r="J22" s="60">
        <f t="shared" si="2"/>
        <v>97</v>
      </c>
      <c r="K22" s="60">
        <f t="shared" si="2"/>
        <v>120</v>
      </c>
      <c r="L22" s="60">
        <f t="shared" si="2"/>
        <v>125</v>
      </c>
      <c r="M22" s="60">
        <f t="shared" si="2"/>
        <v>137</v>
      </c>
      <c r="N22" s="62">
        <f t="shared" si="2"/>
        <v>18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J7" sqref="J7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FY24 QUARTER ENDING DECEMBER 31, 2023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50</v>
      </c>
      <c r="C6" s="20">
        <v>32</v>
      </c>
      <c r="D6" s="21">
        <f t="shared" ref="D6:D22" si="0">(C6/B6)</f>
        <v>0.64</v>
      </c>
      <c r="E6" s="22">
        <v>0</v>
      </c>
      <c r="F6" s="23">
        <v>22</v>
      </c>
      <c r="G6" s="20">
        <v>32</v>
      </c>
      <c r="H6" s="20">
        <v>6</v>
      </c>
      <c r="I6" s="24">
        <v>15</v>
      </c>
      <c r="J6" s="23">
        <v>0</v>
      </c>
      <c r="K6" s="25">
        <v>0</v>
      </c>
      <c r="L6" s="26">
        <v>0</v>
      </c>
      <c r="M6" s="24">
        <v>32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80</v>
      </c>
      <c r="C7" s="32">
        <v>81</v>
      </c>
      <c r="D7" s="33">
        <f t="shared" si="0"/>
        <v>1.0125</v>
      </c>
      <c r="E7" s="34">
        <v>64</v>
      </c>
      <c r="F7" s="35">
        <v>20</v>
      </c>
      <c r="G7" s="32">
        <v>17</v>
      </c>
      <c r="H7" s="32">
        <v>17</v>
      </c>
      <c r="I7" s="36">
        <v>41</v>
      </c>
      <c r="J7" s="35">
        <v>50</v>
      </c>
      <c r="K7" s="36">
        <v>50</v>
      </c>
      <c r="L7" s="37">
        <v>49</v>
      </c>
      <c r="M7" s="36">
        <v>59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45</v>
      </c>
      <c r="C8" s="40">
        <v>15</v>
      </c>
      <c r="D8" s="41">
        <f t="shared" si="0"/>
        <v>0.33333333333333331</v>
      </c>
      <c r="E8" s="42">
        <v>0</v>
      </c>
      <c r="F8" s="43">
        <v>14</v>
      </c>
      <c r="G8" s="40">
        <v>0</v>
      </c>
      <c r="H8" s="43">
        <v>1</v>
      </c>
      <c r="I8" s="44">
        <v>1</v>
      </c>
      <c r="J8" s="43">
        <v>1</v>
      </c>
      <c r="K8" s="44">
        <v>0</v>
      </c>
      <c r="L8" s="45">
        <v>0</v>
      </c>
      <c r="M8" s="44">
        <v>11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72</v>
      </c>
      <c r="C9" s="40">
        <v>25</v>
      </c>
      <c r="D9" s="41">
        <f t="shared" si="0"/>
        <v>0.34722222222222221</v>
      </c>
      <c r="E9" s="42">
        <v>1</v>
      </c>
      <c r="F9" s="43">
        <v>0</v>
      </c>
      <c r="G9" s="40">
        <v>1</v>
      </c>
      <c r="H9" s="43">
        <v>1</v>
      </c>
      <c r="I9" s="44">
        <v>1</v>
      </c>
      <c r="J9" s="43">
        <v>9</v>
      </c>
      <c r="K9" s="44">
        <v>0</v>
      </c>
      <c r="L9" s="45">
        <v>1</v>
      </c>
      <c r="M9" s="44">
        <v>1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74</v>
      </c>
      <c r="C10" s="40">
        <v>46</v>
      </c>
      <c r="D10" s="41">
        <f t="shared" si="0"/>
        <v>0.6216216216216216</v>
      </c>
      <c r="E10" s="42">
        <v>46</v>
      </c>
      <c r="F10" s="43">
        <v>46</v>
      </c>
      <c r="G10" s="40">
        <v>46</v>
      </c>
      <c r="H10" s="43">
        <v>46</v>
      </c>
      <c r="I10" s="44">
        <v>46</v>
      </c>
      <c r="J10" s="43">
        <v>46</v>
      </c>
      <c r="K10" s="44">
        <v>46</v>
      </c>
      <c r="L10" s="45">
        <v>46</v>
      </c>
      <c r="M10" s="44">
        <v>6</v>
      </c>
      <c r="N10" s="46">
        <v>46</v>
      </c>
      <c r="O10" s="28"/>
    </row>
    <row r="11" spans="1:18" s="29" customFormat="1" ht="20.100000000000001" customHeight="1" x14ac:dyDescent="0.2">
      <c r="A11" s="18" t="s">
        <v>39</v>
      </c>
      <c r="B11" s="39">
        <v>128</v>
      </c>
      <c r="C11" s="40">
        <v>70</v>
      </c>
      <c r="D11" s="41">
        <f t="shared" si="0"/>
        <v>0.546875</v>
      </c>
      <c r="E11" s="42">
        <v>68</v>
      </c>
      <c r="F11" s="43">
        <v>46</v>
      </c>
      <c r="G11" s="40">
        <v>64</v>
      </c>
      <c r="H11" s="43">
        <v>1</v>
      </c>
      <c r="I11" s="44">
        <v>31</v>
      </c>
      <c r="J11" s="43">
        <v>34</v>
      </c>
      <c r="K11" s="44">
        <v>67</v>
      </c>
      <c r="L11" s="45">
        <v>0</v>
      </c>
      <c r="M11" s="44">
        <v>68</v>
      </c>
      <c r="N11" s="46">
        <v>56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11</v>
      </c>
      <c r="D12" s="41">
        <f t="shared" si="0"/>
        <v>0.2</v>
      </c>
      <c r="E12" s="39">
        <v>11</v>
      </c>
      <c r="F12" s="43">
        <v>0</v>
      </c>
      <c r="G12" s="40">
        <v>11</v>
      </c>
      <c r="H12" s="43">
        <v>0</v>
      </c>
      <c r="I12" s="44">
        <v>1</v>
      </c>
      <c r="J12" s="40">
        <v>5</v>
      </c>
      <c r="K12" s="47">
        <v>5</v>
      </c>
      <c r="L12" s="45">
        <v>0</v>
      </c>
      <c r="M12" s="44">
        <v>11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46</v>
      </c>
      <c r="C13" s="40">
        <v>29</v>
      </c>
      <c r="D13" s="41">
        <f t="shared" si="0"/>
        <v>0.63043478260869568</v>
      </c>
      <c r="E13" s="42">
        <v>28</v>
      </c>
      <c r="F13" s="43">
        <v>28</v>
      </c>
      <c r="G13" s="40">
        <v>28</v>
      </c>
      <c r="H13" s="43">
        <v>20</v>
      </c>
      <c r="I13" s="44">
        <v>28</v>
      </c>
      <c r="J13" s="43">
        <v>28</v>
      </c>
      <c r="K13" s="44">
        <v>28</v>
      </c>
      <c r="L13" s="45">
        <v>22</v>
      </c>
      <c r="M13" s="44">
        <v>28</v>
      </c>
      <c r="N13" s="46">
        <v>28</v>
      </c>
      <c r="O13" s="28"/>
    </row>
    <row r="14" spans="1:18" s="29" customFormat="1" ht="20.100000000000001" customHeight="1" x14ac:dyDescent="0.2">
      <c r="A14" s="18" t="s">
        <v>42</v>
      </c>
      <c r="B14" s="39">
        <v>100</v>
      </c>
      <c r="C14" s="40">
        <v>61</v>
      </c>
      <c r="D14" s="41">
        <f t="shared" si="0"/>
        <v>0.61</v>
      </c>
      <c r="E14" s="42">
        <v>55</v>
      </c>
      <c r="F14" s="43">
        <v>47</v>
      </c>
      <c r="G14" s="40">
        <v>43</v>
      </c>
      <c r="H14" s="43">
        <v>42</v>
      </c>
      <c r="I14" s="44">
        <v>44</v>
      </c>
      <c r="J14" s="43">
        <v>55</v>
      </c>
      <c r="K14" s="44">
        <v>43</v>
      </c>
      <c r="L14" s="45">
        <v>54</v>
      </c>
      <c r="M14" s="44">
        <v>49</v>
      </c>
      <c r="N14" s="46">
        <v>25</v>
      </c>
      <c r="O14" s="28"/>
    </row>
    <row r="15" spans="1:18" s="29" customFormat="1" ht="20.100000000000001" customHeight="1" x14ac:dyDescent="0.2">
      <c r="A15" s="18" t="s">
        <v>43</v>
      </c>
      <c r="B15" s="39">
        <v>306</v>
      </c>
      <c r="C15" s="40">
        <v>191</v>
      </c>
      <c r="D15" s="41">
        <f t="shared" si="0"/>
        <v>0.62418300653594772</v>
      </c>
      <c r="E15" s="42">
        <v>190</v>
      </c>
      <c r="F15" s="43">
        <v>190</v>
      </c>
      <c r="G15" s="40">
        <v>96</v>
      </c>
      <c r="H15" s="43">
        <v>75</v>
      </c>
      <c r="I15" s="44">
        <v>114</v>
      </c>
      <c r="J15" s="43">
        <v>101</v>
      </c>
      <c r="K15" s="44">
        <v>65</v>
      </c>
      <c r="L15" s="45">
        <v>152</v>
      </c>
      <c r="M15" s="44">
        <v>179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85</v>
      </c>
      <c r="C16" s="40">
        <v>13</v>
      </c>
      <c r="D16" s="41">
        <f t="shared" si="0"/>
        <v>0.15294117647058825</v>
      </c>
      <c r="E16" s="42">
        <v>0</v>
      </c>
      <c r="F16" s="43">
        <v>0</v>
      </c>
      <c r="G16" s="40">
        <v>1</v>
      </c>
      <c r="H16" s="43">
        <v>0</v>
      </c>
      <c r="I16" s="44">
        <v>0</v>
      </c>
      <c r="J16" s="43">
        <v>12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66</v>
      </c>
      <c r="C17" s="40">
        <v>20</v>
      </c>
      <c r="D17" s="41">
        <f t="shared" si="0"/>
        <v>0.30303030303030304</v>
      </c>
      <c r="E17" s="42">
        <v>13</v>
      </c>
      <c r="F17" s="43">
        <v>0</v>
      </c>
      <c r="G17" s="40">
        <v>19</v>
      </c>
      <c r="H17" s="43">
        <v>1</v>
      </c>
      <c r="I17" s="44">
        <v>13</v>
      </c>
      <c r="J17" s="43">
        <v>20</v>
      </c>
      <c r="K17" s="44">
        <v>3</v>
      </c>
      <c r="L17" s="45">
        <v>9</v>
      </c>
      <c r="M17" s="44">
        <v>18</v>
      </c>
      <c r="N17" s="46">
        <v>7</v>
      </c>
      <c r="O17" s="28"/>
    </row>
    <row r="18" spans="1:22" s="29" customFormat="1" ht="20.100000000000001" customHeight="1" x14ac:dyDescent="0.2">
      <c r="A18" s="18" t="s">
        <v>46</v>
      </c>
      <c r="B18" s="39">
        <v>127</v>
      </c>
      <c r="C18" s="40">
        <v>72</v>
      </c>
      <c r="D18" s="41">
        <f t="shared" si="0"/>
        <v>0.56692913385826771</v>
      </c>
      <c r="E18" s="42">
        <v>56</v>
      </c>
      <c r="F18" s="43">
        <v>40</v>
      </c>
      <c r="G18" s="40">
        <v>37</v>
      </c>
      <c r="H18" s="43">
        <v>27</v>
      </c>
      <c r="I18" s="44">
        <v>27</v>
      </c>
      <c r="J18" s="43">
        <v>23</v>
      </c>
      <c r="K18" s="44">
        <v>2</v>
      </c>
      <c r="L18" s="45">
        <v>61</v>
      </c>
      <c r="M18" s="44">
        <v>37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50</v>
      </c>
      <c r="C19" s="40">
        <v>25</v>
      </c>
      <c r="D19" s="41">
        <f t="shared" si="0"/>
        <v>0.5</v>
      </c>
      <c r="E19" s="42">
        <v>25</v>
      </c>
      <c r="F19" s="43">
        <v>24</v>
      </c>
      <c r="G19" s="40">
        <v>24</v>
      </c>
      <c r="H19" s="43">
        <v>25</v>
      </c>
      <c r="I19" s="44">
        <v>0</v>
      </c>
      <c r="J19" s="43">
        <v>25</v>
      </c>
      <c r="K19" s="44">
        <v>25</v>
      </c>
      <c r="L19" s="45">
        <v>25</v>
      </c>
      <c r="M19" s="44">
        <v>24</v>
      </c>
      <c r="N19" s="46">
        <v>25</v>
      </c>
      <c r="O19" s="28"/>
    </row>
    <row r="20" spans="1:22" s="29" customFormat="1" ht="20.100000000000001" customHeight="1" x14ac:dyDescent="0.2">
      <c r="A20" s="18" t="s">
        <v>48</v>
      </c>
      <c r="B20" s="39">
        <v>84</v>
      </c>
      <c r="C20" s="40">
        <v>53</v>
      </c>
      <c r="D20" s="41">
        <f t="shared" si="0"/>
        <v>0.63095238095238093</v>
      </c>
      <c r="E20" s="42">
        <v>53</v>
      </c>
      <c r="F20" s="43">
        <v>50</v>
      </c>
      <c r="G20" s="40">
        <v>34</v>
      </c>
      <c r="H20" s="43">
        <v>49</v>
      </c>
      <c r="I20" s="44">
        <v>49</v>
      </c>
      <c r="J20" s="43">
        <v>27</v>
      </c>
      <c r="K20" s="44">
        <v>40</v>
      </c>
      <c r="L20" s="45">
        <v>11</v>
      </c>
      <c r="M20" s="44">
        <v>48</v>
      </c>
      <c r="N20" s="46">
        <v>44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130</v>
      </c>
      <c r="C21" s="51">
        <v>62</v>
      </c>
      <c r="D21" s="52">
        <f t="shared" si="0"/>
        <v>0.47692307692307695</v>
      </c>
      <c r="E21" s="53">
        <v>15</v>
      </c>
      <c r="F21" s="54">
        <v>24</v>
      </c>
      <c r="G21" s="51">
        <v>41</v>
      </c>
      <c r="H21" s="54">
        <v>3</v>
      </c>
      <c r="I21" s="55">
        <v>39</v>
      </c>
      <c r="J21" s="54">
        <v>17</v>
      </c>
      <c r="K21" s="55">
        <v>24</v>
      </c>
      <c r="L21" s="56">
        <v>0</v>
      </c>
      <c r="M21" s="55">
        <v>18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1498</v>
      </c>
      <c r="C22" s="60">
        <f>SUM(C6:C21)</f>
        <v>806</v>
      </c>
      <c r="D22" s="61">
        <f t="shared" si="0"/>
        <v>0.53805073431241657</v>
      </c>
      <c r="E22" s="60">
        <f>SUM(E6:E21)</f>
        <v>625</v>
      </c>
      <c r="F22" s="60">
        <f t="shared" ref="F22:N22" si="1">SUM(F6:F21)</f>
        <v>551</v>
      </c>
      <c r="G22" s="60">
        <f t="shared" si="1"/>
        <v>494</v>
      </c>
      <c r="H22" s="60">
        <f t="shared" si="1"/>
        <v>314</v>
      </c>
      <c r="I22" s="60">
        <f t="shared" si="1"/>
        <v>450</v>
      </c>
      <c r="J22" s="60">
        <f t="shared" si="1"/>
        <v>453</v>
      </c>
      <c r="K22" s="60">
        <f t="shared" si="1"/>
        <v>398</v>
      </c>
      <c r="L22" s="60">
        <f t="shared" si="1"/>
        <v>430</v>
      </c>
      <c r="M22" s="60">
        <f t="shared" si="1"/>
        <v>589</v>
      </c>
      <c r="N22" s="62">
        <f t="shared" si="1"/>
        <v>231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topLeftCell="A13" zoomScale="80" zoomScaleNormal="80" workbookViewId="0">
      <selection activeCell="B21" sqref="B21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FY24 QUARTER ENDING DECEMBER 31, 2023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50</v>
      </c>
      <c r="C6" s="20">
        <f>+'1 In School Youth Part'!C6+'2 Out of School Youth Part'!C6</f>
        <v>32</v>
      </c>
      <c r="D6" s="21">
        <f t="shared" ref="D6:D22" si="0">(C6/B6)</f>
        <v>0.64</v>
      </c>
      <c r="E6" s="67">
        <f>+'1 In School Youth Part'!E6+'2 Out of School Youth Part'!E6</f>
        <v>0</v>
      </c>
      <c r="F6" s="25">
        <f>+'1 In School Youth Part'!F6+'2 Out of School Youth Part'!F6</f>
        <v>22</v>
      </c>
      <c r="G6" s="47">
        <f>+'1 In School Youth Part'!G6+'2 Out of School Youth Part'!G6</f>
        <v>32</v>
      </c>
      <c r="H6" s="47">
        <f>+'1 In School Youth Part'!H6+'2 Out of School Youth Part'!H6</f>
        <v>6</v>
      </c>
      <c r="I6" s="47">
        <f>+'1 In School Youth Part'!I6+'2 Out of School Youth Part'!I6</f>
        <v>15</v>
      </c>
      <c r="J6" s="47">
        <f>+'1 In School Youth Part'!J6+'2 Out of School Youth Part'!J6</f>
        <v>0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32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82</v>
      </c>
      <c r="C7" s="32">
        <f>+'1 In School Youth Part'!C7+'2 Out of School Youth Part'!C7</f>
        <v>82</v>
      </c>
      <c r="D7" s="33">
        <f t="shared" si="0"/>
        <v>1</v>
      </c>
      <c r="E7" s="69">
        <f>+'1 In School Youth Part'!E7+'2 Out of School Youth Part'!E7</f>
        <v>64</v>
      </c>
      <c r="F7" s="47">
        <f>+'1 In School Youth Part'!F7+'2 Out of School Youth Part'!F7</f>
        <v>20</v>
      </c>
      <c r="G7" s="47">
        <f>+'1 In School Youth Part'!G7+'2 Out of School Youth Part'!G7</f>
        <v>17</v>
      </c>
      <c r="H7" s="47">
        <f>+'1 In School Youth Part'!H7+'2 Out of School Youth Part'!H7</f>
        <v>17</v>
      </c>
      <c r="I7" s="47">
        <f>+'1 In School Youth Part'!I7+'2 Out of School Youth Part'!I7</f>
        <v>41</v>
      </c>
      <c r="J7" s="47">
        <f>+'1 In School Youth Part'!J7+'2 Out of School Youth Part'!J7</f>
        <v>50</v>
      </c>
      <c r="K7" s="47">
        <f>+'1 In School Youth Part'!K7+'2 Out of School Youth Part'!K7</f>
        <v>50</v>
      </c>
      <c r="L7" s="47">
        <f>+'1 In School Youth Part'!L7+'2 Out of School Youth Part'!L7</f>
        <v>49</v>
      </c>
      <c r="M7" s="47">
        <f>+'1 In School Youth Part'!M7+'2 Out of School Youth Part'!M7</f>
        <v>59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45</v>
      </c>
      <c r="C8" s="40">
        <f>+'1 In School Youth Part'!C8+'2 Out of School Youth Part'!C8</f>
        <v>15</v>
      </c>
      <c r="D8" s="41">
        <f t="shared" si="0"/>
        <v>0.33333333333333331</v>
      </c>
      <c r="E8" s="69">
        <f>+'1 In School Youth Part'!E8+'2 Out of School Youth Part'!E8</f>
        <v>0</v>
      </c>
      <c r="F8" s="47">
        <f>+'1 In School Youth Part'!F8+'2 Out of School Youth Part'!F8</f>
        <v>14</v>
      </c>
      <c r="G8" s="47">
        <f>+'1 In School Youth Part'!G8+'2 Out of School Youth Part'!G8</f>
        <v>0</v>
      </c>
      <c r="H8" s="47">
        <f>+'1 In School Youth Part'!H8+'2 Out of School Youth Part'!H8</f>
        <v>1</v>
      </c>
      <c r="I8" s="47">
        <f>+'1 In School Youth Part'!I8+'2 Out of School Youth Part'!I8</f>
        <v>1</v>
      </c>
      <c r="J8" s="47">
        <f>+'1 In School Youth Part'!J8+'2 Out of School Youth Part'!J8</f>
        <v>1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11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72</v>
      </c>
      <c r="C9" s="40">
        <f>+'1 In School Youth Part'!C9+'2 Out of School Youth Part'!C9</f>
        <v>25</v>
      </c>
      <c r="D9" s="41">
        <f t="shared" si="0"/>
        <v>0.34722222222222221</v>
      </c>
      <c r="E9" s="69">
        <f>+'1 In School Youth Part'!E9+'2 Out of School Youth Part'!E9</f>
        <v>1</v>
      </c>
      <c r="F9" s="47">
        <f>+'1 In School Youth Part'!F9+'2 Out of School Youth Part'!F9</f>
        <v>0</v>
      </c>
      <c r="G9" s="47">
        <f>+'1 In School Youth Part'!G9+'2 Out of School Youth Part'!G9</f>
        <v>1</v>
      </c>
      <c r="H9" s="47">
        <f>+'1 In School Youth Part'!H9+'2 Out of School Youth Part'!H9</f>
        <v>1</v>
      </c>
      <c r="I9" s="47">
        <f>+'1 In School Youth Part'!I9+'2 Out of School Youth Part'!I9</f>
        <v>1</v>
      </c>
      <c r="J9" s="47">
        <f>+'1 In School Youth Part'!J9+'2 Out of School Youth Part'!J9</f>
        <v>9</v>
      </c>
      <c r="K9" s="47">
        <f>+'1 In School Youth Part'!K9+'2 Out of School Youth Part'!K9</f>
        <v>0</v>
      </c>
      <c r="L9" s="47">
        <f>+'1 In School Youth Part'!L9+'2 Out of School Youth Part'!L9</f>
        <v>1</v>
      </c>
      <c r="M9" s="47">
        <f>+'1 In School Youth Part'!M9+'2 Out of School Youth Part'!M9</f>
        <v>1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74</v>
      </c>
      <c r="C10" s="40">
        <f>+'1 In School Youth Part'!C10+'2 Out of School Youth Part'!C10</f>
        <v>46</v>
      </c>
      <c r="D10" s="41">
        <f t="shared" si="0"/>
        <v>0.6216216216216216</v>
      </c>
      <c r="E10" s="69">
        <f>+'1 In School Youth Part'!E10+'2 Out of School Youth Part'!E10</f>
        <v>46</v>
      </c>
      <c r="F10" s="47">
        <f>+'1 In School Youth Part'!F10+'2 Out of School Youth Part'!F10</f>
        <v>46</v>
      </c>
      <c r="G10" s="47">
        <f>+'1 In School Youth Part'!G10+'2 Out of School Youth Part'!G10</f>
        <v>46</v>
      </c>
      <c r="H10" s="47">
        <f>+'1 In School Youth Part'!H10+'2 Out of School Youth Part'!H10</f>
        <v>46</v>
      </c>
      <c r="I10" s="47">
        <f>+'1 In School Youth Part'!I10+'2 Out of School Youth Part'!I10</f>
        <v>46</v>
      </c>
      <c r="J10" s="47">
        <f>+'1 In School Youth Part'!J10+'2 Out of School Youth Part'!J10</f>
        <v>46</v>
      </c>
      <c r="K10" s="47">
        <f>+'1 In School Youth Part'!K10+'2 Out of School Youth Part'!K10</f>
        <v>46</v>
      </c>
      <c r="L10" s="47">
        <f>+'1 In School Youth Part'!L10+'2 Out of School Youth Part'!L10</f>
        <v>46</v>
      </c>
      <c r="M10" s="47">
        <f>+'1 In School Youth Part'!M10+'2 Out of School Youth Part'!M10</f>
        <v>6</v>
      </c>
      <c r="N10" s="70">
        <f>+'1 In School Youth Part'!N10+'2 Out of School Youth Part'!N10</f>
        <v>46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128</v>
      </c>
      <c r="C11" s="40">
        <f>+'1 In School Youth Part'!C11+'2 Out of School Youth Part'!C11</f>
        <v>70</v>
      </c>
      <c r="D11" s="41">
        <f t="shared" si="0"/>
        <v>0.546875</v>
      </c>
      <c r="E11" s="69">
        <f>+'1 In School Youth Part'!E11+'2 Out of School Youth Part'!E11</f>
        <v>68</v>
      </c>
      <c r="F11" s="47">
        <f>+'1 In School Youth Part'!F11+'2 Out of School Youth Part'!F11</f>
        <v>46</v>
      </c>
      <c r="G11" s="47">
        <f>+'1 In School Youth Part'!G11+'2 Out of School Youth Part'!G11</f>
        <v>64</v>
      </c>
      <c r="H11" s="47">
        <f>+'1 In School Youth Part'!H11+'2 Out of School Youth Part'!H11</f>
        <v>1</v>
      </c>
      <c r="I11" s="47">
        <f>+'1 In School Youth Part'!I11+'2 Out of School Youth Part'!I11</f>
        <v>31</v>
      </c>
      <c r="J11" s="47">
        <f>+'1 In School Youth Part'!J11+'2 Out of School Youth Part'!J11</f>
        <v>34</v>
      </c>
      <c r="K11" s="47">
        <f>+'1 In School Youth Part'!K11+'2 Out of School Youth Part'!K11</f>
        <v>67</v>
      </c>
      <c r="L11" s="47">
        <f>+'1 In School Youth Part'!L11+'2 Out of School Youth Part'!L11</f>
        <v>0</v>
      </c>
      <c r="M11" s="47">
        <f>+'1 In School Youth Part'!M11+'2 Out of School Youth Part'!M11</f>
        <v>68</v>
      </c>
      <c r="N11" s="70">
        <f>+'1 In School Youth Part'!N11+'2 Out of School Youth Part'!N11</f>
        <v>56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12</v>
      </c>
      <c r="D12" s="41">
        <f t="shared" si="0"/>
        <v>0.21818181818181817</v>
      </c>
      <c r="E12" s="69">
        <f>+'1 In School Youth Part'!E12+'2 Out of School Youth Part'!E12</f>
        <v>12</v>
      </c>
      <c r="F12" s="47">
        <f>+'1 In School Youth Part'!F12+'2 Out of School Youth Part'!F12</f>
        <v>0</v>
      </c>
      <c r="G12" s="47">
        <f>+'1 In School Youth Part'!G12+'2 Out of School Youth Part'!G12</f>
        <v>12</v>
      </c>
      <c r="H12" s="47">
        <f>+'1 In School Youth Part'!H12+'2 Out of School Youth Part'!H12</f>
        <v>0</v>
      </c>
      <c r="I12" s="47">
        <f>+'1 In School Youth Part'!I12+'2 Out of School Youth Part'!I12</f>
        <v>2</v>
      </c>
      <c r="J12" s="47">
        <f>+'1 In School Youth Part'!J12+'2 Out of School Youth Part'!J12</f>
        <v>5</v>
      </c>
      <c r="K12" s="47">
        <f>+'1 In School Youth Part'!K12+'2 Out of School Youth Part'!K12</f>
        <v>6</v>
      </c>
      <c r="L12" s="47">
        <f>+'1 In School Youth Part'!L12+'2 Out of School Youth Part'!L12</f>
        <v>0</v>
      </c>
      <c r="M12" s="47">
        <f>+'1 In School Youth Part'!M12+'2 Out of School Youth Part'!M12</f>
        <v>12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69</v>
      </c>
      <c r="C13" s="40">
        <f>+'1 In School Youth Part'!C13+'2 Out of School Youth Part'!C13</f>
        <v>47</v>
      </c>
      <c r="D13" s="41">
        <f t="shared" si="0"/>
        <v>0.6811594202898551</v>
      </c>
      <c r="E13" s="69">
        <f>+'1 In School Youth Part'!E13+'2 Out of School Youth Part'!E13</f>
        <v>46</v>
      </c>
      <c r="F13" s="47">
        <f>+'1 In School Youth Part'!F13+'2 Out of School Youth Part'!F13</f>
        <v>46</v>
      </c>
      <c r="G13" s="47">
        <f>+'1 In School Youth Part'!G13+'2 Out of School Youth Part'!G13</f>
        <v>46</v>
      </c>
      <c r="H13" s="47">
        <f>+'1 In School Youth Part'!H13+'2 Out of School Youth Part'!H13</f>
        <v>38</v>
      </c>
      <c r="I13" s="47">
        <f>+'1 In School Youth Part'!I13+'2 Out of School Youth Part'!I13</f>
        <v>46</v>
      </c>
      <c r="J13" s="47">
        <f>+'1 In School Youth Part'!J13+'2 Out of School Youth Part'!J13</f>
        <v>46</v>
      </c>
      <c r="K13" s="47">
        <f>+'1 In School Youth Part'!K13+'2 Out of School Youth Part'!K13</f>
        <v>46</v>
      </c>
      <c r="L13" s="47">
        <f>+'1 In School Youth Part'!L13+'2 Out of School Youth Part'!L13</f>
        <v>38</v>
      </c>
      <c r="M13" s="47">
        <f>+'1 In School Youth Part'!M13+'2 Out of School Youth Part'!M13</f>
        <v>46</v>
      </c>
      <c r="N13" s="70">
        <f>+'1 In School Youth Part'!N13+'2 Out of School Youth Part'!N13</f>
        <v>46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61</v>
      </c>
      <c r="D14" s="41">
        <f t="shared" si="0"/>
        <v>0.61</v>
      </c>
      <c r="E14" s="69">
        <f>+'1 In School Youth Part'!E14+'2 Out of School Youth Part'!E14</f>
        <v>55</v>
      </c>
      <c r="F14" s="47">
        <f>+'1 In School Youth Part'!F14+'2 Out of School Youth Part'!F14</f>
        <v>47</v>
      </c>
      <c r="G14" s="47">
        <f>+'1 In School Youth Part'!G14+'2 Out of School Youth Part'!G14</f>
        <v>43</v>
      </c>
      <c r="H14" s="47">
        <f>+'1 In School Youth Part'!H14+'2 Out of School Youth Part'!H14</f>
        <v>42</v>
      </c>
      <c r="I14" s="47">
        <f>+'1 In School Youth Part'!I14+'2 Out of School Youth Part'!I14</f>
        <v>44</v>
      </c>
      <c r="J14" s="47">
        <f>+'1 In School Youth Part'!J14+'2 Out of School Youth Part'!J14</f>
        <v>55</v>
      </c>
      <c r="K14" s="47">
        <f>+'1 In School Youth Part'!K14+'2 Out of School Youth Part'!K14</f>
        <v>43</v>
      </c>
      <c r="L14" s="47">
        <f>+'1 In School Youth Part'!L14+'2 Out of School Youth Part'!L14</f>
        <v>54</v>
      </c>
      <c r="M14" s="47">
        <f>+'1 In School Youth Part'!M14+'2 Out of School Youth Part'!M14</f>
        <v>49</v>
      </c>
      <c r="N14" s="70">
        <f>+'1 In School Youth Part'!N14+'2 Out of School Youth Part'!N14</f>
        <v>25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457</v>
      </c>
      <c r="C15" s="40">
        <f>+'1 In School Youth Part'!C15+'2 Out of School Youth Part'!C15</f>
        <v>333</v>
      </c>
      <c r="D15" s="41">
        <f t="shared" si="0"/>
        <v>0.7286652078774617</v>
      </c>
      <c r="E15" s="69">
        <f>+'1 In School Youth Part'!E15+'2 Out of School Youth Part'!E15</f>
        <v>283</v>
      </c>
      <c r="F15" s="47">
        <f>+'1 In School Youth Part'!F15+'2 Out of School Youth Part'!F15</f>
        <v>199</v>
      </c>
      <c r="G15" s="47">
        <f>+'1 In School Youth Part'!G15+'2 Out of School Youth Part'!G15</f>
        <v>238</v>
      </c>
      <c r="H15" s="47">
        <f>+'1 In School Youth Part'!H15+'2 Out of School Youth Part'!H15</f>
        <v>173</v>
      </c>
      <c r="I15" s="47">
        <f>+'1 In School Youth Part'!I15+'2 Out of School Youth Part'!I15</f>
        <v>221</v>
      </c>
      <c r="J15" s="47">
        <f>+'1 In School Youth Part'!J15+'2 Out of School Youth Part'!J15</f>
        <v>169</v>
      </c>
      <c r="K15" s="47">
        <f>+'1 In School Youth Part'!K15+'2 Out of School Youth Part'!K15</f>
        <v>154</v>
      </c>
      <c r="L15" s="47">
        <f>+'1 In School Youth Part'!L15+'2 Out of School Youth Part'!L15</f>
        <v>245</v>
      </c>
      <c r="M15" s="47">
        <f>+'1 In School Youth Part'!M15+'2 Out of School Youth Part'!M15</f>
        <v>270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93</v>
      </c>
      <c r="C16" s="40">
        <f>+'1 In School Youth Part'!C16+'2 Out of School Youth Part'!C16</f>
        <v>19</v>
      </c>
      <c r="D16" s="41">
        <f t="shared" si="0"/>
        <v>0.20430107526881722</v>
      </c>
      <c r="E16" s="69">
        <f>+'1 In School Youth Part'!E16+'2 Out of School Youth Part'!E16</f>
        <v>6</v>
      </c>
      <c r="F16" s="47">
        <f>+'1 In School Youth Part'!F16+'2 Out of School Youth Part'!F16</f>
        <v>6</v>
      </c>
      <c r="G16" s="47">
        <f>+'1 In School Youth Part'!G16+'2 Out of School Youth Part'!G16</f>
        <v>7</v>
      </c>
      <c r="H16" s="47">
        <f>+'1 In School Youth Part'!H16+'2 Out of School Youth Part'!H16</f>
        <v>6</v>
      </c>
      <c r="I16" s="47">
        <f>+'1 In School Youth Part'!I16+'2 Out of School Youth Part'!I16</f>
        <v>6</v>
      </c>
      <c r="J16" s="47">
        <f>+'1 In School Youth Part'!J16+'2 Out of School Youth Part'!J16</f>
        <v>18</v>
      </c>
      <c r="K16" s="47">
        <f>+'1 In School Youth Part'!K16+'2 Out of School Youth Part'!K16</f>
        <v>6</v>
      </c>
      <c r="L16" s="47">
        <f>+'1 In School Youth Part'!L16+'2 Out of School Youth Part'!L16</f>
        <v>6</v>
      </c>
      <c r="M16" s="47">
        <f>+'1 In School Youth Part'!M16+'2 Out of School Youth Part'!M16</f>
        <v>6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79</v>
      </c>
      <c r="C17" s="40">
        <f>+'1 In School Youth Part'!C17+'2 Out of School Youth Part'!C17</f>
        <v>23</v>
      </c>
      <c r="D17" s="41">
        <f t="shared" si="0"/>
        <v>0.29113924050632911</v>
      </c>
      <c r="E17" s="69">
        <f>+'1 In School Youth Part'!E17+'2 Out of School Youth Part'!E17</f>
        <v>16</v>
      </c>
      <c r="F17" s="47">
        <f>+'1 In School Youth Part'!F17+'2 Out of School Youth Part'!F17</f>
        <v>0</v>
      </c>
      <c r="G17" s="47">
        <f>+'1 In School Youth Part'!G17+'2 Out of School Youth Part'!G17</f>
        <v>19</v>
      </c>
      <c r="H17" s="47">
        <f>+'1 In School Youth Part'!H17+'2 Out of School Youth Part'!H17</f>
        <v>4</v>
      </c>
      <c r="I17" s="47">
        <f>+'1 In School Youth Part'!I17+'2 Out of School Youth Part'!I17</f>
        <v>16</v>
      </c>
      <c r="J17" s="47">
        <f>+'1 In School Youth Part'!J17+'2 Out of School Youth Part'!J17</f>
        <v>23</v>
      </c>
      <c r="K17" s="47">
        <f>+'1 In School Youth Part'!K17+'2 Out of School Youth Part'!K17</f>
        <v>6</v>
      </c>
      <c r="L17" s="47">
        <f>+'1 In School Youth Part'!L17+'2 Out of School Youth Part'!L17</f>
        <v>12</v>
      </c>
      <c r="M17" s="47">
        <f>+'1 In School Youth Part'!M17+'2 Out of School Youth Part'!M17</f>
        <v>21</v>
      </c>
      <c r="N17" s="70">
        <f>+'1 In School Youth Part'!N17+'2 Out of School Youth Part'!N17</f>
        <v>7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172</v>
      </c>
      <c r="C18" s="40">
        <f>+'1 In School Youth Part'!C18+'2 Out of School Youth Part'!C18</f>
        <v>80</v>
      </c>
      <c r="D18" s="41">
        <f t="shared" si="0"/>
        <v>0.46511627906976744</v>
      </c>
      <c r="E18" s="69">
        <f>+'1 In School Youth Part'!E18+'2 Out of School Youth Part'!E18</f>
        <v>61</v>
      </c>
      <c r="F18" s="47">
        <f>+'1 In School Youth Part'!F18+'2 Out of School Youth Part'!F18</f>
        <v>44</v>
      </c>
      <c r="G18" s="47">
        <f>+'1 In School Youth Part'!G18+'2 Out of School Youth Part'!G18</f>
        <v>44</v>
      </c>
      <c r="H18" s="47">
        <f>+'1 In School Youth Part'!H18+'2 Out of School Youth Part'!H18</f>
        <v>33</v>
      </c>
      <c r="I18" s="47">
        <f>+'1 In School Youth Part'!I18+'2 Out of School Youth Part'!I18</f>
        <v>33</v>
      </c>
      <c r="J18" s="47">
        <f>+'1 In School Youth Part'!J18+'2 Out of School Youth Part'!J18</f>
        <v>24</v>
      </c>
      <c r="K18" s="47">
        <f>+'1 In School Youth Part'!K18+'2 Out of School Youth Part'!K18</f>
        <v>2</v>
      </c>
      <c r="L18" s="47">
        <f>+'1 In School Youth Part'!L18+'2 Out of School Youth Part'!L18</f>
        <v>68</v>
      </c>
      <c r="M18" s="47">
        <f>+'1 In School Youth Part'!M18+'2 Out of School Youth Part'!M18</f>
        <v>43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50</v>
      </c>
      <c r="C19" s="40">
        <f>+'1 In School Youth Part'!C19+'2 Out of School Youth Part'!C19</f>
        <v>25</v>
      </c>
      <c r="D19" s="41">
        <f t="shared" si="0"/>
        <v>0.5</v>
      </c>
      <c r="E19" s="69">
        <f>+'1 In School Youth Part'!E19+'2 Out of School Youth Part'!E19</f>
        <v>25</v>
      </c>
      <c r="F19" s="47">
        <f>+'1 In School Youth Part'!F19+'2 Out of School Youth Part'!F19</f>
        <v>24</v>
      </c>
      <c r="G19" s="47">
        <f>+'1 In School Youth Part'!G19+'2 Out of School Youth Part'!G19</f>
        <v>24</v>
      </c>
      <c r="H19" s="47">
        <f>+'1 In School Youth Part'!H19+'2 Out of School Youth Part'!H19</f>
        <v>25</v>
      </c>
      <c r="I19" s="47">
        <f>+'1 In School Youth Part'!I19+'2 Out of School Youth Part'!I19</f>
        <v>0</v>
      </c>
      <c r="J19" s="47">
        <f>+'1 In School Youth Part'!J19+'2 Out of School Youth Part'!J19</f>
        <v>25</v>
      </c>
      <c r="K19" s="47">
        <f>+'1 In School Youth Part'!K19+'2 Out of School Youth Part'!K19</f>
        <v>25</v>
      </c>
      <c r="L19" s="47">
        <f>+'1 In School Youth Part'!L19+'2 Out of School Youth Part'!L19</f>
        <v>25</v>
      </c>
      <c r="M19" s="47">
        <f>+'1 In School Youth Part'!M19+'2 Out of School Youth Part'!M19</f>
        <v>24</v>
      </c>
      <c r="N19" s="70">
        <f>+'1 In School Youth Part'!N19+'2 Out of School Youth Part'!N19</f>
        <v>25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84</v>
      </c>
      <c r="C20" s="40">
        <f>+'1 In School Youth Part'!C20+'2 Out of School Youth Part'!C20</f>
        <v>53</v>
      </c>
      <c r="D20" s="41">
        <f t="shared" si="0"/>
        <v>0.63095238095238093</v>
      </c>
      <c r="E20" s="69">
        <f>+'1 In School Youth Part'!E20+'2 Out of School Youth Part'!E20</f>
        <v>53</v>
      </c>
      <c r="F20" s="47">
        <f>+'1 In School Youth Part'!F20+'2 Out of School Youth Part'!F20</f>
        <v>50</v>
      </c>
      <c r="G20" s="47">
        <f>+'1 In School Youth Part'!G20+'2 Out of School Youth Part'!G20</f>
        <v>34</v>
      </c>
      <c r="H20" s="47">
        <f>+'1 In School Youth Part'!H20+'2 Out of School Youth Part'!H20</f>
        <v>49</v>
      </c>
      <c r="I20" s="47">
        <f>+'1 In School Youth Part'!I20+'2 Out of School Youth Part'!I20</f>
        <v>49</v>
      </c>
      <c r="J20" s="47">
        <f>+'1 In School Youth Part'!J20+'2 Out of School Youth Part'!J20</f>
        <v>27</v>
      </c>
      <c r="K20" s="47">
        <f>+'1 In School Youth Part'!K20+'2 Out of School Youth Part'!K20</f>
        <v>40</v>
      </c>
      <c r="L20" s="47">
        <f>+'1 In School Youth Part'!L20+'2 Out of School Youth Part'!L20</f>
        <v>11</v>
      </c>
      <c r="M20" s="47">
        <f>+'1 In School Youth Part'!M20+'2 Out of School Youth Part'!M20</f>
        <v>48</v>
      </c>
      <c r="N20" s="70">
        <f>+'1 In School Youth Part'!N20+'2 Out of School Youth Part'!N20</f>
        <v>44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83</v>
      </c>
      <c r="D21" s="52">
        <f t="shared" si="0"/>
        <v>0.51875000000000004</v>
      </c>
      <c r="E21" s="69">
        <f>+'1 In School Youth Part'!E21+'2 Out of School Youth Part'!E21</f>
        <v>17</v>
      </c>
      <c r="F21" s="47">
        <f>+'1 In School Youth Part'!F21+'2 Out of School Youth Part'!F21</f>
        <v>27</v>
      </c>
      <c r="G21" s="47">
        <f>+'1 In School Youth Part'!G21+'2 Out of School Youth Part'!G21</f>
        <v>56</v>
      </c>
      <c r="H21" s="47">
        <f>+'1 In School Youth Part'!H21+'2 Out of School Youth Part'!H21</f>
        <v>3</v>
      </c>
      <c r="I21" s="47">
        <f>+'1 In School Youth Part'!I21+'2 Out of School Youth Part'!I21</f>
        <v>54</v>
      </c>
      <c r="J21" s="47">
        <f>+'1 In School Youth Part'!J21+'2 Out of School Youth Part'!J21</f>
        <v>18</v>
      </c>
      <c r="K21" s="47">
        <f>+'1 In School Youth Part'!K21+'2 Out of School Youth Part'!K21</f>
        <v>27</v>
      </c>
      <c r="L21" s="47">
        <f>+'1 In School Youth Part'!L21+'2 Out of School Youth Part'!L21</f>
        <v>0</v>
      </c>
      <c r="M21" s="47">
        <f>+'1 In School Youth Part'!M21+'2 Out of School Youth Part'!M21</f>
        <v>30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1770</v>
      </c>
      <c r="C22" s="60">
        <f>SUM(C6:C21)</f>
        <v>1006</v>
      </c>
      <c r="D22" s="61">
        <f t="shared" si="0"/>
        <v>0.56836158192090391</v>
      </c>
      <c r="E22" s="73">
        <f>SUM(E6:E21)</f>
        <v>753</v>
      </c>
      <c r="F22" s="74">
        <f t="shared" ref="F22:N22" si="1">SUM(F6:F21)</f>
        <v>591</v>
      </c>
      <c r="G22" s="60">
        <f t="shared" si="1"/>
        <v>683</v>
      </c>
      <c r="H22" s="60">
        <f t="shared" si="1"/>
        <v>445</v>
      </c>
      <c r="I22" s="60">
        <f t="shared" si="1"/>
        <v>606</v>
      </c>
      <c r="J22" s="60">
        <f t="shared" si="1"/>
        <v>550</v>
      </c>
      <c r="K22" s="60">
        <f t="shared" si="1"/>
        <v>518</v>
      </c>
      <c r="L22" s="60">
        <f t="shared" si="1"/>
        <v>555</v>
      </c>
      <c r="M22" s="60">
        <f t="shared" si="1"/>
        <v>726</v>
      </c>
      <c r="N22" s="62">
        <f t="shared" si="1"/>
        <v>249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4" zoomScale="70" zoomScaleNormal="70" workbookViewId="0">
      <selection activeCell="M9" sqref="M9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FY24 QUARTER ENDING DECEMBER 31,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54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1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IF(C7&gt;0,(F7+I7-J7)/C7,0)</f>
        <v>0</v>
      </c>
      <c r="M7" s="85">
        <v>0</v>
      </c>
      <c r="N7" s="31">
        <v>0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1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16</v>
      </c>
      <c r="C13" s="47">
        <v>0</v>
      </c>
      <c r="D13" s="41">
        <f t="shared" si="1"/>
        <v>0</v>
      </c>
      <c r="E13" s="39">
        <v>7</v>
      </c>
      <c r="F13" s="91">
        <v>0</v>
      </c>
      <c r="G13" s="41">
        <f t="shared" si="2"/>
        <v>0</v>
      </c>
      <c r="H13" s="92">
        <v>7</v>
      </c>
      <c r="I13" s="93">
        <v>0</v>
      </c>
      <c r="J13" s="94">
        <v>0</v>
      </c>
      <c r="K13" s="84">
        <f t="shared" si="0"/>
        <v>0.875</v>
      </c>
      <c r="L13" s="33">
        <f t="shared" si="3"/>
        <v>0</v>
      </c>
      <c r="M13" s="95">
        <v>0</v>
      </c>
      <c r="N13" s="39">
        <v>13</v>
      </c>
      <c r="O13" s="70">
        <v>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0</v>
      </c>
      <c r="D14" s="41">
        <f t="shared" si="1"/>
        <v>0</v>
      </c>
      <c r="E14" s="39">
        <v>0</v>
      </c>
      <c r="F14" s="91">
        <v>0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70</v>
      </c>
      <c r="C15" s="47">
        <v>27</v>
      </c>
      <c r="D15" s="41">
        <f t="shared" si="1"/>
        <v>0.38571428571428573</v>
      </c>
      <c r="E15" s="39">
        <v>11</v>
      </c>
      <c r="F15" s="91">
        <v>6</v>
      </c>
      <c r="G15" s="41">
        <f t="shared" si="2"/>
        <v>0.54545454545454541</v>
      </c>
      <c r="H15" s="42">
        <v>53</v>
      </c>
      <c r="I15" s="48">
        <v>15</v>
      </c>
      <c r="J15" s="94">
        <v>0</v>
      </c>
      <c r="K15" s="84">
        <f t="shared" si="0"/>
        <v>0.91428571428571426</v>
      </c>
      <c r="L15" s="33">
        <f t="shared" si="3"/>
        <v>0.77777777777777779</v>
      </c>
      <c r="M15" s="95">
        <v>17.833333333333332</v>
      </c>
      <c r="N15" s="39">
        <v>66</v>
      </c>
      <c r="O15" s="70">
        <v>24</v>
      </c>
      <c r="Q15" s="87"/>
    </row>
    <row r="16" spans="1:17" s="29" customFormat="1" ht="21.95" customHeight="1" x14ac:dyDescent="0.2">
      <c r="A16" s="18" t="s">
        <v>44</v>
      </c>
      <c r="B16" s="90">
        <v>7</v>
      </c>
      <c r="C16" s="47">
        <v>4</v>
      </c>
      <c r="D16" s="41">
        <f t="shared" si="1"/>
        <v>0.5714285714285714</v>
      </c>
      <c r="E16" s="39">
        <v>4</v>
      </c>
      <c r="F16" s="91">
        <v>2</v>
      </c>
      <c r="G16" s="41">
        <f t="shared" si="2"/>
        <v>0.5</v>
      </c>
      <c r="H16" s="42">
        <v>2</v>
      </c>
      <c r="I16" s="48">
        <v>0</v>
      </c>
      <c r="J16" s="94">
        <v>0</v>
      </c>
      <c r="K16" s="84">
        <f t="shared" si="0"/>
        <v>0.8571428571428571</v>
      </c>
      <c r="L16" s="33">
        <f t="shared" si="3"/>
        <v>0.5</v>
      </c>
      <c r="M16" s="95">
        <v>15.65</v>
      </c>
      <c r="N16" s="39">
        <v>7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9</v>
      </c>
      <c r="C17" s="47">
        <v>0</v>
      </c>
      <c r="D17" s="41">
        <f t="shared" si="1"/>
        <v>0</v>
      </c>
      <c r="E17" s="39">
        <v>3</v>
      </c>
      <c r="F17" s="91">
        <v>0</v>
      </c>
      <c r="G17" s="41">
        <f t="shared" si="2"/>
        <v>0</v>
      </c>
      <c r="H17" s="42">
        <v>5</v>
      </c>
      <c r="I17" s="48">
        <v>0</v>
      </c>
      <c r="J17" s="94">
        <v>0</v>
      </c>
      <c r="K17" s="84">
        <f t="shared" si="0"/>
        <v>0.88888888888888884</v>
      </c>
      <c r="L17" s="33">
        <f t="shared" si="3"/>
        <v>0</v>
      </c>
      <c r="M17" s="95">
        <v>0</v>
      </c>
      <c r="N17" s="39">
        <v>8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10</v>
      </c>
      <c r="C18" s="47">
        <v>5</v>
      </c>
      <c r="D18" s="41">
        <f t="shared" si="1"/>
        <v>0.5</v>
      </c>
      <c r="E18" s="39">
        <v>7</v>
      </c>
      <c r="F18" s="91">
        <v>4</v>
      </c>
      <c r="G18" s="41">
        <f t="shared" si="2"/>
        <v>0.5714285714285714</v>
      </c>
      <c r="H18" s="42">
        <v>2</v>
      </c>
      <c r="I18" s="48">
        <v>0</v>
      </c>
      <c r="J18" s="94">
        <v>0</v>
      </c>
      <c r="K18" s="84">
        <f>IF((E18+H18)&gt;0,(E18+H18)/B18,0)</f>
        <v>0.9</v>
      </c>
      <c r="L18" s="33">
        <f t="shared" si="3"/>
        <v>0.8</v>
      </c>
      <c r="M18" s="95">
        <v>18.5625</v>
      </c>
      <c r="N18" s="39">
        <v>10</v>
      </c>
      <c r="O18" s="70">
        <v>4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0</v>
      </c>
      <c r="D19" s="41">
        <f t="shared" si="1"/>
        <v>0</v>
      </c>
      <c r="E19" s="39">
        <v>0</v>
      </c>
      <c r="F19" s="91">
        <v>0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98">
        <f t="shared" si="3"/>
        <v>0</v>
      </c>
      <c r="M19" s="95">
        <v>0</v>
      </c>
      <c r="N19" s="39">
        <v>0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30</v>
      </c>
      <c r="C21" s="100">
        <v>8</v>
      </c>
      <c r="D21" s="41">
        <f t="shared" si="1"/>
        <v>0.26666666666666666</v>
      </c>
      <c r="E21" s="101">
        <v>15</v>
      </c>
      <c r="F21" s="102">
        <v>4</v>
      </c>
      <c r="G21" s="88">
        <f>IF(E21&gt;0,F21/E21,0)</f>
        <v>0.26666666666666666</v>
      </c>
      <c r="H21" s="92">
        <v>10</v>
      </c>
      <c r="I21" s="93">
        <v>1</v>
      </c>
      <c r="J21" s="89">
        <v>0</v>
      </c>
      <c r="K21" s="123">
        <f t="shared" si="4"/>
        <v>0.83333333333333337</v>
      </c>
      <c r="L21" s="88">
        <f t="shared" si="3"/>
        <v>0.625</v>
      </c>
      <c r="M21" s="103">
        <v>17.75</v>
      </c>
      <c r="N21" s="101">
        <v>25</v>
      </c>
      <c r="O21" s="104">
        <v>8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143</v>
      </c>
      <c r="C22" s="74">
        <f>SUM(C6:C21)</f>
        <v>45</v>
      </c>
      <c r="D22" s="61">
        <f t="shared" ref="D22" si="5">C22/B22</f>
        <v>0.31468531468531469</v>
      </c>
      <c r="E22" s="59">
        <f>SUM(E6:E21)</f>
        <v>47</v>
      </c>
      <c r="F22" s="106">
        <f>SUM(F6:F21)</f>
        <v>16</v>
      </c>
      <c r="G22" s="61">
        <f t="shared" ref="G13:G22" si="6">F22/E22</f>
        <v>0.34042553191489361</v>
      </c>
      <c r="H22" s="107">
        <f>SUM(H6:H21)</f>
        <v>79</v>
      </c>
      <c r="I22" s="108">
        <f>SUM(I6:I21)</f>
        <v>16</v>
      </c>
      <c r="J22" s="109">
        <f>SUM(J6:J21)</f>
        <v>0</v>
      </c>
      <c r="K22" s="110">
        <f t="shared" si="4"/>
        <v>0.88111888111888115</v>
      </c>
      <c r="L22" s="61">
        <f t="shared" si="3"/>
        <v>0.71111111111111114</v>
      </c>
      <c r="M22" s="111">
        <v>17.721875000000001</v>
      </c>
      <c r="N22" s="59">
        <f>SUM(N6:N21)</f>
        <v>129</v>
      </c>
      <c r="O22" s="62">
        <f>SUM(O6:O21)</f>
        <v>37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1" t="s">
        <v>63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3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M9" sqref="M9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FY24 QUARTER ENDING DECEMBER 31,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32</v>
      </c>
      <c r="C6" s="80">
        <v>10</v>
      </c>
      <c r="D6" s="33">
        <f t="shared" ref="D6:D22" si="0">C6/B6</f>
        <v>0.3125</v>
      </c>
      <c r="E6" s="31">
        <v>15</v>
      </c>
      <c r="F6" s="81">
        <v>5</v>
      </c>
      <c r="G6" s="33">
        <f t="shared" ref="G6:G22" si="1">F6/E6</f>
        <v>0.33333333333333331</v>
      </c>
      <c r="H6" s="34">
        <v>8</v>
      </c>
      <c r="I6" s="82">
        <v>1</v>
      </c>
      <c r="J6" s="83">
        <v>0</v>
      </c>
      <c r="K6" s="121">
        <f>(E6+H6)/B6</f>
        <v>0.71875</v>
      </c>
      <c r="L6" s="33">
        <f>IF(C6&gt;0,(F6+I6-J6)/C6,0)</f>
        <v>0.6</v>
      </c>
      <c r="M6" s="85">
        <v>16.7</v>
      </c>
      <c r="N6" s="31">
        <v>20</v>
      </c>
      <c r="O6" s="86">
        <v>4</v>
      </c>
      <c r="Q6" s="87"/>
    </row>
    <row r="7" spans="1:17" s="29" customFormat="1" ht="21.95" customHeight="1" x14ac:dyDescent="0.2">
      <c r="A7" s="30" t="s">
        <v>35</v>
      </c>
      <c r="B7" s="79">
        <v>53</v>
      </c>
      <c r="C7" s="80">
        <v>22</v>
      </c>
      <c r="D7" s="88">
        <f t="shared" si="0"/>
        <v>0.41509433962264153</v>
      </c>
      <c r="E7" s="31">
        <v>36</v>
      </c>
      <c r="F7" s="81">
        <v>4</v>
      </c>
      <c r="G7" s="33">
        <f t="shared" si="1"/>
        <v>0.1111111111111111</v>
      </c>
      <c r="H7" s="34">
        <v>3</v>
      </c>
      <c r="I7" s="82">
        <v>5</v>
      </c>
      <c r="J7" s="89">
        <v>0</v>
      </c>
      <c r="K7" s="84">
        <f>(E7+H7)/B7</f>
        <v>0.73584905660377353</v>
      </c>
      <c r="L7" s="33">
        <f>IF(C7&gt;0,(F7+I7-J7)/C7,0)</f>
        <v>0.40909090909090912</v>
      </c>
      <c r="M7" s="85">
        <v>21.162500000000001</v>
      </c>
      <c r="N7" s="31">
        <v>32</v>
      </c>
      <c r="O7" s="86">
        <v>6</v>
      </c>
      <c r="Q7" s="87"/>
    </row>
    <row r="8" spans="1:17" s="29" customFormat="1" ht="21.95" customHeight="1" x14ac:dyDescent="0.2">
      <c r="A8" s="18" t="s">
        <v>36</v>
      </c>
      <c r="B8" s="90">
        <v>25</v>
      </c>
      <c r="C8" s="47">
        <v>4</v>
      </c>
      <c r="D8" s="41">
        <f t="shared" si="0"/>
        <v>0.16</v>
      </c>
      <c r="E8" s="39">
        <v>13</v>
      </c>
      <c r="F8" s="91">
        <v>0</v>
      </c>
      <c r="G8" s="88">
        <f t="shared" si="1"/>
        <v>0</v>
      </c>
      <c r="H8" s="92">
        <v>5</v>
      </c>
      <c r="I8" s="93">
        <v>1</v>
      </c>
      <c r="J8" s="94">
        <v>0</v>
      </c>
      <c r="K8" s="84">
        <f t="shared" ref="K8:K22" si="2">(E8+H8)/B8</f>
        <v>0.72</v>
      </c>
      <c r="L8" s="33">
        <f t="shared" ref="L8:L22" si="3">IF(C8&gt;0,(F8+I8-J8)/C8,0)</f>
        <v>0.25</v>
      </c>
      <c r="M8" s="95">
        <v>0</v>
      </c>
      <c r="N8" s="39">
        <v>16</v>
      </c>
      <c r="O8" s="70">
        <v>2</v>
      </c>
    </row>
    <row r="9" spans="1:17" s="29" customFormat="1" ht="21.95" customHeight="1" x14ac:dyDescent="0.2">
      <c r="A9" s="18" t="s">
        <v>37</v>
      </c>
      <c r="B9" s="90">
        <v>20</v>
      </c>
      <c r="C9" s="47">
        <v>15</v>
      </c>
      <c r="D9" s="41">
        <f t="shared" si="0"/>
        <v>0.75</v>
      </c>
      <c r="E9" s="39">
        <v>15</v>
      </c>
      <c r="F9" s="91">
        <v>3</v>
      </c>
      <c r="G9" s="41">
        <f t="shared" si="1"/>
        <v>0.2</v>
      </c>
      <c r="H9" s="42">
        <v>0</v>
      </c>
      <c r="I9" s="48">
        <v>3</v>
      </c>
      <c r="J9" s="94">
        <v>0</v>
      </c>
      <c r="K9" s="84">
        <f t="shared" si="2"/>
        <v>0.75</v>
      </c>
      <c r="L9" s="33">
        <f t="shared" si="3"/>
        <v>0.4</v>
      </c>
      <c r="M9" s="95">
        <v>16</v>
      </c>
      <c r="N9" s="39">
        <v>15</v>
      </c>
      <c r="O9" s="70">
        <v>1</v>
      </c>
      <c r="Q9" s="87"/>
    </row>
    <row r="10" spans="1:17" s="29" customFormat="1" ht="21.95" customHeight="1" x14ac:dyDescent="0.2">
      <c r="A10" s="18" t="s">
        <v>38</v>
      </c>
      <c r="B10" s="90">
        <v>30</v>
      </c>
      <c r="C10" s="47">
        <v>9</v>
      </c>
      <c r="D10" s="41">
        <f t="shared" si="0"/>
        <v>0.3</v>
      </c>
      <c r="E10" s="39">
        <v>14</v>
      </c>
      <c r="F10" s="91">
        <v>2</v>
      </c>
      <c r="G10" s="41">
        <f t="shared" si="1"/>
        <v>0.14285714285714285</v>
      </c>
      <c r="H10" s="42">
        <v>8</v>
      </c>
      <c r="I10" s="48">
        <v>3</v>
      </c>
      <c r="J10" s="94">
        <v>1</v>
      </c>
      <c r="K10" s="84">
        <f t="shared" si="2"/>
        <v>0.73333333333333328</v>
      </c>
      <c r="L10" s="33">
        <f t="shared" si="3"/>
        <v>0.44444444444444442</v>
      </c>
      <c r="M10" s="95">
        <v>17</v>
      </c>
      <c r="N10" s="39">
        <v>20</v>
      </c>
      <c r="O10" s="70">
        <v>5</v>
      </c>
      <c r="Q10" s="87"/>
    </row>
    <row r="11" spans="1:17" s="29" customFormat="1" ht="21.95" customHeight="1" x14ac:dyDescent="0.2">
      <c r="A11" s="18" t="s">
        <v>39</v>
      </c>
      <c r="B11" s="90">
        <v>88</v>
      </c>
      <c r="C11" s="47">
        <v>23</v>
      </c>
      <c r="D11" s="41">
        <f t="shared" si="0"/>
        <v>0.26136363636363635</v>
      </c>
      <c r="E11" s="39">
        <v>50</v>
      </c>
      <c r="F11" s="91">
        <v>16</v>
      </c>
      <c r="G11" s="122">
        <f t="shared" si="1"/>
        <v>0.32</v>
      </c>
      <c r="H11" s="96">
        <v>13</v>
      </c>
      <c r="I11" s="97">
        <v>1</v>
      </c>
      <c r="J11" s="94">
        <v>0</v>
      </c>
      <c r="K11" s="84">
        <f t="shared" si="2"/>
        <v>0.71590909090909094</v>
      </c>
      <c r="L11" s="33">
        <f t="shared" si="3"/>
        <v>0.73913043478260865</v>
      </c>
      <c r="M11" s="95">
        <v>17.133333333333333</v>
      </c>
      <c r="N11" s="39">
        <v>57</v>
      </c>
      <c r="O11" s="70">
        <v>20</v>
      </c>
      <c r="Q11" s="87"/>
    </row>
    <row r="12" spans="1:17" s="29" customFormat="1" ht="21.95" customHeight="1" x14ac:dyDescent="0.2">
      <c r="A12" s="18" t="s">
        <v>40</v>
      </c>
      <c r="B12" s="90">
        <v>55</v>
      </c>
      <c r="C12" s="47">
        <v>8</v>
      </c>
      <c r="D12" s="41">
        <f t="shared" si="0"/>
        <v>0.14545454545454545</v>
      </c>
      <c r="E12" s="39">
        <v>25</v>
      </c>
      <c r="F12" s="91">
        <v>2</v>
      </c>
      <c r="G12" s="41">
        <f t="shared" si="1"/>
        <v>0.08</v>
      </c>
      <c r="H12" s="42">
        <v>20</v>
      </c>
      <c r="I12" s="48">
        <v>0</v>
      </c>
      <c r="J12" s="94">
        <v>0</v>
      </c>
      <c r="K12" s="84">
        <f t="shared" si="2"/>
        <v>0.81818181818181823</v>
      </c>
      <c r="L12" s="33">
        <f t="shared" si="3"/>
        <v>0.25</v>
      </c>
      <c r="M12" s="95">
        <v>14.625</v>
      </c>
      <c r="N12" s="39">
        <v>40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25</v>
      </c>
      <c r="C13" s="47">
        <v>5</v>
      </c>
      <c r="D13" s="41">
        <f t="shared" si="0"/>
        <v>0.2</v>
      </c>
      <c r="E13" s="39">
        <v>16</v>
      </c>
      <c r="F13" s="91">
        <v>5</v>
      </c>
      <c r="G13" s="88">
        <f t="shared" si="1"/>
        <v>0.3125</v>
      </c>
      <c r="H13" s="92">
        <v>4</v>
      </c>
      <c r="I13" s="93">
        <v>0</v>
      </c>
      <c r="J13" s="94">
        <v>0</v>
      </c>
      <c r="K13" s="84">
        <f t="shared" si="2"/>
        <v>0.8</v>
      </c>
      <c r="L13" s="33">
        <f t="shared" si="3"/>
        <v>1</v>
      </c>
      <c r="M13" s="95">
        <v>17.714000000000002</v>
      </c>
      <c r="N13" s="39">
        <v>17</v>
      </c>
      <c r="O13" s="70">
        <v>5</v>
      </c>
      <c r="Q13" s="87"/>
    </row>
    <row r="14" spans="1:17" s="29" customFormat="1" ht="21.95" customHeight="1" x14ac:dyDescent="0.2">
      <c r="A14" s="18" t="s">
        <v>42</v>
      </c>
      <c r="B14" s="90">
        <v>67</v>
      </c>
      <c r="C14" s="47">
        <v>14</v>
      </c>
      <c r="D14" s="41">
        <f t="shared" si="0"/>
        <v>0.20895522388059701</v>
      </c>
      <c r="E14" s="39">
        <v>39</v>
      </c>
      <c r="F14" s="91">
        <v>9</v>
      </c>
      <c r="G14" s="41">
        <f t="shared" si="1"/>
        <v>0.23076923076923078</v>
      </c>
      <c r="H14" s="42">
        <v>16</v>
      </c>
      <c r="I14" s="48">
        <v>0</v>
      </c>
      <c r="J14" s="94">
        <v>0</v>
      </c>
      <c r="K14" s="84">
        <f t="shared" si="2"/>
        <v>0.82089552238805974</v>
      </c>
      <c r="L14" s="33">
        <f t="shared" si="3"/>
        <v>0.6428571428571429</v>
      </c>
      <c r="M14" s="95">
        <v>16.861111111111111</v>
      </c>
      <c r="N14" s="39">
        <v>55</v>
      </c>
      <c r="O14" s="70">
        <v>7</v>
      </c>
      <c r="Q14" s="87"/>
    </row>
    <row r="15" spans="1:17" s="29" customFormat="1" ht="21.95" customHeight="1" x14ac:dyDescent="0.2">
      <c r="A15" s="18" t="s">
        <v>43</v>
      </c>
      <c r="B15" s="90">
        <v>77</v>
      </c>
      <c r="C15" s="47">
        <v>59</v>
      </c>
      <c r="D15" s="41">
        <f t="shared" si="0"/>
        <v>0.76623376623376627</v>
      </c>
      <c r="E15" s="39">
        <v>21</v>
      </c>
      <c r="F15" s="91">
        <v>2</v>
      </c>
      <c r="G15" s="41">
        <f t="shared" si="1"/>
        <v>9.5238095238095233E-2</v>
      </c>
      <c r="H15" s="42">
        <v>30</v>
      </c>
      <c r="I15" s="48">
        <v>23</v>
      </c>
      <c r="J15" s="94">
        <v>3</v>
      </c>
      <c r="K15" s="84">
        <f t="shared" si="2"/>
        <v>0.66233766233766234</v>
      </c>
      <c r="L15" s="33">
        <f t="shared" si="3"/>
        <v>0.3728813559322034</v>
      </c>
      <c r="M15" s="95">
        <v>18.75</v>
      </c>
      <c r="N15" s="39">
        <v>52</v>
      </c>
      <c r="O15" s="70">
        <v>28</v>
      </c>
      <c r="Q15" s="87"/>
    </row>
    <row r="16" spans="1:17" s="29" customFormat="1" ht="21.95" customHeight="1" x14ac:dyDescent="0.2">
      <c r="A16" s="18" t="s">
        <v>44</v>
      </c>
      <c r="B16" s="90">
        <v>32</v>
      </c>
      <c r="C16" s="47">
        <v>4</v>
      </c>
      <c r="D16" s="41">
        <f t="shared" si="0"/>
        <v>0.125</v>
      </c>
      <c r="E16" s="39">
        <v>17</v>
      </c>
      <c r="F16" s="91">
        <v>2</v>
      </c>
      <c r="G16" s="41">
        <f t="shared" si="1"/>
        <v>0.11764705882352941</v>
      </c>
      <c r="H16" s="42">
        <v>6</v>
      </c>
      <c r="I16" s="48">
        <v>0</v>
      </c>
      <c r="J16" s="94">
        <v>0</v>
      </c>
      <c r="K16" s="84">
        <f t="shared" si="2"/>
        <v>0.71875</v>
      </c>
      <c r="L16" s="33">
        <f t="shared" si="3"/>
        <v>0.5</v>
      </c>
      <c r="M16" s="95">
        <v>23.08</v>
      </c>
      <c r="N16" s="39">
        <v>23</v>
      </c>
      <c r="O16" s="70">
        <v>3</v>
      </c>
      <c r="Q16" s="87"/>
    </row>
    <row r="17" spans="1:17" s="29" customFormat="1" ht="21.95" customHeight="1" x14ac:dyDescent="0.2">
      <c r="A17" s="18" t="s">
        <v>45</v>
      </c>
      <c r="B17" s="90">
        <v>33</v>
      </c>
      <c r="C17" s="47">
        <v>2</v>
      </c>
      <c r="D17" s="41">
        <f t="shared" si="0"/>
        <v>6.0606060606060608E-2</v>
      </c>
      <c r="E17" s="39">
        <v>19</v>
      </c>
      <c r="F17" s="91">
        <v>1</v>
      </c>
      <c r="G17" s="41">
        <f t="shared" si="1"/>
        <v>5.2631578947368418E-2</v>
      </c>
      <c r="H17" s="42">
        <v>7</v>
      </c>
      <c r="I17" s="48">
        <v>0</v>
      </c>
      <c r="J17" s="94">
        <v>0</v>
      </c>
      <c r="K17" s="84">
        <f t="shared" si="2"/>
        <v>0.78787878787878785</v>
      </c>
      <c r="L17" s="33">
        <f t="shared" si="3"/>
        <v>0.5</v>
      </c>
      <c r="M17" s="95">
        <v>17.5</v>
      </c>
      <c r="N17" s="39">
        <v>27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65</v>
      </c>
      <c r="C18" s="47">
        <v>17</v>
      </c>
      <c r="D18" s="41">
        <f t="shared" si="0"/>
        <v>0.26153846153846155</v>
      </c>
      <c r="E18" s="39">
        <v>48</v>
      </c>
      <c r="F18" s="91">
        <v>8</v>
      </c>
      <c r="G18" s="41">
        <f t="shared" si="1"/>
        <v>0.16666666666666666</v>
      </c>
      <c r="H18" s="42">
        <v>10</v>
      </c>
      <c r="I18" s="48">
        <v>5</v>
      </c>
      <c r="J18" s="94">
        <v>0</v>
      </c>
      <c r="K18" s="84">
        <f t="shared" si="2"/>
        <v>0.89230769230769236</v>
      </c>
      <c r="L18" s="33">
        <f t="shared" si="3"/>
        <v>0.76470588235294112</v>
      </c>
      <c r="M18" s="95">
        <v>17.46875</v>
      </c>
      <c r="N18" s="39">
        <v>67</v>
      </c>
      <c r="O18" s="70">
        <v>10</v>
      </c>
      <c r="Q18" s="87"/>
    </row>
    <row r="19" spans="1:17" s="29" customFormat="1" ht="21.95" customHeight="1" x14ac:dyDescent="0.2">
      <c r="A19" s="18" t="s">
        <v>47</v>
      </c>
      <c r="B19" s="90">
        <v>40</v>
      </c>
      <c r="C19" s="47">
        <v>3</v>
      </c>
      <c r="D19" s="41">
        <f t="shared" si="0"/>
        <v>7.4999999999999997E-2</v>
      </c>
      <c r="E19" s="39">
        <v>25</v>
      </c>
      <c r="F19" s="91">
        <v>2</v>
      </c>
      <c r="G19" s="33">
        <f t="shared" si="1"/>
        <v>0.08</v>
      </c>
      <c r="H19" s="34">
        <v>6</v>
      </c>
      <c r="I19" s="82">
        <v>0</v>
      </c>
      <c r="J19" s="83">
        <v>0</v>
      </c>
      <c r="K19" s="84">
        <f t="shared" si="2"/>
        <v>0.77500000000000002</v>
      </c>
      <c r="L19" s="33">
        <f t="shared" si="3"/>
        <v>0.66666666666666663</v>
      </c>
      <c r="M19" s="95">
        <v>18</v>
      </c>
      <c r="N19" s="39">
        <v>23</v>
      </c>
      <c r="O19" s="70">
        <v>2</v>
      </c>
      <c r="Q19" s="87"/>
    </row>
    <row r="20" spans="1:17" s="29" customFormat="1" ht="21.95" customHeight="1" x14ac:dyDescent="0.2">
      <c r="A20" s="18" t="s">
        <v>48</v>
      </c>
      <c r="B20" s="90">
        <v>30</v>
      </c>
      <c r="C20" s="47">
        <v>8</v>
      </c>
      <c r="D20" s="41">
        <f t="shared" si="0"/>
        <v>0.26666666666666666</v>
      </c>
      <c r="E20" s="39">
        <v>15</v>
      </c>
      <c r="F20" s="91">
        <v>4</v>
      </c>
      <c r="G20" s="33">
        <f t="shared" si="1"/>
        <v>0.26666666666666666</v>
      </c>
      <c r="H20" s="34">
        <v>9</v>
      </c>
      <c r="I20" s="82">
        <v>1</v>
      </c>
      <c r="J20" s="83">
        <v>0</v>
      </c>
      <c r="K20" s="84">
        <f t="shared" si="2"/>
        <v>0.8</v>
      </c>
      <c r="L20" s="33">
        <f t="shared" si="3"/>
        <v>0.625</v>
      </c>
      <c r="M20" s="95">
        <v>19.75</v>
      </c>
      <c r="N20" s="39">
        <v>25</v>
      </c>
      <c r="O20" s="70">
        <v>5</v>
      </c>
      <c r="Q20" s="87"/>
    </row>
    <row r="21" spans="1:17" s="29" customFormat="1" ht="21.95" customHeight="1" thickBot="1" x14ac:dyDescent="0.25">
      <c r="A21" s="49" t="s">
        <v>49</v>
      </c>
      <c r="B21" s="99">
        <v>130</v>
      </c>
      <c r="C21" s="100">
        <v>18</v>
      </c>
      <c r="D21" s="52">
        <f t="shared" si="0"/>
        <v>0.13846153846153847</v>
      </c>
      <c r="E21" s="101">
        <v>80</v>
      </c>
      <c r="F21" s="102">
        <v>5</v>
      </c>
      <c r="G21" s="88">
        <f t="shared" si="1"/>
        <v>6.25E-2</v>
      </c>
      <c r="H21" s="92">
        <v>30</v>
      </c>
      <c r="I21" s="93">
        <v>2</v>
      </c>
      <c r="J21" s="89">
        <v>0</v>
      </c>
      <c r="K21" s="123">
        <f t="shared" si="2"/>
        <v>0.84615384615384615</v>
      </c>
      <c r="L21" s="88">
        <f t="shared" si="3"/>
        <v>0.3888888888888889</v>
      </c>
      <c r="M21" s="103">
        <v>17.350000000000001</v>
      </c>
      <c r="N21" s="101">
        <v>110</v>
      </c>
      <c r="O21" s="104">
        <v>8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802</v>
      </c>
      <c r="C22" s="74">
        <f>SUM(C6:C21)</f>
        <v>221</v>
      </c>
      <c r="D22" s="61">
        <f t="shared" si="0"/>
        <v>0.27556109725685785</v>
      </c>
      <c r="E22" s="59">
        <f>SUM(E6:E21)</f>
        <v>448</v>
      </c>
      <c r="F22" s="106">
        <f>SUM(F6:F21)</f>
        <v>70</v>
      </c>
      <c r="G22" s="61">
        <f t="shared" si="1"/>
        <v>0.15625</v>
      </c>
      <c r="H22" s="107">
        <f>SUM(H6:H21)</f>
        <v>175</v>
      </c>
      <c r="I22" s="108">
        <f>SUM(I6:I21)</f>
        <v>45</v>
      </c>
      <c r="J22" s="109">
        <f>SUM(J6:J21)</f>
        <v>4</v>
      </c>
      <c r="K22" s="110">
        <f t="shared" si="2"/>
        <v>0.77680798004987528</v>
      </c>
      <c r="L22" s="61">
        <f t="shared" si="3"/>
        <v>0.50226244343891402</v>
      </c>
      <c r="M22" s="111">
        <v>17.656323529411765</v>
      </c>
      <c r="N22" s="59">
        <f>SUM(N6:N21)</f>
        <v>599</v>
      </c>
      <c r="O22" s="62">
        <f>SUM(O6:O21)</f>
        <v>107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FY24 QUARTER ENDING DECEMBER 31,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65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32</v>
      </c>
      <c r="C6" s="125">
        <f>+'4 In School Youth Exits'!C6+'5 Out School Youth Exits'!C6</f>
        <v>10</v>
      </c>
      <c r="D6" s="33">
        <f t="shared" ref="D6:D22" si="0">C6/B6</f>
        <v>0.3125</v>
      </c>
      <c r="E6" s="126">
        <f>+'4 In School Youth Exits'!E6+'5 Out School Youth Exits'!E6</f>
        <v>15</v>
      </c>
      <c r="F6" s="126">
        <f>+'4 In School Youth Exits'!F6+'5 Out School Youth Exits'!F6</f>
        <v>5</v>
      </c>
      <c r="G6" s="33">
        <f t="shared" ref="G6:G22" si="1">F6/E6</f>
        <v>0.33333333333333331</v>
      </c>
      <c r="H6" s="126">
        <f>+'4 In School Youth Exits'!H6+'5 Out School Youth Exits'!H6</f>
        <v>8</v>
      </c>
      <c r="I6" s="127">
        <f>+'4 In School Youth Exits'!I6+'5 Out School Youth Exits'!I6</f>
        <v>1</v>
      </c>
      <c r="J6" s="128">
        <f>+'4 In School Youth Exits'!J6+'5 Out School Youth Exits'!J6</f>
        <v>0</v>
      </c>
      <c r="K6" s="129">
        <f>(E6+H6)/B6</f>
        <v>0.71875</v>
      </c>
      <c r="L6" s="33">
        <f>IF(C6&gt;0,(F6+I6-J6)/C6,0)</f>
        <v>0.6</v>
      </c>
      <c r="M6" s="130">
        <v>16.7</v>
      </c>
      <c r="N6" s="126">
        <f>+'4 In School Youth Exits'!N6+'5 Out School Youth Exits'!N6</f>
        <v>20</v>
      </c>
      <c r="O6" s="127">
        <f>+'4 In School Youth Exits'!O6+'5 Out School Youth Exits'!O6</f>
        <v>4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54</v>
      </c>
      <c r="C7" s="126">
        <f>+'4 In School Youth Exits'!C7+'5 Out School Youth Exits'!C7</f>
        <v>22</v>
      </c>
      <c r="D7" s="88">
        <f t="shared" si="0"/>
        <v>0.40740740740740738</v>
      </c>
      <c r="E7" s="126">
        <f>+'4 In School Youth Exits'!E7+'5 Out School Youth Exits'!E7</f>
        <v>36</v>
      </c>
      <c r="F7" s="126">
        <f>+'4 In School Youth Exits'!F7+'5 Out School Youth Exits'!F7</f>
        <v>4</v>
      </c>
      <c r="G7" s="33">
        <f t="shared" si="1"/>
        <v>0.1111111111111111</v>
      </c>
      <c r="H7" s="126">
        <f>+'4 In School Youth Exits'!H7+'5 Out School Youth Exits'!H7</f>
        <v>3</v>
      </c>
      <c r="I7" s="131">
        <f>+'4 In School Youth Exits'!I7+'5 Out School Youth Exits'!I7</f>
        <v>5</v>
      </c>
      <c r="J7" s="132">
        <f>+'4 In School Youth Exits'!J7+'5 Out School Youth Exits'!J7</f>
        <v>0</v>
      </c>
      <c r="K7" s="84">
        <f t="shared" ref="K7:K22" si="2">(E7+H7)/B7</f>
        <v>0.72222222222222221</v>
      </c>
      <c r="L7" s="33">
        <f t="shared" ref="L7:L22" si="3">IF(C7&gt;0,(F7+I7-J7)/C7,0)</f>
        <v>0.40909090909090912</v>
      </c>
      <c r="M7" s="130">
        <v>21.162500000000001</v>
      </c>
      <c r="N7" s="126">
        <f>+'4 In School Youth Exits'!N7+'5 Out School Youth Exits'!N7</f>
        <v>32</v>
      </c>
      <c r="O7" s="131">
        <f>+'4 In School Youth Exits'!O7+'5 Out School Youth Exits'!O7</f>
        <v>6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25</v>
      </c>
      <c r="C8" s="126">
        <f>+'4 In School Youth Exits'!C8+'5 Out School Youth Exits'!C8</f>
        <v>4</v>
      </c>
      <c r="D8" s="41">
        <f t="shared" si="0"/>
        <v>0.16</v>
      </c>
      <c r="E8" s="126">
        <f>+'4 In School Youth Exits'!E8+'5 Out School Youth Exits'!E8</f>
        <v>13</v>
      </c>
      <c r="F8" s="126">
        <f>+'4 In School Youth Exits'!F8+'5 Out School Youth Exits'!F8</f>
        <v>0</v>
      </c>
      <c r="G8" s="88">
        <f t="shared" si="1"/>
        <v>0</v>
      </c>
      <c r="H8" s="126">
        <f>+'4 In School Youth Exits'!H8+'5 Out School Youth Exits'!H8</f>
        <v>5</v>
      </c>
      <c r="I8" s="131">
        <f>+'4 In School Youth Exits'!I8+'5 Out School Youth Exits'!I8</f>
        <v>1</v>
      </c>
      <c r="J8" s="132">
        <f>+'4 In School Youth Exits'!J8+'5 Out School Youth Exits'!J8</f>
        <v>0</v>
      </c>
      <c r="K8" s="84">
        <f t="shared" si="2"/>
        <v>0.72</v>
      </c>
      <c r="L8" s="33">
        <f t="shared" si="3"/>
        <v>0.25</v>
      </c>
      <c r="M8" s="130">
        <v>0</v>
      </c>
      <c r="N8" s="126">
        <f>+'4 In School Youth Exits'!N8+'5 Out School Youth Exits'!N8</f>
        <v>16</v>
      </c>
      <c r="O8" s="131">
        <f>+'4 In School Youth Exits'!O8+'5 Out School Youth Exits'!O8</f>
        <v>2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20</v>
      </c>
      <c r="C9" s="126">
        <f>+'4 In School Youth Exits'!C9+'5 Out School Youth Exits'!C9</f>
        <v>15</v>
      </c>
      <c r="D9" s="41">
        <f t="shared" si="0"/>
        <v>0.75</v>
      </c>
      <c r="E9" s="126">
        <f>+'4 In School Youth Exits'!E9+'5 Out School Youth Exits'!E9</f>
        <v>15</v>
      </c>
      <c r="F9" s="126">
        <f>+'4 In School Youth Exits'!F9+'5 Out School Youth Exits'!F9</f>
        <v>3</v>
      </c>
      <c r="G9" s="41">
        <f t="shared" si="1"/>
        <v>0.2</v>
      </c>
      <c r="H9" s="126">
        <f>+'4 In School Youth Exits'!H9+'5 Out School Youth Exits'!H9</f>
        <v>0</v>
      </c>
      <c r="I9" s="131">
        <f>+'4 In School Youth Exits'!I9+'5 Out School Youth Exits'!I9</f>
        <v>3</v>
      </c>
      <c r="J9" s="132">
        <f>+'4 In School Youth Exits'!J9+'5 Out School Youth Exits'!J9</f>
        <v>0</v>
      </c>
      <c r="K9" s="84">
        <f t="shared" si="2"/>
        <v>0.75</v>
      </c>
      <c r="L9" s="33">
        <f t="shared" si="3"/>
        <v>0.4</v>
      </c>
      <c r="M9" s="130">
        <v>16</v>
      </c>
      <c r="N9" s="126">
        <f>+'4 In School Youth Exits'!N9+'5 Out School Youth Exits'!N9</f>
        <v>15</v>
      </c>
      <c r="O9" s="131">
        <f>+'4 In School Youth Exits'!O9+'5 Out School Youth Exits'!O9</f>
        <v>1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30</v>
      </c>
      <c r="C10" s="126">
        <f>+'4 In School Youth Exits'!C10+'5 Out School Youth Exits'!C10</f>
        <v>9</v>
      </c>
      <c r="D10" s="41">
        <f t="shared" si="0"/>
        <v>0.3</v>
      </c>
      <c r="E10" s="126">
        <f>+'4 In School Youth Exits'!E10+'5 Out School Youth Exits'!E10</f>
        <v>14</v>
      </c>
      <c r="F10" s="126">
        <f>+'4 In School Youth Exits'!F10+'5 Out School Youth Exits'!F10</f>
        <v>2</v>
      </c>
      <c r="G10" s="41">
        <f t="shared" si="1"/>
        <v>0.14285714285714285</v>
      </c>
      <c r="H10" s="126">
        <f>+'4 In School Youth Exits'!H10+'5 Out School Youth Exits'!H10</f>
        <v>8</v>
      </c>
      <c r="I10" s="131">
        <f>+'4 In School Youth Exits'!I10+'5 Out School Youth Exits'!I10</f>
        <v>3</v>
      </c>
      <c r="J10" s="132">
        <f>+'4 In School Youth Exits'!J10+'5 Out School Youth Exits'!J10</f>
        <v>1</v>
      </c>
      <c r="K10" s="84">
        <f t="shared" si="2"/>
        <v>0.73333333333333328</v>
      </c>
      <c r="L10" s="33">
        <f t="shared" si="3"/>
        <v>0.44444444444444442</v>
      </c>
      <c r="M10" s="130">
        <v>17</v>
      </c>
      <c r="N10" s="126">
        <f>+'4 In School Youth Exits'!N10+'5 Out School Youth Exits'!N10</f>
        <v>20</v>
      </c>
      <c r="O10" s="131">
        <f>+'4 In School Youth Exits'!O10+'5 Out School Youth Exits'!O10</f>
        <v>5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88</v>
      </c>
      <c r="C11" s="126">
        <f>+'4 In School Youth Exits'!C11+'5 Out School Youth Exits'!C11</f>
        <v>23</v>
      </c>
      <c r="D11" s="41">
        <f t="shared" si="0"/>
        <v>0.26136363636363635</v>
      </c>
      <c r="E11" s="126">
        <f>+'4 In School Youth Exits'!E11+'5 Out School Youth Exits'!E11</f>
        <v>50</v>
      </c>
      <c r="F11" s="126">
        <f>+'4 In School Youth Exits'!F11+'5 Out School Youth Exits'!F11</f>
        <v>16</v>
      </c>
      <c r="G11" s="122">
        <f t="shared" si="1"/>
        <v>0.32</v>
      </c>
      <c r="H11" s="126">
        <f>+'4 In School Youth Exits'!H11+'5 Out School Youth Exits'!H11</f>
        <v>13</v>
      </c>
      <c r="I11" s="131">
        <f>+'4 In School Youth Exits'!I11+'5 Out School Youth Exits'!I11</f>
        <v>1</v>
      </c>
      <c r="J11" s="132">
        <f>+'4 In School Youth Exits'!J11+'5 Out School Youth Exits'!J11</f>
        <v>0</v>
      </c>
      <c r="K11" s="84">
        <f t="shared" si="2"/>
        <v>0.71590909090909094</v>
      </c>
      <c r="L11" s="33">
        <f t="shared" si="3"/>
        <v>0.73913043478260865</v>
      </c>
      <c r="M11" s="130">
        <v>17.133333333333333</v>
      </c>
      <c r="N11" s="126">
        <f>+'4 In School Youth Exits'!N11+'5 Out School Youth Exits'!N11</f>
        <v>57</v>
      </c>
      <c r="O11" s="131">
        <f>+'4 In School Youth Exits'!O11+'5 Out School Youth Exits'!O11</f>
        <v>20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55</v>
      </c>
      <c r="C12" s="126">
        <f>+'4 In School Youth Exits'!C12+'5 Out School Youth Exits'!C12</f>
        <v>9</v>
      </c>
      <c r="D12" s="41">
        <f t="shared" si="0"/>
        <v>0.16363636363636364</v>
      </c>
      <c r="E12" s="126">
        <f>+'4 In School Youth Exits'!E12+'5 Out School Youth Exits'!E12</f>
        <v>25</v>
      </c>
      <c r="F12" s="126">
        <f>+'4 In School Youth Exits'!F12+'5 Out School Youth Exits'!F12</f>
        <v>2</v>
      </c>
      <c r="G12" s="41">
        <f t="shared" si="1"/>
        <v>0.08</v>
      </c>
      <c r="H12" s="126">
        <f>+'4 In School Youth Exits'!H12+'5 Out School Youth Exits'!H12</f>
        <v>20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0.81818181818181823</v>
      </c>
      <c r="L12" s="33">
        <f t="shared" si="3"/>
        <v>0.22222222222222221</v>
      </c>
      <c r="M12" s="130">
        <v>14.625</v>
      </c>
      <c r="N12" s="126">
        <f>+'4 In School Youth Exits'!N12+'5 Out School Youth Exits'!N12</f>
        <v>40</v>
      </c>
      <c r="O12" s="131">
        <f>+'4 In School Youth Exits'!O12+'5 Out School Youth Exits'!O12</f>
        <v>2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41</v>
      </c>
      <c r="C13" s="126">
        <f>+'4 In School Youth Exits'!C13+'5 Out School Youth Exits'!C13</f>
        <v>5</v>
      </c>
      <c r="D13" s="41">
        <f t="shared" si="0"/>
        <v>0.12195121951219512</v>
      </c>
      <c r="E13" s="126">
        <f>+'4 In School Youth Exits'!E13+'5 Out School Youth Exits'!E13</f>
        <v>23</v>
      </c>
      <c r="F13" s="126">
        <f>+'4 In School Youth Exits'!F13+'5 Out School Youth Exits'!F13</f>
        <v>5</v>
      </c>
      <c r="G13" s="88">
        <f t="shared" si="1"/>
        <v>0.21739130434782608</v>
      </c>
      <c r="H13" s="126">
        <f>+'4 In School Youth Exits'!H13+'5 Out School Youth Exits'!H13</f>
        <v>11</v>
      </c>
      <c r="I13" s="131">
        <f>+'4 In School Youth Exits'!I13+'5 Out School Youth Exits'!I13</f>
        <v>0</v>
      </c>
      <c r="J13" s="132">
        <f>+'4 In School Youth Exits'!J13+'5 Out School Youth Exits'!J13</f>
        <v>0</v>
      </c>
      <c r="K13" s="84">
        <f t="shared" si="2"/>
        <v>0.82926829268292679</v>
      </c>
      <c r="L13" s="33">
        <f t="shared" si="3"/>
        <v>1</v>
      </c>
      <c r="M13" s="130">
        <v>17.714000000000002</v>
      </c>
      <c r="N13" s="126">
        <f>+'4 In School Youth Exits'!N13+'5 Out School Youth Exits'!N13</f>
        <v>30</v>
      </c>
      <c r="O13" s="131">
        <f>+'4 In School Youth Exits'!O13+'5 Out School Youth Exits'!O13</f>
        <v>5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67</v>
      </c>
      <c r="C14" s="126">
        <f>+'4 In School Youth Exits'!C14+'5 Out School Youth Exits'!C14</f>
        <v>14</v>
      </c>
      <c r="D14" s="41">
        <f t="shared" si="0"/>
        <v>0.20895522388059701</v>
      </c>
      <c r="E14" s="126">
        <f>+'4 In School Youth Exits'!E14+'5 Out School Youth Exits'!E14</f>
        <v>39</v>
      </c>
      <c r="F14" s="126">
        <f>+'4 In School Youth Exits'!F14+'5 Out School Youth Exits'!F14</f>
        <v>9</v>
      </c>
      <c r="G14" s="41">
        <f t="shared" si="1"/>
        <v>0.23076923076923078</v>
      </c>
      <c r="H14" s="126">
        <f>+'4 In School Youth Exits'!H14+'5 Out School Youth Exits'!H14</f>
        <v>16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0.82089552238805974</v>
      </c>
      <c r="L14" s="33">
        <f t="shared" si="3"/>
        <v>0.6428571428571429</v>
      </c>
      <c r="M14" s="130">
        <v>16.861111111111111</v>
      </c>
      <c r="N14" s="126">
        <f>+'4 In School Youth Exits'!N14+'5 Out School Youth Exits'!N14</f>
        <v>55</v>
      </c>
      <c r="O14" s="131">
        <f>+'4 In School Youth Exits'!O14+'5 Out School Youth Exits'!O14</f>
        <v>7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147</v>
      </c>
      <c r="C15" s="126">
        <f>+'4 In School Youth Exits'!C15+'5 Out School Youth Exits'!C15</f>
        <v>86</v>
      </c>
      <c r="D15" s="41">
        <f t="shared" si="0"/>
        <v>0.58503401360544216</v>
      </c>
      <c r="E15" s="126">
        <f>+'4 In School Youth Exits'!E15+'5 Out School Youth Exits'!E15</f>
        <v>32</v>
      </c>
      <c r="F15" s="126">
        <f>+'4 In School Youth Exits'!F15+'5 Out School Youth Exits'!F15</f>
        <v>8</v>
      </c>
      <c r="G15" s="41">
        <f t="shared" si="1"/>
        <v>0.25</v>
      </c>
      <c r="H15" s="126">
        <f>+'4 In School Youth Exits'!H15+'5 Out School Youth Exits'!H15</f>
        <v>83</v>
      </c>
      <c r="I15" s="131">
        <f>+'4 In School Youth Exits'!I15+'5 Out School Youth Exits'!I15</f>
        <v>38</v>
      </c>
      <c r="J15" s="132">
        <f>+'4 In School Youth Exits'!J15+'5 Out School Youth Exits'!J15</f>
        <v>3</v>
      </c>
      <c r="K15" s="84">
        <f t="shared" si="2"/>
        <v>0.78231292517006801</v>
      </c>
      <c r="L15" s="33">
        <f t="shared" si="3"/>
        <v>0.5</v>
      </c>
      <c r="M15" s="130">
        <v>17.964285714285712</v>
      </c>
      <c r="N15" s="126">
        <f>+'4 In School Youth Exits'!N15+'5 Out School Youth Exits'!N15</f>
        <v>118</v>
      </c>
      <c r="O15" s="131">
        <f>+'4 In School Youth Exits'!O15+'5 Out School Youth Exits'!O15</f>
        <v>52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39</v>
      </c>
      <c r="C16" s="126">
        <f>+'4 In School Youth Exits'!C16+'5 Out School Youth Exits'!C16</f>
        <v>8</v>
      </c>
      <c r="D16" s="41">
        <f t="shared" si="0"/>
        <v>0.20512820512820512</v>
      </c>
      <c r="E16" s="126">
        <f>+'4 In School Youth Exits'!E16+'5 Out School Youth Exits'!E16</f>
        <v>21</v>
      </c>
      <c r="F16" s="126">
        <f>+'4 In School Youth Exits'!F16+'5 Out School Youth Exits'!F16</f>
        <v>4</v>
      </c>
      <c r="G16" s="41">
        <f t="shared" si="1"/>
        <v>0.19047619047619047</v>
      </c>
      <c r="H16" s="126">
        <f>+'4 In School Youth Exits'!H16+'5 Out School Youth Exits'!H16</f>
        <v>8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0.74358974358974361</v>
      </c>
      <c r="L16" s="33">
        <f t="shared" si="3"/>
        <v>0.5</v>
      </c>
      <c r="M16" s="130">
        <v>19.364999999999998</v>
      </c>
      <c r="N16" s="126">
        <f>+'4 In School Youth Exits'!N16+'5 Out School Youth Exits'!N16</f>
        <v>30</v>
      </c>
      <c r="O16" s="131">
        <f>+'4 In School Youth Exits'!O16+'5 Out School Youth Exits'!O16</f>
        <v>3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42</v>
      </c>
      <c r="C17" s="126">
        <f>+'4 In School Youth Exits'!C17+'5 Out School Youth Exits'!C17</f>
        <v>2</v>
      </c>
      <c r="D17" s="41">
        <f t="shared" si="0"/>
        <v>4.7619047619047616E-2</v>
      </c>
      <c r="E17" s="126">
        <f>+'4 In School Youth Exits'!E17+'5 Out School Youth Exits'!E17</f>
        <v>22</v>
      </c>
      <c r="F17" s="126">
        <f>+'4 In School Youth Exits'!F17+'5 Out School Youth Exits'!F17</f>
        <v>1</v>
      </c>
      <c r="G17" s="41">
        <f t="shared" si="1"/>
        <v>4.5454545454545456E-2</v>
      </c>
      <c r="H17" s="126">
        <f>+'4 In School Youth Exits'!H17+'5 Out School Youth Exits'!H17</f>
        <v>12</v>
      </c>
      <c r="I17" s="131">
        <f>+'4 In School Youth Exits'!I17+'5 Out School Youth Exits'!I17</f>
        <v>0</v>
      </c>
      <c r="J17" s="132">
        <f>+'4 In School Youth Exits'!J17+'5 Out School Youth Exits'!J17</f>
        <v>0</v>
      </c>
      <c r="K17" s="84">
        <f t="shared" si="2"/>
        <v>0.80952380952380953</v>
      </c>
      <c r="L17" s="33">
        <f t="shared" si="3"/>
        <v>0.5</v>
      </c>
      <c r="M17" s="130">
        <v>17.5</v>
      </c>
      <c r="N17" s="126">
        <f>+'4 In School Youth Exits'!N17+'5 Out School Youth Exits'!N17</f>
        <v>35</v>
      </c>
      <c r="O17" s="131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75</v>
      </c>
      <c r="C18" s="126">
        <f>+'4 In School Youth Exits'!C18+'5 Out School Youth Exits'!C18</f>
        <v>22</v>
      </c>
      <c r="D18" s="41">
        <f t="shared" si="0"/>
        <v>0.29333333333333333</v>
      </c>
      <c r="E18" s="126">
        <f>+'4 In School Youth Exits'!E18+'5 Out School Youth Exits'!E18</f>
        <v>55</v>
      </c>
      <c r="F18" s="126">
        <f>+'4 In School Youth Exits'!F18+'5 Out School Youth Exits'!F18</f>
        <v>12</v>
      </c>
      <c r="G18" s="41">
        <f t="shared" si="1"/>
        <v>0.21818181818181817</v>
      </c>
      <c r="H18" s="126">
        <f>+'4 In School Youth Exits'!H18+'5 Out School Youth Exits'!H18</f>
        <v>12</v>
      </c>
      <c r="I18" s="131">
        <f>+'4 In School Youth Exits'!I18+'5 Out School Youth Exits'!I18</f>
        <v>5</v>
      </c>
      <c r="J18" s="132">
        <f>+'4 In School Youth Exits'!J18+'5 Out School Youth Exits'!J18</f>
        <v>0</v>
      </c>
      <c r="K18" s="84">
        <f t="shared" si="2"/>
        <v>0.89333333333333331</v>
      </c>
      <c r="L18" s="33">
        <f t="shared" si="3"/>
        <v>0.77272727272727271</v>
      </c>
      <c r="M18" s="130">
        <v>17.833333333333332</v>
      </c>
      <c r="N18" s="126">
        <f>+'4 In School Youth Exits'!N18+'5 Out School Youth Exits'!N18</f>
        <v>77</v>
      </c>
      <c r="O18" s="131">
        <f>+'4 In School Youth Exits'!O18+'5 Out School Youth Exits'!O18</f>
        <v>14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40</v>
      </c>
      <c r="C19" s="126">
        <f>+'4 In School Youth Exits'!C19+'5 Out School Youth Exits'!C19</f>
        <v>3</v>
      </c>
      <c r="D19" s="41">
        <f t="shared" si="0"/>
        <v>7.4999999999999997E-2</v>
      </c>
      <c r="E19" s="126">
        <f>+'4 In School Youth Exits'!E19+'5 Out School Youth Exits'!E19</f>
        <v>25</v>
      </c>
      <c r="F19" s="126">
        <f>+'4 In School Youth Exits'!F19+'5 Out School Youth Exits'!F19</f>
        <v>2</v>
      </c>
      <c r="G19" s="33">
        <f t="shared" si="1"/>
        <v>0.08</v>
      </c>
      <c r="H19" s="126">
        <f>+'4 In School Youth Exits'!H19+'5 Out School Youth Exits'!H19</f>
        <v>6</v>
      </c>
      <c r="I19" s="131">
        <f>+'4 In School Youth Exits'!I19+'5 Out School Youth Exits'!I19</f>
        <v>0</v>
      </c>
      <c r="J19" s="132">
        <f>+'4 In School Youth Exits'!J19+'5 Out School Youth Exits'!J19</f>
        <v>0</v>
      </c>
      <c r="K19" s="84">
        <f t="shared" si="2"/>
        <v>0.77500000000000002</v>
      </c>
      <c r="L19" s="33">
        <f t="shared" si="3"/>
        <v>0.66666666666666663</v>
      </c>
      <c r="M19" s="130">
        <v>18</v>
      </c>
      <c r="N19" s="126">
        <f>+'4 In School Youth Exits'!N19+'5 Out School Youth Exits'!N19</f>
        <v>23</v>
      </c>
      <c r="O19" s="131">
        <f>+'4 In School Youth Exits'!O19+'5 Out School Youth Exits'!O19</f>
        <v>2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30</v>
      </c>
      <c r="C20" s="126">
        <f>+'4 In School Youth Exits'!C20+'5 Out School Youth Exits'!C20</f>
        <v>8</v>
      </c>
      <c r="D20" s="41">
        <f t="shared" si="0"/>
        <v>0.26666666666666666</v>
      </c>
      <c r="E20" s="126">
        <f>+'4 In School Youth Exits'!E20+'5 Out School Youth Exits'!E20</f>
        <v>15</v>
      </c>
      <c r="F20" s="126">
        <f>+'4 In School Youth Exits'!F20+'5 Out School Youth Exits'!F20</f>
        <v>4</v>
      </c>
      <c r="G20" s="33">
        <f t="shared" si="1"/>
        <v>0.26666666666666666</v>
      </c>
      <c r="H20" s="126">
        <f>+'4 In School Youth Exits'!H20+'5 Out School Youth Exits'!H20</f>
        <v>9</v>
      </c>
      <c r="I20" s="131">
        <f>+'4 In School Youth Exits'!I20+'5 Out School Youth Exits'!I20</f>
        <v>1</v>
      </c>
      <c r="J20" s="132">
        <f>+'4 In School Youth Exits'!J20+'5 Out School Youth Exits'!J20</f>
        <v>0</v>
      </c>
      <c r="K20" s="84">
        <f t="shared" si="2"/>
        <v>0.8</v>
      </c>
      <c r="L20" s="33">
        <f t="shared" si="3"/>
        <v>0.625</v>
      </c>
      <c r="M20" s="130">
        <v>19.75</v>
      </c>
      <c r="N20" s="126">
        <f>+'4 In School Youth Exits'!N20+'5 Out School Youth Exits'!N20</f>
        <v>25</v>
      </c>
      <c r="O20" s="131">
        <f>+'4 In School Youth Exits'!O20+'5 Out School Youth Exits'!O20</f>
        <v>5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160</v>
      </c>
      <c r="C21" s="133">
        <f>+'4 In School Youth Exits'!C21+'5 Out School Youth Exits'!C21</f>
        <v>26</v>
      </c>
      <c r="D21" s="52">
        <f t="shared" si="0"/>
        <v>0.16250000000000001</v>
      </c>
      <c r="E21" s="126">
        <f>+'4 In School Youth Exits'!E21+'5 Out School Youth Exits'!E21</f>
        <v>95</v>
      </c>
      <c r="F21" s="126">
        <f>+'4 In School Youth Exits'!F21+'5 Out School Youth Exits'!F21</f>
        <v>9</v>
      </c>
      <c r="G21" s="88">
        <f t="shared" si="1"/>
        <v>9.4736842105263161E-2</v>
      </c>
      <c r="H21" s="126">
        <f>+'4 In School Youth Exits'!H21+'5 Out School Youth Exits'!H21</f>
        <v>40</v>
      </c>
      <c r="I21" s="131">
        <f>+'4 In School Youth Exits'!I21+'5 Out School Youth Exits'!I21</f>
        <v>3</v>
      </c>
      <c r="J21" s="134">
        <f>+'4 In School Youth Exits'!J21+'5 Out School Youth Exits'!J21</f>
        <v>0</v>
      </c>
      <c r="K21" s="123">
        <f t="shared" si="2"/>
        <v>0.84375</v>
      </c>
      <c r="L21" s="88">
        <f t="shared" si="3"/>
        <v>0.46153846153846156</v>
      </c>
      <c r="M21" s="135">
        <v>17.527777777777779</v>
      </c>
      <c r="N21" s="126">
        <f>+'4 In School Youth Exits'!N21+'5 Out School Youth Exits'!N21</f>
        <v>135</v>
      </c>
      <c r="O21" s="136">
        <f>+'4 In School Youth Exits'!O21+'5 Out School Youth Exits'!O21</f>
        <v>16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945</v>
      </c>
      <c r="C22" s="74">
        <f>SUM(C6:C21)</f>
        <v>266</v>
      </c>
      <c r="D22" s="61">
        <f t="shared" si="0"/>
        <v>0.2814814814814815</v>
      </c>
      <c r="E22" s="59">
        <f>SUM(E6:E21)</f>
        <v>495</v>
      </c>
      <c r="F22" s="106">
        <f>SUM(F6:F21)</f>
        <v>86</v>
      </c>
      <c r="G22" s="61">
        <f t="shared" si="1"/>
        <v>0.17373737373737375</v>
      </c>
      <c r="H22" s="107">
        <f>SUM(H6:H21)</f>
        <v>254</v>
      </c>
      <c r="I22" s="108">
        <f>SUM(I6:I21)</f>
        <v>61</v>
      </c>
      <c r="J22" s="109">
        <f>SUM(J6:J21)</f>
        <v>4</v>
      </c>
      <c r="K22" s="110">
        <f t="shared" si="2"/>
        <v>0.79259259259259263</v>
      </c>
      <c r="L22" s="61">
        <f t="shared" si="3"/>
        <v>0.53759398496240607</v>
      </c>
      <c r="M22" s="137">
        <v>17.668809523809522</v>
      </c>
      <c r="N22" s="59">
        <f>SUM(N6:N21)</f>
        <v>728</v>
      </c>
      <c r="O22" s="138">
        <f>+'4 In School Youth Exits'!O22+'5 Out School Youth Exits'!O22</f>
        <v>144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topLeftCell="A12"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DECEMBER 31,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154">
        <f>'1 In School Youth Part'!C7</f>
        <v>1</v>
      </c>
      <c r="C7" s="155">
        <v>0</v>
      </c>
      <c r="D7" s="156">
        <v>100</v>
      </c>
      <c r="E7" s="157">
        <v>0</v>
      </c>
      <c r="F7" s="158">
        <v>100</v>
      </c>
      <c r="G7" s="157">
        <v>100</v>
      </c>
      <c r="H7" s="157">
        <v>100</v>
      </c>
      <c r="I7" s="157">
        <v>0</v>
      </c>
      <c r="J7" s="157">
        <v>0</v>
      </c>
      <c r="K7" s="157">
        <v>100</v>
      </c>
      <c r="L7" s="159">
        <v>0</v>
      </c>
      <c r="M7" s="160">
        <v>0</v>
      </c>
      <c r="N7" s="157">
        <v>100</v>
      </c>
      <c r="O7" s="157">
        <v>0</v>
      </c>
      <c r="P7" s="157">
        <v>0</v>
      </c>
      <c r="Q7" s="157">
        <v>0</v>
      </c>
      <c r="R7" s="157">
        <v>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0</v>
      </c>
      <c r="C11" s="155"/>
      <c r="D11" s="156"/>
      <c r="E11" s="157"/>
      <c r="F11" s="158"/>
      <c r="G11" s="157"/>
      <c r="H11" s="157"/>
      <c r="I11" s="157"/>
      <c r="J11" s="157"/>
      <c r="K11" s="157"/>
      <c r="L11" s="159"/>
      <c r="M11" s="160"/>
      <c r="N11" s="157"/>
      <c r="O11" s="157"/>
      <c r="P11" s="157"/>
      <c r="Q11" s="159"/>
      <c r="R11" s="157"/>
      <c r="S11" s="159"/>
      <c r="T11" s="161"/>
      <c r="U11" s="28"/>
    </row>
    <row r="12" spans="1:24" s="29" customFormat="1" ht="21.95" customHeight="1" x14ac:dyDescent="0.2">
      <c r="A12" s="145" t="s">
        <v>40</v>
      </c>
      <c r="B12" s="154">
        <f>'1 In School Youth Part'!C12</f>
        <v>1</v>
      </c>
      <c r="C12" s="155">
        <v>100</v>
      </c>
      <c r="D12" s="156">
        <v>0</v>
      </c>
      <c r="E12" s="157">
        <v>0</v>
      </c>
      <c r="F12" s="158">
        <v>0</v>
      </c>
      <c r="G12" s="157">
        <v>0</v>
      </c>
      <c r="H12" s="157">
        <v>0</v>
      </c>
      <c r="I12" s="159">
        <v>0</v>
      </c>
      <c r="J12" s="157">
        <v>100</v>
      </c>
      <c r="K12" s="157">
        <v>0</v>
      </c>
      <c r="L12" s="159">
        <v>0</v>
      </c>
      <c r="M12" s="160">
        <v>0</v>
      </c>
      <c r="N12" s="157">
        <v>0</v>
      </c>
      <c r="O12" s="157">
        <v>0</v>
      </c>
      <c r="P12" s="157">
        <v>0</v>
      </c>
      <c r="Q12" s="157">
        <v>0</v>
      </c>
      <c r="R12" s="159">
        <v>0</v>
      </c>
      <c r="S12" s="157">
        <v>0</v>
      </c>
      <c r="T12" s="161">
        <v>0</v>
      </c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18</v>
      </c>
      <c r="C13" s="155">
        <v>94.444444444444457</v>
      </c>
      <c r="D13" s="156">
        <v>5.5555555555555554</v>
      </c>
      <c r="E13" s="157">
        <v>0</v>
      </c>
      <c r="F13" s="158">
        <v>61.111111111111114</v>
      </c>
      <c r="G13" s="157">
        <v>44.444444444444443</v>
      </c>
      <c r="H13" s="157">
        <v>33.333333333333336</v>
      </c>
      <c r="I13" s="157">
        <v>11.111111111111111</v>
      </c>
      <c r="J13" s="157">
        <v>88.888888888888886</v>
      </c>
      <c r="K13" s="157">
        <v>100</v>
      </c>
      <c r="L13" s="159">
        <v>0</v>
      </c>
      <c r="M13" s="158">
        <v>0</v>
      </c>
      <c r="N13" s="157">
        <v>0</v>
      </c>
      <c r="O13" s="159">
        <v>0</v>
      </c>
      <c r="P13" s="157">
        <v>11.111111111111111</v>
      </c>
      <c r="Q13" s="159">
        <v>5.5555555555555554</v>
      </c>
      <c r="R13" s="159">
        <v>0</v>
      </c>
      <c r="S13" s="157">
        <v>5.5555555555555554</v>
      </c>
      <c r="T13" s="161">
        <v>0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0</v>
      </c>
      <c r="C14" s="155"/>
      <c r="D14" s="156"/>
      <c r="E14" s="157"/>
      <c r="F14" s="158"/>
      <c r="G14" s="157"/>
      <c r="H14" s="157"/>
      <c r="I14" s="159"/>
      <c r="J14" s="157"/>
      <c r="K14" s="157"/>
      <c r="L14" s="159"/>
      <c r="M14" s="160"/>
      <c r="N14" s="157"/>
      <c r="O14" s="157"/>
      <c r="P14" s="157"/>
      <c r="Q14" s="157"/>
      <c r="R14" s="159"/>
      <c r="S14" s="157"/>
      <c r="T14" s="161"/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142</v>
      </c>
      <c r="C15" s="155">
        <v>97.887323943661983</v>
      </c>
      <c r="D15" s="156">
        <v>1.408450704225352</v>
      </c>
      <c r="E15" s="157">
        <v>0.70422535211267601</v>
      </c>
      <c r="F15" s="158">
        <v>54.929577464788736</v>
      </c>
      <c r="G15" s="157">
        <v>58.450704225352112</v>
      </c>
      <c r="H15" s="157">
        <v>10.56338028169014</v>
      </c>
      <c r="I15" s="157">
        <v>0</v>
      </c>
      <c r="J15" s="157">
        <v>29.577464788732396</v>
      </c>
      <c r="K15" s="157">
        <v>98.591549295774641</v>
      </c>
      <c r="L15" s="159">
        <v>0</v>
      </c>
      <c r="M15" s="158">
        <v>0</v>
      </c>
      <c r="N15" s="157">
        <v>97.183098591549296</v>
      </c>
      <c r="O15" s="157">
        <v>0.70422535211267601</v>
      </c>
      <c r="P15" s="157">
        <v>11.971830985915492</v>
      </c>
      <c r="Q15" s="157">
        <v>0</v>
      </c>
      <c r="R15" s="157">
        <v>9.1549295774647881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6</v>
      </c>
      <c r="C16" s="155">
        <v>83.333333333333343</v>
      </c>
      <c r="D16" s="156">
        <v>16.666666666666668</v>
      </c>
      <c r="E16" s="157">
        <v>0</v>
      </c>
      <c r="F16" s="158">
        <v>50</v>
      </c>
      <c r="G16" s="157">
        <v>66.666666666666671</v>
      </c>
      <c r="H16" s="157">
        <v>0</v>
      </c>
      <c r="I16" s="159">
        <v>0</v>
      </c>
      <c r="J16" s="157">
        <v>33.333333333333336</v>
      </c>
      <c r="K16" s="157">
        <v>66.666666666666671</v>
      </c>
      <c r="L16" s="159">
        <v>0</v>
      </c>
      <c r="M16" s="160">
        <v>0</v>
      </c>
      <c r="N16" s="157">
        <v>0</v>
      </c>
      <c r="O16" s="159">
        <v>0</v>
      </c>
      <c r="P16" s="157">
        <v>50</v>
      </c>
      <c r="Q16" s="159">
        <v>0</v>
      </c>
      <c r="R16" s="159">
        <v>0</v>
      </c>
      <c r="S16" s="157">
        <v>0</v>
      </c>
      <c r="T16" s="161">
        <v>83.333333333333343</v>
      </c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3</v>
      </c>
      <c r="C17" s="155">
        <v>100</v>
      </c>
      <c r="D17" s="163">
        <v>0</v>
      </c>
      <c r="E17" s="159">
        <v>0</v>
      </c>
      <c r="F17" s="158">
        <v>66.666666666666671</v>
      </c>
      <c r="G17" s="157">
        <v>0</v>
      </c>
      <c r="H17" s="157">
        <v>100</v>
      </c>
      <c r="I17" s="157">
        <v>33.333333333333336</v>
      </c>
      <c r="J17" s="157">
        <v>66.666666666666671</v>
      </c>
      <c r="K17" s="157">
        <v>100</v>
      </c>
      <c r="L17" s="159">
        <v>0</v>
      </c>
      <c r="M17" s="158">
        <v>0</v>
      </c>
      <c r="N17" s="157">
        <v>33.333333333333336</v>
      </c>
      <c r="O17" s="159">
        <v>0</v>
      </c>
      <c r="P17" s="157">
        <v>0</v>
      </c>
      <c r="Q17" s="159">
        <v>33.333333333333336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8</v>
      </c>
      <c r="C18" s="155">
        <v>62.5</v>
      </c>
      <c r="D18" s="156">
        <v>37.5</v>
      </c>
      <c r="E18" s="157">
        <v>0</v>
      </c>
      <c r="F18" s="158">
        <v>0</v>
      </c>
      <c r="G18" s="157">
        <v>25</v>
      </c>
      <c r="H18" s="157">
        <v>25</v>
      </c>
      <c r="I18" s="157">
        <v>0</v>
      </c>
      <c r="J18" s="157">
        <v>75</v>
      </c>
      <c r="K18" s="157">
        <v>87.5</v>
      </c>
      <c r="L18" s="159">
        <v>0</v>
      </c>
      <c r="M18" s="158">
        <v>0</v>
      </c>
      <c r="N18" s="157">
        <v>12.5</v>
      </c>
      <c r="O18" s="159">
        <v>0</v>
      </c>
      <c r="P18" s="157">
        <v>0</v>
      </c>
      <c r="Q18" s="157">
        <v>0</v>
      </c>
      <c r="R18" s="157">
        <v>0</v>
      </c>
      <c r="S18" s="157">
        <v>0</v>
      </c>
      <c r="T18" s="161">
        <v>0</v>
      </c>
      <c r="U18" s="28"/>
    </row>
    <row r="19" spans="1:28" s="29" customFormat="1" ht="21.95" customHeight="1" x14ac:dyDescent="0.2">
      <c r="A19" s="145" t="s">
        <v>47</v>
      </c>
      <c r="B19" s="217">
        <f>'1 In School Youth Part'!C19</f>
        <v>0</v>
      </c>
      <c r="C19" s="155"/>
      <c r="D19" s="163"/>
      <c r="E19" s="159"/>
      <c r="F19" s="158"/>
      <c r="G19" s="157"/>
      <c r="H19" s="157"/>
      <c r="I19" s="159"/>
      <c r="J19" s="157"/>
      <c r="K19" s="157"/>
      <c r="L19" s="159"/>
      <c r="M19" s="160"/>
      <c r="N19" s="157"/>
      <c r="O19" s="159"/>
      <c r="P19" s="157"/>
      <c r="Q19" s="159"/>
      <c r="R19" s="159"/>
      <c r="S19" s="159"/>
      <c r="T19" s="161"/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21</v>
      </c>
      <c r="C21" s="166">
        <v>95.238095238095227</v>
      </c>
      <c r="D21" s="167">
        <v>4.7619047619047619</v>
      </c>
      <c r="E21" s="168">
        <v>0</v>
      </c>
      <c r="F21" s="169">
        <v>47.619047619047613</v>
      </c>
      <c r="G21" s="167">
        <v>19.047619047619047</v>
      </c>
      <c r="H21" s="168">
        <v>28.571428571428573</v>
      </c>
      <c r="I21" s="168">
        <v>4.7619047619047619</v>
      </c>
      <c r="J21" s="167">
        <v>80.952380952380949</v>
      </c>
      <c r="K21" s="167">
        <v>90.476190476190482</v>
      </c>
      <c r="L21" s="168">
        <v>0</v>
      </c>
      <c r="M21" s="170">
        <v>4.7619047619047619</v>
      </c>
      <c r="N21" s="168">
        <v>0</v>
      </c>
      <c r="O21" s="167">
        <v>4.7619047619047619</v>
      </c>
      <c r="P21" s="167">
        <v>14.285714285714286</v>
      </c>
      <c r="Q21" s="168">
        <v>4.7619047619047619</v>
      </c>
      <c r="R21" s="168">
        <v>9.5238095238095237</v>
      </c>
      <c r="S21" s="168">
        <v>0</v>
      </c>
      <c r="T21" s="171">
        <v>4.7619047619047619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200</v>
      </c>
      <c r="C22" s="174">
        <v>95</v>
      </c>
      <c r="D22" s="175">
        <v>4.5</v>
      </c>
      <c r="E22" s="176">
        <v>0.5</v>
      </c>
      <c r="F22" s="177">
        <v>52.5</v>
      </c>
      <c r="G22" s="176">
        <v>51</v>
      </c>
      <c r="H22" s="176">
        <v>16.5</v>
      </c>
      <c r="I22" s="176">
        <v>2</v>
      </c>
      <c r="J22" s="176">
        <v>43</v>
      </c>
      <c r="K22" s="176">
        <v>96</v>
      </c>
      <c r="L22" s="178">
        <v>0</v>
      </c>
      <c r="M22" s="177">
        <v>0.5</v>
      </c>
      <c r="N22" s="176">
        <v>70.5</v>
      </c>
      <c r="O22" s="176">
        <v>1</v>
      </c>
      <c r="P22" s="176">
        <v>12.5</v>
      </c>
      <c r="Q22" s="176">
        <v>1.5</v>
      </c>
      <c r="R22" s="176">
        <v>7.5</v>
      </c>
      <c r="S22" s="176">
        <v>0.5</v>
      </c>
      <c r="T22" s="179">
        <v>3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tabSelected="1" topLeftCell="A14"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DECEMBER 31,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32</v>
      </c>
      <c r="C6" s="181">
        <v>34.375</v>
      </c>
      <c r="D6" s="182">
        <v>43.75</v>
      </c>
      <c r="E6" s="182">
        <v>21.875</v>
      </c>
      <c r="F6" s="183">
        <v>56.25</v>
      </c>
      <c r="G6" s="182">
        <v>15.625</v>
      </c>
      <c r="H6" s="182">
        <v>21.875</v>
      </c>
      <c r="I6" s="184">
        <v>3.125</v>
      </c>
      <c r="J6" s="184">
        <v>12.5</v>
      </c>
      <c r="K6" s="184">
        <v>0</v>
      </c>
      <c r="L6" s="182">
        <v>75</v>
      </c>
      <c r="M6" s="185">
        <v>0</v>
      </c>
      <c r="N6" s="182">
        <v>15.625</v>
      </c>
      <c r="O6" s="182">
        <v>6.25</v>
      </c>
      <c r="P6" s="182">
        <v>31.25</v>
      </c>
      <c r="Q6" s="182">
        <v>0</v>
      </c>
      <c r="R6" s="182">
        <v>0</v>
      </c>
      <c r="S6" s="182">
        <v>31.25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81</v>
      </c>
      <c r="C7" s="188">
        <v>13.580246913580247</v>
      </c>
      <c r="D7" s="189">
        <v>53.086419753086417</v>
      </c>
      <c r="E7" s="189">
        <v>33.333333333333336</v>
      </c>
      <c r="F7" s="190">
        <v>48.148148148148145</v>
      </c>
      <c r="G7" s="189">
        <v>37.037037037037038</v>
      </c>
      <c r="H7" s="189">
        <v>65.432098765432102</v>
      </c>
      <c r="I7" s="189">
        <v>2.4691358024691357</v>
      </c>
      <c r="J7" s="189">
        <v>7.4074074074074074</v>
      </c>
      <c r="K7" s="191">
        <v>0</v>
      </c>
      <c r="L7" s="189">
        <v>48.148148148148145</v>
      </c>
      <c r="M7" s="190">
        <v>0</v>
      </c>
      <c r="N7" s="189">
        <v>59.25925925925926</v>
      </c>
      <c r="O7" s="189">
        <v>4.9382716049382713</v>
      </c>
      <c r="P7" s="189">
        <v>22.222222222222221</v>
      </c>
      <c r="Q7" s="189">
        <v>1.2345679012345678</v>
      </c>
      <c r="R7" s="189">
        <v>12.345679012345679</v>
      </c>
      <c r="S7" s="189">
        <v>8.6419753086419764</v>
      </c>
      <c r="T7" s="192">
        <v>30.8641975308642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15</v>
      </c>
      <c r="C8" s="188">
        <v>80</v>
      </c>
      <c r="D8" s="189">
        <v>13.333333333333332</v>
      </c>
      <c r="E8" s="189">
        <v>6.6666666666666661</v>
      </c>
      <c r="F8" s="190">
        <v>33.333333333333336</v>
      </c>
      <c r="G8" s="189">
        <v>26.666666666666664</v>
      </c>
      <c r="H8" s="189">
        <v>13.333333333333332</v>
      </c>
      <c r="I8" s="189">
        <v>6.6666666666666661</v>
      </c>
      <c r="J8" s="189">
        <v>73.333333333333329</v>
      </c>
      <c r="K8" s="191">
        <v>0</v>
      </c>
      <c r="L8" s="189">
        <v>86.666666666666657</v>
      </c>
      <c r="M8" s="193">
        <v>0</v>
      </c>
      <c r="N8" s="189">
        <v>40</v>
      </c>
      <c r="O8" s="189">
        <v>0</v>
      </c>
      <c r="P8" s="189">
        <v>6.6666666666666661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25</v>
      </c>
      <c r="C9" s="188">
        <v>16</v>
      </c>
      <c r="D9" s="189">
        <v>44</v>
      </c>
      <c r="E9" s="189">
        <v>40</v>
      </c>
      <c r="F9" s="190">
        <v>64</v>
      </c>
      <c r="G9" s="189">
        <v>12</v>
      </c>
      <c r="H9" s="189">
        <v>72</v>
      </c>
      <c r="I9" s="191">
        <v>0</v>
      </c>
      <c r="J9" s="191">
        <v>28</v>
      </c>
      <c r="K9" s="191">
        <v>0</v>
      </c>
      <c r="L9" s="189">
        <v>4</v>
      </c>
      <c r="M9" s="193">
        <v>8</v>
      </c>
      <c r="N9" s="189">
        <v>60</v>
      </c>
      <c r="O9" s="191">
        <v>4</v>
      </c>
      <c r="P9" s="189">
        <v>16</v>
      </c>
      <c r="Q9" s="191">
        <v>0</v>
      </c>
      <c r="R9" s="189">
        <v>12</v>
      </c>
      <c r="S9" s="189">
        <v>32</v>
      </c>
      <c r="T9" s="192">
        <v>8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46</v>
      </c>
      <c r="C10" s="188">
        <v>69.565217391304344</v>
      </c>
      <c r="D10" s="189">
        <v>21.739130434782609</v>
      </c>
      <c r="E10" s="189">
        <v>8.695652173913043</v>
      </c>
      <c r="F10" s="190">
        <v>54.347826086956523</v>
      </c>
      <c r="G10" s="191">
        <v>28.260869565217391</v>
      </c>
      <c r="H10" s="191">
        <v>15.217391304347824</v>
      </c>
      <c r="I10" s="191">
        <v>10.869565217391305</v>
      </c>
      <c r="J10" s="189">
        <v>19.565217391304348</v>
      </c>
      <c r="K10" s="191">
        <v>0</v>
      </c>
      <c r="L10" s="189">
        <v>93.478260869565219</v>
      </c>
      <c r="M10" s="193">
        <v>2.1739130434782608</v>
      </c>
      <c r="N10" s="189">
        <v>0</v>
      </c>
      <c r="O10" s="191">
        <v>0</v>
      </c>
      <c r="P10" s="189">
        <v>0</v>
      </c>
      <c r="Q10" s="191">
        <v>0</v>
      </c>
      <c r="R10" s="191">
        <v>2.1739130434782608</v>
      </c>
      <c r="S10" s="189">
        <v>2.1739130434782608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70</v>
      </c>
      <c r="C11" s="188">
        <v>51.428571428571431</v>
      </c>
      <c r="D11" s="189">
        <v>30</v>
      </c>
      <c r="E11" s="189">
        <v>18.571428571428569</v>
      </c>
      <c r="F11" s="190">
        <v>71.428571428571431</v>
      </c>
      <c r="G11" s="189">
        <v>32.857142857142861</v>
      </c>
      <c r="H11" s="189">
        <v>22.857142857142858</v>
      </c>
      <c r="I11" s="189">
        <v>7.1428571428571432</v>
      </c>
      <c r="J11" s="189">
        <v>8.5714285714285712</v>
      </c>
      <c r="K11" s="191">
        <v>0</v>
      </c>
      <c r="L11" s="189">
        <v>48.571428571428569</v>
      </c>
      <c r="M11" s="190">
        <v>0</v>
      </c>
      <c r="N11" s="189">
        <v>74.285714285714278</v>
      </c>
      <c r="O11" s="189">
        <v>0</v>
      </c>
      <c r="P11" s="189">
        <v>5.7142857142857144</v>
      </c>
      <c r="Q11" s="189">
        <v>0</v>
      </c>
      <c r="R11" s="189">
        <v>7.1428571428571432</v>
      </c>
      <c r="S11" s="189">
        <v>12.857142857142858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11</v>
      </c>
      <c r="C12" s="188">
        <v>0</v>
      </c>
      <c r="D12" s="189">
        <v>45.454545454545453</v>
      </c>
      <c r="E12" s="189">
        <v>54.545454545454547</v>
      </c>
      <c r="F12" s="190">
        <v>45.454545454545453</v>
      </c>
      <c r="G12" s="189">
        <v>9.0909090909090917</v>
      </c>
      <c r="H12" s="189">
        <v>27.272727272727273</v>
      </c>
      <c r="I12" s="189">
        <v>9.0909090909090917</v>
      </c>
      <c r="J12" s="189">
        <v>45.454545454545453</v>
      </c>
      <c r="K12" s="191">
        <v>0</v>
      </c>
      <c r="L12" s="189">
        <v>27.272727272727273</v>
      </c>
      <c r="M12" s="193">
        <v>0</v>
      </c>
      <c r="N12" s="189">
        <v>63.63636363636364</v>
      </c>
      <c r="O12" s="189">
        <v>0</v>
      </c>
      <c r="P12" s="189">
        <v>36.363636363636367</v>
      </c>
      <c r="Q12" s="189">
        <v>0</v>
      </c>
      <c r="R12" s="189">
        <v>9.0909090909090917</v>
      </c>
      <c r="S12" s="189">
        <v>9.0909090909090917</v>
      </c>
      <c r="T12" s="192">
        <v>27.272727272727273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29</v>
      </c>
      <c r="C13" s="188">
        <v>41.379310344827587</v>
      </c>
      <c r="D13" s="189">
        <v>37.931034482758619</v>
      </c>
      <c r="E13" s="189">
        <v>20.689655172413794</v>
      </c>
      <c r="F13" s="190">
        <v>41.379310344827587</v>
      </c>
      <c r="G13" s="189">
        <v>34.482758620689658</v>
      </c>
      <c r="H13" s="191">
        <v>20.689655172413794</v>
      </c>
      <c r="I13" s="189">
        <v>20.689655172413794</v>
      </c>
      <c r="J13" s="189">
        <v>6.8965517241379315</v>
      </c>
      <c r="K13" s="191">
        <v>0</v>
      </c>
      <c r="L13" s="189">
        <v>68.965517241379317</v>
      </c>
      <c r="M13" s="193">
        <v>10.344827586206897</v>
      </c>
      <c r="N13" s="189">
        <v>3.4482758620689657</v>
      </c>
      <c r="O13" s="191">
        <v>3.4482758620689657</v>
      </c>
      <c r="P13" s="189">
        <v>6.8965517241379315</v>
      </c>
      <c r="Q13" s="189">
        <v>0</v>
      </c>
      <c r="R13" s="189">
        <v>6.8965517241379315</v>
      </c>
      <c r="S13" s="189">
        <v>17.241379310344829</v>
      </c>
      <c r="T13" s="192">
        <v>3.4482758620689657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61</v>
      </c>
      <c r="C14" s="188">
        <v>52.459016393442624</v>
      </c>
      <c r="D14" s="189">
        <v>32.786885245901637</v>
      </c>
      <c r="E14" s="189">
        <v>14.754098360655737</v>
      </c>
      <c r="F14" s="190">
        <v>31.147540983606561</v>
      </c>
      <c r="G14" s="189">
        <v>39.344262295081968</v>
      </c>
      <c r="H14" s="189">
        <v>44.26229508196721</v>
      </c>
      <c r="I14" s="189">
        <v>1.639344262295082</v>
      </c>
      <c r="J14" s="189">
        <v>13.114754098360656</v>
      </c>
      <c r="K14" s="191">
        <v>0</v>
      </c>
      <c r="L14" s="189">
        <v>80.327868852459019</v>
      </c>
      <c r="M14" s="193">
        <v>1.639344262295082</v>
      </c>
      <c r="N14" s="189">
        <v>44.26229508196721</v>
      </c>
      <c r="O14" s="189">
        <v>9.8360655737704921</v>
      </c>
      <c r="P14" s="189">
        <v>18.032786885245901</v>
      </c>
      <c r="Q14" s="189">
        <v>0</v>
      </c>
      <c r="R14" s="189">
        <v>9.8360655737704921</v>
      </c>
      <c r="S14" s="189">
        <v>4.918032786885246</v>
      </c>
      <c r="T14" s="192">
        <v>3.278688524590164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191</v>
      </c>
      <c r="C15" s="188">
        <v>61.780104712041883</v>
      </c>
      <c r="D15" s="189">
        <v>19.3717277486911</v>
      </c>
      <c r="E15" s="189">
        <v>18.848167539267013</v>
      </c>
      <c r="F15" s="190">
        <v>48.691099476439796</v>
      </c>
      <c r="G15" s="189">
        <v>68.586387434554979</v>
      </c>
      <c r="H15" s="189">
        <v>23.560209424083769</v>
      </c>
      <c r="I15" s="189">
        <v>0</v>
      </c>
      <c r="J15" s="189">
        <v>7.3298429319371721</v>
      </c>
      <c r="K15" s="191">
        <v>0</v>
      </c>
      <c r="L15" s="189">
        <v>92.670157068062835</v>
      </c>
      <c r="M15" s="193">
        <v>0</v>
      </c>
      <c r="N15" s="189">
        <v>93.717277486910987</v>
      </c>
      <c r="O15" s="189">
        <v>2.0942408376963351</v>
      </c>
      <c r="P15" s="189">
        <v>21.98952879581152</v>
      </c>
      <c r="Q15" s="189">
        <v>1.5706806282722514</v>
      </c>
      <c r="R15" s="189">
        <v>24.607329842931936</v>
      </c>
      <c r="S15" s="189">
        <v>3.664921465968586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13</v>
      </c>
      <c r="C16" s="188">
        <v>0</v>
      </c>
      <c r="D16" s="189">
        <v>38.46153846153846</v>
      </c>
      <c r="E16" s="189">
        <v>61.53846153846154</v>
      </c>
      <c r="F16" s="190">
        <v>46.153846153846153</v>
      </c>
      <c r="G16" s="189">
        <v>100</v>
      </c>
      <c r="H16" s="189">
        <v>15.384615384615385</v>
      </c>
      <c r="I16" s="189">
        <v>7.6923076923076925</v>
      </c>
      <c r="J16" s="189">
        <v>7.6923076923076925</v>
      </c>
      <c r="K16" s="191">
        <v>0</v>
      </c>
      <c r="L16" s="189">
        <v>0</v>
      </c>
      <c r="M16" s="190">
        <v>7.6923076923076925</v>
      </c>
      <c r="N16" s="189">
        <v>0</v>
      </c>
      <c r="O16" s="189">
        <v>0</v>
      </c>
      <c r="P16" s="189">
        <v>7.6923076923076925</v>
      </c>
      <c r="Q16" s="191">
        <v>0</v>
      </c>
      <c r="R16" s="189">
        <v>0</v>
      </c>
      <c r="S16" s="189">
        <v>7.6923076923076925</v>
      </c>
      <c r="T16" s="192">
        <v>92.307692307692307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20</v>
      </c>
      <c r="C17" s="188">
        <v>15</v>
      </c>
      <c r="D17" s="189">
        <v>60</v>
      </c>
      <c r="E17" s="189">
        <v>25</v>
      </c>
      <c r="F17" s="190">
        <v>55</v>
      </c>
      <c r="G17" s="189">
        <v>40</v>
      </c>
      <c r="H17" s="189">
        <v>45</v>
      </c>
      <c r="I17" s="189">
        <v>5</v>
      </c>
      <c r="J17" s="189">
        <v>25</v>
      </c>
      <c r="K17" s="191">
        <v>0</v>
      </c>
      <c r="L17" s="189">
        <v>10</v>
      </c>
      <c r="M17" s="193">
        <v>0</v>
      </c>
      <c r="N17" s="189">
        <v>45</v>
      </c>
      <c r="O17" s="189">
        <v>0</v>
      </c>
      <c r="P17" s="189">
        <v>25</v>
      </c>
      <c r="Q17" s="191">
        <v>5</v>
      </c>
      <c r="R17" s="189">
        <v>60</v>
      </c>
      <c r="S17" s="189">
        <v>10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72</v>
      </c>
      <c r="C18" s="188">
        <v>41.666666666666671</v>
      </c>
      <c r="D18" s="189">
        <v>29.166666666666664</v>
      </c>
      <c r="E18" s="189">
        <v>29.166666666666664</v>
      </c>
      <c r="F18" s="190">
        <v>62.5</v>
      </c>
      <c r="G18" s="189">
        <v>41.666666666666671</v>
      </c>
      <c r="H18" s="189">
        <v>19.444444444444443</v>
      </c>
      <c r="I18" s="191">
        <v>0</v>
      </c>
      <c r="J18" s="189">
        <v>38.888888888888886</v>
      </c>
      <c r="K18" s="191">
        <v>0</v>
      </c>
      <c r="L18" s="189">
        <v>40.277777777777779</v>
      </c>
      <c r="M18" s="190">
        <v>1.3888888888888888</v>
      </c>
      <c r="N18" s="189">
        <v>13.888888888888889</v>
      </c>
      <c r="O18" s="191">
        <v>1.3888888888888888</v>
      </c>
      <c r="P18" s="189">
        <v>16.666666666666668</v>
      </c>
      <c r="Q18" s="189">
        <v>1.3888888888888888</v>
      </c>
      <c r="R18" s="189">
        <v>5.5555555555555554</v>
      </c>
      <c r="S18" s="189">
        <v>33.333333333333336</v>
      </c>
      <c r="T18" s="192">
        <v>0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25</v>
      </c>
      <c r="C19" s="188">
        <v>20</v>
      </c>
      <c r="D19" s="189">
        <v>28</v>
      </c>
      <c r="E19" s="189">
        <v>52</v>
      </c>
      <c r="F19" s="190">
        <v>80</v>
      </c>
      <c r="G19" s="189">
        <v>52</v>
      </c>
      <c r="H19" s="189">
        <v>0</v>
      </c>
      <c r="I19" s="191">
        <v>4</v>
      </c>
      <c r="J19" s="189">
        <v>8</v>
      </c>
      <c r="K19" s="191">
        <v>0</v>
      </c>
      <c r="L19" s="189">
        <v>28</v>
      </c>
      <c r="M19" s="193">
        <v>8</v>
      </c>
      <c r="N19" s="189">
        <v>84</v>
      </c>
      <c r="O19" s="189">
        <v>0</v>
      </c>
      <c r="P19" s="189">
        <v>40</v>
      </c>
      <c r="Q19" s="189">
        <v>0</v>
      </c>
      <c r="R19" s="191">
        <v>24</v>
      </c>
      <c r="S19" s="189">
        <v>60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53</v>
      </c>
      <c r="C20" s="188">
        <v>58.490566037735853</v>
      </c>
      <c r="D20" s="189">
        <v>26.415094339622641</v>
      </c>
      <c r="E20" s="189">
        <v>15.09433962264151</v>
      </c>
      <c r="F20" s="190">
        <v>52.830188679245282</v>
      </c>
      <c r="G20" s="189">
        <v>39.622641509433961</v>
      </c>
      <c r="H20" s="189">
        <v>15.09433962264151</v>
      </c>
      <c r="I20" s="189">
        <v>1.8867924528301887</v>
      </c>
      <c r="J20" s="189">
        <v>22.641509433962266</v>
      </c>
      <c r="K20" s="191">
        <v>0</v>
      </c>
      <c r="L20" s="189">
        <v>86.79245283018868</v>
      </c>
      <c r="M20" s="190">
        <v>1.8867924528301887</v>
      </c>
      <c r="N20" s="189">
        <v>75.471698113207552</v>
      </c>
      <c r="O20" s="189">
        <v>3.7735849056603774</v>
      </c>
      <c r="P20" s="189">
        <v>24.528301886792452</v>
      </c>
      <c r="Q20" s="189">
        <v>0</v>
      </c>
      <c r="R20" s="189">
        <v>3.7735849056603774</v>
      </c>
      <c r="S20" s="189">
        <v>9.433962264150944</v>
      </c>
      <c r="T20" s="192">
        <v>50.943396226415096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62</v>
      </c>
      <c r="C21" s="195">
        <v>45.161290322580641</v>
      </c>
      <c r="D21" s="196">
        <v>38.70967741935484</v>
      </c>
      <c r="E21" s="196">
        <v>16.129032258064516</v>
      </c>
      <c r="F21" s="197">
        <v>48.387096774193552</v>
      </c>
      <c r="G21" s="196">
        <v>8.064516129032258</v>
      </c>
      <c r="H21" s="196">
        <v>30.64516129032258</v>
      </c>
      <c r="I21" s="198">
        <v>3.225806451612903</v>
      </c>
      <c r="J21" s="196">
        <v>59.677419354838712</v>
      </c>
      <c r="K21" s="198">
        <v>0</v>
      </c>
      <c r="L21" s="196">
        <v>37.096774193548384</v>
      </c>
      <c r="M21" s="199">
        <v>0</v>
      </c>
      <c r="N21" s="196">
        <v>8.064516129032258</v>
      </c>
      <c r="O21" s="196">
        <v>6.4516129032258061</v>
      </c>
      <c r="P21" s="196">
        <v>17.741935483870968</v>
      </c>
      <c r="Q21" s="196">
        <v>6.4516129032258061</v>
      </c>
      <c r="R21" s="196">
        <v>8.064516129032258</v>
      </c>
      <c r="S21" s="198">
        <v>11.29032258064516</v>
      </c>
      <c r="T21" s="200">
        <v>6.4516129032258061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806</v>
      </c>
      <c r="C22" s="203">
        <v>45.285359801488831</v>
      </c>
      <c r="D22" s="204">
        <v>31.885856079404466</v>
      </c>
      <c r="E22" s="204">
        <v>22.8287841191067</v>
      </c>
      <c r="F22" s="205">
        <v>52.357320099255588</v>
      </c>
      <c r="G22" s="204">
        <v>41.439205955334991</v>
      </c>
      <c r="H22" s="204">
        <v>29.280397022332505</v>
      </c>
      <c r="I22" s="204">
        <v>3.4739454094292803</v>
      </c>
      <c r="J22" s="204">
        <v>19.478908188585606</v>
      </c>
      <c r="K22" s="206">
        <v>0</v>
      </c>
      <c r="L22" s="204">
        <v>63.275434243176178</v>
      </c>
      <c r="M22" s="205">
        <v>1.4888337468982629</v>
      </c>
      <c r="N22" s="204">
        <v>52.729528535980151</v>
      </c>
      <c r="O22" s="204">
        <v>3.1017369727047144</v>
      </c>
      <c r="P22" s="204">
        <v>18.362282878411911</v>
      </c>
      <c r="Q22" s="204">
        <v>1.2406947890818858</v>
      </c>
      <c r="R22" s="204">
        <v>12.903225806451612</v>
      </c>
      <c r="S22" s="204">
        <v>13.0272952853598</v>
      </c>
      <c r="T22" s="207">
        <v>9.4292803970223318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C3D9363-7C14-458A-AC9C-35ED0355F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2024-02-14T18:51:13Z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