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Objects="placeholders" defaultThemeVersion="124226"/>
  <mc:AlternateContent xmlns:mc="http://schemas.openxmlformats.org/markup-compatibility/2006">
    <mc:Choice Requires="x15">
      <x15ac:absPath xmlns:x15ac="http://schemas.microsoft.com/office/spreadsheetml/2010/11/ac" url="https://massgov.sharepoint.com/sites/EOL-DET-HURLEY-05/Shared/ESShare/DCS Analysis and Reporting/FY24 Reports/FY24 Q2 12312023/"/>
    </mc:Choice>
  </mc:AlternateContent>
  <xr:revisionPtr revIDLastSave="214" documentId="11_60BEDAE0B9C0B460A5E53785608922667850FE44" xr6:coauthVersionLast="47" xr6:coauthVersionMax="47" xr10:uidLastSave="{F39A045B-5135-4DC1-99E8-9EDC339C9478}"/>
  <bookViews>
    <workbookView xWindow="-110" yWindow="-110" windowWidth="19420" windowHeight="11020" tabRatio="899"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2" i="42" l="1"/>
  <c r="K21" i="42"/>
  <c r="K8" i="42"/>
  <c r="K9" i="42"/>
  <c r="K10" i="42"/>
  <c r="K11" i="42"/>
  <c r="K12" i="42"/>
  <c r="K13" i="42"/>
  <c r="K14" i="42"/>
  <c r="K15" i="42"/>
  <c r="K16" i="42"/>
  <c r="K17" i="42"/>
  <c r="K18" i="42"/>
  <c r="K19" i="42"/>
  <c r="K20" i="42"/>
  <c r="K7" i="42"/>
  <c r="K6" i="42"/>
  <c r="H6" i="40"/>
  <c r="K21" i="37" l="1"/>
  <c r="K8" i="37"/>
  <c r="K9" i="37"/>
  <c r="K10" i="37"/>
  <c r="K11" i="37"/>
  <c r="K12" i="37"/>
  <c r="K13" i="37"/>
  <c r="K14" i="37"/>
  <c r="K15" i="37"/>
  <c r="K16" i="37"/>
  <c r="K17" i="37"/>
  <c r="K18" i="37"/>
  <c r="K19" i="37"/>
  <c r="K20" i="37"/>
  <c r="K7" i="37"/>
  <c r="K6" i="37"/>
  <c r="K22" i="37"/>
  <c r="K24" i="18"/>
  <c r="K23" i="18"/>
  <c r="K9" i="18"/>
  <c r="K10" i="18"/>
  <c r="K11" i="18"/>
  <c r="K12" i="18"/>
  <c r="K13" i="18"/>
  <c r="K14" i="18"/>
  <c r="K15" i="18"/>
  <c r="K16" i="18"/>
  <c r="K17" i="18"/>
  <c r="K18" i="18"/>
  <c r="K19" i="18"/>
  <c r="K20" i="18"/>
  <c r="K21" i="18"/>
  <c r="K22" i="18"/>
  <c r="K8" i="18"/>
  <c r="K6" i="40"/>
  <c r="K22" i="40"/>
  <c r="K8" i="40"/>
  <c r="K9" i="40"/>
  <c r="K10" i="40"/>
  <c r="K11" i="40"/>
  <c r="K12" i="40"/>
  <c r="K13" i="40"/>
  <c r="K14" i="40"/>
  <c r="K15" i="40"/>
  <c r="K16" i="40"/>
  <c r="K17" i="40"/>
  <c r="K18" i="40"/>
  <c r="K19" i="40"/>
  <c r="K20" i="40"/>
  <c r="K21" i="40"/>
  <c r="K7" i="40"/>
  <c r="K22" i="39"/>
  <c r="K8" i="39"/>
  <c r="K9" i="39"/>
  <c r="K10" i="39"/>
  <c r="K11" i="39"/>
  <c r="K12" i="39"/>
  <c r="K13" i="39"/>
  <c r="K14" i="39"/>
  <c r="K15" i="39"/>
  <c r="K16" i="39"/>
  <c r="K17" i="39"/>
  <c r="K18" i="39"/>
  <c r="K19" i="39"/>
  <c r="K20" i="39"/>
  <c r="K21" i="39"/>
  <c r="K7" i="39"/>
  <c r="K6" i="39"/>
  <c r="K22" i="29"/>
  <c r="K8" i="29"/>
  <c r="K9" i="29"/>
  <c r="K10" i="29"/>
  <c r="K11" i="29"/>
  <c r="K12" i="29"/>
  <c r="K13" i="29"/>
  <c r="K14" i="29"/>
  <c r="K15" i="29"/>
  <c r="K16" i="29"/>
  <c r="K17" i="29"/>
  <c r="K18" i="29"/>
  <c r="K19" i="29"/>
  <c r="K20" i="29"/>
  <c r="K21" i="29"/>
  <c r="K7" i="29"/>
  <c r="K6" i="29"/>
  <c r="D13" i="18"/>
  <c r="E13" i="18" s="1"/>
  <c r="H13" i="18"/>
  <c r="I13" i="18" s="1"/>
  <c r="D14" i="18"/>
  <c r="E14" i="18" s="1"/>
  <c r="H14" i="18"/>
  <c r="I14" i="18" s="1"/>
  <c r="D15" i="18"/>
  <c r="E15" i="18" s="1"/>
  <c r="H15" i="18"/>
  <c r="I15" i="18" s="1"/>
  <c r="D16" i="18"/>
  <c r="E16" i="18"/>
  <c r="H16" i="18"/>
  <c r="I16" i="18" s="1"/>
  <c r="D17" i="18"/>
  <c r="E17" i="18" s="1"/>
  <c r="H17" i="18"/>
  <c r="I17" i="18" s="1"/>
  <c r="D18" i="18"/>
  <c r="E18" i="18" s="1"/>
  <c r="H18" i="18"/>
  <c r="I18" i="18" s="1"/>
  <c r="D19" i="18"/>
  <c r="E19" i="18"/>
  <c r="H19" i="18"/>
  <c r="I19" i="18" s="1"/>
  <c r="D20" i="18"/>
  <c r="E20" i="18" s="1"/>
  <c r="H20" i="18"/>
  <c r="I20" i="18"/>
  <c r="D21" i="18"/>
  <c r="E21" i="18" s="1"/>
  <c r="H21" i="18"/>
  <c r="I21" i="18" s="1"/>
  <c r="D22" i="18"/>
  <c r="E22" i="18"/>
  <c r="H22" i="18"/>
  <c r="I22" i="18" s="1"/>
  <c r="D23" i="18"/>
  <c r="E23" i="18" s="1"/>
  <c r="H23" i="18"/>
  <c r="I23" i="18" s="1"/>
  <c r="D24" i="18"/>
  <c r="E24" i="18"/>
  <c r="H24" i="18"/>
  <c r="I24" i="18" s="1"/>
  <c r="I11" i="18"/>
  <c r="H9" i="18"/>
  <c r="I9" i="18" s="1"/>
  <c r="H10" i="18"/>
  <c r="I10" i="18" s="1"/>
  <c r="H11" i="18"/>
  <c r="H12" i="18"/>
  <c r="I12" i="18" s="1"/>
  <c r="K8" i="41" l="1"/>
  <c r="K9" i="41"/>
  <c r="K10" i="41"/>
  <c r="K11" i="41"/>
  <c r="K12" i="41"/>
  <c r="K13" i="41"/>
  <c r="K14" i="41"/>
  <c r="K15" i="41"/>
  <c r="K16" i="41"/>
  <c r="K17" i="41"/>
  <c r="K18" i="41"/>
  <c r="K19" i="41"/>
  <c r="K20" i="41"/>
  <c r="K21" i="41"/>
  <c r="K22" i="41"/>
  <c r="K7" i="41"/>
  <c r="K6" i="41"/>
  <c r="L9" i="14"/>
  <c r="H14" i="41" l="1"/>
  <c r="I14" i="41" s="1"/>
  <c r="H14" i="40"/>
  <c r="I14" i="40" s="1"/>
  <c r="D14" i="41" l="1"/>
  <c r="E14" i="41" s="1"/>
  <c r="D14" i="40"/>
  <c r="E14" i="40" s="1"/>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E8" i="18" s="1"/>
  <c r="D9" i="18"/>
  <c r="E9" i="18" s="1"/>
  <c r="D10" i="18"/>
  <c r="E10" i="18" s="1"/>
  <c r="D11" i="18"/>
  <c r="E11" i="18" s="1"/>
  <c r="D12" i="18"/>
  <c r="E12"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H8" i="40"/>
  <c r="I8" i="40" s="1"/>
  <c r="D8" i="40"/>
  <c r="E8" i="40" s="1"/>
  <c r="H7" i="40"/>
  <c r="I7" i="40" s="1"/>
  <c r="D7" i="40"/>
  <c r="E7" i="40" s="1"/>
  <c r="I6" i="40"/>
  <c r="D6" i="40"/>
  <c r="E6" i="40" s="1"/>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<sst xmlns="http://schemas.openxmlformats.org/spreadsheetml/2006/main" count="372" uniqueCount="92">
  <si>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</si>
  <si>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</si>
  <si>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</si>
  <si>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</si>
  <si>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</si>
  <si>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</si>
  <si>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</si>
  <si>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</si>
  <si>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</si>
  <si>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</si>
  <si>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</si>
  <si>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</si>
  <si>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</si>
  <si>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</si>
  <si>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</si>
  <si>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</si>
  <si>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</si>
  <si>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</si>
  <si>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</si>
  <si>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</si>
  <si>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</si>
  <si>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</si>
  <si>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</si>
  <si>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</si>
  <si>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</si>
  <si>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</si>
  <si>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</si>
  <si>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</si>
  <si>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</si>
  <si>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</si>
  <si>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</si>
  <si>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</si>
  <si>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</si>
  <si>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</si>
  <si>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</si>
  <si>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</si>
  <si>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</si>
  <si>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</si>
  <si>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</si>
  <si>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</si>
  <si>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</si>
  <si>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</si>
  <si>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</si>
  <si>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</si>
  <si>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</si>
  <si>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</si>
  <si>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</si>
  <si>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</si>
  <si>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</si>
  <si>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</si>
  <si>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</si>
  <si>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</si>
  <si>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</si>
  <si>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</si>
  <si>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</si>
  <si>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</si>
  <si>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</si>
  <si>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</si>
  <si>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</si>
  <si>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</si>
  <si>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</si>
  <si>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</si>
  <si>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</si>
  <si>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</si>
  <si>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</si>
  <si>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</si>
  <si>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</si>
  <si>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</si>
  <si>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</si>
  <si>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</si>
  <si>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</si>
  <si>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</si>
  <si>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</si>
  <si>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</si>
  <si>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</si>
  <si>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</si>
  <si>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</si>
  <si>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</si>
  <si>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</si>
  <si>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</si>
  <si>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</si>
  <si>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</si>
  <si>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</si>
  <si>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</si>
  <si>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*State Veteran Goals:   Q2 EE Rate = 56%    Q4 EE Rate = 56%    Median Earnings = $8000</t>
  </si>
  <si>
    <t>CHART 5 - DISABLED VETERAN OUTCOME SUMMARY</t>
  </si>
  <si>
    <t>CHART 6 - DVOP DISABLED VETERAN OUTCOME SUMMARY</t>
  </si>
  <si>
    <t>CHART 7 - DVOP VETERAN OUTCOME SUMMARY</t>
  </si>
  <si>
    <t>*State DVOP Goals:   Q2 EE Rate = 56%    Q4 EE Rate = 56%    Median Earnings = $8000</t>
  </si>
  <si>
    <t>CHART 8 - RESEA OUTCOME SUMMARY</t>
  </si>
  <si>
    <t>FY24 QUARTER ENDING DECEMBER 31, 2023</t>
  </si>
  <si>
    <t>*State Labor Exchange Goals:   Q2 EE Rate = 63%    Q4 EE Rate = 65%    Median Earnings = $8100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</si>
</sst>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193">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9" fontId="5" fillId="0" borderId="38" xfId="8" applyFont="1" applyFill="1" applyBorder="1" applyAlignment="1">
      <alignment horizontal="center" vertical="center"/>
    </xf>
    <xf numFmtId="9" fontId="5" fillId="0" borderId="0" xfId="8"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9" fontId="5" fillId="0" borderId="63" xfId="8" applyFont="1" applyFill="1" applyBorder="1" applyAlignment="1">
      <alignment horizontal="center" vertical="center"/>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Font="1" applyFill="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A33" sqref="A33"/>
    </sheetView>
  </sheetViews>
  <sheetFormatPr defaultRowHeight="12.5" x14ac:dyDescent="0.25"/>
  <cols>
    <col min="9" max="9" width="9.26953125" customWidth="1"/>
  </cols>
  <sheetData>
    <row r="1" spans="1:14" ht="18" thickBot="1" x14ac:dyDescent="0.4">
      <c r="A1" s="123"/>
      <c r="B1" s="24"/>
      <c r="C1" s="24"/>
      <c r="D1" s="24"/>
      <c r="E1" s="24"/>
      <c r="F1" s="24"/>
      <c r="G1" s="24"/>
      <c r="H1" s="24"/>
      <c r="I1" s="24"/>
      <c r="J1" s="24"/>
      <c r="K1" s="24"/>
      <c r="L1" s="24"/>
      <c r="M1" s="24"/>
    </row>
    <row r="2" spans="1:14" ht="18" thickTop="1" x14ac:dyDescent="0.35">
      <c r="A2" s="12"/>
      <c r="B2" s="25"/>
      <c r="C2" s="25"/>
      <c r="D2" s="25"/>
      <c r="E2" s="25"/>
      <c r="F2" s="25"/>
      <c r="G2" s="25"/>
      <c r="H2" s="25"/>
      <c r="I2" s="25"/>
      <c r="J2" s="25"/>
      <c r="K2" s="25"/>
      <c r="L2" s="25"/>
      <c r="M2" s="26"/>
    </row>
    <row r="3" spans="1:14" ht="20.25" customHeight="1" x14ac:dyDescent="0.4">
      <c r="A3" s="133"/>
      <c r="B3" s="134"/>
      <c r="C3" s="134"/>
      <c r="D3" s="134"/>
      <c r="E3" s="134"/>
      <c r="F3" s="134"/>
      <c r="G3" s="134"/>
      <c r="H3" s="134"/>
      <c r="I3" s="134"/>
      <c r="J3" s="134"/>
      <c r="K3" s="134"/>
      <c r="L3" s="134"/>
      <c r="M3" s="135"/>
    </row>
    <row r="4" spans="1:14" ht="17.5" x14ac:dyDescent="0.35">
      <c r="A4" s="136" t="s">
        <v>0</v>
      </c>
      <c r="B4" s="137"/>
      <c r="C4" s="137"/>
      <c r="D4" s="137"/>
      <c r="E4" s="137"/>
      <c r="F4" s="137"/>
      <c r="G4" s="137"/>
      <c r="H4" s="137"/>
      <c r="I4" s="137"/>
      <c r="J4" s="137"/>
      <c r="K4" s="137"/>
      <c r="L4" s="137"/>
      <c r="M4" s="138"/>
    </row>
    <row r="5" spans="1:14" ht="17.5" x14ac:dyDescent="0.35">
      <c r="A5" s="136" t="s">
        <v>90</v>
      </c>
      <c r="B5" s="137"/>
      <c r="C5" s="137"/>
      <c r="D5" s="137"/>
      <c r="E5" s="137"/>
      <c r="F5" s="137"/>
      <c r="G5" s="137"/>
      <c r="H5" s="137"/>
      <c r="I5" s="137"/>
      <c r="J5" s="137"/>
      <c r="K5" s="137"/>
      <c r="L5" s="137"/>
      <c r="M5" s="138"/>
    </row>
    <row r="6" spans="1:14" ht="17.5" x14ac:dyDescent="0.35">
      <c r="A6" s="9"/>
      <c r="B6" s="24"/>
      <c r="C6" s="24"/>
      <c r="D6" s="24"/>
      <c r="E6" s="24"/>
      <c r="F6" s="24"/>
      <c r="G6" s="24"/>
      <c r="H6" s="24"/>
      <c r="I6" s="24"/>
      <c r="J6" s="24"/>
      <c r="K6" s="24"/>
      <c r="L6" s="24"/>
      <c r="M6" s="27"/>
    </row>
    <row r="7" spans="1:14" ht="13" x14ac:dyDescent="0.3">
      <c r="A7" s="28"/>
      <c r="B7" s="24"/>
      <c r="C7" s="24"/>
      <c r="F7" s="24"/>
      <c r="G7" s="24"/>
      <c r="H7" s="24"/>
      <c r="I7" s="24"/>
      <c r="J7" s="24"/>
      <c r="K7" s="24"/>
      <c r="L7" s="24"/>
      <c r="M7" s="27"/>
    </row>
    <row r="8" spans="1:14" ht="17.5" x14ac:dyDescent="0.35">
      <c r="A8" s="10"/>
      <c r="B8" s="24"/>
      <c r="C8" s="24"/>
      <c r="D8" s="55" t="s">
        <v>1</v>
      </c>
      <c r="E8" s="24"/>
      <c r="F8" s="24"/>
      <c r="G8" s="24"/>
      <c r="H8" s="24"/>
      <c r="I8" s="24"/>
      <c r="J8" s="24"/>
      <c r="K8" s="24"/>
      <c r="L8" s="24"/>
      <c r="M8" s="27"/>
    </row>
    <row r="9" spans="1:14" ht="15" x14ac:dyDescent="0.3">
      <c r="A9" s="28"/>
      <c r="B9" s="24"/>
      <c r="C9" s="24"/>
      <c r="D9" s="24"/>
      <c r="E9" s="24"/>
      <c r="F9" s="8"/>
      <c r="G9" s="8"/>
      <c r="H9" s="8"/>
      <c r="I9" s="8"/>
      <c r="J9" s="8"/>
      <c r="K9" s="8"/>
      <c r="L9" s="8"/>
      <c r="M9" s="13"/>
    </row>
    <row r="10" spans="1:14" ht="15" x14ac:dyDescent="0.3">
      <c r="A10" s="10"/>
      <c r="B10" s="24"/>
      <c r="C10" s="24"/>
      <c r="D10" s="24"/>
      <c r="E10" s="8" t="s">
        <v>2</v>
      </c>
      <c r="F10" s="24"/>
      <c r="G10" s="24"/>
      <c r="H10" s="24"/>
      <c r="I10" s="24"/>
      <c r="J10" s="24"/>
      <c r="K10" s="24"/>
      <c r="L10" s="24"/>
      <c r="M10" s="27"/>
      <c r="N10" s="8"/>
    </row>
    <row r="11" spans="1:14" ht="13" x14ac:dyDescent="0.3">
      <c r="A11" s="28"/>
      <c r="B11" s="24"/>
      <c r="C11" s="24"/>
      <c r="D11" s="24"/>
      <c r="E11" s="24"/>
      <c r="F11" s="24"/>
      <c r="G11" s="24"/>
      <c r="H11" s="24"/>
      <c r="I11" s="24"/>
      <c r="J11" s="24"/>
      <c r="K11" s="24"/>
      <c r="L11" s="24"/>
      <c r="M11" s="27"/>
    </row>
    <row r="12" spans="1:14" ht="17.5" x14ac:dyDescent="0.35">
      <c r="A12" s="10"/>
      <c r="B12" s="24"/>
      <c r="C12" s="24"/>
      <c r="D12" s="55" t="s">
        <v>3</v>
      </c>
      <c r="E12" s="24"/>
      <c r="F12" s="24"/>
      <c r="G12" s="24"/>
      <c r="H12" s="24"/>
      <c r="I12" s="24"/>
      <c r="J12" s="24"/>
      <c r="K12" s="24"/>
      <c r="L12" s="24"/>
      <c r="M12" s="27"/>
    </row>
    <row r="13" spans="1:14" ht="15.75" customHeight="1" x14ac:dyDescent="0.35">
      <c r="A13" s="28"/>
      <c r="B13" s="39"/>
      <c r="C13" s="39"/>
      <c r="D13" s="118"/>
      <c r="E13" s="24"/>
      <c r="F13" s="39"/>
      <c r="G13" s="24"/>
      <c r="H13" s="24"/>
      <c r="I13" s="24"/>
      <c r="J13" s="24"/>
      <c r="K13" s="24"/>
      <c r="L13" s="24"/>
      <c r="M13" s="27"/>
    </row>
    <row r="14" spans="1:14" ht="12.75" customHeight="1" x14ac:dyDescent="0.35">
      <c r="A14" s="28"/>
      <c r="B14" s="39"/>
      <c r="C14" s="39"/>
      <c r="D14" s="118"/>
      <c r="E14" s="24"/>
      <c r="F14" s="39"/>
      <c r="G14" s="24"/>
      <c r="H14" s="24"/>
      <c r="I14" s="24"/>
      <c r="J14" s="24"/>
      <c r="K14" s="24"/>
      <c r="L14" s="24"/>
      <c r="M14" s="27"/>
    </row>
    <row r="15" spans="1:14" ht="15" x14ac:dyDescent="0.3">
      <c r="A15" s="28"/>
      <c r="B15" s="40"/>
      <c r="C15" s="24"/>
      <c r="D15" s="39"/>
      <c r="E15" s="39" t="s">
        <v>4</v>
      </c>
      <c r="F15" s="24"/>
      <c r="G15" s="24"/>
      <c r="H15" s="24"/>
      <c r="I15" s="24"/>
      <c r="J15" s="24"/>
      <c r="K15" s="24"/>
      <c r="L15" s="24"/>
      <c r="M15" s="27"/>
    </row>
    <row r="16" spans="1:14" ht="12.75" customHeight="1" x14ac:dyDescent="0.3">
      <c r="A16" s="28"/>
      <c r="B16" s="8"/>
      <c r="C16" s="8"/>
      <c r="D16" s="24"/>
      <c r="E16" s="24"/>
      <c r="F16" s="24"/>
      <c r="G16" s="24"/>
      <c r="H16" s="24"/>
      <c r="I16" s="24"/>
      <c r="J16" s="24"/>
      <c r="K16" s="24"/>
      <c r="L16" s="24"/>
      <c r="M16" s="27"/>
    </row>
    <row r="17" spans="1:13" ht="15" x14ac:dyDescent="0.3">
      <c r="A17" s="28"/>
      <c r="B17" s="40"/>
      <c r="C17" s="24"/>
      <c r="D17" s="8"/>
      <c r="E17" s="8" t="s">
        <v>5</v>
      </c>
      <c r="F17" s="24"/>
      <c r="G17" s="24"/>
      <c r="H17" s="24"/>
      <c r="I17" s="24"/>
      <c r="J17" s="24"/>
      <c r="K17" s="24"/>
      <c r="L17" s="24"/>
      <c r="M17" s="27"/>
    </row>
    <row r="18" spans="1:13" ht="12.75" customHeight="1" x14ac:dyDescent="0.3">
      <c r="A18" s="28"/>
      <c r="B18" s="8"/>
      <c r="C18" s="8"/>
      <c r="D18" s="24"/>
      <c r="E18" s="24"/>
      <c r="F18" s="24"/>
      <c r="G18" s="24"/>
      <c r="H18" s="24"/>
      <c r="I18" s="24"/>
      <c r="J18" s="24"/>
      <c r="K18" s="24"/>
      <c r="L18" s="24"/>
      <c r="M18" s="27"/>
    </row>
    <row r="19" spans="1:13" ht="15" x14ac:dyDescent="0.3">
      <c r="A19" s="28"/>
      <c r="B19" s="40"/>
      <c r="C19" s="24"/>
      <c r="D19" s="8"/>
      <c r="E19" s="8" t="s">
        <v>6</v>
      </c>
      <c r="F19" s="24"/>
      <c r="G19" s="24"/>
      <c r="H19" s="24"/>
      <c r="I19" s="24"/>
      <c r="J19" s="24"/>
      <c r="K19" s="24"/>
      <c r="L19" s="24"/>
      <c r="M19" s="27"/>
    </row>
    <row r="20" spans="1:13" ht="12.75" customHeight="1" x14ac:dyDescent="0.3">
      <c r="A20" s="28"/>
      <c r="B20" s="8"/>
      <c r="C20" s="8"/>
      <c r="D20" s="24"/>
      <c r="E20" s="24"/>
      <c r="F20" s="24"/>
      <c r="G20" s="24"/>
      <c r="H20" s="24"/>
      <c r="I20" s="24"/>
      <c r="J20" s="24"/>
      <c r="K20" s="24"/>
      <c r="L20" s="24"/>
      <c r="M20" s="27"/>
    </row>
    <row r="21" spans="1:13" ht="15" x14ac:dyDescent="0.3">
      <c r="A21" s="28"/>
      <c r="B21" s="40"/>
      <c r="C21" s="24"/>
      <c r="D21" s="8"/>
      <c r="E21" s="8" t="s">
        <v>7</v>
      </c>
      <c r="F21" s="24"/>
      <c r="G21" s="24"/>
      <c r="H21" s="24"/>
      <c r="I21" s="24"/>
      <c r="J21" s="24"/>
      <c r="K21" s="24"/>
      <c r="L21" s="24"/>
      <c r="M21" s="27"/>
    </row>
    <row r="22" spans="1:13" ht="12.75" customHeight="1" x14ac:dyDescent="0.3">
      <c r="A22" s="28"/>
      <c r="B22" s="8"/>
      <c r="C22" s="8"/>
      <c r="D22" s="24"/>
      <c r="E22" s="24"/>
      <c r="F22" s="24"/>
      <c r="G22" s="24"/>
      <c r="H22" s="24"/>
      <c r="I22" s="24"/>
      <c r="J22" s="24"/>
      <c r="K22" s="24"/>
      <c r="L22" s="24"/>
      <c r="M22" s="27"/>
    </row>
    <row r="23" spans="1:13" ht="15" x14ac:dyDescent="0.3">
      <c r="A23" s="28"/>
      <c r="B23" s="40"/>
      <c r="C23" s="24"/>
      <c r="D23" s="8"/>
      <c r="E23" s="8" t="s">
        <v>8</v>
      </c>
      <c r="F23" s="24"/>
      <c r="G23" s="24"/>
      <c r="H23" s="24"/>
      <c r="I23" s="24"/>
      <c r="J23" s="24"/>
      <c r="K23" s="24"/>
      <c r="L23" s="24"/>
      <c r="M23" s="27"/>
    </row>
    <row r="24" spans="1:13" ht="12.75" customHeight="1" x14ac:dyDescent="0.3">
      <c r="A24" s="28"/>
      <c r="B24" s="8"/>
      <c r="C24" s="8"/>
      <c r="D24" s="24"/>
      <c r="E24" s="24"/>
      <c r="F24" s="24"/>
      <c r="G24" s="24"/>
      <c r="H24" s="24"/>
      <c r="I24" s="24"/>
      <c r="J24" s="24"/>
      <c r="K24" s="24"/>
      <c r="L24" s="24"/>
      <c r="M24" s="27"/>
    </row>
    <row r="25" spans="1:13" ht="15" x14ac:dyDescent="0.3">
      <c r="A25" s="28"/>
      <c r="B25" s="40"/>
      <c r="C25" s="24"/>
      <c r="D25" s="8"/>
      <c r="E25" s="8" t="s">
        <v>9</v>
      </c>
      <c r="F25" s="24"/>
      <c r="G25" s="24"/>
      <c r="H25" s="24"/>
      <c r="I25" s="24"/>
      <c r="J25" s="24"/>
      <c r="K25" s="24"/>
      <c r="L25" s="24"/>
      <c r="M25" s="27"/>
    </row>
    <row r="26" spans="1:13" ht="15" x14ac:dyDescent="0.3">
      <c r="A26" s="10"/>
      <c r="B26" s="24"/>
      <c r="C26" s="24"/>
      <c r="D26" s="24"/>
      <c r="E26" s="24"/>
      <c r="F26" s="24"/>
      <c r="G26" s="24"/>
      <c r="H26" s="24"/>
      <c r="I26" s="24"/>
      <c r="J26" s="24"/>
      <c r="K26" s="24"/>
      <c r="L26" s="24"/>
      <c r="M26" s="27"/>
    </row>
    <row r="27" spans="1:13" ht="15" x14ac:dyDescent="0.3">
      <c r="A27" s="117"/>
      <c r="B27" s="24"/>
      <c r="C27" s="24"/>
      <c r="D27" s="24"/>
      <c r="E27" s="8" t="s">
        <v>10</v>
      </c>
      <c r="F27" s="122"/>
      <c r="G27" s="24"/>
      <c r="H27" s="24"/>
      <c r="I27" s="24"/>
      <c r="J27" s="24"/>
      <c r="K27" s="24"/>
      <c r="L27" s="24"/>
      <c r="M27" s="27"/>
    </row>
    <row r="28" spans="1:13" ht="13" x14ac:dyDescent="0.3">
      <c r="A28" s="11"/>
      <c r="B28" s="24"/>
      <c r="C28" s="24"/>
      <c r="D28" s="24"/>
      <c r="L28" s="24"/>
      <c r="M28" s="27"/>
    </row>
    <row r="29" spans="1:13" ht="13" x14ac:dyDescent="0.3">
      <c r="A29" s="11"/>
      <c r="B29" s="24"/>
      <c r="C29" s="24"/>
      <c r="D29" s="24"/>
      <c r="E29" s="24"/>
      <c r="F29" s="24"/>
      <c r="G29" s="24"/>
      <c r="H29" s="24"/>
      <c r="I29" s="24"/>
      <c r="J29" s="24"/>
      <c r="L29" s="24"/>
      <c r="M29" s="27"/>
    </row>
    <row r="30" spans="1:13" ht="13" x14ac:dyDescent="0.3">
      <c r="A30" s="119" t="s">
        <v>11</v>
      </c>
      <c r="B30" s="24"/>
      <c r="C30" s="24"/>
      <c r="D30" s="24"/>
      <c r="F30" s="24"/>
      <c r="G30" s="24"/>
      <c r="H30" s="24"/>
      <c r="I30" s="24"/>
      <c r="J30" s="24"/>
      <c r="L30" s="24"/>
      <c r="M30" s="27"/>
    </row>
    <row r="31" spans="1:13" ht="15" x14ac:dyDescent="0.3">
      <c r="A31" s="119" t="s">
        <v>12</v>
      </c>
      <c r="B31" s="24"/>
      <c r="C31" s="24"/>
      <c r="D31" s="24"/>
      <c r="E31" s="8"/>
      <c r="F31" s="24"/>
      <c r="G31" s="24"/>
      <c r="H31" s="24"/>
      <c r="I31" s="24"/>
      <c r="J31" s="24"/>
      <c r="L31" s="24"/>
      <c r="M31" s="27"/>
    </row>
    <row r="32" spans="1:13" ht="15.5" thickBot="1" x14ac:dyDescent="0.35">
      <c r="A32" s="29"/>
      <c r="B32" s="30"/>
      <c r="C32" s="30"/>
      <c r="D32" s="30"/>
      <c r="E32" s="104"/>
      <c r="F32" s="30"/>
      <c r="G32" s="30"/>
      <c r="H32" s="30"/>
      <c r="I32" s="30"/>
      <c r="J32" s="30"/>
      <c r="K32" s="30"/>
      <c r="L32" s="30"/>
      <c r="M32" s="31"/>
    </row>
    <row r="33" spans="13:13" ht="13" thickTop="1" x14ac:dyDescent="0.25"/>
    <row r="35" spans="13:13" ht="13" x14ac:dyDescent="0.3">
      <c r="M35" s="109"/>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45" t="s">
        <v>0</v>
      </c>
      <c r="B1" s="146"/>
      <c r="C1" s="146"/>
      <c r="D1" s="146"/>
      <c r="E1" s="146"/>
      <c r="F1" s="146"/>
      <c r="G1" s="146"/>
      <c r="H1" s="146"/>
      <c r="I1" s="146"/>
      <c r="J1" s="146"/>
      <c r="K1" s="146"/>
      <c r="L1" s="146"/>
      <c r="M1" s="146"/>
      <c r="N1" s="147"/>
    </row>
    <row r="2" spans="1:14" ht="15" x14ac:dyDescent="0.25">
      <c r="A2" s="142" t="s">
        <v>90</v>
      </c>
      <c r="B2" s="143"/>
      <c r="C2" s="143"/>
      <c r="D2" s="143"/>
      <c r="E2" s="143"/>
      <c r="F2" s="143"/>
      <c r="G2" s="143"/>
      <c r="H2" s="143"/>
      <c r="I2" s="143"/>
      <c r="J2" s="143"/>
      <c r="K2" s="143"/>
      <c r="L2" s="143"/>
      <c r="M2" s="143"/>
      <c r="N2" s="144"/>
    </row>
    <row r="3" spans="1:14" ht="15.5" thickBot="1" x14ac:dyDescent="0.3">
      <c r="A3" s="139" t="s">
        <v>13</v>
      </c>
      <c r="B3" s="140"/>
      <c r="C3" s="140"/>
      <c r="D3" s="140"/>
      <c r="E3" s="140"/>
      <c r="F3" s="140"/>
      <c r="G3" s="140"/>
      <c r="H3" s="140"/>
      <c r="I3" s="140"/>
      <c r="J3" s="140"/>
      <c r="K3" s="140"/>
      <c r="L3" s="140"/>
      <c r="M3" s="140"/>
      <c r="N3" s="141"/>
    </row>
    <row r="4" spans="1:14" ht="13" x14ac:dyDescent="0.25">
      <c r="A4" s="45" t="s">
        <v>14</v>
      </c>
      <c r="B4" s="48" t="s">
        <v>15</v>
      </c>
      <c r="C4" s="49" t="s">
        <v>16</v>
      </c>
      <c r="D4" s="50" t="s">
        <v>17</v>
      </c>
      <c r="E4" s="52" t="s">
        <v>18</v>
      </c>
      <c r="F4" s="71" t="s">
        <v>19</v>
      </c>
      <c r="G4" s="91" t="s">
        <v>20</v>
      </c>
      <c r="H4" s="92" t="s">
        <v>21</v>
      </c>
      <c r="I4" s="51" t="s">
        <v>22</v>
      </c>
      <c r="J4" s="71" t="s">
        <v>23</v>
      </c>
      <c r="K4" s="72" t="s">
        <v>24</v>
      </c>
      <c r="L4" s="50" t="s">
        <v>25</v>
      </c>
      <c r="M4" s="51" t="s">
        <v>26</v>
      </c>
      <c r="N4" s="48" t="s">
        <v>27</v>
      </c>
    </row>
    <row r="5" spans="1:14" x14ac:dyDescent="0.25">
      <c r="A5" s="148" t="s">
        <v>28</v>
      </c>
      <c r="B5" s="80"/>
      <c r="C5" s="81"/>
      <c r="D5" s="82"/>
      <c r="E5" s="93"/>
      <c r="F5" s="83"/>
      <c r="G5" s="96"/>
      <c r="H5" s="97"/>
      <c r="I5" s="81"/>
      <c r="J5" s="83"/>
      <c r="K5" s="84" t="s">
        <v>29</v>
      </c>
      <c r="L5" s="82"/>
      <c r="M5" s="81" t="s">
        <v>30</v>
      </c>
      <c r="N5" s="85"/>
    </row>
    <row r="6" spans="1:14" x14ac:dyDescent="0.25">
      <c r="A6" s="149"/>
      <c r="B6" s="80" t="s">
        <v>31</v>
      </c>
      <c r="C6" s="81"/>
      <c r="D6" s="82" t="s">
        <v>32</v>
      </c>
      <c r="E6" s="93"/>
      <c r="F6" s="83" t="s">
        <v>32</v>
      </c>
      <c r="G6" s="95"/>
      <c r="H6" s="82" t="s">
        <v>32</v>
      </c>
      <c r="I6" s="81" t="s">
        <v>33</v>
      </c>
      <c r="J6" s="83" t="s">
        <v>32</v>
      </c>
      <c r="K6" s="84" t="s">
        <v>33</v>
      </c>
      <c r="L6" s="82" t="s">
        <v>32</v>
      </c>
      <c r="M6" s="81" t="s">
        <v>33</v>
      </c>
      <c r="N6" s="85" t="s">
        <v>32</v>
      </c>
    </row>
    <row r="7" spans="1:14" x14ac:dyDescent="0.25">
      <c r="A7" s="149"/>
      <c r="B7" s="80" t="s">
        <v>34</v>
      </c>
      <c r="C7" s="81" t="s">
        <v>35</v>
      </c>
      <c r="D7" s="82" t="s">
        <v>36</v>
      </c>
      <c r="E7" s="93"/>
      <c r="F7" s="83" t="s">
        <v>36</v>
      </c>
      <c r="G7" s="95" t="s">
        <v>29</v>
      </c>
      <c r="H7" s="82" t="s">
        <v>31</v>
      </c>
      <c r="I7" s="81" t="s">
        <v>37</v>
      </c>
      <c r="J7" s="83" t="s">
        <v>31</v>
      </c>
      <c r="K7" s="84" t="s">
        <v>37</v>
      </c>
      <c r="L7" s="82" t="s">
        <v>29</v>
      </c>
      <c r="M7" s="81" t="s">
        <v>38</v>
      </c>
      <c r="N7" s="85" t="s">
        <v>30</v>
      </c>
    </row>
    <row r="8" spans="1:14" ht="13" thickBot="1" x14ac:dyDescent="0.3">
      <c r="A8" s="150"/>
      <c r="B8" s="86" t="s">
        <v>39</v>
      </c>
      <c r="C8" s="79" t="s">
        <v>40</v>
      </c>
      <c r="D8" s="87" t="s">
        <v>39</v>
      </c>
      <c r="E8" s="94" t="s">
        <v>33</v>
      </c>
      <c r="F8" s="88" t="s">
        <v>39</v>
      </c>
      <c r="G8" s="89" t="s">
        <v>33</v>
      </c>
      <c r="H8" s="87" t="s">
        <v>33</v>
      </c>
      <c r="I8" s="79" t="s">
        <v>30</v>
      </c>
      <c r="J8" s="88" t="s">
        <v>33</v>
      </c>
      <c r="K8" s="89" t="s">
        <v>30</v>
      </c>
      <c r="L8" s="87" t="s">
        <v>33</v>
      </c>
      <c r="M8" s="79" t="s">
        <v>41</v>
      </c>
      <c r="N8" s="90" t="s">
        <v>33</v>
      </c>
    </row>
    <row r="9" spans="1:14" ht="17.25" customHeight="1" x14ac:dyDescent="0.25">
      <c r="A9" s="14" t="s">
        <v>42</v>
      </c>
      <c r="B9" s="66">
        <v>2874</v>
      </c>
      <c r="C9" s="32">
        <v>1561</v>
      </c>
      <c r="D9" s="16">
        <f>+C9/B9</f>
        <v>0.54314544189283231</v>
      </c>
      <c r="E9" s="44">
        <v>113</v>
      </c>
      <c r="F9" s="76">
        <f t="shared" ref="F9:F25" si="0">+E9/B9</f>
        <v>3.9318023660403621E-2</v>
      </c>
      <c r="G9" s="44">
        <v>16</v>
      </c>
      <c r="H9" s="16">
        <f>+G9/E9</f>
        <v>0.1415929203539823</v>
      </c>
      <c r="I9" s="44">
        <v>1</v>
      </c>
      <c r="J9" s="75">
        <f>I9/E9</f>
        <v>8.8495575221238937E-3</v>
      </c>
      <c r="K9" s="44">
        <v>1</v>
      </c>
      <c r="L9" s="16">
        <f>+K9/G9</f>
        <v>6.25E-2</v>
      </c>
      <c r="M9" s="44">
        <v>1</v>
      </c>
      <c r="N9" s="108">
        <f>M9/I9</f>
        <v>1</v>
      </c>
    </row>
    <row r="10" spans="1:14" ht="17.25" customHeight="1" x14ac:dyDescent="0.25">
      <c r="A10" s="17" t="s">
        <v>43</v>
      </c>
      <c r="B10" s="67">
        <v>11043</v>
      </c>
      <c r="C10" s="32">
        <v>6452</v>
      </c>
      <c r="D10" s="16">
        <f t="shared" ref="D10:D23" si="1">+C10/B10</f>
        <v>0.58426152313682878</v>
      </c>
      <c r="E10" s="44">
        <v>278</v>
      </c>
      <c r="F10" s="76">
        <f t="shared" si="0"/>
        <v>2.517431857285158E-2</v>
      </c>
      <c r="G10" s="44">
        <v>80</v>
      </c>
      <c r="H10" s="16">
        <f t="shared" ref="H10:H25" si="2">+G10/E10</f>
        <v>0.28776978417266186</v>
      </c>
      <c r="I10" s="44">
        <v>77</v>
      </c>
      <c r="J10" s="76">
        <f>I10/E10</f>
        <v>0.27697841726618705</v>
      </c>
      <c r="K10" s="44">
        <v>69</v>
      </c>
      <c r="L10" s="16">
        <f t="shared" ref="L10:L25" si="3">+K10/G10</f>
        <v>0.86250000000000004</v>
      </c>
      <c r="M10" s="44">
        <v>75</v>
      </c>
      <c r="N10" s="33">
        <f>M10/I10</f>
        <v>0.97402597402597402</v>
      </c>
    </row>
    <row r="11" spans="1:14" ht="17.25" customHeight="1" x14ac:dyDescent="0.25">
      <c r="A11" s="17" t="s">
        <v>44</v>
      </c>
      <c r="B11" s="67">
        <v>6651</v>
      </c>
      <c r="C11" s="32">
        <v>4767</v>
      </c>
      <c r="D11" s="16">
        <f t="shared" si="1"/>
        <v>0.71673432566531348</v>
      </c>
      <c r="E11" s="44">
        <v>249</v>
      </c>
      <c r="F11" s="76">
        <f t="shared" si="0"/>
        <v>3.7437979251240414E-2</v>
      </c>
      <c r="G11" s="44">
        <v>53</v>
      </c>
      <c r="H11" s="16">
        <f t="shared" si="2"/>
        <v>0.21285140562248997</v>
      </c>
      <c r="I11" s="44">
        <v>53</v>
      </c>
      <c r="J11" s="120">
        <f t="shared" ref="J11:J25" si="4">I11/E11</f>
        <v>0.21285140562248997</v>
      </c>
      <c r="K11" s="44">
        <v>31</v>
      </c>
      <c r="L11" s="16">
        <f t="shared" si="3"/>
        <v>0.58490566037735847</v>
      </c>
      <c r="M11" s="44">
        <v>46</v>
      </c>
      <c r="N11" s="33">
        <f t="shared" ref="N11:N23" si="5">M11/I11</f>
        <v>0.86792452830188682</v>
      </c>
    </row>
    <row r="12" spans="1:14" ht="17.25" customHeight="1" x14ac:dyDescent="0.25">
      <c r="A12" s="17" t="s">
        <v>45</v>
      </c>
      <c r="B12" s="67">
        <v>5628</v>
      </c>
      <c r="C12" s="32">
        <v>3743</v>
      </c>
      <c r="D12" s="16">
        <f t="shared" si="1"/>
        <v>0.66506751954513144</v>
      </c>
      <c r="E12" s="44">
        <v>160</v>
      </c>
      <c r="F12" s="76">
        <f t="shared" si="0"/>
        <v>2.8429282160625444E-2</v>
      </c>
      <c r="G12" s="44">
        <v>18</v>
      </c>
      <c r="H12" s="16">
        <f t="shared" si="2"/>
        <v>0.1125</v>
      </c>
      <c r="I12" s="44">
        <v>12</v>
      </c>
      <c r="J12" s="120">
        <f t="shared" si="4"/>
        <v>7.4999999999999997E-2</v>
      </c>
      <c r="K12" s="44">
        <v>3</v>
      </c>
      <c r="L12" s="16">
        <f t="shared" si="3"/>
        <v>0.16666666666666666</v>
      </c>
      <c r="M12" s="44">
        <v>12</v>
      </c>
      <c r="N12" s="33">
        <f t="shared" si="5"/>
        <v>1</v>
      </c>
    </row>
    <row r="13" spans="1:14" ht="17.25" customHeight="1" x14ac:dyDescent="0.25">
      <c r="A13" s="17" t="s">
        <v>46</v>
      </c>
      <c r="B13" s="67">
        <v>2715</v>
      </c>
      <c r="C13" s="32">
        <v>1854</v>
      </c>
      <c r="D13" s="16">
        <f t="shared" si="1"/>
        <v>0.68287292817679557</v>
      </c>
      <c r="E13" s="44">
        <v>169</v>
      </c>
      <c r="F13" s="76">
        <f t="shared" si="0"/>
        <v>6.2246777163904234E-2</v>
      </c>
      <c r="G13" s="44">
        <v>34</v>
      </c>
      <c r="H13" s="16">
        <f t="shared" si="2"/>
        <v>0.20118343195266272</v>
      </c>
      <c r="I13" s="44">
        <v>62</v>
      </c>
      <c r="J13" s="120">
        <f t="shared" si="4"/>
        <v>0.36686390532544377</v>
      </c>
      <c r="K13" s="44">
        <v>25</v>
      </c>
      <c r="L13" s="16">
        <f t="shared" si="3"/>
        <v>0.73529411764705888</v>
      </c>
      <c r="M13" s="44">
        <v>53</v>
      </c>
      <c r="N13" s="33">
        <f t="shared" si="5"/>
        <v>0.85483870967741937</v>
      </c>
    </row>
    <row r="14" spans="1:14" ht="17.25" customHeight="1" x14ac:dyDescent="0.25">
      <c r="A14" s="17" t="s">
        <v>47</v>
      </c>
      <c r="B14" s="67">
        <v>8321</v>
      </c>
      <c r="C14" s="68">
        <v>6056</v>
      </c>
      <c r="D14" s="16">
        <f t="shared" si="1"/>
        <v>0.72779713976685489</v>
      </c>
      <c r="E14" s="73">
        <v>345</v>
      </c>
      <c r="F14" s="76">
        <f t="shared" si="0"/>
        <v>4.1461362816969112E-2</v>
      </c>
      <c r="G14" s="73">
        <v>75</v>
      </c>
      <c r="H14" s="16">
        <f t="shared" si="2"/>
        <v>0.21739130434782608</v>
      </c>
      <c r="I14" s="73">
        <v>96</v>
      </c>
      <c r="J14" s="120">
        <f t="shared" si="4"/>
        <v>0.27826086956521739</v>
      </c>
      <c r="K14" s="73">
        <v>49</v>
      </c>
      <c r="L14" s="16">
        <f t="shared" si="3"/>
        <v>0.65333333333333332</v>
      </c>
      <c r="M14" s="73">
        <v>88</v>
      </c>
      <c r="N14" s="33">
        <f t="shared" si="5"/>
        <v>0.91666666666666663</v>
      </c>
    </row>
    <row r="15" spans="1:14" ht="17.25" customHeight="1" x14ac:dyDescent="0.25">
      <c r="A15" s="14" t="s">
        <v>48</v>
      </c>
      <c r="B15" s="66">
        <v>2471</v>
      </c>
      <c r="C15" s="32">
        <v>1580</v>
      </c>
      <c r="D15" s="16">
        <f t="shared" si="1"/>
        <v>0.63941723998381217</v>
      </c>
      <c r="E15" s="44">
        <v>136</v>
      </c>
      <c r="F15" s="76">
        <f t="shared" si="0"/>
        <v>5.5038445973290169E-2</v>
      </c>
      <c r="G15" s="44">
        <v>29</v>
      </c>
      <c r="H15" s="16">
        <f t="shared" si="2"/>
        <v>0.21323529411764705</v>
      </c>
      <c r="I15" s="44">
        <v>48</v>
      </c>
      <c r="J15" s="120">
        <f t="shared" si="4"/>
        <v>0.35294117647058826</v>
      </c>
      <c r="K15" s="44">
        <v>22</v>
      </c>
      <c r="L15" s="16">
        <f t="shared" si="3"/>
        <v>0.75862068965517238</v>
      </c>
      <c r="M15" s="44">
        <v>24</v>
      </c>
      <c r="N15" s="33">
        <f t="shared" si="5"/>
        <v>0.5</v>
      </c>
    </row>
    <row r="16" spans="1:14" ht="17.25" customHeight="1" x14ac:dyDescent="0.25">
      <c r="A16" s="17" t="s">
        <v>49</v>
      </c>
      <c r="B16" s="67">
        <v>6799</v>
      </c>
      <c r="C16" s="32">
        <v>3797</v>
      </c>
      <c r="D16" s="16">
        <f t="shared" si="1"/>
        <v>0.55846448007059857</v>
      </c>
      <c r="E16" s="44">
        <v>194</v>
      </c>
      <c r="F16" s="76">
        <f t="shared" si="0"/>
        <v>2.853360788351228E-2</v>
      </c>
      <c r="G16" s="44">
        <v>45</v>
      </c>
      <c r="H16" s="16">
        <f t="shared" si="2"/>
        <v>0.23195876288659795</v>
      </c>
      <c r="I16" s="44">
        <v>41</v>
      </c>
      <c r="J16" s="120">
        <f t="shared" si="4"/>
        <v>0.21134020618556701</v>
      </c>
      <c r="K16" s="44">
        <v>25</v>
      </c>
      <c r="L16" s="16">
        <f t="shared" si="3"/>
        <v>0.55555555555555558</v>
      </c>
      <c r="M16" s="44">
        <v>35</v>
      </c>
      <c r="N16" s="33">
        <f t="shared" si="5"/>
        <v>0.85365853658536583</v>
      </c>
    </row>
    <row r="17" spans="1:14" ht="17.25" customHeight="1" x14ac:dyDescent="0.25">
      <c r="A17" s="17" t="s">
        <v>50</v>
      </c>
      <c r="B17" s="67">
        <v>3890</v>
      </c>
      <c r="C17" s="32">
        <v>2360</v>
      </c>
      <c r="D17" s="16">
        <f t="shared" si="1"/>
        <v>0.60668380462724936</v>
      </c>
      <c r="E17" s="44">
        <v>206</v>
      </c>
      <c r="F17" s="76">
        <f t="shared" si="0"/>
        <v>5.2956298200514139E-2</v>
      </c>
      <c r="G17" s="44">
        <v>63</v>
      </c>
      <c r="H17" s="16">
        <f t="shared" si="2"/>
        <v>0.30582524271844658</v>
      </c>
      <c r="I17" s="44">
        <v>94</v>
      </c>
      <c r="J17" s="120">
        <f t="shared" si="4"/>
        <v>0.4563106796116505</v>
      </c>
      <c r="K17" s="44">
        <v>46</v>
      </c>
      <c r="L17" s="16">
        <f t="shared" si="3"/>
        <v>0.73015873015873012</v>
      </c>
      <c r="M17" s="44">
        <v>87</v>
      </c>
      <c r="N17" s="33">
        <f>IF(M17&gt;0,M17/I17,0)</f>
        <v>0.92553191489361697</v>
      </c>
    </row>
    <row r="18" spans="1:14" ht="17.25" customHeight="1" x14ac:dyDescent="0.25">
      <c r="A18" s="17" t="s">
        <v>51</v>
      </c>
      <c r="B18" s="67">
        <v>16754</v>
      </c>
      <c r="C18" s="32">
        <v>7149</v>
      </c>
      <c r="D18" s="16">
        <f t="shared" si="1"/>
        <v>0.42670407066969079</v>
      </c>
      <c r="E18" s="44">
        <v>413</v>
      </c>
      <c r="F18" s="76">
        <f t="shared" si="0"/>
        <v>2.4650829652620269E-2</v>
      </c>
      <c r="G18" s="44">
        <v>37</v>
      </c>
      <c r="H18" s="16">
        <f t="shared" si="2"/>
        <v>8.9588377723970949E-2</v>
      </c>
      <c r="I18" s="44">
        <v>33</v>
      </c>
      <c r="J18" s="120">
        <f t="shared" si="4"/>
        <v>7.990314769975787E-2</v>
      </c>
      <c r="K18" s="44">
        <v>12</v>
      </c>
      <c r="L18" s="16">
        <f t="shared" si="3"/>
        <v>0.32432432432432434</v>
      </c>
      <c r="M18" s="44">
        <v>21</v>
      </c>
      <c r="N18" s="33">
        <f t="shared" si="5"/>
        <v>0.63636363636363635</v>
      </c>
    </row>
    <row r="19" spans="1:14" ht="17.25" customHeight="1" x14ac:dyDescent="0.25">
      <c r="A19" s="17" t="s">
        <v>52</v>
      </c>
      <c r="B19" s="67">
        <v>8100</v>
      </c>
      <c r="C19" s="32">
        <v>5387</v>
      </c>
      <c r="D19" s="16">
        <f t="shared" si="1"/>
        <v>0.66506172839506172</v>
      </c>
      <c r="E19" s="44">
        <v>191</v>
      </c>
      <c r="F19" s="76">
        <f t="shared" si="0"/>
        <v>2.3580246913580245E-2</v>
      </c>
      <c r="G19" s="44">
        <v>38</v>
      </c>
      <c r="H19" s="16">
        <f t="shared" si="2"/>
        <v>0.19895287958115182</v>
      </c>
      <c r="I19" s="44">
        <v>48</v>
      </c>
      <c r="J19" s="120">
        <f t="shared" si="4"/>
        <v>0.2513089005235602</v>
      </c>
      <c r="K19" s="44">
        <v>24</v>
      </c>
      <c r="L19" s="16">
        <f t="shared" si="3"/>
        <v>0.63157894736842102</v>
      </c>
      <c r="M19" s="44">
        <v>36</v>
      </c>
      <c r="N19" s="33">
        <f t="shared" si="5"/>
        <v>0.75</v>
      </c>
    </row>
    <row r="20" spans="1:14" ht="17.25" customHeight="1" x14ac:dyDescent="0.25">
      <c r="A20" s="17" t="s">
        <v>53</v>
      </c>
      <c r="B20" s="67">
        <v>9883</v>
      </c>
      <c r="C20" s="32">
        <v>8114</v>
      </c>
      <c r="D20" s="16">
        <f t="shared" si="1"/>
        <v>0.82100576747951026</v>
      </c>
      <c r="E20" s="44">
        <v>310</v>
      </c>
      <c r="F20" s="76">
        <f t="shared" si="0"/>
        <v>3.1366993827785086E-2</v>
      </c>
      <c r="G20" s="44">
        <v>54</v>
      </c>
      <c r="H20" s="16">
        <f t="shared" si="2"/>
        <v>0.17419354838709677</v>
      </c>
      <c r="I20" s="44">
        <v>93</v>
      </c>
      <c r="J20" s="120">
        <f t="shared" si="4"/>
        <v>0.3</v>
      </c>
      <c r="K20" s="44">
        <v>35</v>
      </c>
      <c r="L20" s="16">
        <f t="shared" si="3"/>
        <v>0.64814814814814814</v>
      </c>
      <c r="M20" s="44">
        <v>25</v>
      </c>
      <c r="N20" s="33">
        <f t="shared" si="5"/>
        <v>0.26881720430107525</v>
      </c>
    </row>
    <row r="21" spans="1:14" ht="17.25" customHeight="1" x14ac:dyDescent="0.25">
      <c r="A21" s="17" t="s">
        <v>54</v>
      </c>
      <c r="B21" s="67">
        <v>8888</v>
      </c>
      <c r="C21" s="32">
        <v>7592</v>
      </c>
      <c r="D21" s="16">
        <f t="shared" si="1"/>
        <v>0.85418541854185415</v>
      </c>
      <c r="E21" s="44">
        <v>289</v>
      </c>
      <c r="F21" s="76">
        <f t="shared" si="0"/>
        <v>3.2515751575157514E-2</v>
      </c>
      <c r="G21" s="44">
        <v>49</v>
      </c>
      <c r="H21" s="16">
        <f t="shared" si="2"/>
        <v>0.16955017301038061</v>
      </c>
      <c r="I21" s="44">
        <v>59</v>
      </c>
      <c r="J21" s="120">
        <f t="shared" si="4"/>
        <v>0.20415224913494809</v>
      </c>
      <c r="K21" s="44">
        <v>31</v>
      </c>
      <c r="L21" s="16">
        <f t="shared" si="3"/>
        <v>0.63265306122448983</v>
      </c>
      <c r="M21" s="44">
        <v>53</v>
      </c>
      <c r="N21" s="33">
        <f t="shared" si="5"/>
        <v>0.89830508474576276</v>
      </c>
    </row>
    <row r="22" spans="1:14" ht="17.25" customHeight="1" x14ac:dyDescent="0.25">
      <c r="A22" s="17" t="s">
        <v>55</v>
      </c>
      <c r="B22" s="67">
        <v>4046</v>
      </c>
      <c r="C22" s="32">
        <v>3115</v>
      </c>
      <c r="D22" s="16">
        <f t="shared" si="1"/>
        <v>0.76989619377162632</v>
      </c>
      <c r="E22" s="44">
        <v>158</v>
      </c>
      <c r="F22" s="76">
        <f t="shared" si="0"/>
        <v>3.9050914483440433E-2</v>
      </c>
      <c r="G22" s="44">
        <v>43</v>
      </c>
      <c r="H22" s="16">
        <f t="shared" si="2"/>
        <v>0.27215189873417722</v>
      </c>
      <c r="I22" s="44">
        <v>34</v>
      </c>
      <c r="J22" s="120">
        <f t="shared" si="4"/>
        <v>0.21518987341772153</v>
      </c>
      <c r="K22" s="44">
        <v>23</v>
      </c>
      <c r="L22" s="16">
        <f t="shared" si="3"/>
        <v>0.53488372093023251</v>
      </c>
      <c r="M22" s="44">
        <v>28</v>
      </c>
      <c r="N22" s="33">
        <f t="shared" si="5"/>
        <v>0.82352941176470584</v>
      </c>
    </row>
    <row r="23" spans="1:14" ht="17.25" customHeight="1" x14ac:dyDescent="0.25">
      <c r="A23" s="17" t="s">
        <v>56</v>
      </c>
      <c r="B23" s="67">
        <v>5042</v>
      </c>
      <c r="C23" s="32">
        <v>3642</v>
      </c>
      <c r="D23" s="16">
        <f t="shared" si="1"/>
        <v>0.72233240777469254</v>
      </c>
      <c r="E23" s="44">
        <v>186</v>
      </c>
      <c r="F23" s="76">
        <f t="shared" si="0"/>
        <v>3.6890122967076555E-2</v>
      </c>
      <c r="G23" s="44">
        <v>12</v>
      </c>
      <c r="H23" s="16">
        <f t="shared" si="2"/>
        <v>6.4516129032258063E-2</v>
      </c>
      <c r="I23" s="44">
        <v>22</v>
      </c>
      <c r="J23" s="120">
        <f t="shared" si="4"/>
        <v>0.11827956989247312</v>
      </c>
      <c r="K23" s="44">
        <v>4</v>
      </c>
      <c r="L23" s="16">
        <f t="shared" si="3"/>
        <v>0.33333333333333331</v>
      </c>
      <c r="M23" s="44">
        <v>18</v>
      </c>
      <c r="N23" s="33">
        <f t="shared" si="5"/>
        <v>0.81818181818181823</v>
      </c>
    </row>
    <row r="24" spans="1:14" ht="17.25" customHeight="1" thickBot="1" x14ac:dyDescent="0.3">
      <c r="A24" s="17" t="s">
        <v>57</v>
      </c>
      <c r="B24" s="69">
        <v>7544</v>
      </c>
      <c r="C24" s="34">
        <v>5486</v>
      </c>
      <c r="D24" s="20">
        <f>+C24/B24</f>
        <v>0.72720042417815478</v>
      </c>
      <c r="E24" s="74">
        <v>253</v>
      </c>
      <c r="F24" s="77">
        <f t="shared" si="0"/>
        <v>3.3536585365853661E-2</v>
      </c>
      <c r="G24" s="74">
        <v>41</v>
      </c>
      <c r="H24" s="20">
        <f t="shared" si="2"/>
        <v>0.16205533596837945</v>
      </c>
      <c r="I24" s="74">
        <v>44</v>
      </c>
      <c r="J24" s="121">
        <f t="shared" si="4"/>
        <v>0.17391304347826086</v>
      </c>
      <c r="K24" s="74">
        <v>26</v>
      </c>
      <c r="L24" s="20">
        <f t="shared" si="3"/>
        <v>0.63414634146341464</v>
      </c>
      <c r="M24" s="74">
        <v>41</v>
      </c>
      <c r="N24" s="33">
        <f>M24/I24</f>
        <v>0.93181818181818177</v>
      </c>
    </row>
    <row r="25" spans="1:14" ht="17.25" customHeight="1" thickBot="1" x14ac:dyDescent="0.3">
      <c r="A25" s="98" t="s">
        <v>58</v>
      </c>
      <c r="B25" s="70">
        <v>110649</v>
      </c>
      <c r="C25" s="35">
        <v>72655</v>
      </c>
      <c r="D25" s="23">
        <f>+C25/B25</f>
        <v>0.65662590714782787</v>
      </c>
      <c r="E25" s="42">
        <v>3650</v>
      </c>
      <c r="F25" s="78">
        <f t="shared" si="0"/>
        <v>3.2987193738759503E-2</v>
      </c>
      <c r="G25" s="42">
        <v>687</v>
      </c>
      <c r="H25" s="23">
        <f t="shared" si="2"/>
        <v>0.18821917808219177</v>
      </c>
      <c r="I25" s="42">
        <v>817</v>
      </c>
      <c r="J25" s="78">
        <f t="shared" si="4"/>
        <v>0.22383561643835617</v>
      </c>
      <c r="K25" s="42">
        <v>426</v>
      </c>
      <c r="L25" s="23">
        <f t="shared" si="3"/>
        <v>0.62008733624454149</v>
      </c>
      <c r="M25" s="42">
        <v>643</v>
      </c>
      <c r="N25" s="36">
        <f>+M25/I25</f>
        <v>0.78702570379436965</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75" workbookViewId="0">
      <pane ySplit="7" topLeftCell="A8"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54" t="str">
        <f>'1- Populations in Cohort'!A1:N1</f>
        <v xml:space="preserve">TAB 10 - LABOR EXCHANGE PERFORMANCE SUMMARY </v>
      </c>
      <c r="B1" s="155"/>
      <c r="C1" s="155"/>
      <c r="D1" s="155"/>
      <c r="E1" s="155"/>
      <c r="F1" s="155"/>
      <c r="G1" s="155"/>
      <c r="H1" s="155"/>
      <c r="I1" s="155"/>
      <c r="J1" s="155"/>
      <c r="K1" s="156"/>
      <c r="L1" s="6"/>
      <c r="M1" s="6"/>
      <c r="N1" s="6"/>
    </row>
    <row r="2" spans="1:14" s="1" customFormat="1" ht="18.75" customHeight="1" x14ac:dyDescent="0.25">
      <c r="A2" s="142" t="str">
        <f>'1- Populations in Cohort'!A2:N2</f>
        <v>FY24 QUARTER ENDING DECEMBER 31, 2023</v>
      </c>
      <c r="B2" s="157"/>
      <c r="C2" s="157"/>
      <c r="D2" s="157"/>
      <c r="E2" s="157"/>
      <c r="F2" s="157"/>
      <c r="G2" s="157"/>
      <c r="H2" s="157"/>
      <c r="I2" s="157"/>
      <c r="J2" s="157"/>
      <c r="K2" s="158"/>
      <c r="L2" s="6"/>
      <c r="M2" s="6"/>
      <c r="N2" s="6"/>
    </row>
    <row r="3" spans="1:14" s="1" customFormat="1" ht="18.75" customHeight="1" thickBot="1" x14ac:dyDescent="0.3">
      <c r="A3" s="159" t="s">
        <v>59</v>
      </c>
      <c r="B3" s="160"/>
      <c r="C3" s="160"/>
      <c r="D3" s="160"/>
      <c r="E3" s="160"/>
      <c r="F3" s="160"/>
      <c r="G3" s="160"/>
      <c r="H3" s="160"/>
      <c r="I3" s="160"/>
      <c r="J3" s="160"/>
      <c r="K3" s="161"/>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62" t="s">
        <v>24</v>
      </c>
    </row>
    <row r="5" spans="1:14" s="3" customFormat="1" x14ac:dyDescent="0.25">
      <c r="A5" s="169" t="s">
        <v>63</v>
      </c>
      <c r="B5" s="172" t="s">
        <v>64</v>
      </c>
      <c r="C5" s="175" t="s">
        <v>65</v>
      </c>
      <c r="D5" s="175" t="s">
        <v>66</v>
      </c>
      <c r="E5" s="151" t="s">
        <v>67</v>
      </c>
      <c r="F5" s="172" t="s">
        <v>68</v>
      </c>
      <c r="G5" s="175" t="s">
        <v>69</v>
      </c>
      <c r="H5" s="175" t="s">
        <v>70</v>
      </c>
      <c r="I5" s="151" t="s">
        <v>67</v>
      </c>
      <c r="J5" s="178" t="s">
        <v>71</v>
      </c>
      <c r="K5" s="151" t="s">
        <v>67</v>
      </c>
    </row>
    <row r="6" spans="1:14" s="3" customFormat="1" x14ac:dyDescent="0.25">
      <c r="A6" s="170"/>
      <c r="B6" s="173"/>
      <c r="C6" s="176"/>
      <c r="D6" s="176"/>
      <c r="E6" s="152"/>
      <c r="F6" s="173"/>
      <c r="G6" s="176"/>
      <c r="H6" s="176"/>
      <c r="I6" s="152"/>
      <c r="J6" s="179"/>
      <c r="K6" s="152"/>
    </row>
    <row r="7" spans="1:14" s="3" customFormat="1" ht="13" thickBot="1" x14ac:dyDescent="0.3">
      <c r="A7" s="171"/>
      <c r="B7" s="174"/>
      <c r="C7" s="177"/>
      <c r="D7" s="177"/>
      <c r="E7" s="153"/>
      <c r="F7" s="174"/>
      <c r="G7" s="177"/>
      <c r="H7" s="177"/>
      <c r="I7" s="153"/>
      <c r="J7" s="180"/>
      <c r="K7" s="153"/>
    </row>
    <row r="8" spans="1:14" s="3" customFormat="1" ht="17.25" customHeight="1" x14ac:dyDescent="0.25">
      <c r="A8" s="14" t="s">
        <v>42</v>
      </c>
      <c r="B8" s="15">
        <v>2030</v>
      </c>
      <c r="C8" s="32">
        <v>1280</v>
      </c>
      <c r="D8" s="58">
        <f>+C8/B8</f>
        <v>0.63054187192118227</v>
      </c>
      <c r="E8" s="16">
        <f>D8/0.63</f>
        <v>1.0008601141606068</v>
      </c>
      <c r="F8" s="32">
        <v>1888</v>
      </c>
      <c r="G8" s="43">
        <v>1186</v>
      </c>
      <c r="H8" s="56">
        <f>+G8/F8</f>
        <v>0.62817796610169496</v>
      </c>
      <c r="I8" s="16">
        <f>H8/0.65</f>
        <v>0.96642764015645377</v>
      </c>
      <c r="J8" s="64">
        <v>7590.6849999999995</v>
      </c>
      <c r="K8" s="33">
        <f>(J8/8100)</f>
        <v>0.93712160493827157</v>
      </c>
    </row>
    <row r="9" spans="1:14" s="3" customFormat="1" ht="17.25" customHeight="1" x14ac:dyDescent="0.25">
      <c r="A9" s="17" t="s">
        <v>43</v>
      </c>
      <c r="B9" s="15">
        <v>6996</v>
      </c>
      <c r="C9" s="32">
        <v>4502</v>
      </c>
      <c r="D9" s="58">
        <f t="shared" ref="D9:D24" si="0">+C9/B9</f>
        <v>0.64351057747284157</v>
      </c>
      <c r="E9" s="16">
        <f t="shared" ref="E9:E24" si="1">D9/0.63</f>
        <v>1.0214453610680025</v>
      </c>
      <c r="F9" s="32">
        <v>6366</v>
      </c>
      <c r="G9" s="44">
        <v>4317</v>
      </c>
      <c r="H9" s="56">
        <f t="shared" ref="H9:H24" si="2">+G9/F9</f>
        <v>0.67813383600376997</v>
      </c>
      <c r="I9" s="16">
        <f t="shared" ref="I9:I23" si="3">H9/0.65</f>
        <v>1.0432828246211845</v>
      </c>
      <c r="J9" s="65">
        <v>10604.834999999999</v>
      </c>
      <c r="K9" s="33">
        <f t="shared" ref="K9:K23" si="4">(J9/8100)</f>
        <v>1.3092388888888888</v>
      </c>
    </row>
    <row r="10" spans="1:14" s="3" customFormat="1" ht="17.25" customHeight="1" x14ac:dyDescent="0.25">
      <c r="A10" s="17" t="s">
        <v>44</v>
      </c>
      <c r="B10" s="15">
        <v>4415</v>
      </c>
      <c r="C10" s="32">
        <v>2835</v>
      </c>
      <c r="D10" s="58">
        <f t="shared" si="0"/>
        <v>0.64212910532276335</v>
      </c>
      <c r="E10" s="16">
        <f t="shared" si="1"/>
        <v>1.0192525481313703</v>
      </c>
      <c r="F10" s="32">
        <v>3466</v>
      </c>
      <c r="G10" s="44">
        <v>2431</v>
      </c>
      <c r="H10" s="56">
        <f t="shared" si="2"/>
        <v>0.70138488170802082</v>
      </c>
      <c r="I10" s="16">
        <f t="shared" si="3"/>
        <v>1.0790536641661859</v>
      </c>
      <c r="J10" s="65">
        <v>9473.4</v>
      </c>
      <c r="K10" s="33">
        <f t="shared" si="4"/>
        <v>1.1695555555555555</v>
      </c>
    </row>
    <row r="11" spans="1:14" s="3" customFormat="1" ht="17.25" customHeight="1" x14ac:dyDescent="0.25">
      <c r="A11" s="17" t="s">
        <v>45</v>
      </c>
      <c r="B11" s="15">
        <v>4245</v>
      </c>
      <c r="C11" s="32">
        <v>2803</v>
      </c>
      <c r="D11" s="58">
        <f t="shared" si="0"/>
        <v>0.6603062426383981</v>
      </c>
      <c r="E11" s="16">
        <f t="shared" si="1"/>
        <v>1.0481051470450764</v>
      </c>
      <c r="F11" s="32">
        <v>3594</v>
      </c>
      <c r="G11" s="44">
        <v>2383</v>
      </c>
      <c r="H11" s="56">
        <f t="shared" si="2"/>
        <v>0.66304952698942687</v>
      </c>
      <c r="I11" s="16">
        <f t="shared" si="3"/>
        <v>1.020076195368349</v>
      </c>
      <c r="J11" s="65">
        <v>10162</v>
      </c>
      <c r="K11" s="33">
        <f t="shared" si="4"/>
        <v>1.2545679012345679</v>
      </c>
    </row>
    <row r="12" spans="1:14" s="3" customFormat="1" ht="17.25" customHeight="1" x14ac:dyDescent="0.25">
      <c r="A12" s="17" t="s">
        <v>72</v>
      </c>
      <c r="B12" s="15">
        <v>1917</v>
      </c>
      <c r="C12" s="32">
        <v>1207</v>
      </c>
      <c r="D12" s="58">
        <f t="shared" si="0"/>
        <v>0.62962962962962965</v>
      </c>
      <c r="E12" s="16">
        <f t="shared" si="1"/>
        <v>0.99941211052322165</v>
      </c>
      <c r="F12" s="32">
        <v>1885</v>
      </c>
      <c r="G12" s="44">
        <v>1172</v>
      </c>
      <c r="H12" s="56">
        <f t="shared" si="2"/>
        <v>0.62175066312997351</v>
      </c>
      <c r="I12" s="16">
        <f t="shared" si="3"/>
        <v>0.95653948173842074</v>
      </c>
      <c r="J12" s="65">
        <v>10450</v>
      </c>
      <c r="K12" s="33">
        <f t="shared" si="4"/>
        <v>1.2901234567901234</v>
      </c>
    </row>
    <row r="13" spans="1:14" s="3" customFormat="1" ht="17.25" customHeight="1" x14ac:dyDescent="0.25">
      <c r="A13" s="17" t="s">
        <v>47</v>
      </c>
      <c r="B13" s="15">
        <v>4704</v>
      </c>
      <c r="C13" s="32">
        <v>3156</v>
      </c>
      <c r="D13" s="58">
        <f t="shared" si="0"/>
        <v>0.67091836734693877</v>
      </c>
      <c r="E13" s="16">
        <f t="shared" si="1"/>
        <v>1.0649497894395854</v>
      </c>
      <c r="F13" s="32">
        <v>4264</v>
      </c>
      <c r="G13" s="44">
        <v>2954</v>
      </c>
      <c r="H13" s="56">
        <f t="shared" si="2"/>
        <v>0.69277673545966234</v>
      </c>
      <c r="I13" s="16">
        <f t="shared" si="3"/>
        <v>1.0658103622456343</v>
      </c>
      <c r="J13" s="65">
        <v>9998.375</v>
      </c>
      <c r="K13" s="33">
        <f t="shared" si="4"/>
        <v>1.2343672839506172</v>
      </c>
    </row>
    <row r="14" spans="1:14" s="3" customFormat="1" ht="17.25" customHeight="1" x14ac:dyDescent="0.25">
      <c r="A14" s="14" t="s">
        <v>73</v>
      </c>
      <c r="B14" s="15">
        <v>1914</v>
      </c>
      <c r="C14" s="32">
        <v>1256</v>
      </c>
      <c r="D14" s="58">
        <f t="shared" si="0"/>
        <v>0.65621734587251823</v>
      </c>
      <c r="E14" s="16">
        <f t="shared" si="1"/>
        <v>1.041614834718283</v>
      </c>
      <c r="F14" s="32">
        <v>1811</v>
      </c>
      <c r="G14" s="44">
        <v>1186</v>
      </c>
      <c r="H14" s="56">
        <f t="shared" si="2"/>
        <v>0.65488680287134182</v>
      </c>
      <c r="I14" s="16">
        <f t="shared" si="3"/>
        <v>1.0075181582636028</v>
      </c>
      <c r="J14" s="65">
        <v>9100</v>
      </c>
      <c r="K14" s="33">
        <f t="shared" si="4"/>
        <v>1.1234567901234569</v>
      </c>
    </row>
    <row r="15" spans="1:14" s="3" customFormat="1" ht="17.25" customHeight="1" x14ac:dyDescent="0.25">
      <c r="A15" s="17" t="s">
        <v>74</v>
      </c>
      <c r="B15" s="15">
        <v>4302</v>
      </c>
      <c r="C15" s="32">
        <v>2815</v>
      </c>
      <c r="D15" s="58">
        <f t="shared" si="0"/>
        <v>0.65434681543468154</v>
      </c>
      <c r="E15" s="16">
        <f t="shared" si="1"/>
        <v>1.0386457387852088</v>
      </c>
      <c r="F15" s="32">
        <v>3704</v>
      </c>
      <c r="G15" s="44">
        <v>2449</v>
      </c>
      <c r="H15" s="56">
        <f t="shared" si="2"/>
        <v>0.66117710583153344</v>
      </c>
      <c r="I15" s="16">
        <f t="shared" si="3"/>
        <v>1.0171955474331282</v>
      </c>
      <c r="J15" s="65">
        <v>10153.790000000001</v>
      </c>
      <c r="K15" s="33">
        <f t="shared" si="4"/>
        <v>1.2535543209876545</v>
      </c>
    </row>
    <row r="16" spans="1:14" s="3" customFormat="1" ht="17.25" customHeight="1" x14ac:dyDescent="0.25">
      <c r="A16" s="17" t="s">
        <v>75</v>
      </c>
      <c r="B16" s="15">
        <v>2725</v>
      </c>
      <c r="C16" s="32">
        <v>1782</v>
      </c>
      <c r="D16" s="58">
        <f t="shared" si="0"/>
        <v>0.65394495412844034</v>
      </c>
      <c r="E16" s="16">
        <f t="shared" si="1"/>
        <v>1.0380078636959371</v>
      </c>
      <c r="F16" s="32">
        <v>2182</v>
      </c>
      <c r="G16" s="44">
        <v>1412</v>
      </c>
      <c r="H16" s="56">
        <f t="shared" si="2"/>
        <v>0.64711274060494961</v>
      </c>
      <c r="I16" s="16">
        <f t="shared" si="3"/>
        <v>0.99555806246915324</v>
      </c>
      <c r="J16" s="65">
        <v>8553.7749999999996</v>
      </c>
      <c r="K16" s="33">
        <f t="shared" si="4"/>
        <v>1.0560216049382716</v>
      </c>
    </row>
    <row r="17" spans="1:12" s="3" customFormat="1" ht="17.25" customHeight="1" x14ac:dyDescent="0.25">
      <c r="A17" s="17" t="s">
        <v>51</v>
      </c>
      <c r="B17" s="15">
        <v>11397</v>
      </c>
      <c r="C17" s="32">
        <v>6435</v>
      </c>
      <c r="D17" s="58">
        <f t="shared" si="0"/>
        <v>0.5646222690181627</v>
      </c>
      <c r="E17" s="16">
        <f t="shared" si="1"/>
        <v>0.89622582383835347</v>
      </c>
      <c r="F17" s="32">
        <v>10185</v>
      </c>
      <c r="G17" s="44">
        <v>5999</v>
      </c>
      <c r="H17" s="56">
        <f t="shared" si="2"/>
        <v>0.58900343642611686</v>
      </c>
      <c r="I17" s="16">
        <f t="shared" si="3"/>
        <v>0.90615913296325667</v>
      </c>
      <c r="J17" s="65">
        <v>7590.38</v>
      </c>
      <c r="K17" s="33">
        <f t="shared" si="4"/>
        <v>0.937083950617284</v>
      </c>
    </row>
    <row r="18" spans="1:12" s="3" customFormat="1" ht="17.25" customHeight="1" x14ac:dyDescent="0.25">
      <c r="A18" s="17" t="s">
        <v>76</v>
      </c>
      <c r="B18" s="15">
        <v>5099</v>
      </c>
      <c r="C18" s="32">
        <v>3507</v>
      </c>
      <c r="D18" s="58">
        <f t="shared" si="0"/>
        <v>0.68778191802314181</v>
      </c>
      <c r="E18" s="16">
        <f t="shared" si="1"/>
        <v>1.0917173301954632</v>
      </c>
      <c r="F18" s="32">
        <v>3771</v>
      </c>
      <c r="G18" s="44">
        <v>2626</v>
      </c>
      <c r="H18" s="56">
        <f t="shared" si="2"/>
        <v>0.69636701140281088</v>
      </c>
      <c r="I18" s="16">
        <f t="shared" si="3"/>
        <v>1.0713338636966321</v>
      </c>
      <c r="J18" s="65">
        <v>10639.55</v>
      </c>
      <c r="K18" s="33">
        <f t="shared" si="4"/>
        <v>1.3135246913580245</v>
      </c>
    </row>
    <row r="19" spans="1:12" s="3" customFormat="1" ht="17.25" customHeight="1" x14ac:dyDescent="0.25">
      <c r="A19" s="17" t="s">
        <v>53</v>
      </c>
      <c r="B19" s="15">
        <v>5370</v>
      </c>
      <c r="C19" s="32">
        <v>3620</v>
      </c>
      <c r="D19" s="58">
        <f t="shared" si="0"/>
        <v>0.67411545623836122</v>
      </c>
      <c r="E19" s="16">
        <f t="shared" si="1"/>
        <v>1.0700245337116845</v>
      </c>
      <c r="F19" s="32">
        <v>5299</v>
      </c>
      <c r="G19" s="44">
        <v>3648</v>
      </c>
      <c r="H19" s="56">
        <f t="shared" si="2"/>
        <v>0.68843177958105306</v>
      </c>
      <c r="I19" s="16">
        <f t="shared" si="3"/>
        <v>1.0591258147400815</v>
      </c>
      <c r="J19" s="65">
        <v>14384.29</v>
      </c>
      <c r="K19" s="33">
        <f t="shared" si="4"/>
        <v>1.7758382716049383</v>
      </c>
    </row>
    <row r="20" spans="1:12" s="3" customFormat="1" ht="17.25" customHeight="1" x14ac:dyDescent="0.25">
      <c r="A20" s="17" t="s">
        <v>77</v>
      </c>
      <c r="B20" s="15">
        <v>5498</v>
      </c>
      <c r="C20" s="32">
        <v>3717</v>
      </c>
      <c r="D20" s="58">
        <f t="shared" si="0"/>
        <v>0.67606402328119319</v>
      </c>
      <c r="E20" s="16">
        <f t="shared" si="1"/>
        <v>1.0731174972717352</v>
      </c>
      <c r="F20" s="32">
        <v>5578</v>
      </c>
      <c r="G20" s="44">
        <v>3904</v>
      </c>
      <c r="H20" s="56">
        <f t="shared" si="2"/>
        <v>0.69989243456436001</v>
      </c>
      <c r="I20" s="16">
        <f t="shared" si="3"/>
        <v>1.076757591637477</v>
      </c>
      <c r="J20" s="65">
        <v>14647.88</v>
      </c>
      <c r="K20" s="33">
        <f t="shared" si="4"/>
        <v>1.8083802469135801</v>
      </c>
    </row>
    <row r="21" spans="1:12" s="3" customFormat="1" ht="17.25" customHeight="1" x14ac:dyDescent="0.25">
      <c r="A21" s="17" t="s">
        <v>78</v>
      </c>
      <c r="B21" s="15">
        <v>2578</v>
      </c>
      <c r="C21" s="32">
        <v>1834</v>
      </c>
      <c r="D21" s="58">
        <f t="shared" si="0"/>
        <v>0.71140418929402638</v>
      </c>
      <c r="E21" s="16">
        <f t="shared" si="1"/>
        <v>1.1292129988794068</v>
      </c>
      <c r="F21" s="32">
        <v>2327</v>
      </c>
      <c r="G21" s="44">
        <v>1659</v>
      </c>
      <c r="H21" s="56">
        <f t="shared" si="2"/>
        <v>0.71293510958315431</v>
      </c>
      <c r="I21" s="16">
        <f t="shared" si="3"/>
        <v>1.0968232455125451</v>
      </c>
      <c r="J21" s="65">
        <v>12049.744999999999</v>
      </c>
      <c r="K21" s="33">
        <f t="shared" si="4"/>
        <v>1.4876228395061728</v>
      </c>
    </row>
    <row r="22" spans="1:12" s="3" customFormat="1" ht="17.25" customHeight="1" x14ac:dyDescent="0.25">
      <c r="A22" s="17" t="s">
        <v>56</v>
      </c>
      <c r="B22" s="15">
        <v>2777</v>
      </c>
      <c r="C22" s="32">
        <v>1854</v>
      </c>
      <c r="D22" s="58">
        <f t="shared" si="0"/>
        <v>0.66762693554195174</v>
      </c>
      <c r="E22" s="16">
        <f t="shared" si="1"/>
        <v>1.0597252945110345</v>
      </c>
      <c r="F22" s="32">
        <v>2627</v>
      </c>
      <c r="G22" s="44">
        <v>1835</v>
      </c>
      <c r="H22" s="56">
        <f t="shared" si="2"/>
        <v>0.69851541682527596</v>
      </c>
      <c r="I22" s="16">
        <f t="shared" si="3"/>
        <v>1.0746391028081168</v>
      </c>
      <c r="J22" s="65">
        <v>11568.605</v>
      </c>
      <c r="K22" s="33">
        <f t="shared" si="4"/>
        <v>1.4282228395061727</v>
      </c>
    </row>
    <row r="23" spans="1:12" s="3" customFormat="1" ht="17.25" customHeight="1" thickBot="1" x14ac:dyDescent="0.3">
      <c r="A23" s="18" t="s">
        <v>57</v>
      </c>
      <c r="B23" s="19">
        <v>3948</v>
      </c>
      <c r="C23" s="34">
        <v>2575</v>
      </c>
      <c r="D23" s="59">
        <f t="shared" si="0"/>
        <v>0.65222897669706181</v>
      </c>
      <c r="E23" s="20">
        <f t="shared" si="1"/>
        <v>1.0352840899953362</v>
      </c>
      <c r="F23" s="34">
        <v>3431</v>
      </c>
      <c r="G23" s="74">
        <v>2298</v>
      </c>
      <c r="H23" s="57">
        <f t="shared" si="2"/>
        <v>0.66977557563392598</v>
      </c>
      <c r="I23" s="16">
        <f t="shared" si="3"/>
        <v>1.0304239625137321</v>
      </c>
      <c r="J23" s="99">
        <v>12120</v>
      </c>
      <c r="K23" s="33">
        <f t="shared" si="4"/>
        <v>1.4962962962962962</v>
      </c>
      <c r="L23" s="60"/>
    </row>
    <row r="24" spans="1:12" s="7" customFormat="1" ht="17.25" customHeight="1" thickBot="1" x14ac:dyDescent="0.3">
      <c r="A24" s="21" t="s">
        <v>79</v>
      </c>
      <c r="B24" s="22">
        <v>69915</v>
      </c>
      <c r="C24" s="42">
        <v>45178</v>
      </c>
      <c r="D24" s="78">
        <f t="shared" si="0"/>
        <v>0.64618465279267678</v>
      </c>
      <c r="E24" s="23">
        <f t="shared" si="1"/>
        <v>1.0256899250677409</v>
      </c>
      <c r="F24" s="35">
        <v>62378</v>
      </c>
      <c r="G24" s="42">
        <v>41459</v>
      </c>
      <c r="H24" s="78">
        <f t="shared" si="2"/>
        <v>0.66464137997370865</v>
      </c>
      <c r="I24" s="23">
        <f>H24/0.65</f>
        <v>1.0225251999595517</v>
      </c>
      <c r="J24" s="107">
        <v>10309.939999999999</v>
      </c>
      <c r="K24" s="36">
        <f>(J24/8100)</f>
        <v>1.272832098765432</v>
      </c>
      <c r="L24" s="61"/>
    </row>
    <row r="25" spans="1:12" s="7" customFormat="1" ht="17.25" customHeight="1" x14ac:dyDescent="0.25">
      <c r="A25" s="165" t="s">
        <v>91</v>
      </c>
      <c r="B25" s="166"/>
      <c r="C25" s="166"/>
      <c r="D25" s="166"/>
      <c r="E25" s="166"/>
      <c r="F25" s="166"/>
      <c r="G25" s="166"/>
      <c r="H25" s="166"/>
      <c r="I25" s="167"/>
      <c r="J25" s="166"/>
      <c r="K25" s="168"/>
    </row>
    <row r="26" spans="1:12" s="5" customFormat="1" ht="122.25" customHeight="1" thickBot="1" x14ac:dyDescent="0.3">
      <c r="A26" s="162" t="s">
        <v>80</v>
      </c>
      <c r="B26" s="163"/>
      <c r="C26" s="163"/>
      <c r="D26" s="163"/>
      <c r="E26" s="163"/>
      <c r="F26" s="163"/>
      <c r="G26" s="163"/>
      <c r="H26" s="163"/>
      <c r="I26" s="163"/>
      <c r="J26" s="163"/>
      <c r="K26" s="164"/>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5" sqref="A25"/>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54" t="str">
        <f>'1- Populations in Cohort'!A1:N1</f>
        <v xml:space="preserve">TAB 10 - LABOR EXCHANGE PERFORMANCE SUMMARY </v>
      </c>
      <c r="B1" s="155"/>
      <c r="C1" s="155"/>
      <c r="D1" s="155"/>
      <c r="E1" s="155"/>
      <c r="F1" s="155"/>
      <c r="G1" s="155"/>
      <c r="H1" s="155"/>
      <c r="I1" s="155"/>
      <c r="J1" s="155"/>
      <c r="K1" s="156"/>
      <c r="L1" s="6"/>
      <c r="M1" s="6"/>
      <c r="N1" s="6"/>
    </row>
    <row r="2" spans="1:14" s="1" customFormat="1" ht="18.75" customHeight="1" x14ac:dyDescent="0.25">
      <c r="A2" s="142" t="str">
        <f>'1- Populations in Cohort'!A2:N2</f>
        <v>FY24 QUARTER ENDING DECEMBER 31, 2023</v>
      </c>
      <c r="B2" s="157"/>
      <c r="C2" s="157"/>
      <c r="D2" s="157"/>
      <c r="E2" s="157"/>
      <c r="F2" s="157"/>
      <c r="G2" s="157"/>
      <c r="H2" s="157"/>
      <c r="I2" s="157"/>
      <c r="J2" s="157"/>
      <c r="K2" s="158"/>
      <c r="L2" s="6"/>
      <c r="M2" s="6"/>
      <c r="N2" s="6"/>
    </row>
    <row r="3" spans="1:14" s="1" customFormat="1" ht="18.75" customHeight="1" thickBot="1" x14ac:dyDescent="0.3">
      <c r="A3" s="142" t="s">
        <v>81</v>
      </c>
      <c r="B3" s="157"/>
      <c r="C3" s="157"/>
      <c r="D3" s="157"/>
      <c r="E3" s="157"/>
      <c r="F3" s="157"/>
      <c r="G3" s="157"/>
      <c r="H3" s="157"/>
      <c r="I3" s="157"/>
      <c r="J3" s="157"/>
      <c r="K3" s="158"/>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62" t="s">
        <v>24</v>
      </c>
    </row>
    <row r="5" spans="1:14" s="3" customFormat="1" ht="39.5" thickBot="1" x14ac:dyDescent="0.3">
      <c r="A5" s="126" t="s">
        <v>63</v>
      </c>
      <c r="B5" s="127" t="s">
        <v>64</v>
      </c>
      <c r="C5" s="129" t="s">
        <v>65</v>
      </c>
      <c r="D5" s="128" t="s">
        <v>66</v>
      </c>
      <c r="E5" s="124" t="s">
        <v>67</v>
      </c>
      <c r="F5" s="37" t="s">
        <v>68</v>
      </c>
      <c r="G5" s="129" t="s">
        <v>69</v>
      </c>
      <c r="H5" s="128" t="s">
        <v>70</v>
      </c>
      <c r="I5" s="124" t="s">
        <v>67</v>
      </c>
      <c r="J5" s="130" t="s">
        <v>71</v>
      </c>
      <c r="K5" s="63" t="s">
        <v>67</v>
      </c>
    </row>
    <row r="6" spans="1:14" s="3" customFormat="1" ht="17.25" customHeight="1" x14ac:dyDescent="0.25">
      <c r="A6" s="38" t="s">
        <v>42</v>
      </c>
      <c r="B6" s="111">
        <v>1042</v>
      </c>
      <c r="C6" s="112">
        <v>727</v>
      </c>
      <c r="D6" s="113">
        <f>+C6/B6</f>
        <v>0.69769673704414592</v>
      </c>
      <c r="E6" s="114">
        <f>D6/0.63</f>
        <v>1.107455138165311</v>
      </c>
      <c r="F6" s="112">
        <v>1069</v>
      </c>
      <c r="G6" s="43">
        <v>755</v>
      </c>
      <c r="H6" s="115">
        <f>+G6/F6</f>
        <v>0.70626753975678203</v>
      </c>
      <c r="I6" s="114">
        <f>H6/0.65</f>
        <v>1.0865654457796645</v>
      </c>
      <c r="J6" s="116">
        <v>8528.23</v>
      </c>
      <c r="K6" s="108">
        <f>(J6/8100)</f>
        <v>1.0528679012345679</v>
      </c>
    </row>
    <row r="7" spans="1:14" s="3" customFormat="1" ht="17.25" customHeight="1" x14ac:dyDescent="0.25">
      <c r="A7" s="17" t="s">
        <v>43</v>
      </c>
      <c r="B7" s="15">
        <v>3726</v>
      </c>
      <c r="C7" s="32">
        <v>2598</v>
      </c>
      <c r="D7" s="58">
        <f t="shared" ref="D7:D22" si="0">+C7/B7</f>
        <v>0.69726247987117551</v>
      </c>
      <c r="E7" s="16">
        <f>D7/0.63</f>
        <v>1.106765841065358</v>
      </c>
      <c r="F7" s="32">
        <v>3241</v>
      </c>
      <c r="G7" s="44">
        <v>2432</v>
      </c>
      <c r="H7" s="56">
        <f t="shared" ref="H7:H22" si="1">+G7/F7</f>
        <v>0.75038568343103984</v>
      </c>
      <c r="I7" s="16">
        <f>H7/0.65</f>
        <v>1.1544395129708305</v>
      </c>
      <c r="J7" s="65">
        <v>12407.165000000001</v>
      </c>
      <c r="K7" s="33">
        <f>(J7/8100)</f>
        <v>1.5317487654320989</v>
      </c>
    </row>
    <row r="8" spans="1:14" s="3" customFormat="1" ht="17.25" customHeight="1" x14ac:dyDescent="0.25">
      <c r="A8" s="17" t="s">
        <v>44</v>
      </c>
      <c r="B8" s="15">
        <v>3023</v>
      </c>
      <c r="C8" s="32">
        <v>2063</v>
      </c>
      <c r="D8" s="58">
        <f t="shared" si="0"/>
        <v>0.68243466754879256</v>
      </c>
      <c r="E8" s="16">
        <f t="shared" ref="E8:E21" si="2">D8/0.63</f>
        <v>1.0832296310298295</v>
      </c>
      <c r="F8" s="32">
        <v>2283</v>
      </c>
      <c r="G8" s="44">
        <v>1678</v>
      </c>
      <c r="H8" s="56">
        <f t="shared" si="1"/>
        <v>0.73499780989925534</v>
      </c>
      <c r="I8" s="16">
        <f t="shared" ref="I8:I21" si="3">H8/0.65</f>
        <v>1.1307658613834697</v>
      </c>
      <c r="J8" s="65">
        <v>10939.38</v>
      </c>
      <c r="K8" s="33">
        <f t="shared" ref="K8:K20" si="4">(J8/8100)</f>
        <v>1.3505407407407406</v>
      </c>
    </row>
    <row r="9" spans="1:14" s="3" customFormat="1" ht="17.25" customHeight="1" x14ac:dyDescent="0.25">
      <c r="A9" s="17" t="s">
        <v>45</v>
      </c>
      <c r="B9" s="15">
        <v>2785</v>
      </c>
      <c r="C9" s="32">
        <v>1914</v>
      </c>
      <c r="D9" s="58">
        <f t="shared" si="0"/>
        <v>0.68725314183123876</v>
      </c>
      <c r="E9" s="16">
        <f t="shared" si="2"/>
        <v>1.0908780029067282</v>
      </c>
      <c r="F9" s="32">
        <v>2314</v>
      </c>
      <c r="G9" s="44">
        <v>1645</v>
      </c>
      <c r="H9" s="56">
        <f t="shared" si="1"/>
        <v>0.71089023336214352</v>
      </c>
      <c r="I9" s="16">
        <f t="shared" si="3"/>
        <v>1.0936772820956053</v>
      </c>
      <c r="J9" s="65">
        <v>11494.82</v>
      </c>
      <c r="K9" s="33">
        <f t="shared" si="4"/>
        <v>1.4191135802469135</v>
      </c>
    </row>
    <row r="10" spans="1:14" s="3" customFormat="1" ht="17.25" customHeight="1" x14ac:dyDescent="0.25">
      <c r="A10" s="17" t="s">
        <v>72</v>
      </c>
      <c r="B10" s="15">
        <v>1362</v>
      </c>
      <c r="C10" s="32">
        <v>903</v>
      </c>
      <c r="D10" s="58">
        <f t="shared" si="0"/>
        <v>0.66299559471365643</v>
      </c>
      <c r="E10" s="16">
        <f t="shared" si="2"/>
        <v>1.0523739598629467</v>
      </c>
      <c r="F10" s="32">
        <v>1205</v>
      </c>
      <c r="G10" s="44">
        <v>789</v>
      </c>
      <c r="H10" s="56">
        <f t="shared" si="1"/>
        <v>0.65477178423236515</v>
      </c>
      <c r="I10" s="16">
        <f t="shared" si="3"/>
        <v>1.007341206511331</v>
      </c>
      <c r="J10" s="65">
        <v>11412.58</v>
      </c>
      <c r="K10" s="33">
        <f t="shared" si="4"/>
        <v>1.4089604938271605</v>
      </c>
    </row>
    <row r="11" spans="1:14" s="3" customFormat="1" ht="17.25" customHeight="1" x14ac:dyDescent="0.25">
      <c r="A11" s="17" t="s">
        <v>47</v>
      </c>
      <c r="B11" s="15">
        <v>3316</v>
      </c>
      <c r="C11" s="32">
        <v>2279</v>
      </c>
      <c r="D11" s="58">
        <f t="shared" si="0"/>
        <v>0.68727382388419778</v>
      </c>
      <c r="E11" s="16">
        <f t="shared" si="2"/>
        <v>1.0909108315622187</v>
      </c>
      <c r="F11" s="32">
        <v>3000</v>
      </c>
      <c r="G11" s="44">
        <v>2196</v>
      </c>
      <c r="H11" s="56">
        <f t="shared" si="1"/>
        <v>0.73199999999999998</v>
      </c>
      <c r="I11" s="16">
        <f t="shared" si="3"/>
        <v>1.1261538461538461</v>
      </c>
      <c r="J11" s="65">
        <v>11174.56</v>
      </c>
      <c r="K11" s="33">
        <f t="shared" si="4"/>
        <v>1.3795753086419753</v>
      </c>
    </row>
    <row r="12" spans="1:14" s="3" customFormat="1" ht="17.25" customHeight="1" x14ac:dyDescent="0.25">
      <c r="A12" s="14" t="s">
        <v>73</v>
      </c>
      <c r="B12" s="15">
        <v>1222</v>
      </c>
      <c r="C12" s="32">
        <v>852</v>
      </c>
      <c r="D12" s="58">
        <f t="shared" si="0"/>
        <v>0.69721767594108019</v>
      </c>
      <c r="E12" s="16">
        <f t="shared" si="2"/>
        <v>1.1066947237160003</v>
      </c>
      <c r="F12" s="32">
        <v>1095</v>
      </c>
      <c r="G12" s="44">
        <v>781</v>
      </c>
      <c r="H12" s="56">
        <f t="shared" si="1"/>
        <v>0.71324200913242009</v>
      </c>
      <c r="I12" s="16">
        <f t="shared" si="3"/>
        <v>1.0972953986652616</v>
      </c>
      <c r="J12" s="65">
        <v>10280.310000000001</v>
      </c>
      <c r="K12" s="33">
        <f t="shared" si="4"/>
        <v>1.2691740740740742</v>
      </c>
    </row>
    <row r="13" spans="1:14" s="3" customFormat="1" ht="17.25" customHeight="1" x14ac:dyDescent="0.25">
      <c r="A13" s="17" t="s">
        <v>74</v>
      </c>
      <c r="B13" s="15">
        <v>2351</v>
      </c>
      <c r="C13" s="32">
        <v>1657</v>
      </c>
      <c r="D13" s="58">
        <f t="shared" si="0"/>
        <v>0.70480646533390046</v>
      </c>
      <c r="E13" s="16">
        <f t="shared" si="2"/>
        <v>1.1187404211649215</v>
      </c>
      <c r="F13" s="32">
        <v>2092</v>
      </c>
      <c r="G13" s="44">
        <v>1491</v>
      </c>
      <c r="H13" s="56">
        <f t="shared" si="1"/>
        <v>0.7127151051625239</v>
      </c>
      <c r="I13" s="16">
        <f t="shared" si="3"/>
        <v>1.0964847771731137</v>
      </c>
      <c r="J13" s="65">
        <v>12680.95</v>
      </c>
      <c r="K13" s="33">
        <f t="shared" si="4"/>
        <v>1.5655493827160494</v>
      </c>
    </row>
    <row r="14" spans="1:14" s="3" customFormat="1" ht="17.25" customHeight="1" x14ac:dyDescent="0.25">
      <c r="A14" s="17" t="s">
        <v>75</v>
      </c>
      <c r="B14" s="15">
        <v>1573</v>
      </c>
      <c r="C14" s="32">
        <v>1115</v>
      </c>
      <c r="D14" s="58">
        <f t="shared" si="0"/>
        <v>0.70883661792752706</v>
      </c>
      <c r="E14" s="16">
        <f t="shared" si="2"/>
        <v>1.1251374887738526</v>
      </c>
      <c r="F14" s="32">
        <v>1143</v>
      </c>
      <c r="G14" s="44">
        <v>844</v>
      </c>
      <c r="H14" s="56">
        <f t="shared" si="1"/>
        <v>0.73840769903762027</v>
      </c>
      <c r="I14" s="16">
        <f t="shared" si="3"/>
        <v>1.1360118446732619</v>
      </c>
      <c r="J14" s="65">
        <v>10457.86</v>
      </c>
      <c r="K14" s="33">
        <f t="shared" si="4"/>
        <v>1.2910938271604939</v>
      </c>
    </row>
    <row r="15" spans="1:14" s="3" customFormat="1" ht="17.25" customHeight="1" x14ac:dyDescent="0.25">
      <c r="A15" s="17" t="s">
        <v>51</v>
      </c>
      <c r="B15" s="15">
        <v>4372</v>
      </c>
      <c r="C15" s="32">
        <v>3064</v>
      </c>
      <c r="D15" s="58">
        <f t="shared" si="0"/>
        <v>0.7008234217749314</v>
      </c>
      <c r="E15" s="16">
        <f t="shared" si="2"/>
        <v>1.1124181298014784</v>
      </c>
      <c r="F15" s="32">
        <v>3905</v>
      </c>
      <c r="G15" s="44">
        <v>2833</v>
      </c>
      <c r="H15" s="56">
        <f t="shared" si="1"/>
        <v>0.72548015364916774</v>
      </c>
      <c r="I15" s="16">
        <f t="shared" si="3"/>
        <v>1.1161233133064119</v>
      </c>
      <c r="J15" s="65">
        <v>9027.2199999999993</v>
      </c>
      <c r="K15" s="33">
        <f t="shared" si="4"/>
        <v>1.1144716049382715</v>
      </c>
    </row>
    <row r="16" spans="1:14" s="3" customFormat="1" ht="17.25" customHeight="1" x14ac:dyDescent="0.25">
      <c r="A16" s="17" t="s">
        <v>76</v>
      </c>
      <c r="B16" s="15">
        <v>3246</v>
      </c>
      <c r="C16" s="32">
        <v>2290</v>
      </c>
      <c r="D16" s="58">
        <f t="shared" si="0"/>
        <v>0.70548367221195318</v>
      </c>
      <c r="E16" s="16">
        <f t="shared" si="2"/>
        <v>1.119815352717386</v>
      </c>
      <c r="F16" s="32">
        <v>2291</v>
      </c>
      <c r="G16" s="44">
        <v>1647</v>
      </c>
      <c r="H16" s="56">
        <f t="shared" si="1"/>
        <v>0.71890004364906157</v>
      </c>
      <c r="I16" s="16">
        <f t="shared" si="3"/>
        <v>1.1060000671524024</v>
      </c>
      <c r="J16" s="65">
        <v>12299.619999999999</v>
      </c>
      <c r="K16" s="33">
        <f t="shared" si="4"/>
        <v>1.5184716049382714</v>
      </c>
    </row>
    <row r="17" spans="1:12" s="3" customFormat="1" ht="17.25" customHeight="1" x14ac:dyDescent="0.25">
      <c r="A17" s="17" t="s">
        <v>53</v>
      </c>
      <c r="B17" s="15">
        <v>4246</v>
      </c>
      <c r="C17" s="32">
        <v>2924</v>
      </c>
      <c r="D17" s="58">
        <f t="shared" si="0"/>
        <v>0.68864813942534153</v>
      </c>
      <c r="E17" s="16">
        <f t="shared" si="2"/>
        <v>1.0930922848021294</v>
      </c>
      <c r="F17" s="32">
        <v>4070</v>
      </c>
      <c r="G17" s="44">
        <v>2901</v>
      </c>
      <c r="H17" s="56">
        <f t="shared" si="1"/>
        <v>0.71277641277641279</v>
      </c>
      <c r="I17" s="16">
        <f t="shared" si="3"/>
        <v>1.0965790965790965</v>
      </c>
      <c r="J17" s="65">
        <v>16472.71</v>
      </c>
      <c r="K17" s="33">
        <f t="shared" si="4"/>
        <v>2.0336679012345678</v>
      </c>
    </row>
    <row r="18" spans="1:12" s="3" customFormat="1" ht="17.25" customHeight="1" x14ac:dyDescent="0.25">
      <c r="A18" s="17" t="s">
        <v>77</v>
      </c>
      <c r="B18" s="15">
        <v>4592</v>
      </c>
      <c r="C18" s="32">
        <v>3147</v>
      </c>
      <c r="D18" s="58">
        <f t="shared" si="0"/>
        <v>0.68532229965156799</v>
      </c>
      <c r="E18" s="16">
        <f t="shared" si="2"/>
        <v>1.087813174050108</v>
      </c>
      <c r="F18" s="32">
        <v>4380</v>
      </c>
      <c r="G18" s="44">
        <v>3141</v>
      </c>
      <c r="H18" s="56">
        <f t="shared" si="1"/>
        <v>0.7171232876712329</v>
      </c>
      <c r="I18" s="16">
        <f t="shared" si="3"/>
        <v>1.1032665964172814</v>
      </c>
      <c r="J18" s="65">
        <v>16039</v>
      </c>
      <c r="K18" s="33">
        <f t="shared" si="4"/>
        <v>1.9801234567901234</v>
      </c>
    </row>
    <row r="19" spans="1:12" s="3" customFormat="1" ht="17.25" customHeight="1" x14ac:dyDescent="0.25">
      <c r="A19" s="17" t="s">
        <v>78</v>
      </c>
      <c r="B19" s="15">
        <v>1880</v>
      </c>
      <c r="C19" s="32">
        <v>1337</v>
      </c>
      <c r="D19" s="58">
        <f t="shared" si="0"/>
        <v>0.71117021276595749</v>
      </c>
      <c r="E19" s="16">
        <f t="shared" si="2"/>
        <v>1.1288416075650118</v>
      </c>
      <c r="F19" s="32">
        <v>1674</v>
      </c>
      <c r="G19" s="44">
        <v>1191</v>
      </c>
      <c r="H19" s="56">
        <f t="shared" si="1"/>
        <v>0.71146953405017921</v>
      </c>
      <c r="I19" s="16">
        <f t="shared" si="3"/>
        <v>1.0945685139233525</v>
      </c>
      <c r="J19" s="65">
        <v>12472.1</v>
      </c>
      <c r="K19" s="33">
        <f t="shared" si="4"/>
        <v>1.5397654320987655</v>
      </c>
    </row>
    <row r="20" spans="1:12" s="3" customFormat="1" ht="17.25" customHeight="1" x14ac:dyDescent="0.25">
      <c r="A20" s="17" t="s">
        <v>56</v>
      </c>
      <c r="B20" s="15">
        <v>1786</v>
      </c>
      <c r="C20" s="32">
        <v>1197</v>
      </c>
      <c r="D20" s="58">
        <f t="shared" si="0"/>
        <v>0.67021276595744683</v>
      </c>
      <c r="E20" s="16">
        <f t="shared" si="2"/>
        <v>1.0638297872340425</v>
      </c>
      <c r="F20" s="32">
        <v>1765</v>
      </c>
      <c r="G20" s="44">
        <v>1256</v>
      </c>
      <c r="H20" s="56">
        <f t="shared" si="1"/>
        <v>0.71161473087818694</v>
      </c>
      <c r="I20" s="16">
        <f t="shared" si="3"/>
        <v>1.0947918936587491</v>
      </c>
      <c r="J20" s="65">
        <v>13052.23</v>
      </c>
      <c r="K20" s="33">
        <f t="shared" si="4"/>
        <v>1.6113864197530863</v>
      </c>
    </row>
    <row r="21" spans="1:12" s="3" customFormat="1" ht="17.25" customHeight="1" thickBot="1" x14ac:dyDescent="0.3">
      <c r="A21" s="18" t="s">
        <v>57</v>
      </c>
      <c r="B21" s="19">
        <v>3081</v>
      </c>
      <c r="C21" s="34">
        <v>2064</v>
      </c>
      <c r="D21" s="59">
        <f t="shared" si="0"/>
        <v>0.66991236611489779</v>
      </c>
      <c r="E21" s="16">
        <f t="shared" si="2"/>
        <v>1.0633529620871394</v>
      </c>
      <c r="F21" s="34">
        <v>2640</v>
      </c>
      <c r="G21" s="74">
        <v>1851</v>
      </c>
      <c r="H21" s="56">
        <f t="shared" si="1"/>
        <v>0.70113636363636367</v>
      </c>
      <c r="I21" s="16">
        <f t="shared" si="3"/>
        <v>1.0786713286713288</v>
      </c>
      <c r="J21" s="99">
        <v>13814.735000000001</v>
      </c>
      <c r="K21" s="33">
        <f>(J21/8100)</f>
        <v>1.705522839506173</v>
      </c>
      <c r="L21" s="60"/>
    </row>
    <row r="22" spans="1:12" s="7" customFormat="1" ht="17.25" customHeight="1" thickBot="1" x14ac:dyDescent="0.3">
      <c r="A22" s="21" t="s">
        <v>79</v>
      </c>
      <c r="B22" s="22">
        <v>43603</v>
      </c>
      <c r="C22" s="42">
        <v>30131</v>
      </c>
      <c r="D22" s="78">
        <f t="shared" si="0"/>
        <v>0.69103043368575556</v>
      </c>
      <c r="E22" s="23">
        <f>D22/0.63</f>
        <v>1.096873704263104</v>
      </c>
      <c r="F22" s="106">
        <v>38167</v>
      </c>
      <c r="G22" s="42">
        <v>27431</v>
      </c>
      <c r="H22" s="78">
        <f t="shared" si="1"/>
        <v>0.71870988026305449</v>
      </c>
      <c r="I22" s="23">
        <f>H22/0.65</f>
        <v>1.1057075080970069</v>
      </c>
      <c r="J22" s="107">
        <v>12090</v>
      </c>
      <c r="K22" s="36">
        <f>(J22/8100)</f>
        <v>1.4925925925925927</v>
      </c>
      <c r="L22" s="61"/>
    </row>
    <row r="23" spans="1:12" s="7" customFormat="1" ht="17.25" customHeight="1" x14ac:dyDescent="0.25">
      <c r="A23" s="165" t="str">
        <f>'2 - Job Seeker'!A25:K25</f>
        <v>*State Labor Exchange Goals:   Q2 EE Rate = 63%    Q4 EE Rate = 65%    Median Earnings = $8100</v>
      </c>
      <c r="B23" s="166"/>
      <c r="C23" s="166"/>
      <c r="D23" s="166"/>
      <c r="E23" s="166"/>
      <c r="F23" s="166"/>
      <c r="G23" s="166"/>
      <c r="H23" s="166"/>
      <c r="I23" s="166"/>
      <c r="J23" s="166"/>
      <c r="K23" s="181"/>
    </row>
    <row r="24" spans="1:12" s="5" customFormat="1" ht="122.25" customHeight="1" thickBot="1" x14ac:dyDescent="0.3">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DECEMBER 31, 2023</v>
      </c>
      <c r="B2" s="186"/>
      <c r="C2" s="186"/>
      <c r="D2" s="186"/>
      <c r="E2" s="186"/>
      <c r="F2" s="186"/>
      <c r="G2" s="186"/>
      <c r="H2" s="186"/>
      <c r="I2" s="186"/>
      <c r="J2" s="186"/>
      <c r="K2" s="187"/>
    </row>
    <row r="3" spans="1:13" s="100" customFormat="1" ht="20.149999999999999" customHeight="1" thickBot="1" x14ac:dyDescent="0.3">
      <c r="A3" s="188" t="s">
        <v>82</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140</v>
      </c>
      <c r="C6" s="112">
        <v>83</v>
      </c>
      <c r="D6" s="113">
        <f>+C6/B6</f>
        <v>0.59285714285714286</v>
      </c>
      <c r="E6" s="114">
        <f>D6/0.56</f>
        <v>1.0586734693877551</v>
      </c>
      <c r="F6" s="112">
        <v>141</v>
      </c>
      <c r="G6" s="43">
        <v>72</v>
      </c>
      <c r="H6" s="115">
        <f>+G6/F6</f>
        <v>0.51063829787234039</v>
      </c>
      <c r="I6" s="114">
        <f>H6/0.56</f>
        <v>0.91185410334346484</v>
      </c>
      <c r="J6" s="116">
        <v>8992.91</v>
      </c>
      <c r="K6" s="108">
        <f>(J6/8000)</f>
        <v>1.12411375</v>
      </c>
    </row>
    <row r="7" spans="1:13" s="101" customFormat="1" ht="16.5" customHeight="1" x14ac:dyDescent="0.25">
      <c r="A7" s="17" t="s">
        <v>43</v>
      </c>
      <c r="B7" s="15">
        <v>290</v>
      </c>
      <c r="C7" s="32">
        <v>188</v>
      </c>
      <c r="D7" s="58">
        <f t="shared" ref="D7:D22" si="0">+C7/B7</f>
        <v>0.64827586206896548</v>
      </c>
      <c r="E7" s="16">
        <f>D7/0.56</f>
        <v>1.1576354679802954</v>
      </c>
      <c r="F7" s="32">
        <v>240</v>
      </c>
      <c r="G7" s="44">
        <v>160</v>
      </c>
      <c r="H7" s="56">
        <f t="shared" ref="H7:H22" si="1">+G7/F7</f>
        <v>0.66666666666666663</v>
      </c>
      <c r="I7" s="16">
        <f>H7/0.56</f>
        <v>1.1904761904761902</v>
      </c>
      <c r="J7" s="65">
        <v>11719.195</v>
      </c>
      <c r="K7" s="33">
        <f>(J7/8000)</f>
        <v>1.4648993749999999</v>
      </c>
    </row>
    <row r="8" spans="1:13" s="101" customFormat="1" ht="16.5" customHeight="1" x14ac:dyDescent="0.25">
      <c r="A8" s="17" t="s">
        <v>44</v>
      </c>
      <c r="B8" s="15">
        <v>164</v>
      </c>
      <c r="C8" s="32">
        <v>96</v>
      </c>
      <c r="D8" s="58">
        <f t="shared" si="0"/>
        <v>0.58536585365853655</v>
      </c>
      <c r="E8" s="16">
        <f t="shared" ref="E8:E21" si="2">D8/0.56</f>
        <v>1.0452961672473866</v>
      </c>
      <c r="F8" s="32">
        <v>164</v>
      </c>
      <c r="G8" s="44">
        <v>104</v>
      </c>
      <c r="H8" s="56">
        <f t="shared" si="1"/>
        <v>0.63414634146341464</v>
      </c>
      <c r="I8" s="16">
        <f t="shared" ref="I8:I21" si="3">H8/0.56</f>
        <v>1.1324041811846688</v>
      </c>
      <c r="J8" s="65">
        <v>11499.514999999999</v>
      </c>
      <c r="K8" s="33">
        <f t="shared" ref="K8:K21" si="4">(J8/8000)</f>
        <v>1.4374393749999999</v>
      </c>
    </row>
    <row r="9" spans="1:13" s="101" customFormat="1" ht="16.5" customHeight="1" x14ac:dyDescent="0.25">
      <c r="A9" s="17" t="s">
        <v>45</v>
      </c>
      <c r="B9" s="15">
        <v>134</v>
      </c>
      <c r="C9" s="32">
        <v>79</v>
      </c>
      <c r="D9" s="58">
        <f t="shared" si="0"/>
        <v>0.58955223880597019</v>
      </c>
      <c r="E9" s="16">
        <f t="shared" si="2"/>
        <v>1.0527718550106608</v>
      </c>
      <c r="F9" s="32">
        <v>119</v>
      </c>
      <c r="G9" s="44">
        <v>65</v>
      </c>
      <c r="H9" s="56">
        <f t="shared" si="1"/>
        <v>0.54621848739495793</v>
      </c>
      <c r="I9" s="16">
        <f t="shared" si="3"/>
        <v>0.97539015606242474</v>
      </c>
      <c r="J9" s="65">
        <v>12634.48</v>
      </c>
      <c r="K9" s="33">
        <f t="shared" si="4"/>
        <v>1.57931</v>
      </c>
    </row>
    <row r="10" spans="1:13" s="101" customFormat="1" ht="16.5" customHeight="1" x14ac:dyDescent="0.25">
      <c r="A10" s="17" t="s">
        <v>72</v>
      </c>
      <c r="B10" s="15">
        <v>119</v>
      </c>
      <c r="C10" s="32">
        <v>66</v>
      </c>
      <c r="D10" s="58">
        <f>IF(B10&gt;0,C10/B10,0)</f>
        <v>0.55462184873949583</v>
      </c>
      <c r="E10" s="16">
        <f t="shared" si="2"/>
        <v>0.99039615846338536</v>
      </c>
      <c r="F10" s="32">
        <v>113</v>
      </c>
      <c r="G10" s="44">
        <v>61</v>
      </c>
      <c r="H10" s="56">
        <f t="shared" si="1"/>
        <v>0.53982300884955747</v>
      </c>
      <c r="I10" s="16">
        <f t="shared" si="3"/>
        <v>0.96396965865992401</v>
      </c>
      <c r="J10" s="65">
        <v>9629.8100000000013</v>
      </c>
      <c r="K10" s="33">
        <f t="shared" si="4"/>
        <v>1.2037262500000001</v>
      </c>
    </row>
    <row r="11" spans="1:13" s="101" customFormat="1" ht="16.5" customHeight="1" x14ac:dyDescent="0.25">
      <c r="A11" s="17" t="s">
        <v>47</v>
      </c>
      <c r="B11" s="15">
        <v>217</v>
      </c>
      <c r="C11" s="32">
        <v>136</v>
      </c>
      <c r="D11" s="58">
        <f t="shared" si="0"/>
        <v>0.62672811059907829</v>
      </c>
      <c r="E11" s="16">
        <f t="shared" si="2"/>
        <v>1.1191573403554969</v>
      </c>
      <c r="F11" s="32">
        <v>200</v>
      </c>
      <c r="G11" s="44">
        <v>120</v>
      </c>
      <c r="H11" s="56">
        <f t="shared" si="1"/>
        <v>0.6</v>
      </c>
      <c r="I11" s="16">
        <f t="shared" si="3"/>
        <v>1.0714285714285714</v>
      </c>
      <c r="J11" s="65">
        <v>11860.41</v>
      </c>
      <c r="K11" s="33">
        <f t="shared" si="4"/>
        <v>1.48255125</v>
      </c>
    </row>
    <row r="12" spans="1:13" s="101" customFormat="1" ht="16.5" customHeight="1" x14ac:dyDescent="0.25">
      <c r="A12" s="14" t="s">
        <v>73</v>
      </c>
      <c r="B12" s="15">
        <v>99</v>
      </c>
      <c r="C12" s="32">
        <v>60</v>
      </c>
      <c r="D12" s="58">
        <f t="shared" si="0"/>
        <v>0.60606060606060608</v>
      </c>
      <c r="E12" s="16">
        <f t="shared" si="2"/>
        <v>1.0822510822510822</v>
      </c>
      <c r="F12" s="32">
        <v>99</v>
      </c>
      <c r="G12" s="44">
        <v>64</v>
      </c>
      <c r="H12" s="56">
        <f t="shared" si="1"/>
        <v>0.64646464646464652</v>
      </c>
      <c r="I12" s="16">
        <f t="shared" si="3"/>
        <v>1.1544011544011543</v>
      </c>
      <c r="J12" s="65">
        <v>10980.724999999999</v>
      </c>
      <c r="K12" s="33">
        <f t="shared" si="4"/>
        <v>1.3725906249999997</v>
      </c>
    </row>
    <row r="13" spans="1:13" s="101" customFormat="1" ht="16.5" customHeight="1" x14ac:dyDescent="0.25">
      <c r="A13" s="17" t="s">
        <v>74</v>
      </c>
      <c r="B13" s="15">
        <v>124</v>
      </c>
      <c r="C13" s="32">
        <v>76</v>
      </c>
      <c r="D13" s="58">
        <f t="shared" si="0"/>
        <v>0.61290322580645162</v>
      </c>
      <c r="E13" s="16">
        <f t="shared" si="2"/>
        <v>1.0944700460829493</v>
      </c>
      <c r="F13" s="32">
        <v>115</v>
      </c>
      <c r="G13" s="44">
        <v>65</v>
      </c>
      <c r="H13" s="56">
        <f t="shared" si="1"/>
        <v>0.56521739130434778</v>
      </c>
      <c r="I13" s="16">
        <f t="shared" si="3"/>
        <v>1.0093167701863353</v>
      </c>
      <c r="J13" s="65">
        <v>16327.415000000001</v>
      </c>
      <c r="K13" s="33">
        <f t="shared" si="4"/>
        <v>2.0409268750000003</v>
      </c>
    </row>
    <row r="14" spans="1:13" s="101" customFormat="1" ht="16.5" customHeight="1" x14ac:dyDescent="0.25">
      <c r="A14" s="17" t="s">
        <v>75</v>
      </c>
      <c r="B14" s="15">
        <v>151</v>
      </c>
      <c r="C14" s="32">
        <v>87</v>
      </c>
      <c r="D14" s="58">
        <f t="shared" si="0"/>
        <v>0.57615894039735094</v>
      </c>
      <c r="E14" s="16">
        <f t="shared" si="2"/>
        <v>1.0288552507095552</v>
      </c>
      <c r="F14" s="32">
        <v>122</v>
      </c>
      <c r="G14" s="44">
        <v>76</v>
      </c>
      <c r="H14" s="56">
        <f t="shared" si="1"/>
        <v>0.62295081967213117</v>
      </c>
      <c r="I14" s="16">
        <f t="shared" si="3"/>
        <v>1.1124121779859484</v>
      </c>
      <c r="J14" s="65">
        <v>10660</v>
      </c>
      <c r="K14" s="33">
        <f t="shared" si="4"/>
        <v>1.3325</v>
      </c>
    </row>
    <row r="15" spans="1:13" s="101" customFormat="1" ht="16.5" customHeight="1" x14ac:dyDescent="0.25">
      <c r="A15" s="17" t="s">
        <v>51</v>
      </c>
      <c r="B15" s="15">
        <v>253</v>
      </c>
      <c r="C15" s="32">
        <v>137</v>
      </c>
      <c r="D15" s="58">
        <f t="shared" si="0"/>
        <v>0.54150197628458496</v>
      </c>
      <c r="E15" s="16">
        <f t="shared" si="2"/>
        <v>0.96696781479390159</v>
      </c>
      <c r="F15" s="32">
        <v>301</v>
      </c>
      <c r="G15" s="44">
        <v>175</v>
      </c>
      <c r="H15" s="56">
        <f t="shared" si="1"/>
        <v>0.58139534883720934</v>
      </c>
      <c r="I15" s="16">
        <f t="shared" si="3"/>
        <v>1.0382059800664452</v>
      </c>
      <c r="J15" s="65">
        <v>10485.57</v>
      </c>
      <c r="K15" s="33">
        <f t="shared" si="4"/>
        <v>1.3106962499999999</v>
      </c>
    </row>
    <row r="16" spans="1:13" s="101" customFormat="1" ht="16.5" customHeight="1" x14ac:dyDescent="0.25">
      <c r="A16" s="17" t="s">
        <v>76</v>
      </c>
      <c r="B16" s="15">
        <v>114</v>
      </c>
      <c r="C16" s="32">
        <v>70</v>
      </c>
      <c r="D16" s="58">
        <f t="shared" si="0"/>
        <v>0.61403508771929827</v>
      </c>
      <c r="E16" s="16">
        <f t="shared" si="2"/>
        <v>1.0964912280701753</v>
      </c>
      <c r="F16" s="32">
        <v>90</v>
      </c>
      <c r="G16" s="44">
        <v>61</v>
      </c>
      <c r="H16" s="56">
        <f t="shared" si="1"/>
        <v>0.67777777777777781</v>
      </c>
      <c r="I16" s="16">
        <f t="shared" si="3"/>
        <v>1.2103174603174602</v>
      </c>
      <c r="J16" s="65">
        <v>17251.629999999997</v>
      </c>
      <c r="K16" s="33">
        <f t="shared" si="4"/>
        <v>2.1564537499999998</v>
      </c>
    </row>
    <row r="17" spans="1:12" s="101" customFormat="1" ht="16.5" customHeight="1" x14ac:dyDescent="0.25">
      <c r="A17" s="17" t="s">
        <v>53</v>
      </c>
      <c r="B17" s="15">
        <v>191</v>
      </c>
      <c r="C17" s="32">
        <v>120</v>
      </c>
      <c r="D17" s="58">
        <f t="shared" si="0"/>
        <v>0.62827225130890052</v>
      </c>
      <c r="E17" s="16">
        <f t="shared" si="2"/>
        <v>1.1219147344801794</v>
      </c>
      <c r="F17" s="32">
        <v>211</v>
      </c>
      <c r="G17" s="44">
        <v>131</v>
      </c>
      <c r="H17" s="56">
        <f t="shared" si="1"/>
        <v>0.62085308056872035</v>
      </c>
      <c r="I17" s="16">
        <f t="shared" si="3"/>
        <v>1.1086662153012863</v>
      </c>
      <c r="J17" s="65">
        <v>13992.935000000001</v>
      </c>
      <c r="K17" s="33">
        <f t="shared" si="4"/>
        <v>1.7491168750000001</v>
      </c>
    </row>
    <row r="18" spans="1:12" s="101" customFormat="1" ht="16.5" customHeight="1" x14ac:dyDescent="0.25">
      <c r="A18" s="17" t="s">
        <v>77</v>
      </c>
      <c r="B18" s="15">
        <v>175</v>
      </c>
      <c r="C18" s="32">
        <v>115</v>
      </c>
      <c r="D18" s="58">
        <f>IF(B18&gt;0,C18/B18,0)</f>
        <v>0.65714285714285714</v>
      </c>
      <c r="E18" s="16">
        <f t="shared" si="2"/>
        <v>1.1734693877551019</v>
      </c>
      <c r="F18" s="32">
        <v>196</v>
      </c>
      <c r="G18" s="44">
        <v>127</v>
      </c>
      <c r="H18" s="56">
        <f t="shared" si="1"/>
        <v>0.64795918367346939</v>
      </c>
      <c r="I18" s="16">
        <f t="shared" si="3"/>
        <v>1.157069970845481</v>
      </c>
      <c r="J18" s="65">
        <v>17043.03</v>
      </c>
      <c r="K18" s="33">
        <f t="shared" si="4"/>
        <v>2.1303787499999998</v>
      </c>
    </row>
    <row r="19" spans="1:12" s="101" customFormat="1" ht="16.5" customHeight="1" x14ac:dyDescent="0.25">
      <c r="A19" s="17" t="s">
        <v>78</v>
      </c>
      <c r="B19" s="15">
        <v>144</v>
      </c>
      <c r="C19" s="32">
        <v>96</v>
      </c>
      <c r="D19" s="58">
        <f t="shared" si="0"/>
        <v>0.66666666666666663</v>
      </c>
      <c r="E19" s="16">
        <f t="shared" si="2"/>
        <v>1.1904761904761902</v>
      </c>
      <c r="F19" s="32">
        <v>129</v>
      </c>
      <c r="G19" s="44">
        <v>80</v>
      </c>
      <c r="H19" s="56">
        <f t="shared" si="1"/>
        <v>0.62015503875968991</v>
      </c>
      <c r="I19" s="16">
        <f t="shared" si="3"/>
        <v>1.1074197120708746</v>
      </c>
      <c r="J19" s="65">
        <v>12737.39</v>
      </c>
      <c r="K19" s="33">
        <f t="shared" si="4"/>
        <v>1.5921737499999999</v>
      </c>
    </row>
    <row r="20" spans="1:12" s="101" customFormat="1" ht="16.5" customHeight="1" x14ac:dyDescent="0.25">
      <c r="A20" s="17" t="s">
        <v>56</v>
      </c>
      <c r="B20" s="15">
        <v>136</v>
      </c>
      <c r="C20" s="32">
        <v>81</v>
      </c>
      <c r="D20" s="58">
        <f t="shared" si="0"/>
        <v>0.59558823529411764</v>
      </c>
      <c r="E20" s="16">
        <f t="shared" si="2"/>
        <v>1.0635504201680672</v>
      </c>
      <c r="F20" s="32">
        <v>158</v>
      </c>
      <c r="G20" s="44">
        <v>100</v>
      </c>
      <c r="H20" s="56">
        <f t="shared" si="1"/>
        <v>0.63291139240506333</v>
      </c>
      <c r="I20" s="16">
        <f t="shared" si="3"/>
        <v>1.1301989150090415</v>
      </c>
      <c r="J20" s="65">
        <v>11579.2</v>
      </c>
      <c r="K20" s="33">
        <f t="shared" si="4"/>
        <v>1.4474</v>
      </c>
    </row>
    <row r="21" spans="1:12" s="101" customFormat="1" ht="16.5" customHeight="1" thickBot="1" x14ac:dyDescent="0.3">
      <c r="A21" s="18" t="s">
        <v>57</v>
      </c>
      <c r="B21" s="19">
        <v>156</v>
      </c>
      <c r="C21" s="41">
        <v>93</v>
      </c>
      <c r="D21" s="59">
        <f t="shared" si="0"/>
        <v>0.59615384615384615</v>
      </c>
      <c r="E21" s="16">
        <f t="shared" si="2"/>
        <v>1.0645604395604396</v>
      </c>
      <c r="F21" s="34">
        <v>153</v>
      </c>
      <c r="G21" s="74">
        <v>91</v>
      </c>
      <c r="H21" s="57">
        <f t="shared" si="1"/>
        <v>0.59477124183006536</v>
      </c>
      <c r="I21" s="16">
        <f t="shared" si="3"/>
        <v>1.0620915032679739</v>
      </c>
      <c r="J21" s="99">
        <v>11305.96</v>
      </c>
      <c r="K21" s="33">
        <f t="shared" si="4"/>
        <v>1.4132449999999999</v>
      </c>
    </row>
    <row r="22" spans="1:12" s="102" customFormat="1" ht="16.5" customHeight="1" thickBot="1" x14ac:dyDescent="0.3">
      <c r="A22" s="21" t="s">
        <v>79</v>
      </c>
      <c r="B22" s="22">
        <v>2607</v>
      </c>
      <c r="C22" s="42">
        <v>1583</v>
      </c>
      <c r="D22" s="78">
        <f t="shared" si="0"/>
        <v>0.60721135404679705</v>
      </c>
      <c r="E22" s="23">
        <f>D22/0.56</f>
        <v>1.0843059893692804</v>
      </c>
      <c r="F22" s="106">
        <v>2551</v>
      </c>
      <c r="G22" s="42">
        <v>1552</v>
      </c>
      <c r="H22" s="78">
        <f t="shared" si="1"/>
        <v>0.60838886711093687</v>
      </c>
      <c r="I22" s="23">
        <f>H22/0.56</f>
        <v>1.0864086912695301</v>
      </c>
      <c r="J22" s="107">
        <v>12079.39</v>
      </c>
      <c r="K22" s="36">
        <f>(J22/8000)</f>
        <v>1.50992375</v>
      </c>
    </row>
    <row r="23" spans="1:12" s="102" customFormat="1" ht="16.5" customHeight="1" x14ac:dyDescent="0.25">
      <c r="A23" s="165" t="s">
        <v>84</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DECEMBER 31, 2023</v>
      </c>
      <c r="B2" s="186"/>
      <c r="C2" s="186"/>
      <c r="D2" s="186"/>
      <c r="E2" s="186"/>
      <c r="F2" s="186"/>
      <c r="G2" s="186"/>
      <c r="H2" s="186"/>
      <c r="I2" s="186"/>
      <c r="J2" s="186"/>
      <c r="K2" s="187"/>
    </row>
    <row r="3" spans="1:13" s="100" customFormat="1" ht="20.149999999999999" customHeight="1" thickBot="1" x14ac:dyDescent="0.3">
      <c r="A3" s="188" t="s">
        <v>85</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17</v>
      </c>
      <c r="C6" s="112">
        <v>10</v>
      </c>
      <c r="D6" s="113">
        <f>+C6/B6</f>
        <v>0.58823529411764708</v>
      </c>
      <c r="E6" s="114">
        <f>D6/0.56</f>
        <v>1.0504201680672269</v>
      </c>
      <c r="F6" s="112">
        <v>18</v>
      </c>
      <c r="G6" s="43">
        <v>7</v>
      </c>
      <c r="H6" s="115">
        <f>+G6/F6</f>
        <v>0.3888888888888889</v>
      </c>
      <c r="I6" s="114">
        <f>H6/0.56</f>
        <v>0.69444444444444442</v>
      </c>
      <c r="J6" s="116">
        <v>7308.4150000000009</v>
      </c>
      <c r="K6" s="108">
        <f>(J6/8000)</f>
        <v>0.91355187500000012</v>
      </c>
    </row>
    <row r="7" spans="1:13" s="101" customFormat="1" ht="16.5" customHeight="1" x14ac:dyDescent="0.25">
      <c r="A7" s="17" t="s">
        <v>43</v>
      </c>
      <c r="B7" s="15">
        <v>129</v>
      </c>
      <c r="C7" s="32">
        <v>88</v>
      </c>
      <c r="D7" s="58">
        <f t="shared" ref="D7:D22" si="0">+C7/B7</f>
        <v>0.68217054263565891</v>
      </c>
      <c r="E7" s="16">
        <f>D7/0.56</f>
        <v>1.2181616832779623</v>
      </c>
      <c r="F7" s="32">
        <v>128</v>
      </c>
      <c r="G7" s="44">
        <v>83</v>
      </c>
      <c r="H7" s="56">
        <f t="shared" ref="H7:H22" si="1">+G7/F7</f>
        <v>0.6484375</v>
      </c>
      <c r="I7" s="16">
        <f>H7/0.56</f>
        <v>1.157924107142857</v>
      </c>
      <c r="J7" s="65">
        <v>14868.1</v>
      </c>
      <c r="K7" s="33">
        <f>(J7/8000)</f>
        <v>1.8585125</v>
      </c>
    </row>
    <row r="8" spans="1:13" s="101" customFormat="1" ht="16.5" customHeight="1" x14ac:dyDescent="0.25">
      <c r="A8" s="17" t="s">
        <v>44</v>
      </c>
      <c r="B8" s="15">
        <v>41</v>
      </c>
      <c r="C8" s="32">
        <v>21</v>
      </c>
      <c r="D8" s="58">
        <f t="shared" si="0"/>
        <v>0.51219512195121952</v>
      </c>
      <c r="E8" s="16">
        <f t="shared" ref="E8:E21" si="2">D8/0.56</f>
        <v>0.91463414634146334</v>
      </c>
      <c r="F8" s="32">
        <v>37</v>
      </c>
      <c r="G8" s="44">
        <v>17</v>
      </c>
      <c r="H8" s="56">
        <f t="shared" si="1"/>
        <v>0.45945945945945948</v>
      </c>
      <c r="I8" s="16">
        <f t="shared" ref="I8:I21" si="3">H8/0.56</f>
        <v>0.82046332046332038</v>
      </c>
      <c r="J8" s="65">
        <v>14280</v>
      </c>
      <c r="K8" s="33">
        <f t="shared" ref="K8:K21" si="4">(J8/8000)</f>
        <v>1.7849999999999999</v>
      </c>
    </row>
    <row r="9" spans="1:13" s="101" customFormat="1" ht="16.5" customHeight="1" x14ac:dyDescent="0.25">
      <c r="A9" s="17" t="s">
        <v>45</v>
      </c>
      <c r="B9" s="15">
        <v>14</v>
      </c>
      <c r="C9" s="32">
        <v>5</v>
      </c>
      <c r="D9" s="58">
        <f t="shared" si="0"/>
        <v>0.35714285714285715</v>
      </c>
      <c r="E9" s="16">
        <f t="shared" si="2"/>
        <v>0.63775510204081631</v>
      </c>
      <c r="F9" s="32">
        <v>14</v>
      </c>
      <c r="G9" s="44">
        <v>7</v>
      </c>
      <c r="H9" s="56">
        <f t="shared" si="1"/>
        <v>0.5</v>
      </c>
      <c r="I9" s="16">
        <f t="shared" si="3"/>
        <v>0.89285714285714279</v>
      </c>
      <c r="J9" s="65">
        <v>19223.810000000001</v>
      </c>
      <c r="K9" s="33">
        <f t="shared" si="4"/>
        <v>2.40297625</v>
      </c>
    </row>
    <row r="10" spans="1:13" s="101" customFormat="1" ht="16.5" customHeight="1" x14ac:dyDescent="0.25">
      <c r="A10" s="17" t="s">
        <v>72</v>
      </c>
      <c r="B10" s="15">
        <v>23</v>
      </c>
      <c r="C10" s="32">
        <v>15</v>
      </c>
      <c r="D10" s="58">
        <f>IF(B10&gt;0,C10/B10,0)</f>
        <v>0.65217391304347827</v>
      </c>
      <c r="E10" s="16">
        <f t="shared" si="2"/>
        <v>1.1645962732919253</v>
      </c>
      <c r="F10" s="32">
        <v>22</v>
      </c>
      <c r="G10" s="44">
        <v>14</v>
      </c>
      <c r="H10" s="56">
        <f t="shared" si="1"/>
        <v>0.63636363636363635</v>
      </c>
      <c r="I10" s="16">
        <f t="shared" si="3"/>
        <v>1.1363636363636362</v>
      </c>
      <c r="J10" s="65">
        <v>13167.11</v>
      </c>
      <c r="K10" s="33">
        <f t="shared" si="4"/>
        <v>1.6458887500000001</v>
      </c>
    </row>
    <row r="11" spans="1:13" s="101" customFormat="1" ht="16.5" customHeight="1" x14ac:dyDescent="0.25">
      <c r="A11" s="17" t="s">
        <v>47</v>
      </c>
      <c r="B11" s="15">
        <v>39</v>
      </c>
      <c r="C11" s="32">
        <v>25</v>
      </c>
      <c r="D11" s="58">
        <f t="shared" si="0"/>
        <v>0.64102564102564108</v>
      </c>
      <c r="E11" s="16">
        <f t="shared" si="2"/>
        <v>1.1446886446886446</v>
      </c>
      <c r="F11" s="32">
        <v>39</v>
      </c>
      <c r="G11" s="44">
        <v>23</v>
      </c>
      <c r="H11" s="56">
        <f t="shared" si="1"/>
        <v>0.58974358974358976</v>
      </c>
      <c r="I11" s="16">
        <f t="shared" si="3"/>
        <v>1.0531135531135531</v>
      </c>
      <c r="J11" s="65">
        <v>11816.69</v>
      </c>
      <c r="K11" s="33">
        <f t="shared" si="4"/>
        <v>1.4770862500000002</v>
      </c>
    </row>
    <row r="12" spans="1:13" s="101" customFormat="1" ht="16.5" customHeight="1" x14ac:dyDescent="0.25">
      <c r="A12" s="14" t="s">
        <v>73</v>
      </c>
      <c r="B12" s="15">
        <v>33</v>
      </c>
      <c r="C12" s="32">
        <v>17</v>
      </c>
      <c r="D12" s="58">
        <f t="shared" si="0"/>
        <v>0.51515151515151514</v>
      </c>
      <c r="E12" s="16">
        <f t="shared" si="2"/>
        <v>0.91991341991341979</v>
      </c>
      <c r="F12" s="32">
        <v>24</v>
      </c>
      <c r="G12" s="44">
        <v>11</v>
      </c>
      <c r="H12" s="56">
        <f t="shared" si="1"/>
        <v>0.45833333333333331</v>
      </c>
      <c r="I12" s="16">
        <f t="shared" si="3"/>
        <v>0.81845238095238082</v>
      </c>
      <c r="J12" s="65">
        <v>12344.75</v>
      </c>
      <c r="K12" s="33">
        <f t="shared" si="4"/>
        <v>1.5430937499999999</v>
      </c>
    </row>
    <row r="13" spans="1:13" s="101" customFormat="1" ht="16.5" customHeight="1" x14ac:dyDescent="0.25">
      <c r="A13" s="17" t="s">
        <v>74</v>
      </c>
      <c r="B13" s="15">
        <v>30</v>
      </c>
      <c r="C13" s="32">
        <v>17</v>
      </c>
      <c r="D13" s="58">
        <f t="shared" si="0"/>
        <v>0.56666666666666665</v>
      </c>
      <c r="E13" s="16">
        <f t="shared" si="2"/>
        <v>1.0119047619047619</v>
      </c>
      <c r="F13" s="32">
        <v>33</v>
      </c>
      <c r="G13" s="44">
        <v>13</v>
      </c>
      <c r="H13" s="56">
        <f t="shared" si="1"/>
        <v>0.39393939393939392</v>
      </c>
      <c r="I13" s="16">
        <f t="shared" si="3"/>
        <v>0.70346320346320335</v>
      </c>
      <c r="J13" s="65">
        <v>15136.16</v>
      </c>
      <c r="K13" s="33">
        <f t="shared" si="4"/>
        <v>1.89202</v>
      </c>
    </row>
    <row r="14" spans="1:13" s="101" customFormat="1" ht="16.5" customHeight="1" x14ac:dyDescent="0.25">
      <c r="A14" s="17" t="s">
        <v>75</v>
      </c>
      <c r="B14" s="15">
        <v>49</v>
      </c>
      <c r="C14" s="32">
        <v>30</v>
      </c>
      <c r="D14" s="58">
        <f t="shared" si="0"/>
        <v>0.61224489795918369</v>
      </c>
      <c r="E14" s="16">
        <f t="shared" si="2"/>
        <v>1.0932944606413992</v>
      </c>
      <c r="F14" s="32">
        <v>29</v>
      </c>
      <c r="G14" s="44">
        <v>19</v>
      </c>
      <c r="H14" s="56">
        <f t="shared" si="1"/>
        <v>0.65517241379310343</v>
      </c>
      <c r="I14" s="16">
        <f t="shared" si="3"/>
        <v>1.169950738916256</v>
      </c>
      <c r="J14" s="65">
        <v>12627.529999999999</v>
      </c>
      <c r="K14" s="33">
        <f t="shared" si="4"/>
        <v>1.5784412499999998</v>
      </c>
    </row>
    <row r="15" spans="1:13" s="101" customFormat="1" ht="16.5" customHeight="1" x14ac:dyDescent="0.25">
      <c r="A15" s="17" t="s">
        <v>51</v>
      </c>
      <c r="B15" s="15">
        <v>27</v>
      </c>
      <c r="C15" s="32">
        <v>11</v>
      </c>
      <c r="D15" s="58">
        <f t="shared" si="0"/>
        <v>0.40740740740740738</v>
      </c>
      <c r="E15" s="16">
        <f t="shared" si="2"/>
        <v>0.72751322751322745</v>
      </c>
      <c r="F15" s="32">
        <v>34</v>
      </c>
      <c r="G15" s="44">
        <v>18</v>
      </c>
      <c r="H15" s="56">
        <f t="shared" si="1"/>
        <v>0.52941176470588236</v>
      </c>
      <c r="I15" s="16">
        <f t="shared" si="3"/>
        <v>0.94537815126050417</v>
      </c>
      <c r="J15" s="65">
        <v>6501.86</v>
      </c>
      <c r="K15" s="33">
        <f t="shared" si="4"/>
        <v>0.81273249999999997</v>
      </c>
    </row>
    <row r="16" spans="1:13" s="101" customFormat="1" ht="16.5" customHeight="1" x14ac:dyDescent="0.25">
      <c r="A16" s="17" t="s">
        <v>76</v>
      </c>
      <c r="B16" s="15">
        <v>11</v>
      </c>
      <c r="C16" s="32">
        <v>7</v>
      </c>
      <c r="D16" s="58">
        <f t="shared" si="0"/>
        <v>0.63636363636363635</v>
      </c>
      <c r="E16" s="16">
        <f t="shared" si="2"/>
        <v>1.1363636363636362</v>
      </c>
      <c r="F16" s="32">
        <v>12</v>
      </c>
      <c r="G16" s="44">
        <v>10</v>
      </c>
      <c r="H16" s="56">
        <f t="shared" si="1"/>
        <v>0.83333333333333337</v>
      </c>
      <c r="I16" s="16">
        <f t="shared" si="3"/>
        <v>1.4880952380952379</v>
      </c>
      <c r="J16" s="65">
        <v>13462.4</v>
      </c>
      <c r="K16" s="33">
        <f t="shared" si="4"/>
        <v>1.6827999999999999</v>
      </c>
    </row>
    <row r="17" spans="1:12" s="101" customFormat="1" ht="16.5" customHeight="1" x14ac:dyDescent="0.25">
      <c r="A17" s="17" t="s">
        <v>53</v>
      </c>
      <c r="B17" s="15">
        <v>46</v>
      </c>
      <c r="C17" s="32">
        <v>26</v>
      </c>
      <c r="D17" s="58">
        <f t="shared" si="0"/>
        <v>0.56521739130434778</v>
      </c>
      <c r="E17" s="16">
        <f t="shared" si="2"/>
        <v>1.0093167701863353</v>
      </c>
      <c r="F17" s="32">
        <v>43</v>
      </c>
      <c r="G17" s="44">
        <v>25</v>
      </c>
      <c r="H17" s="56">
        <f t="shared" si="1"/>
        <v>0.58139534883720934</v>
      </c>
      <c r="I17" s="16">
        <f t="shared" si="3"/>
        <v>1.0382059800664452</v>
      </c>
      <c r="J17" s="65">
        <v>7141.7800000000007</v>
      </c>
      <c r="K17" s="33">
        <f t="shared" si="4"/>
        <v>0.89272250000000009</v>
      </c>
    </row>
    <row r="18" spans="1:12" s="101" customFormat="1" ht="16.5" customHeight="1" x14ac:dyDescent="0.25">
      <c r="A18" s="17" t="s">
        <v>77</v>
      </c>
      <c r="B18" s="15">
        <v>30</v>
      </c>
      <c r="C18" s="32">
        <v>16</v>
      </c>
      <c r="D18" s="58">
        <f>IF(B18&gt;0,C18/B18,0)</f>
        <v>0.53333333333333333</v>
      </c>
      <c r="E18" s="16">
        <f t="shared" si="2"/>
        <v>0.95238095238095233</v>
      </c>
      <c r="F18" s="32">
        <v>38</v>
      </c>
      <c r="G18" s="44">
        <v>22</v>
      </c>
      <c r="H18" s="56">
        <f t="shared" si="1"/>
        <v>0.57894736842105265</v>
      </c>
      <c r="I18" s="16">
        <f t="shared" si="3"/>
        <v>1.0338345864661653</v>
      </c>
      <c r="J18" s="65">
        <v>18252.275000000001</v>
      </c>
      <c r="K18" s="33">
        <f t="shared" si="4"/>
        <v>2.2815343750000001</v>
      </c>
    </row>
    <row r="19" spans="1:12" s="101" customFormat="1" ht="16.5" customHeight="1" x14ac:dyDescent="0.25">
      <c r="A19" s="17" t="s">
        <v>78</v>
      </c>
      <c r="B19" s="15">
        <v>35</v>
      </c>
      <c r="C19" s="32">
        <v>18</v>
      </c>
      <c r="D19" s="58">
        <f t="shared" si="0"/>
        <v>0.51428571428571423</v>
      </c>
      <c r="E19" s="16">
        <f t="shared" si="2"/>
        <v>0.91836734693877531</v>
      </c>
      <c r="F19" s="32">
        <v>24</v>
      </c>
      <c r="G19" s="44">
        <v>12</v>
      </c>
      <c r="H19" s="56">
        <f t="shared" si="1"/>
        <v>0.5</v>
      </c>
      <c r="I19" s="16">
        <f t="shared" si="3"/>
        <v>0.89285714285714279</v>
      </c>
      <c r="J19" s="65">
        <v>14416.41</v>
      </c>
      <c r="K19" s="33">
        <f t="shared" si="4"/>
        <v>1.8020512499999999</v>
      </c>
    </row>
    <row r="20" spans="1:12" s="101" customFormat="1" ht="16.5" customHeight="1" x14ac:dyDescent="0.25">
      <c r="A20" s="17" t="s">
        <v>56</v>
      </c>
      <c r="B20" s="15">
        <v>19</v>
      </c>
      <c r="C20" s="32">
        <v>12</v>
      </c>
      <c r="D20" s="58">
        <f t="shared" si="0"/>
        <v>0.63157894736842102</v>
      </c>
      <c r="E20" s="16">
        <f t="shared" si="2"/>
        <v>1.1278195488721803</v>
      </c>
      <c r="F20" s="32">
        <v>29</v>
      </c>
      <c r="G20" s="44">
        <v>18</v>
      </c>
      <c r="H20" s="56">
        <f t="shared" si="1"/>
        <v>0.62068965517241381</v>
      </c>
      <c r="I20" s="16">
        <f t="shared" si="3"/>
        <v>1.1083743842364531</v>
      </c>
      <c r="J20" s="65">
        <v>10252.209999999999</v>
      </c>
      <c r="K20" s="33">
        <f t="shared" si="4"/>
        <v>1.28152625</v>
      </c>
    </row>
    <row r="21" spans="1:12" s="101" customFormat="1" ht="16.5" customHeight="1" thickBot="1" x14ac:dyDescent="0.3">
      <c r="A21" s="18" t="s">
        <v>57</v>
      </c>
      <c r="B21" s="19">
        <v>38</v>
      </c>
      <c r="C21" s="41">
        <v>26</v>
      </c>
      <c r="D21" s="59">
        <f t="shared" si="0"/>
        <v>0.68421052631578949</v>
      </c>
      <c r="E21" s="16">
        <f t="shared" si="2"/>
        <v>1.2218045112781954</v>
      </c>
      <c r="F21" s="34">
        <v>29</v>
      </c>
      <c r="G21" s="74">
        <v>18</v>
      </c>
      <c r="H21" s="57">
        <f t="shared" si="1"/>
        <v>0.62068965517241381</v>
      </c>
      <c r="I21" s="16">
        <f t="shared" si="3"/>
        <v>1.1083743842364531</v>
      </c>
      <c r="J21" s="99">
        <v>9864.25</v>
      </c>
      <c r="K21" s="33">
        <f t="shared" si="4"/>
        <v>1.23303125</v>
      </c>
    </row>
    <row r="22" spans="1:12" s="102" customFormat="1" ht="16.5" customHeight="1" thickBot="1" x14ac:dyDescent="0.3">
      <c r="A22" s="21" t="s">
        <v>79</v>
      </c>
      <c r="B22" s="22">
        <v>581</v>
      </c>
      <c r="C22" s="42">
        <v>344</v>
      </c>
      <c r="D22" s="78">
        <f t="shared" si="0"/>
        <v>0.59208261617900171</v>
      </c>
      <c r="E22" s="23">
        <f>D22/0.56</f>
        <v>1.0572903860339316</v>
      </c>
      <c r="F22" s="106">
        <v>553</v>
      </c>
      <c r="G22" s="42">
        <v>317</v>
      </c>
      <c r="H22" s="78">
        <f t="shared" si="1"/>
        <v>0.5732368896925859</v>
      </c>
      <c r="I22" s="23">
        <f>H22/0.56</f>
        <v>1.0236373030224748</v>
      </c>
      <c r="J22" s="107">
        <v>13112.154999999999</v>
      </c>
      <c r="K22" s="36">
        <f>(J22/8000)</f>
        <v>1.6390193749999999</v>
      </c>
    </row>
    <row r="23" spans="1:12" s="102" customFormat="1" ht="16.5" customHeight="1" x14ac:dyDescent="0.25">
      <c r="A23" s="165" t="s">
        <v>84</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DECEMBER 31, 2023</v>
      </c>
      <c r="B2" s="186"/>
      <c r="C2" s="186"/>
      <c r="D2" s="186"/>
      <c r="E2" s="186"/>
      <c r="F2" s="186"/>
      <c r="G2" s="186"/>
      <c r="H2" s="186"/>
      <c r="I2" s="186"/>
      <c r="J2" s="186"/>
      <c r="K2" s="187"/>
    </row>
    <row r="3" spans="1:13" s="100" customFormat="1" ht="20.149999999999999" customHeight="1" thickBot="1" x14ac:dyDescent="0.3">
      <c r="A3" s="188" t="s">
        <v>86</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1</v>
      </c>
      <c r="C6" s="112">
        <v>1</v>
      </c>
      <c r="D6" s="113">
        <f>+C6/B6</f>
        <v>1</v>
      </c>
      <c r="E6" s="114">
        <f>D6/0.56</f>
        <v>1.7857142857142856</v>
      </c>
      <c r="F6" s="112">
        <v>0</v>
      </c>
      <c r="G6" s="43">
        <v>0</v>
      </c>
      <c r="H6" s="75">
        <f>IF(F6&gt;0,G6/F6,0)</f>
        <v>0</v>
      </c>
      <c r="I6" s="114">
        <f>H6/0.56</f>
        <v>0</v>
      </c>
      <c r="J6" s="116">
        <v>16660.150000000001</v>
      </c>
      <c r="K6" s="108">
        <f>(J6/8000)</f>
        <v>2.0825187500000002</v>
      </c>
    </row>
    <row r="7" spans="1:13" s="101" customFormat="1" ht="16.5" customHeight="1" x14ac:dyDescent="0.25">
      <c r="A7" s="17" t="s">
        <v>43</v>
      </c>
      <c r="B7" s="15">
        <v>100</v>
      </c>
      <c r="C7" s="32">
        <v>70</v>
      </c>
      <c r="D7" s="58">
        <f t="shared" ref="D7:D22" si="0">+C7/B7</f>
        <v>0.7</v>
      </c>
      <c r="E7" s="16">
        <f>D7/0.56</f>
        <v>1.2499999999999998</v>
      </c>
      <c r="F7" s="32">
        <v>95</v>
      </c>
      <c r="G7" s="44">
        <v>63</v>
      </c>
      <c r="H7" s="56">
        <f t="shared" ref="H7:H22" si="1">+G7/F7</f>
        <v>0.66315789473684206</v>
      </c>
      <c r="I7" s="16">
        <f>H7/0.56</f>
        <v>1.1842105263157894</v>
      </c>
      <c r="J7" s="65">
        <v>14651.135</v>
      </c>
      <c r="K7" s="33">
        <f>(J7/8000)</f>
        <v>1.831391875</v>
      </c>
    </row>
    <row r="8" spans="1:13" s="101" customFormat="1" ht="16.5" customHeight="1" x14ac:dyDescent="0.25">
      <c r="A8" s="17" t="s">
        <v>44</v>
      </c>
      <c r="B8" s="15">
        <v>8</v>
      </c>
      <c r="C8" s="32">
        <v>5</v>
      </c>
      <c r="D8" s="58">
        <f t="shared" si="0"/>
        <v>0.625</v>
      </c>
      <c r="E8" s="16">
        <f t="shared" ref="E8:E21" si="2">D8/0.56</f>
        <v>1.1160714285714284</v>
      </c>
      <c r="F8" s="32">
        <v>9</v>
      </c>
      <c r="G8" s="44">
        <v>4</v>
      </c>
      <c r="H8" s="56">
        <f t="shared" si="1"/>
        <v>0.44444444444444442</v>
      </c>
      <c r="I8" s="16">
        <f t="shared" ref="I8:I21" si="3">H8/0.56</f>
        <v>0.7936507936507935</v>
      </c>
      <c r="J8" s="65">
        <v>12075</v>
      </c>
      <c r="K8" s="33">
        <f t="shared" ref="K8:K21" si="4">(J8/8000)</f>
        <v>1.5093749999999999</v>
      </c>
    </row>
    <row r="9" spans="1:13" s="101" customFormat="1" ht="16.5" customHeight="1" x14ac:dyDescent="0.25">
      <c r="A9" s="17" t="s">
        <v>45</v>
      </c>
      <c r="B9" s="15">
        <v>6</v>
      </c>
      <c r="C9" s="32">
        <v>2</v>
      </c>
      <c r="D9" s="58">
        <f t="shared" si="0"/>
        <v>0.33333333333333331</v>
      </c>
      <c r="E9" s="16">
        <f t="shared" si="2"/>
        <v>0.59523809523809512</v>
      </c>
      <c r="F9" s="32">
        <v>5</v>
      </c>
      <c r="G9" s="44">
        <v>3</v>
      </c>
      <c r="H9" s="56">
        <f t="shared" si="1"/>
        <v>0.6</v>
      </c>
      <c r="I9" s="16">
        <f t="shared" si="3"/>
        <v>1.0714285714285714</v>
      </c>
      <c r="J9" s="65">
        <v>10170.924999999999</v>
      </c>
      <c r="K9" s="33">
        <f t="shared" si="4"/>
        <v>1.2713656249999998</v>
      </c>
    </row>
    <row r="10" spans="1:13" s="101" customFormat="1" ht="16.5" customHeight="1" x14ac:dyDescent="0.25">
      <c r="A10" s="17" t="s">
        <v>72</v>
      </c>
      <c r="B10" s="15">
        <v>15</v>
      </c>
      <c r="C10" s="32">
        <v>8</v>
      </c>
      <c r="D10" s="58">
        <f>IF(B10&gt;0,C10/B10,0)</f>
        <v>0.53333333333333333</v>
      </c>
      <c r="E10" s="16">
        <f t="shared" si="2"/>
        <v>0.95238095238095233</v>
      </c>
      <c r="F10" s="32">
        <v>15</v>
      </c>
      <c r="G10" s="44">
        <v>9</v>
      </c>
      <c r="H10" s="56">
        <f>IF(F10&gt;0,G10/F10,0)</f>
        <v>0.6</v>
      </c>
      <c r="I10" s="16">
        <f t="shared" si="3"/>
        <v>1.0714285714285714</v>
      </c>
      <c r="J10" s="65">
        <v>23059.78</v>
      </c>
      <c r="K10" s="33">
        <f t="shared" si="4"/>
        <v>2.8824725</v>
      </c>
    </row>
    <row r="11" spans="1:13" s="101" customFormat="1" ht="16.5" customHeight="1" x14ac:dyDescent="0.25">
      <c r="A11" s="17" t="s">
        <v>47</v>
      </c>
      <c r="B11" s="15">
        <v>18</v>
      </c>
      <c r="C11" s="32">
        <v>12</v>
      </c>
      <c r="D11" s="58">
        <f t="shared" si="0"/>
        <v>0.66666666666666663</v>
      </c>
      <c r="E11" s="16">
        <f t="shared" si="2"/>
        <v>1.1904761904761902</v>
      </c>
      <c r="F11" s="32">
        <v>21</v>
      </c>
      <c r="G11" s="44">
        <v>13</v>
      </c>
      <c r="H11" s="56">
        <f t="shared" si="1"/>
        <v>0.61904761904761907</v>
      </c>
      <c r="I11" s="16">
        <f t="shared" si="3"/>
        <v>1.1054421768707483</v>
      </c>
      <c r="J11" s="65">
        <v>9543.1899999999987</v>
      </c>
      <c r="K11" s="33">
        <f t="shared" si="4"/>
        <v>1.1928987499999999</v>
      </c>
    </row>
    <row r="12" spans="1:13" s="101" customFormat="1" ht="16.5" customHeight="1" x14ac:dyDescent="0.25">
      <c r="A12" s="14" t="s">
        <v>73</v>
      </c>
      <c r="B12" s="15">
        <v>21</v>
      </c>
      <c r="C12" s="32">
        <v>11</v>
      </c>
      <c r="D12" s="58">
        <f t="shared" si="0"/>
        <v>0.52380952380952384</v>
      </c>
      <c r="E12" s="16">
        <f t="shared" si="2"/>
        <v>0.93537414965986387</v>
      </c>
      <c r="F12" s="32">
        <v>14</v>
      </c>
      <c r="G12" s="44">
        <v>6</v>
      </c>
      <c r="H12" s="56">
        <f>IF(F12&gt;0,G12/F12,0)</f>
        <v>0.42857142857142855</v>
      </c>
      <c r="I12" s="16">
        <f t="shared" si="3"/>
        <v>0.76530612244897944</v>
      </c>
      <c r="J12" s="65">
        <v>12344.75</v>
      </c>
      <c r="K12" s="33">
        <f t="shared" si="4"/>
        <v>1.5430937499999999</v>
      </c>
    </row>
    <row r="13" spans="1:13" s="101" customFormat="1" ht="16.5" customHeight="1" x14ac:dyDescent="0.25">
      <c r="A13" s="17" t="s">
        <v>74</v>
      </c>
      <c r="B13" s="15">
        <v>5</v>
      </c>
      <c r="C13" s="32">
        <v>2</v>
      </c>
      <c r="D13" s="58">
        <f t="shared" si="0"/>
        <v>0.4</v>
      </c>
      <c r="E13" s="16">
        <f t="shared" si="2"/>
        <v>0.7142857142857143</v>
      </c>
      <c r="F13" s="32">
        <v>3</v>
      </c>
      <c r="G13" s="44">
        <v>1</v>
      </c>
      <c r="H13" s="56">
        <f t="shared" si="1"/>
        <v>0.33333333333333331</v>
      </c>
      <c r="I13" s="16">
        <f t="shared" si="3"/>
        <v>0.59523809523809512</v>
      </c>
      <c r="J13" s="65">
        <v>15383.07</v>
      </c>
      <c r="K13" s="33">
        <f t="shared" si="4"/>
        <v>1.92288375</v>
      </c>
    </row>
    <row r="14" spans="1:13" s="101" customFormat="1" ht="16.5" customHeight="1" x14ac:dyDescent="0.25">
      <c r="A14" s="17" t="s">
        <v>75</v>
      </c>
      <c r="B14" s="15">
        <v>35</v>
      </c>
      <c r="C14" s="32">
        <v>20</v>
      </c>
      <c r="D14" s="58">
        <f>IF(B14&gt;0,C14/B14,0)</f>
        <v>0.5714285714285714</v>
      </c>
      <c r="E14" s="16">
        <f t="shared" si="2"/>
        <v>1.0204081632653059</v>
      </c>
      <c r="F14" s="32">
        <v>25</v>
      </c>
      <c r="G14" s="44">
        <v>16</v>
      </c>
      <c r="H14" s="56">
        <f>IF(F14&gt;0,G14/F14,0)</f>
        <v>0.64</v>
      </c>
      <c r="I14" s="16">
        <f t="shared" si="3"/>
        <v>1.1428571428571428</v>
      </c>
      <c r="J14" s="65">
        <v>11787.96</v>
      </c>
      <c r="K14" s="33">
        <f t="shared" si="4"/>
        <v>1.473495</v>
      </c>
    </row>
    <row r="15" spans="1:13" s="101" customFormat="1" ht="16.5" customHeight="1" x14ac:dyDescent="0.25">
      <c r="A15" s="17" t="s">
        <v>51</v>
      </c>
      <c r="B15" s="15">
        <v>12</v>
      </c>
      <c r="C15" s="32">
        <v>4</v>
      </c>
      <c r="D15" s="58">
        <f t="shared" si="0"/>
        <v>0.33333333333333331</v>
      </c>
      <c r="E15" s="16">
        <f t="shared" si="2"/>
        <v>0.59523809523809512</v>
      </c>
      <c r="F15" s="32">
        <v>10</v>
      </c>
      <c r="G15" s="44">
        <v>8</v>
      </c>
      <c r="H15" s="56">
        <f t="shared" si="1"/>
        <v>0.8</v>
      </c>
      <c r="I15" s="16">
        <f t="shared" si="3"/>
        <v>1.4285714285714286</v>
      </c>
      <c r="J15" s="65">
        <v>7675.5550000000003</v>
      </c>
      <c r="K15" s="33">
        <f t="shared" si="4"/>
        <v>0.95944437500000002</v>
      </c>
    </row>
    <row r="16" spans="1:13" s="101" customFormat="1" ht="16.5" customHeight="1" x14ac:dyDescent="0.25">
      <c r="A16" s="17" t="s">
        <v>76</v>
      </c>
      <c r="B16" s="15">
        <v>1</v>
      </c>
      <c r="C16" s="32">
        <v>1</v>
      </c>
      <c r="D16" s="58">
        <f t="shared" si="0"/>
        <v>1</v>
      </c>
      <c r="E16" s="16">
        <f t="shared" si="2"/>
        <v>1.7857142857142856</v>
      </c>
      <c r="F16" s="32">
        <v>1</v>
      </c>
      <c r="G16" s="44">
        <v>0</v>
      </c>
      <c r="H16" s="56">
        <f>IF(F16&gt;0,G16/F16,0)</f>
        <v>0</v>
      </c>
      <c r="I16" s="16">
        <f t="shared" si="3"/>
        <v>0</v>
      </c>
      <c r="J16" s="65">
        <v>30000</v>
      </c>
      <c r="K16" s="33">
        <f t="shared" si="4"/>
        <v>3.75</v>
      </c>
    </row>
    <row r="17" spans="1:12" s="101" customFormat="1" ht="16.5" customHeight="1" x14ac:dyDescent="0.25">
      <c r="A17" s="17" t="s">
        <v>53</v>
      </c>
      <c r="B17" s="15">
        <v>27</v>
      </c>
      <c r="C17" s="32">
        <v>17</v>
      </c>
      <c r="D17" s="58">
        <f>IF(B17&gt;0,C17/B17,0)</f>
        <v>0.62962962962962965</v>
      </c>
      <c r="E17" s="16">
        <f t="shared" si="2"/>
        <v>1.1243386243386242</v>
      </c>
      <c r="F17" s="32">
        <v>23</v>
      </c>
      <c r="G17" s="44">
        <v>14</v>
      </c>
      <c r="H17" s="56">
        <f>IF(F17&gt;0,G17/F17,0)</f>
        <v>0.60869565217391308</v>
      </c>
      <c r="I17" s="16">
        <f t="shared" si="3"/>
        <v>1.0869565217391304</v>
      </c>
      <c r="J17" s="65">
        <v>6264.1</v>
      </c>
      <c r="K17" s="33">
        <f t="shared" si="4"/>
        <v>0.7830125</v>
      </c>
    </row>
    <row r="18" spans="1:12" s="101" customFormat="1" ht="16.5" customHeight="1" x14ac:dyDescent="0.25">
      <c r="A18" s="17" t="s">
        <v>77</v>
      </c>
      <c r="B18" s="15">
        <v>16</v>
      </c>
      <c r="C18" s="32">
        <v>7</v>
      </c>
      <c r="D18" s="58">
        <f>IF(B18&gt;0,C18/B18,0)</f>
        <v>0.4375</v>
      </c>
      <c r="E18" s="16">
        <f t="shared" si="2"/>
        <v>0.78124999999999989</v>
      </c>
      <c r="F18" s="32">
        <v>20</v>
      </c>
      <c r="G18" s="44">
        <v>14</v>
      </c>
      <c r="H18" s="56">
        <f>IF(F18&gt;0,G18/F18,0)</f>
        <v>0.7</v>
      </c>
      <c r="I18" s="16">
        <f t="shared" si="3"/>
        <v>1.2499999999999998</v>
      </c>
      <c r="J18" s="65">
        <v>24230.400000000001</v>
      </c>
      <c r="K18" s="33">
        <f t="shared" si="4"/>
        <v>3.0288000000000004</v>
      </c>
    </row>
    <row r="19" spans="1:12" s="101" customFormat="1" ht="16.5" customHeight="1" x14ac:dyDescent="0.25">
      <c r="A19" s="17" t="s">
        <v>78</v>
      </c>
      <c r="B19" s="15">
        <v>24</v>
      </c>
      <c r="C19" s="32">
        <v>11</v>
      </c>
      <c r="D19" s="58">
        <f t="shared" si="0"/>
        <v>0.45833333333333331</v>
      </c>
      <c r="E19" s="16">
        <f t="shared" si="2"/>
        <v>0.81845238095238082</v>
      </c>
      <c r="F19" s="32">
        <v>14</v>
      </c>
      <c r="G19" s="44">
        <v>4</v>
      </c>
      <c r="H19" s="56">
        <f t="shared" si="1"/>
        <v>0.2857142857142857</v>
      </c>
      <c r="I19" s="16">
        <f t="shared" si="3"/>
        <v>0.51020408163265296</v>
      </c>
      <c r="J19" s="65">
        <v>13832.82</v>
      </c>
      <c r="K19" s="33">
        <f t="shared" si="4"/>
        <v>1.7291025</v>
      </c>
    </row>
    <row r="20" spans="1:12" s="101" customFormat="1" ht="16.5" customHeight="1" x14ac:dyDescent="0.25">
      <c r="A20" s="17" t="s">
        <v>56</v>
      </c>
      <c r="B20" s="15">
        <v>8</v>
      </c>
      <c r="C20" s="32">
        <v>6</v>
      </c>
      <c r="D20" s="58">
        <f t="shared" si="0"/>
        <v>0.75</v>
      </c>
      <c r="E20" s="16">
        <f t="shared" si="2"/>
        <v>1.3392857142857142</v>
      </c>
      <c r="F20" s="32">
        <v>15</v>
      </c>
      <c r="G20" s="44">
        <v>10</v>
      </c>
      <c r="H20" s="56">
        <f t="shared" si="1"/>
        <v>0.66666666666666663</v>
      </c>
      <c r="I20" s="16">
        <f t="shared" si="3"/>
        <v>1.1904761904761902</v>
      </c>
      <c r="J20" s="65">
        <v>13590.01</v>
      </c>
      <c r="K20" s="33">
        <f t="shared" si="4"/>
        <v>1.6987512499999999</v>
      </c>
    </row>
    <row r="21" spans="1:12" s="101" customFormat="1" ht="16.5" customHeight="1" thickBot="1" x14ac:dyDescent="0.3">
      <c r="A21" s="18" t="s">
        <v>57</v>
      </c>
      <c r="B21" s="19">
        <v>23</v>
      </c>
      <c r="C21" s="41">
        <v>15</v>
      </c>
      <c r="D21" s="59">
        <f t="shared" si="0"/>
        <v>0.65217391304347827</v>
      </c>
      <c r="E21" s="16">
        <f t="shared" si="2"/>
        <v>1.1645962732919253</v>
      </c>
      <c r="F21" s="34">
        <v>15</v>
      </c>
      <c r="G21" s="74">
        <v>10</v>
      </c>
      <c r="H21" s="57">
        <f t="shared" si="1"/>
        <v>0.66666666666666663</v>
      </c>
      <c r="I21" s="16">
        <f t="shared" si="3"/>
        <v>1.1904761904761902</v>
      </c>
      <c r="J21" s="99">
        <v>11457.97</v>
      </c>
      <c r="K21" s="33">
        <f t="shared" si="4"/>
        <v>1.4322462499999999</v>
      </c>
    </row>
    <row r="22" spans="1:12" s="102" customFormat="1" ht="16.5" customHeight="1" thickBot="1" x14ac:dyDescent="0.3">
      <c r="A22" s="21" t="s">
        <v>79</v>
      </c>
      <c r="B22" s="22">
        <v>320</v>
      </c>
      <c r="C22" s="42">
        <v>192</v>
      </c>
      <c r="D22" s="78">
        <f t="shared" si="0"/>
        <v>0.6</v>
      </c>
      <c r="E22" s="23">
        <f>D22/0.56</f>
        <v>1.0714285714285714</v>
      </c>
      <c r="F22" s="106">
        <v>285</v>
      </c>
      <c r="G22" s="42">
        <v>175</v>
      </c>
      <c r="H22" s="78">
        <f t="shared" si="1"/>
        <v>0.61403508771929827</v>
      </c>
      <c r="I22" s="23">
        <f>H22/0.56</f>
        <v>1.0964912280701753</v>
      </c>
      <c r="J22" s="107">
        <v>13126.625</v>
      </c>
      <c r="K22" s="36">
        <f>(J22/8000)</f>
        <v>1.6408281250000001</v>
      </c>
    </row>
    <row r="23" spans="1:12" s="102" customFormat="1" ht="16.5" customHeight="1" x14ac:dyDescent="0.25">
      <c r="A23" s="165" t="s">
        <v>84</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DECEMBER 31, 2023</v>
      </c>
      <c r="B2" s="186"/>
      <c r="C2" s="186"/>
      <c r="D2" s="186"/>
      <c r="E2" s="186"/>
      <c r="F2" s="186"/>
      <c r="G2" s="186"/>
      <c r="H2" s="186"/>
      <c r="I2" s="186"/>
      <c r="J2" s="186"/>
      <c r="K2" s="187"/>
    </row>
    <row r="3" spans="1:13" s="100" customFormat="1" ht="20.149999999999999" customHeight="1" thickBot="1" x14ac:dyDescent="0.3">
      <c r="A3" s="188" t="s">
        <v>87</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2</v>
      </c>
      <c r="C6" s="112">
        <v>2</v>
      </c>
      <c r="D6" s="113">
        <f>+C6/B6</f>
        <v>1</v>
      </c>
      <c r="E6" s="114">
        <f>D6/0.56</f>
        <v>1.7857142857142856</v>
      </c>
      <c r="F6" s="112">
        <v>2</v>
      </c>
      <c r="G6" s="43">
        <v>1</v>
      </c>
      <c r="H6" s="115">
        <f>+G6/F6</f>
        <v>0.5</v>
      </c>
      <c r="I6" s="114">
        <f>H6/0.56</f>
        <v>0.89285714285714279</v>
      </c>
      <c r="J6" s="116">
        <v>10510.075000000001</v>
      </c>
      <c r="K6" s="108">
        <f>(J6/8000)</f>
        <v>1.3137593750000001</v>
      </c>
    </row>
    <row r="7" spans="1:13" s="101" customFormat="1" ht="16.5" customHeight="1" x14ac:dyDescent="0.25">
      <c r="A7" s="17" t="s">
        <v>43</v>
      </c>
      <c r="B7" s="15">
        <v>123</v>
      </c>
      <c r="C7" s="32">
        <v>85</v>
      </c>
      <c r="D7" s="58">
        <f t="shared" ref="D7:D22" si="0">+C7/B7</f>
        <v>0.69105691056910568</v>
      </c>
      <c r="E7" s="16">
        <f>D7/0.56</f>
        <v>1.2340301974448316</v>
      </c>
      <c r="F7" s="32">
        <v>114</v>
      </c>
      <c r="G7" s="44">
        <v>79</v>
      </c>
      <c r="H7" s="56">
        <f t="shared" ref="H7:H22" si="1">+G7/F7</f>
        <v>0.69298245614035092</v>
      </c>
      <c r="I7" s="16">
        <f>H7/0.56</f>
        <v>1.2374686716791981</v>
      </c>
      <c r="J7" s="65">
        <v>14089.48</v>
      </c>
      <c r="K7" s="33">
        <f>(J7/8000)</f>
        <v>1.761185</v>
      </c>
    </row>
    <row r="8" spans="1:13" s="101" customFormat="1" ht="16.5" customHeight="1" x14ac:dyDescent="0.25">
      <c r="A8" s="17" t="s">
        <v>44</v>
      </c>
      <c r="B8" s="15">
        <v>19</v>
      </c>
      <c r="C8" s="32">
        <v>14</v>
      </c>
      <c r="D8" s="58">
        <f t="shared" si="0"/>
        <v>0.73684210526315785</v>
      </c>
      <c r="E8" s="16">
        <f t="shared" ref="E8:E22" si="2">D8/0.56</f>
        <v>1.3157894736842104</v>
      </c>
      <c r="F8" s="32">
        <v>21</v>
      </c>
      <c r="G8" s="44">
        <v>14</v>
      </c>
      <c r="H8" s="56">
        <f t="shared" si="1"/>
        <v>0.66666666666666663</v>
      </c>
      <c r="I8" s="16">
        <f t="shared" ref="I8:I22" si="3">H8/0.56</f>
        <v>1.1904761904761902</v>
      </c>
      <c r="J8" s="65">
        <v>11060.3</v>
      </c>
      <c r="K8" s="33">
        <f t="shared" ref="K8:K22" si="4">(J8/8000)</f>
        <v>1.3825375</v>
      </c>
    </row>
    <row r="9" spans="1:13" s="101" customFormat="1" ht="16.5" customHeight="1" x14ac:dyDescent="0.25">
      <c r="A9" s="17" t="s">
        <v>45</v>
      </c>
      <c r="B9" s="15">
        <v>12</v>
      </c>
      <c r="C9" s="32">
        <v>8</v>
      </c>
      <c r="D9" s="58">
        <f t="shared" si="0"/>
        <v>0.66666666666666663</v>
      </c>
      <c r="E9" s="16">
        <f t="shared" si="2"/>
        <v>1.1904761904761902</v>
      </c>
      <c r="F9" s="32">
        <v>8</v>
      </c>
      <c r="G9" s="44">
        <v>6</v>
      </c>
      <c r="H9" s="56">
        <f t="shared" si="1"/>
        <v>0.75</v>
      </c>
      <c r="I9" s="16">
        <f t="shared" si="3"/>
        <v>1.3392857142857142</v>
      </c>
      <c r="J9" s="65">
        <v>10798.91</v>
      </c>
      <c r="K9" s="33">
        <f t="shared" si="4"/>
        <v>1.3498637499999999</v>
      </c>
    </row>
    <row r="10" spans="1:13" s="101" customFormat="1" ht="16.5" customHeight="1" x14ac:dyDescent="0.25">
      <c r="A10" s="17" t="s">
        <v>72</v>
      </c>
      <c r="B10" s="15">
        <v>39</v>
      </c>
      <c r="C10" s="32">
        <v>22</v>
      </c>
      <c r="D10" s="58">
        <f>IF(B10&gt;0,C10/B10,0)</f>
        <v>0.5641025641025641</v>
      </c>
      <c r="E10" s="16">
        <f t="shared" si="2"/>
        <v>1.0073260073260073</v>
      </c>
      <c r="F10" s="32">
        <v>45</v>
      </c>
      <c r="G10" s="44">
        <v>20</v>
      </c>
      <c r="H10" s="56">
        <f>IF(F10&gt;0,G10/F10,0)</f>
        <v>0.44444444444444442</v>
      </c>
      <c r="I10" s="16">
        <f t="shared" si="3"/>
        <v>0.7936507936507935</v>
      </c>
      <c r="J10" s="65">
        <v>7902.9349999999995</v>
      </c>
      <c r="K10" s="33">
        <f t="shared" si="4"/>
        <v>0.98786687499999992</v>
      </c>
    </row>
    <row r="11" spans="1:13" s="101" customFormat="1" ht="16.5" customHeight="1" x14ac:dyDescent="0.25">
      <c r="A11" s="17" t="s">
        <v>47</v>
      </c>
      <c r="B11" s="15">
        <v>55</v>
      </c>
      <c r="C11" s="32">
        <v>34</v>
      </c>
      <c r="D11" s="58">
        <f t="shared" si="0"/>
        <v>0.61818181818181817</v>
      </c>
      <c r="E11" s="16">
        <f t="shared" si="2"/>
        <v>1.1038961038961037</v>
      </c>
      <c r="F11" s="32">
        <v>57</v>
      </c>
      <c r="G11" s="44">
        <v>35</v>
      </c>
      <c r="H11" s="56">
        <f t="shared" si="1"/>
        <v>0.61403508771929827</v>
      </c>
      <c r="I11" s="16">
        <f t="shared" si="3"/>
        <v>1.0964912280701753</v>
      </c>
      <c r="J11" s="65">
        <v>8564</v>
      </c>
      <c r="K11" s="33">
        <f t="shared" si="4"/>
        <v>1.0705</v>
      </c>
    </row>
    <row r="12" spans="1:13" s="101" customFormat="1" ht="16.5" customHeight="1" x14ac:dyDescent="0.25">
      <c r="A12" s="14" t="s">
        <v>73</v>
      </c>
      <c r="B12" s="15">
        <v>33</v>
      </c>
      <c r="C12" s="32">
        <v>19</v>
      </c>
      <c r="D12" s="58">
        <f t="shared" si="0"/>
        <v>0.5757575757575758</v>
      </c>
      <c r="E12" s="16">
        <f t="shared" si="2"/>
        <v>1.028138528138528</v>
      </c>
      <c r="F12" s="32">
        <v>31</v>
      </c>
      <c r="G12" s="44">
        <v>16</v>
      </c>
      <c r="H12" s="56">
        <f t="shared" si="1"/>
        <v>0.5161290322580645</v>
      </c>
      <c r="I12" s="16">
        <f t="shared" si="3"/>
        <v>0.9216589861751151</v>
      </c>
      <c r="J12" s="65">
        <v>9391.0499999999993</v>
      </c>
      <c r="K12" s="33">
        <f t="shared" si="4"/>
        <v>1.17388125</v>
      </c>
    </row>
    <row r="13" spans="1:13" s="101" customFormat="1" ht="16.5" customHeight="1" x14ac:dyDescent="0.25">
      <c r="A13" s="17" t="s">
        <v>74</v>
      </c>
      <c r="B13" s="15">
        <v>13</v>
      </c>
      <c r="C13" s="32">
        <v>7</v>
      </c>
      <c r="D13" s="58">
        <f t="shared" si="0"/>
        <v>0.53846153846153844</v>
      </c>
      <c r="E13" s="16">
        <f t="shared" si="2"/>
        <v>0.96153846153846145</v>
      </c>
      <c r="F13" s="32">
        <v>3</v>
      </c>
      <c r="G13" s="44">
        <v>1</v>
      </c>
      <c r="H13" s="56">
        <f t="shared" si="1"/>
        <v>0.33333333333333331</v>
      </c>
      <c r="I13" s="16">
        <f t="shared" si="3"/>
        <v>0.59523809523809512</v>
      </c>
      <c r="J13" s="65">
        <v>15318.62</v>
      </c>
      <c r="K13" s="33">
        <f t="shared" si="4"/>
        <v>1.9148275000000001</v>
      </c>
    </row>
    <row r="14" spans="1:13" s="101" customFormat="1" ht="16.5" customHeight="1" x14ac:dyDescent="0.25">
      <c r="A14" s="17" t="s">
        <v>75</v>
      </c>
      <c r="B14" s="15">
        <v>77</v>
      </c>
      <c r="C14" s="32">
        <v>38</v>
      </c>
      <c r="D14" s="58">
        <f>IF(B14&gt;0,C14/B14,0)</f>
        <v>0.4935064935064935</v>
      </c>
      <c r="E14" s="16">
        <f t="shared" si="2"/>
        <v>0.88126159554730976</v>
      </c>
      <c r="F14" s="32">
        <v>65</v>
      </c>
      <c r="G14" s="44">
        <v>39</v>
      </c>
      <c r="H14" s="56">
        <f>IF(F14&gt;0,G14/F14,0)</f>
        <v>0.6</v>
      </c>
      <c r="I14" s="16">
        <f t="shared" si="3"/>
        <v>1.0714285714285714</v>
      </c>
      <c r="J14" s="65">
        <v>10518.035</v>
      </c>
      <c r="K14" s="33">
        <f t="shared" si="4"/>
        <v>1.3147543749999999</v>
      </c>
    </row>
    <row r="15" spans="1:13" s="101" customFormat="1" ht="16.5" customHeight="1" x14ac:dyDescent="0.25">
      <c r="A15" s="17" t="s">
        <v>51</v>
      </c>
      <c r="B15" s="15">
        <v>21</v>
      </c>
      <c r="C15" s="32">
        <v>7</v>
      </c>
      <c r="D15" s="58">
        <f t="shared" si="0"/>
        <v>0.33333333333333331</v>
      </c>
      <c r="E15" s="16">
        <f t="shared" si="2"/>
        <v>0.59523809523809512</v>
      </c>
      <c r="F15" s="32">
        <v>23</v>
      </c>
      <c r="G15" s="44">
        <v>16</v>
      </c>
      <c r="H15" s="56">
        <f t="shared" si="1"/>
        <v>0.69565217391304346</v>
      </c>
      <c r="I15" s="16">
        <f t="shared" si="3"/>
        <v>1.2422360248447204</v>
      </c>
      <c r="J15" s="65">
        <v>8849.25</v>
      </c>
      <c r="K15" s="33">
        <f t="shared" si="4"/>
        <v>1.10615625</v>
      </c>
    </row>
    <row r="16" spans="1:13" s="101" customFormat="1" ht="16.5" customHeight="1" x14ac:dyDescent="0.25">
      <c r="A16" s="17" t="s">
        <v>76</v>
      </c>
      <c r="B16" s="15">
        <v>1</v>
      </c>
      <c r="C16" s="32">
        <v>1</v>
      </c>
      <c r="D16" s="58">
        <f t="shared" si="0"/>
        <v>1</v>
      </c>
      <c r="E16" s="16">
        <f t="shared" si="2"/>
        <v>1.7857142857142856</v>
      </c>
      <c r="F16" s="32">
        <v>1</v>
      </c>
      <c r="G16" s="44">
        <v>0</v>
      </c>
      <c r="H16" s="56">
        <f t="shared" si="1"/>
        <v>0</v>
      </c>
      <c r="I16" s="16">
        <f t="shared" si="3"/>
        <v>0</v>
      </c>
      <c r="J16" s="65">
        <v>30000</v>
      </c>
      <c r="K16" s="33">
        <f t="shared" si="4"/>
        <v>3.75</v>
      </c>
    </row>
    <row r="17" spans="1:12" s="101" customFormat="1" ht="16.5" customHeight="1" x14ac:dyDescent="0.25">
      <c r="A17" s="17" t="s">
        <v>53</v>
      </c>
      <c r="B17" s="15">
        <v>58</v>
      </c>
      <c r="C17" s="32">
        <v>37</v>
      </c>
      <c r="D17" s="58">
        <f t="shared" si="0"/>
        <v>0.63793103448275867</v>
      </c>
      <c r="E17" s="16">
        <f t="shared" si="2"/>
        <v>1.1391625615763548</v>
      </c>
      <c r="F17" s="32">
        <v>64</v>
      </c>
      <c r="G17" s="44">
        <v>39</v>
      </c>
      <c r="H17" s="56">
        <f t="shared" si="1"/>
        <v>0.609375</v>
      </c>
      <c r="I17" s="16">
        <f t="shared" si="3"/>
        <v>1.0881696428571428</v>
      </c>
      <c r="J17" s="65">
        <v>11715.28</v>
      </c>
      <c r="K17" s="33">
        <f t="shared" si="4"/>
        <v>1.46441</v>
      </c>
    </row>
    <row r="18" spans="1:12" s="101" customFormat="1" ht="16.5" customHeight="1" x14ac:dyDescent="0.25">
      <c r="A18" s="17" t="s">
        <v>77</v>
      </c>
      <c r="B18" s="15">
        <v>26</v>
      </c>
      <c r="C18" s="32">
        <v>15</v>
      </c>
      <c r="D18" s="58">
        <f>IF(B18&gt;0,C18/B18,0)</f>
        <v>0.57692307692307687</v>
      </c>
      <c r="E18" s="16">
        <f t="shared" si="2"/>
        <v>1.0302197802197801</v>
      </c>
      <c r="F18" s="32">
        <v>30</v>
      </c>
      <c r="G18" s="44">
        <v>22</v>
      </c>
      <c r="H18" s="56">
        <f>IF(F18&gt;0,G18/F18,0)</f>
        <v>0.73333333333333328</v>
      </c>
      <c r="I18" s="16">
        <f t="shared" si="3"/>
        <v>1.3095238095238093</v>
      </c>
      <c r="J18" s="65">
        <v>21456.63</v>
      </c>
      <c r="K18" s="33">
        <f t="shared" si="4"/>
        <v>2.6820787500000001</v>
      </c>
    </row>
    <row r="19" spans="1:12" s="101" customFormat="1" ht="16.5" customHeight="1" x14ac:dyDescent="0.25">
      <c r="A19" s="17" t="s">
        <v>78</v>
      </c>
      <c r="B19" s="15">
        <v>49</v>
      </c>
      <c r="C19" s="32">
        <v>25</v>
      </c>
      <c r="D19" s="58">
        <f t="shared" si="0"/>
        <v>0.51020408163265307</v>
      </c>
      <c r="E19" s="16">
        <f t="shared" si="2"/>
        <v>0.91107871720116607</v>
      </c>
      <c r="F19" s="32">
        <v>38</v>
      </c>
      <c r="G19" s="44">
        <v>15</v>
      </c>
      <c r="H19" s="56">
        <f t="shared" si="1"/>
        <v>0.39473684210526316</v>
      </c>
      <c r="I19" s="16">
        <f t="shared" si="3"/>
        <v>0.70488721804511267</v>
      </c>
      <c r="J19" s="65">
        <v>10019.32</v>
      </c>
      <c r="K19" s="33">
        <f t="shared" si="4"/>
        <v>1.2524150000000001</v>
      </c>
    </row>
    <row r="20" spans="1:12" s="101" customFormat="1" ht="16.5" customHeight="1" x14ac:dyDescent="0.25">
      <c r="A20" s="17" t="s">
        <v>56</v>
      </c>
      <c r="B20" s="15">
        <v>41</v>
      </c>
      <c r="C20" s="32">
        <v>24</v>
      </c>
      <c r="D20" s="58">
        <f t="shared" si="0"/>
        <v>0.58536585365853655</v>
      </c>
      <c r="E20" s="16">
        <f t="shared" si="2"/>
        <v>1.0452961672473866</v>
      </c>
      <c r="F20" s="32">
        <v>49</v>
      </c>
      <c r="G20" s="44">
        <v>31</v>
      </c>
      <c r="H20" s="56">
        <f t="shared" si="1"/>
        <v>0.63265306122448983</v>
      </c>
      <c r="I20" s="16">
        <f t="shared" si="3"/>
        <v>1.129737609329446</v>
      </c>
      <c r="J20" s="65">
        <v>9947.6</v>
      </c>
      <c r="K20" s="33">
        <f t="shared" si="4"/>
        <v>1.2434499999999999</v>
      </c>
    </row>
    <row r="21" spans="1:12" s="101" customFormat="1" ht="16.5" customHeight="1" thickBot="1" x14ac:dyDescent="0.3">
      <c r="A21" s="18" t="s">
        <v>57</v>
      </c>
      <c r="B21" s="19">
        <v>34</v>
      </c>
      <c r="C21" s="41">
        <v>20</v>
      </c>
      <c r="D21" s="59">
        <f t="shared" si="0"/>
        <v>0.58823529411764708</v>
      </c>
      <c r="E21" s="20">
        <f t="shared" si="2"/>
        <v>1.0504201680672269</v>
      </c>
      <c r="F21" s="34">
        <v>24</v>
      </c>
      <c r="G21" s="74">
        <v>16</v>
      </c>
      <c r="H21" s="57">
        <f t="shared" si="1"/>
        <v>0.66666666666666663</v>
      </c>
      <c r="I21" s="20">
        <f t="shared" si="3"/>
        <v>1.1904761904761902</v>
      </c>
      <c r="J21" s="99">
        <v>9582.6350000000002</v>
      </c>
      <c r="K21" s="110">
        <f t="shared" si="4"/>
        <v>1.197829375</v>
      </c>
    </row>
    <row r="22" spans="1:12" s="102" customFormat="1" ht="16.5" customHeight="1" thickBot="1" x14ac:dyDescent="0.3">
      <c r="A22" s="21" t="s">
        <v>79</v>
      </c>
      <c r="B22" s="22">
        <v>603</v>
      </c>
      <c r="C22" s="42">
        <v>358</v>
      </c>
      <c r="D22" s="78">
        <f t="shared" si="0"/>
        <v>0.59369817578772799</v>
      </c>
      <c r="E22" s="23">
        <f t="shared" si="2"/>
        <v>1.060175313906657</v>
      </c>
      <c r="F22" s="106">
        <v>575</v>
      </c>
      <c r="G22" s="42">
        <v>350</v>
      </c>
      <c r="H22" s="78">
        <f t="shared" si="1"/>
        <v>0.60869565217391308</v>
      </c>
      <c r="I22" s="23">
        <f t="shared" si="3"/>
        <v>1.0869565217391304</v>
      </c>
      <c r="J22" s="107">
        <v>11490.189999999999</v>
      </c>
      <c r="K22" s="36">
        <f t="shared" si="4"/>
        <v>1.4362737499999998</v>
      </c>
    </row>
    <row r="23" spans="1:12" s="102" customFormat="1" ht="16.5" customHeight="1" x14ac:dyDescent="0.25">
      <c r="A23" s="165" t="s">
        <v>88</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FY24 QUARTER ENDING DECEMBER 31, 2023</v>
      </c>
      <c r="B2" s="186"/>
      <c r="C2" s="186"/>
      <c r="D2" s="186"/>
      <c r="E2" s="186"/>
      <c r="F2" s="186"/>
      <c r="G2" s="186"/>
      <c r="H2" s="186"/>
      <c r="I2" s="186"/>
      <c r="J2" s="186"/>
      <c r="K2" s="187"/>
    </row>
    <row r="3" spans="1:13" s="100" customFormat="1" ht="20.149999999999999" customHeight="1" thickBot="1" x14ac:dyDescent="0.3">
      <c r="A3" s="188" t="s">
        <v>89</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83</v>
      </c>
    </row>
    <row r="6" spans="1:13" s="101" customFormat="1" ht="16.5" customHeight="1" x14ac:dyDescent="0.25">
      <c r="A6" s="38" t="s">
        <v>42</v>
      </c>
      <c r="B6" s="111">
        <v>594</v>
      </c>
      <c r="C6" s="112">
        <v>396</v>
      </c>
      <c r="D6" s="113">
        <f>+C6/B6</f>
        <v>0.66666666666666663</v>
      </c>
      <c r="E6" s="114">
        <f>D6/0.63</f>
        <v>1.0582010582010581</v>
      </c>
      <c r="F6" s="112">
        <v>531</v>
      </c>
      <c r="G6" s="43">
        <v>379</v>
      </c>
      <c r="H6" s="115">
        <f>+G6/F6</f>
        <v>0.71374764595103579</v>
      </c>
      <c r="I6" s="114">
        <f>H6/0.65</f>
        <v>1.0980733014631319</v>
      </c>
      <c r="J6" s="116">
        <v>8721.9150000000009</v>
      </c>
      <c r="K6" s="108">
        <f>(J6/8100)</f>
        <v>1.0767796296296297</v>
      </c>
    </row>
    <row r="7" spans="1:13" s="101" customFormat="1" ht="16.5" customHeight="1" x14ac:dyDescent="0.25">
      <c r="A7" s="17" t="s">
        <v>43</v>
      </c>
      <c r="B7" s="15">
        <v>2871</v>
      </c>
      <c r="C7" s="32">
        <v>1960</v>
      </c>
      <c r="D7" s="58">
        <f t="shared" ref="D7:D22" si="0">+C7/B7</f>
        <v>0.68268895855102751</v>
      </c>
      <c r="E7" s="16">
        <f>D7/0.63</f>
        <v>1.0836332675413136</v>
      </c>
      <c r="F7" s="32">
        <v>2221</v>
      </c>
      <c r="G7" s="44">
        <v>1676</v>
      </c>
      <c r="H7" s="56">
        <f t="shared" ref="H7:H22" si="1">+G7/F7</f>
        <v>0.75461503827104903</v>
      </c>
      <c r="I7" s="16">
        <f>H7/0.65</f>
        <v>1.1609462127246908</v>
      </c>
      <c r="J7" s="65">
        <v>13461.55</v>
      </c>
      <c r="K7" s="33">
        <f>(J7/8100)</f>
        <v>1.6619197530864196</v>
      </c>
    </row>
    <row r="8" spans="1:13" s="101" customFormat="1" ht="16.5" customHeight="1" x14ac:dyDescent="0.25">
      <c r="A8" s="17" t="s">
        <v>44</v>
      </c>
      <c r="B8" s="15">
        <v>2450</v>
      </c>
      <c r="C8" s="32">
        <v>1649</v>
      </c>
      <c r="D8" s="58">
        <f t="shared" si="0"/>
        <v>0.67306122448979588</v>
      </c>
      <c r="E8" s="16">
        <f t="shared" ref="E8:E21" si="2">D8/0.63</f>
        <v>1.068351149983803</v>
      </c>
      <c r="F8" s="32">
        <v>1707</v>
      </c>
      <c r="G8" s="44">
        <v>1239</v>
      </c>
      <c r="H8" s="56">
        <f t="shared" si="1"/>
        <v>0.72583479789103689</v>
      </c>
      <c r="I8" s="16">
        <f t="shared" ref="I8:I21" si="3">H8/0.65</f>
        <v>1.1166689198323645</v>
      </c>
      <c r="J8" s="65">
        <v>11388.92</v>
      </c>
      <c r="K8" s="33">
        <f t="shared" ref="K8:K20" si="4">(J8/8100)</f>
        <v>1.4060395061728395</v>
      </c>
    </row>
    <row r="9" spans="1:13" s="101" customFormat="1" ht="16.5" customHeight="1" x14ac:dyDescent="0.25">
      <c r="A9" s="17" t="s">
        <v>45</v>
      </c>
      <c r="B9" s="15">
        <v>2266</v>
      </c>
      <c r="C9" s="32">
        <v>1526</v>
      </c>
      <c r="D9" s="58">
        <f t="shared" si="0"/>
        <v>0.6734333627537511</v>
      </c>
      <c r="E9" s="16">
        <f t="shared" si="2"/>
        <v>1.0689418456408748</v>
      </c>
      <c r="F9" s="32">
        <v>1783</v>
      </c>
      <c r="G9" s="44">
        <v>1249</v>
      </c>
      <c r="H9" s="56">
        <f t="shared" si="1"/>
        <v>0.70050476724621424</v>
      </c>
      <c r="I9" s="16">
        <f t="shared" si="3"/>
        <v>1.0776996419172526</v>
      </c>
      <c r="J9" s="65">
        <v>11971.685000000001</v>
      </c>
      <c r="K9" s="33">
        <f t="shared" si="4"/>
        <v>1.4779858024691359</v>
      </c>
    </row>
    <row r="10" spans="1:13" s="101" customFormat="1" ht="16.5" customHeight="1" x14ac:dyDescent="0.25">
      <c r="A10" s="17" t="s">
        <v>72</v>
      </c>
      <c r="B10" s="15">
        <v>995</v>
      </c>
      <c r="C10" s="32">
        <v>652</v>
      </c>
      <c r="D10" s="58">
        <f>IF(B10&gt;0,C10/B10,0)</f>
        <v>0.65527638190954773</v>
      </c>
      <c r="E10" s="16">
        <f t="shared" si="2"/>
        <v>1.0401212411262661</v>
      </c>
      <c r="F10" s="32">
        <v>791</v>
      </c>
      <c r="G10" s="44">
        <v>508</v>
      </c>
      <c r="H10" s="56">
        <f>IF(F10&gt;0,G10/F10,0)</f>
        <v>0.64222503160556255</v>
      </c>
      <c r="I10" s="16">
        <f t="shared" si="3"/>
        <v>0.98803851016240385</v>
      </c>
      <c r="J10" s="65">
        <v>11598.345000000001</v>
      </c>
      <c r="K10" s="33">
        <f t="shared" si="4"/>
        <v>1.4318944444444446</v>
      </c>
    </row>
    <row r="11" spans="1:13" s="101" customFormat="1" ht="16.5" customHeight="1" x14ac:dyDescent="0.25">
      <c r="A11" s="17" t="s">
        <v>47</v>
      </c>
      <c r="B11" s="15">
        <v>2674</v>
      </c>
      <c r="C11" s="32">
        <v>1800</v>
      </c>
      <c r="D11" s="58">
        <f t="shared" si="0"/>
        <v>0.67314884068810765</v>
      </c>
      <c r="E11" s="16">
        <f t="shared" si="2"/>
        <v>1.0684902233144566</v>
      </c>
      <c r="F11" s="32">
        <v>2180</v>
      </c>
      <c r="G11" s="44">
        <v>1576</v>
      </c>
      <c r="H11" s="56">
        <f t="shared" si="1"/>
        <v>0.7229357798165138</v>
      </c>
      <c r="I11" s="16">
        <f t="shared" si="3"/>
        <v>1.1122088920254058</v>
      </c>
      <c r="J11" s="65">
        <v>11471.560000000001</v>
      </c>
      <c r="K11" s="33">
        <f t="shared" si="4"/>
        <v>1.4162419753086422</v>
      </c>
    </row>
    <row r="12" spans="1:13" s="101" customFormat="1" ht="16.5" customHeight="1" x14ac:dyDescent="0.25">
      <c r="A12" s="14" t="s">
        <v>73</v>
      </c>
      <c r="B12" s="15">
        <v>795</v>
      </c>
      <c r="C12" s="32">
        <v>534</v>
      </c>
      <c r="D12" s="58">
        <f t="shared" si="0"/>
        <v>0.67169811320754713</v>
      </c>
      <c r="E12" s="16">
        <f t="shared" si="2"/>
        <v>1.0661874812818208</v>
      </c>
      <c r="F12" s="32">
        <v>526</v>
      </c>
      <c r="G12" s="44">
        <v>371</v>
      </c>
      <c r="H12" s="56">
        <f t="shared" si="1"/>
        <v>0.70532319391634979</v>
      </c>
      <c r="I12" s="16">
        <f t="shared" si="3"/>
        <v>1.0851126060251535</v>
      </c>
      <c r="J12" s="65">
        <v>10539.779999999999</v>
      </c>
      <c r="K12" s="33">
        <f t="shared" si="4"/>
        <v>1.3012074074074074</v>
      </c>
    </row>
    <row r="13" spans="1:13" s="101" customFormat="1" ht="16.5" customHeight="1" x14ac:dyDescent="0.25">
      <c r="A13" s="17" t="s">
        <v>74</v>
      </c>
      <c r="B13" s="15">
        <v>1616</v>
      </c>
      <c r="C13" s="32">
        <v>1128</v>
      </c>
      <c r="D13" s="58">
        <f t="shared" si="0"/>
        <v>0.69801980198019797</v>
      </c>
      <c r="E13" s="16">
        <f t="shared" si="2"/>
        <v>1.107967939651108</v>
      </c>
      <c r="F13" s="32">
        <v>1372</v>
      </c>
      <c r="G13" s="44">
        <v>980</v>
      </c>
      <c r="H13" s="56">
        <f t="shared" si="1"/>
        <v>0.7142857142857143</v>
      </c>
      <c r="I13" s="16">
        <f t="shared" si="3"/>
        <v>1.098901098901099</v>
      </c>
      <c r="J13" s="65">
        <v>13979.77</v>
      </c>
      <c r="K13" s="33">
        <f t="shared" si="4"/>
        <v>1.7258975308641975</v>
      </c>
    </row>
    <row r="14" spans="1:13" s="101" customFormat="1" ht="16.5" customHeight="1" x14ac:dyDescent="0.25">
      <c r="A14" s="17" t="s">
        <v>75</v>
      </c>
      <c r="B14" s="15">
        <v>1195</v>
      </c>
      <c r="C14" s="32">
        <v>841</v>
      </c>
      <c r="D14" s="58">
        <f t="shared" si="0"/>
        <v>0.703765690376569</v>
      </c>
      <c r="E14" s="16">
        <f t="shared" si="2"/>
        <v>1.1170883974231254</v>
      </c>
      <c r="F14" s="32">
        <v>805</v>
      </c>
      <c r="G14" s="44">
        <v>593</v>
      </c>
      <c r="H14" s="56">
        <f t="shared" si="1"/>
        <v>0.73664596273291927</v>
      </c>
      <c r="I14" s="16">
        <f t="shared" si="3"/>
        <v>1.1333014811275681</v>
      </c>
      <c r="J14" s="65">
        <v>10769.25</v>
      </c>
      <c r="K14" s="33">
        <f t="shared" si="4"/>
        <v>1.329537037037037</v>
      </c>
    </row>
    <row r="15" spans="1:13" s="101" customFormat="1" ht="16.5" customHeight="1" x14ac:dyDescent="0.25">
      <c r="A15" s="17" t="s">
        <v>51</v>
      </c>
      <c r="B15" s="15">
        <v>3026</v>
      </c>
      <c r="C15" s="32">
        <v>2053</v>
      </c>
      <c r="D15" s="58">
        <f t="shared" si="0"/>
        <v>0.67845340383344344</v>
      </c>
      <c r="E15" s="16">
        <f t="shared" si="2"/>
        <v>1.0769101648149895</v>
      </c>
      <c r="F15" s="32">
        <v>2324</v>
      </c>
      <c r="G15" s="44">
        <v>1685</v>
      </c>
      <c r="H15" s="56">
        <f t="shared" si="1"/>
        <v>0.72504302925989672</v>
      </c>
      <c r="I15" s="16">
        <f t="shared" si="3"/>
        <v>1.1154508142459949</v>
      </c>
      <c r="J15" s="65">
        <v>9596.9699999999993</v>
      </c>
      <c r="K15" s="33">
        <f t="shared" si="4"/>
        <v>1.184811111111111</v>
      </c>
    </row>
    <row r="16" spans="1:13" s="101" customFormat="1" ht="16.5" customHeight="1" x14ac:dyDescent="0.25">
      <c r="A16" s="17" t="s">
        <v>76</v>
      </c>
      <c r="B16" s="15">
        <v>2386</v>
      </c>
      <c r="C16" s="32">
        <v>1638</v>
      </c>
      <c r="D16" s="58">
        <f t="shared" si="0"/>
        <v>0.68650461022632026</v>
      </c>
      <c r="E16" s="16">
        <f t="shared" si="2"/>
        <v>1.0896898575020957</v>
      </c>
      <c r="F16" s="32">
        <v>1451</v>
      </c>
      <c r="G16" s="44">
        <v>1028</v>
      </c>
      <c r="H16" s="56">
        <f t="shared" si="1"/>
        <v>0.70847691247415578</v>
      </c>
      <c r="I16" s="16">
        <f t="shared" si="3"/>
        <v>1.0899644807294704</v>
      </c>
      <c r="J16" s="65">
        <v>13520.635</v>
      </c>
      <c r="K16" s="33">
        <f t="shared" si="4"/>
        <v>1.6692141975308643</v>
      </c>
    </row>
    <row r="17" spans="1:12" s="101" customFormat="1" ht="16.5" customHeight="1" x14ac:dyDescent="0.25">
      <c r="A17" s="17" t="s">
        <v>53</v>
      </c>
      <c r="B17" s="15">
        <v>3598</v>
      </c>
      <c r="C17" s="32">
        <v>2486</v>
      </c>
      <c r="D17" s="58">
        <f t="shared" si="0"/>
        <v>0.69093941078376875</v>
      </c>
      <c r="E17" s="16">
        <f t="shared" si="2"/>
        <v>1.0967292234662995</v>
      </c>
      <c r="F17" s="32">
        <v>3163</v>
      </c>
      <c r="G17" s="44">
        <v>2265</v>
      </c>
      <c r="H17" s="56">
        <f t="shared" si="1"/>
        <v>0.71609231742017077</v>
      </c>
      <c r="I17" s="16">
        <f t="shared" si="3"/>
        <v>1.1016804883387241</v>
      </c>
      <c r="J17" s="65">
        <v>17046.875</v>
      </c>
      <c r="K17" s="33">
        <f t="shared" si="4"/>
        <v>2.1045524691358026</v>
      </c>
    </row>
    <row r="18" spans="1:12" s="101" customFormat="1" ht="16.5" customHeight="1" x14ac:dyDescent="0.25">
      <c r="A18" s="17" t="s">
        <v>77</v>
      </c>
      <c r="B18" s="15">
        <v>3968</v>
      </c>
      <c r="C18" s="32">
        <v>2709</v>
      </c>
      <c r="D18" s="58">
        <f>IF(B18&gt;0,C18/B18,0)</f>
        <v>0.68271169354838712</v>
      </c>
      <c r="E18" s="16">
        <f t="shared" si="2"/>
        <v>1.0836693548387097</v>
      </c>
      <c r="F18" s="32">
        <v>3518</v>
      </c>
      <c r="G18" s="44">
        <v>2512</v>
      </c>
      <c r="H18" s="56">
        <f>IF(F18&gt;0,G18/F18,0)</f>
        <v>0.71404206935758952</v>
      </c>
      <c r="I18" s="16">
        <f t="shared" si="3"/>
        <v>1.0985262605501376</v>
      </c>
      <c r="J18" s="65">
        <v>16849.78</v>
      </c>
      <c r="K18" s="33">
        <f t="shared" si="4"/>
        <v>2.0802197530864195</v>
      </c>
    </row>
    <row r="19" spans="1:12" s="101" customFormat="1" ht="16.5" customHeight="1" x14ac:dyDescent="0.25">
      <c r="A19" s="17" t="s">
        <v>78</v>
      </c>
      <c r="B19" s="15">
        <v>1424</v>
      </c>
      <c r="C19" s="32">
        <v>975</v>
      </c>
      <c r="D19" s="58">
        <f t="shared" si="0"/>
        <v>0.6846910112359551</v>
      </c>
      <c r="E19" s="16">
        <f t="shared" si="2"/>
        <v>1.0868111289459605</v>
      </c>
      <c r="F19" s="32">
        <v>1157</v>
      </c>
      <c r="G19" s="44">
        <v>797</v>
      </c>
      <c r="H19" s="56">
        <f t="shared" si="1"/>
        <v>0.68885047536732935</v>
      </c>
      <c r="I19" s="16">
        <f t="shared" si="3"/>
        <v>1.0597699621035837</v>
      </c>
      <c r="J19" s="65">
        <v>12869.45</v>
      </c>
      <c r="K19" s="33">
        <f t="shared" si="4"/>
        <v>1.5888209876543211</v>
      </c>
    </row>
    <row r="20" spans="1:12" s="101" customFormat="1" ht="16.5" customHeight="1" x14ac:dyDescent="0.25">
      <c r="A20" s="17" t="s">
        <v>56</v>
      </c>
      <c r="B20" s="15">
        <v>1461</v>
      </c>
      <c r="C20" s="32">
        <v>977</v>
      </c>
      <c r="D20" s="58">
        <f t="shared" si="0"/>
        <v>0.66872005475701579</v>
      </c>
      <c r="E20" s="16">
        <f t="shared" si="2"/>
        <v>1.0614604043762155</v>
      </c>
      <c r="F20" s="32">
        <v>1426</v>
      </c>
      <c r="G20" s="44">
        <v>1010</v>
      </c>
      <c r="H20" s="56">
        <f t="shared" si="1"/>
        <v>0.70827489481065919</v>
      </c>
      <c r="I20" s="16">
        <f t="shared" si="3"/>
        <v>1.0896536843240909</v>
      </c>
      <c r="J20" s="65">
        <v>13714.72</v>
      </c>
      <c r="K20" s="33">
        <f t="shared" si="4"/>
        <v>1.6931753086419752</v>
      </c>
    </row>
    <row r="21" spans="1:12" s="101" customFormat="1" ht="16.5" customHeight="1" thickBot="1" x14ac:dyDescent="0.3">
      <c r="A21" s="18" t="s">
        <v>57</v>
      </c>
      <c r="B21" s="19">
        <v>2608</v>
      </c>
      <c r="C21" s="41">
        <v>1727</v>
      </c>
      <c r="D21" s="59">
        <f t="shared" si="0"/>
        <v>0.66219325153374231</v>
      </c>
      <c r="E21" s="16">
        <f t="shared" si="2"/>
        <v>1.0511003992599084</v>
      </c>
      <c r="F21" s="34">
        <v>2103</v>
      </c>
      <c r="G21" s="74">
        <v>1457</v>
      </c>
      <c r="H21" s="57">
        <f t="shared" si="1"/>
        <v>0.69281978126485977</v>
      </c>
      <c r="I21" s="16">
        <f t="shared" si="3"/>
        <v>1.0658765865613227</v>
      </c>
      <c r="J21" s="99">
        <v>14297.6</v>
      </c>
      <c r="K21" s="33">
        <f>(J21/8100)</f>
        <v>1.7651358024691359</v>
      </c>
    </row>
    <row r="22" spans="1:12" s="102" customFormat="1" ht="16.5" customHeight="1" thickBot="1" x14ac:dyDescent="0.3">
      <c r="A22" s="21" t="s">
        <v>79</v>
      </c>
      <c r="B22" s="22">
        <v>33927</v>
      </c>
      <c r="C22" s="42">
        <v>23051</v>
      </c>
      <c r="D22" s="78">
        <f t="shared" si="0"/>
        <v>0.67942936304418311</v>
      </c>
      <c r="E22" s="23">
        <f>D22/0.63</f>
        <v>1.0784593064193382</v>
      </c>
      <c r="F22" s="106">
        <v>27058</v>
      </c>
      <c r="G22" s="42">
        <v>19325</v>
      </c>
      <c r="H22" s="78">
        <f t="shared" si="1"/>
        <v>0.71420651932884915</v>
      </c>
      <c r="I22" s="23">
        <f>H22/0.65</f>
        <v>1.0987792605059217</v>
      </c>
      <c r="J22" s="107">
        <v>12880.74</v>
      </c>
      <c r="K22" s="36">
        <f>(J22/8100)</f>
        <v>1.5902148148148147</v>
      </c>
    </row>
    <row r="23" spans="1:12" s="102" customFormat="1" ht="16.5" customHeight="1" x14ac:dyDescent="0.25">
      <c r="A23" s="165" t="str">
        <f>'2 - Job Seeker'!A25:K25</f>
        <v>*State Labor Exchange Goals:   Q2 EE Rate = 63%    Q4 EE Rate = 65%    Median Earnings = $8100</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976aa-e7d9-498e-b08a-d3d9e47e4056" xsi:nil="true"/>
    <lcf76f155ced4ddcb4097134ff3c332f xmlns="a543ae4e-6060-48c8-a421-709023b87e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15" ma:contentTypeDescription="Create a new document." ma:contentTypeScope="" ma:versionID="ec184bb3937ccf786f06a0f55099a588">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896728f8de559250406524062321555d"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c7e6f66-5166-47a0-ad83-3c99a4fc2e00}" ma:internalName="TaxCatchAll" ma:showField="CatchAllData" ma:web="b72976aa-e7d9-498e-b08a-d3d9e47e40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 ds:uri="b72976aa-e7d9-498e-b08a-d3d9e47e4056"/>
    <ds:schemaRef ds:uri="a543ae4e-6060-48c8-a421-709023b87e3c"/>
  </ds:schemaRefs>
</ds:datastoreItem>
</file>

<file path=customXml/itemProps2.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3.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4.xml><?xml version="1.0" encoding="utf-8"?>
<ds:datastoreItem xmlns:ds="http://schemas.openxmlformats.org/officeDocument/2006/customXml" ds:itemID="{CD3A3D67-5E73-4A14-ABB8-B07C543BC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(DWD)</cp:lastModifiedBy>
  <cp:revision/>
  <dcterms:created xsi:type="dcterms:W3CDTF">2002-02-12T20:34:33Z</dcterms:created>
  <dcterms:modified xsi:type="dcterms:W3CDTF">2024-02-28T15:44:52Z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0x0101005739B83D9EC05746835EEFEAC1333386</vt:lpwstr>
  </property>
</Properties>
</file>