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3 03312024/"/>
    </mc:Choice>
  </mc:AlternateContent>
  <xr:revisionPtr revIDLastSave="141" documentId="11_AE56BC44DF4AEACBE23886ABDCF5BC7FE563A7F3" xr6:coauthVersionLast="47" xr6:coauthVersionMax="47" xr10:uidLastSave="{8464AEB0-CA2D-4FF6-9B2C-697F81F72598}"/>
  <bookViews>
    <workbookView xWindow="-120" yWindow="-120" windowWidth="19410" windowHeight="9705" tabRatio="935" firstSheet="5" activeTab="9" xr2:uid="{00000000-000D-0000-FFFF-FFFF00000000}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38" l="1"/>
  <c r="D9" i="38"/>
  <c r="D10" i="38"/>
  <c r="D11" i="38"/>
  <c r="D12" i="38"/>
  <c r="D13" i="38"/>
  <c r="D14" i="38"/>
  <c r="D15" i="38"/>
  <c r="D16" i="38"/>
  <c r="D17" i="38"/>
  <c r="D18" i="38"/>
  <c r="D19" i="38"/>
  <c r="D20" i="38"/>
  <c r="D7" i="38"/>
  <c r="G7" i="42"/>
  <c r="G8" i="42"/>
  <c r="G9" i="42"/>
  <c r="G10" i="42"/>
  <c r="G11" i="42"/>
  <c r="G12" i="42"/>
  <c r="G13" i="42"/>
  <c r="G14" i="42"/>
  <c r="G15" i="42"/>
  <c r="G16" i="42"/>
  <c r="G17" i="42"/>
  <c r="G18" i="42"/>
  <c r="G19" i="42"/>
  <c r="G20" i="42"/>
  <c r="B20" i="64"/>
  <c r="B16" i="64"/>
  <c r="B6" i="64"/>
  <c r="K21" i="42"/>
  <c r="K20" i="42"/>
  <c r="K19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18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B9" i="64"/>
  <c r="D6" i="42"/>
  <c r="G6" i="42"/>
  <c r="L6" i="42"/>
  <c r="L7" i="42"/>
  <c r="L8" i="42"/>
  <c r="L9" i="42"/>
  <c r="L10" i="42"/>
  <c r="L11" i="42"/>
  <c r="L12" i="42"/>
  <c r="L13" i="42"/>
  <c r="L14" i="42"/>
  <c r="L15" i="42"/>
  <c r="L16" i="42"/>
  <c r="L17" i="42"/>
  <c r="L18" i="42"/>
  <c r="L19" i="42"/>
  <c r="L20" i="42"/>
  <c r="G21" i="42"/>
  <c r="L21" i="42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I22" i="42"/>
  <c r="D21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K8" i="63" s="1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 s="1"/>
  <c r="B13" i="63"/>
  <c r="E13" i="63"/>
  <c r="H13" i="63"/>
  <c r="B14" i="63"/>
  <c r="E14" i="63"/>
  <c r="H14" i="63"/>
  <c r="K14" i="63" s="1"/>
  <c r="B15" i="63"/>
  <c r="E15" i="63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 s="1"/>
  <c r="B21" i="63"/>
  <c r="E21" i="63"/>
  <c r="H21" i="63"/>
  <c r="B6" i="63"/>
  <c r="E6" i="63"/>
  <c r="H6" i="63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G13" i="63" s="1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G21" i="63" s="1"/>
  <c r="F6" i="63"/>
  <c r="G6" i="63" s="1"/>
  <c r="C7" i="63"/>
  <c r="C8" i="63"/>
  <c r="D8" i="63" s="1"/>
  <c r="C9" i="63"/>
  <c r="C10" i="63"/>
  <c r="C11" i="63"/>
  <c r="C12" i="63"/>
  <c r="C13" i="63"/>
  <c r="D13" i="63" s="1"/>
  <c r="C14" i="63"/>
  <c r="C15" i="63"/>
  <c r="D15" i="63" s="1"/>
  <c r="C16" i="63"/>
  <c r="C17" i="63"/>
  <c r="C18" i="63"/>
  <c r="D18" i="63" s="1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D11" i="39" s="1"/>
  <c r="B12" i="39"/>
  <c r="D12" i="39" s="1"/>
  <c r="B13" i="39"/>
  <c r="D13" i="39" s="1"/>
  <c r="B14" i="39"/>
  <c r="B15" i="39"/>
  <c r="B16" i="39"/>
  <c r="D16" i="39" s="1"/>
  <c r="B17" i="39"/>
  <c r="D17" i="39" s="1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C20" i="63"/>
  <c r="D15" i="39"/>
  <c r="D17" i="63"/>
  <c r="H22" i="63" l="1"/>
  <c r="G22" i="62"/>
  <c r="B22" i="63"/>
  <c r="K22" i="42"/>
  <c r="K15" i="63"/>
  <c r="D6" i="63"/>
  <c r="D19" i="39"/>
  <c r="D22" i="38"/>
  <c r="N22" i="63"/>
  <c r="K21" i="63"/>
  <c r="K18" i="63"/>
  <c r="D22" i="62"/>
  <c r="K22" i="62"/>
  <c r="E22" i="63"/>
  <c r="G9" i="63"/>
  <c r="K10" i="63"/>
  <c r="G16" i="63"/>
  <c r="K7" i="63"/>
  <c r="G17" i="63"/>
  <c r="D11" i="63"/>
  <c r="D21" i="63"/>
  <c r="K6" i="63"/>
  <c r="D7" i="63"/>
  <c r="K19" i="63"/>
  <c r="K13" i="63"/>
  <c r="G12" i="63"/>
  <c r="G10" i="63"/>
  <c r="G8" i="63"/>
  <c r="K16" i="63"/>
  <c r="K11" i="63"/>
  <c r="K9" i="63"/>
  <c r="K17" i="63"/>
  <c r="D19" i="63"/>
  <c r="G22" i="39"/>
  <c r="B22" i="64"/>
  <c r="D10" i="39"/>
  <c r="D7" i="39"/>
  <c r="D18" i="39"/>
  <c r="D14" i="39"/>
  <c r="L20" i="63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L7" i="63"/>
  <c r="L18" i="63"/>
  <c r="D12" i="63"/>
  <c r="I22" i="63"/>
  <c r="D10" i="63"/>
  <c r="D20" i="63"/>
  <c r="L17" i="63"/>
  <c r="L11" i="63"/>
  <c r="L19" i="63"/>
  <c r="C22" i="63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1" i="39"/>
  <c r="D6" i="39"/>
  <c r="K22" i="63" l="1"/>
  <c r="G22" i="63"/>
  <c r="D22" i="39"/>
  <c r="D22" i="63"/>
  <c r="L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<sst xmlns="http://schemas.openxmlformats.org/spreadsheetml/2006/main" count="363" uniqueCount="91">
  <si>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</si>
  <si>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</si>
  <si>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</si>
  <si>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</si>
  <si>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</si>
  <si>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</si>
  <si>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</si>
  <si>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</si>
  <si>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</si>
  <si>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</si>
  <si>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</si>
  <si>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</si>
  <si>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</si>
  <si>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</si>
  <si>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</si>
  <si>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</si>
  <si>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</si>
  <si>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</si>
  <si>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</si>
  <si>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</si>
  <si>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</si>
  <si>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</si>
  <si>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</si>
  <si>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</si>
  <si>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</si>
  <si>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</si>
  <si>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</si>
  <si>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</si>
  <si>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</si>
  <si>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</si>
  <si>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</si>
  <si>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</si>
  <si>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</si>
  <si>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</si>
  <si>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</si>
  <si>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</si>
  <si>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</si>
  <si>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</si>
  <si>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</si>
  <si>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</si>
  <si>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</si>
  <si>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</si>
  <si>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</si>
  <si>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</si>
  <si>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</si>
  <si>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</si>
  <si>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</si>
  <si>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</si>
  <si>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</si>
  <si>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</si>
  <si>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</si>
  <si>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</si>
  <si>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</si>
  <si>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</si>
  <si>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</si>
  <si>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</si>
  <si>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</si>
  <si>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</si>
  <si>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</si>
  <si>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</si>
  <si>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</si>
  <si>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</si>
  <si>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</si>
  <si>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</si>
  <si>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</si>
  <si>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</si>
  <si>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</si>
  <si>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</si>
  <si>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</si>
  <si>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</si>
  <si>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</si>
  <si>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</si>
  <si>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</si>
  <si>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</si>
  <si>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</si>
  <si>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</si>
  <si>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</si>
  <si>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</si>
  <si>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</si>
  <si>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</si>
  <si>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</si>
  <si>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</si>
  <si>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</si>
  <si>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</si>
  <si>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</si>
  <si>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</si>
  <si>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</si>
  <si>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</si>
  <si>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</si>
  <si>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</si>
  <si>
    <t>FY24 QUARTER ENDING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</si>
</sst>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0;\-0;\-"/>
    <numFmt numFmtId="166" formatCode="0[$%-409];\-0[$%-409];\-"/>
    <numFmt numFmtId="167" formatCode="#,##0[$%-409]"/>
    <numFmt numFmtId="168" formatCode="#,##0;\-#,##0;\-"/>
    <numFmt numFmtId="169" formatCode="0_);\(0\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0" fontId="5" fillId="0" borderId="0" xfId="0" applyFont="1"/>
    <xf numFmtId="0" fontId="8" fillId="0" borderId="0" xfId="0" applyFont="1" applyAlignment="1">
      <alignment horizontal="left" indent="2"/>
    </xf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7" fontId="11" fillId="0" borderId="7" xfId="0" applyNumberFormat="1" applyFont="1" applyBorder="1" applyAlignment="1">
      <alignment horizontal="center" vertical="center"/>
    </xf>
    <xf numFmtId="167" fontId="11" fillId="0" borderId="59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10" xfId="2" applyNumberFormat="1" applyFont="1" applyBorder="1" applyAlignment="1">
      <alignment horizontal="center" vertical="center"/>
    </xf>
    <xf numFmtId="167" fontId="11" fillId="0" borderId="8" xfId="2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5" fontId="11" fillId="0" borderId="6" xfId="0" applyNumberFormat="1" applyFont="1" applyBorder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167" fontId="11" fillId="0" borderId="60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167" fontId="11" fillId="0" borderId="23" xfId="2" applyNumberFormat="1" applyFont="1" applyBorder="1" applyAlignment="1">
      <alignment horizontal="center" vertical="center"/>
    </xf>
    <xf numFmtId="167" fontId="11" fillId="0" borderId="21" xfId="2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5" fontId="11" fillId="0" borderId="26" xfId="0" applyNumberFormat="1" applyFont="1" applyBorder="1" applyAlignment="1">
      <alignment horizontal="center" vertical="center"/>
    </xf>
    <xf numFmtId="167" fontId="11" fillId="0" borderId="46" xfId="2" applyNumberFormat="1" applyFont="1" applyBorder="1" applyAlignment="1">
      <alignment horizontal="center" vertical="center"/>
    </xf>
    <xf numFmtId="167" fontId="11" fillId="0" borderId="61" xfId="2" applyNumberFormat="1" applyFont="1" applyBorder="1" applyAlignment="1">
      <alignment horizontal="center" vertical="center"/>
    </xf>
    <xf numFmtId="167" fontId="11" fillId="0" borderId="49" xfId="2" applyNumberFormat="1" applyFont="1" applyBorder="1" applyAlignment="1">
      <alignment horizontal="center" vertical="center"/>
    </xf>
    <xf numFmtId="167" fontId="11" fillId="0" borderId="48" xfId="2" applyNumberFormat="1" applyFont="1" applyBorder="1" applyAlignment="1">
      <alignment horizontal="center" vertical="center"/>
    </xf>
    <xf numFmtId="167" fontId="11" fillId="0" borderId="62" xfId="2" applyNumberFormat="1" applyFont="1" applyBorder="1" applyAlignment="1">
      <alignment horizontal="center" vertical="center"/>
    </xf>
    <xf numFmtId="167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8" fontId="11" fillId="0" borderId="39" xfId="0" applyNumberFormat="1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 vertical="center"/>
    </xf>
    <xf numFmtId="167" fontId="11" fillId="0" borderId="63" xfId="0" applyNumberFormat="1" applyFont="1" applyBorder="1" applyAlignment="1">
      <alignment horizontal="center" vertical="center"/>
    </xf>
    <xf numFmtId="167" fontId="11" fillId="0" borderId="40" xfId="0" applyNumberFormat="1" applyFont="1" applyBorder="1" applyAlignment="1">
      <alignment horizontal="center" vertical="center"/>
    </xf>
    <xf numFmtId="167" fontId="11" fillId="0" borderId="34" xfId="0" applyNumberFormat="1" applyFont="1" applyBorder="1" applyAlignment="1">
      <alignment horizontal="center" vertical="center"/>
    </xf>
    <xf numFmtId="167" fontId="11" fillId="0" borderId="40" xfId="2" applyNumberFormat="1" applyFont="1" applyBorder="1" applyAlignment="1">
      <alignment horizontal="center" vertical="center"/>
    </xf>
    <xf numFmtId="167" fontId="11" fillId="0" borderId="35" xfId="0" applyNumberFormat="1" applyFont="1" applyBorder="1" applyAlignment="1">
      <alignment horizontal="center" vertical="center"/>
    </xf>
    <xf numFmtId="165" fontId="12" fillId="0" borderId="41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10" xfId="2" applyNumberFormat="1" applyFont="1" applyBorder="1" applyAlignment="1">
      <alignment horizontal="center" vertical="center"/>
    </xf>
    <xf numFmtId="167" fontId="12" fillId="0" borderId="8" xfId="2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3" xfId="0" applyNumberFormat="1" applyFont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 vertical="center"/>
    </xf>
    <xf numFmtId="167" fontId="12" fillId="0" borderId="23" xfId="2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167" fontId="12" fillId="0" borderId="21" xfId="2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49" xfId="0" applyNumberFormat="1" applyFont="1" applyBorder="1" applyAlignment="1">
      <alignment horizontal="center" vertical="center"/>
    </xf>
    <xf numFmtId="167" fontId="12" fillId="0" borderId="62" xfId="0" applyNumberFormat="1" applyFont="1" applyBorder="1" applyAlignment="1">
      <alignment horizontal="center" vertical="center"/>
    </xf>
    <xf numFmtId="167" fontId="12" fillId="0" borderId="49" xfId="2" applyNumberFormat="1" applyFont="1" applyBorder="1" applyAlignment="1">
      <alignment horizontal="center" vertical="center"/>
    </xf>
    <xf numFmtId="167" fontId="12" fillId="0" borderId="62" xfId="2" applyNumberFormat="1" applyFont="1" applyBorder="1" applyAlignment="1">
      <alignment horizontal="center" vertical="center"/>
    </xf>
    <xf numFmtId="167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8" fontId="12" fillId="0" borderId="39" xfId="1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40" xfId="2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166" fontId="12" fillId="0" borderId="33" xfId="0" applyNumberFormat="1" applyFont="1" applyBorder="1" applyAlignment="1">
      <alignment horizontal="center" vertical="center"/>
    </xf>
    <xf numFmtId="166" fontId="12" fillId="0" borderId="40" xfId="0" applyNumberFormat="1" applyFont="1" applyBorder="1" applyAlignment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169" fontId="1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9" fontId="3" fillId="0" borderId="3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zoomScale="90" zoomScaleNormal="90" workbookViewId="0">
      <selection activeCell="A32" sqref="A32"/>
    </sheetView>
  </sheetViews>
  <sheetFormatPr defaultColWidth="9.140625" defaultRowHeight="12.75" x14ac:dyDescent="0.2"/>
  <cols>
    <col min="1" max="1" width="24.5703125" style="1" customWidth="1"/>
    <col min="2" max="2" width="14.5703125" style="1" customWidth="1"/>
    <col min="3" max="3" width="80" style="1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17.25" customHeight="1" x14ac:dyDescent="0.25">
      <c r="A1" s="218"/>
      <c r="B1" s="218"/>
      <c r="C1" s="218"/>
    </row>
    <row r="2" spans="1:15" ht="17.25" customHeight="1" x14ac:dyDescent="0.3">
      <c r="A2" s="221"/>
      <c r="B2" s="221"/>
      <c r="C2" s="221"/>
    </row>
    <row r="3" spans="1:15" ht="17.25" customHeight="1" x14ac:dyDescent="0.3">
      <c r="A3" s="219"/>
      <c r="B3" s="219"/>
      <c r="C3" s="219"/>
    </row>
    <row r="4" spans="1:15" ht="17.25" customHeight="1" x14ac:dyDescent="0.3">
      <c r="A4" s="222" t="s">
        <v>0</v>
      </c>
      <c r="B4" s="221"/>
      <c r="C4" s="221"/>
      <c r="D4" s="2"/>
    </row>
    <row r="5" spans="1:15" ht="16.5" customHeight="1" x14ac:dyDescent="0.3">
      <c r="A5" s="221" t="s">
        <v>90</v>
      </c>
      <c r="B5" s="221"/>
      <c r="C5" s="221"/>
    </row>
    <row r="6" spans="1:15" ht="17.25" customHeight="1" x14ac:dyDescent="0.25">
      <c r="A6" s="3"/>
      <c r="B6" s="3"/>
      <c r="C6" s="3"/>
    </row>
    <row r="7" spans="1:15" ht="17.25" customHeight="1" x14ac:dyDescent="0.35">
      <c r="A7" s="220" t="s">
        <v>1</v>
      </c>
      <c r="B7" s="220"/>
      <c r="C7" s="220"/>
    </row>
    <row r="8" spans="1:15" ht="17.25" customHeight="1" x14ac:dyDescent="0.35">
      <c r="A8" s="215"/>
      <c r="B8" s="215"/>
      <c r="C8" s="215"/>
      <c r="N8" s="4"/>
      <c r="O8" s="4"/>
    </row>
    <row r="9" spans="1:15" ht="17.25" customHeight="1" x14ac:dyDescent="0.35">
      <c r="C9" s="5" t="s">
        <v>2</v>
      </c>
      <c r="D9" s="5"/>
      <c r="E9" s="5"/>
      <c r="N9" s="4"/>
      <c r="O9" s="4"/>
    </row>
    <row r="10" spans="1:15" ht="7.5" customHeight="1" x14ac:dyDescent="0.35">
      <c r="A10" s="6"/>
      <c r="B10" s="6"/>
      <c r="C10" s="7"/>
    </row>
    <row r="11" spans="1:15" ht="20.25" customHeight="1" x14ac:dyDescent="0.3">
      <c r="B11" s="6"/>
      <c r="C11" s="8" t="s">
        <v>3</v>
      </c>
    </row>
    <row r="12" spans="1:15" ht="20.25" customHeight="1" x14ac:dyDescent="0.3">
      <c r="B12" s="9"/>
      <c r="C12" s="8" t="s">
        <v>4</v>
      </c>
    </row>
    <row r="13" spans="1:15" ht="20.25" customHeight="1" x14ac:dyDescent="0.3">
      <c r="B13" s="6"/>
      <c r="C13" s="8" t="s">
        <v>5</v>
      </c>
    </row>
    <row r="14" spans="1:15" ht="17.25" customHeight="1" x14ac:dyDescent="0.35">
      <c r="B14" s="6"/>
      <c r="C14" s="5"/>
    </row>
    <row r="15" spans="1:15" ht="17.25" customHeight="1" x14ac:dyDescent="0.35">
      <c r="B15" s="6"/>
      <c r="C15" s="5" t="s">
        <v>6</v>
      </c>
    </row>
    <row r="16" spans="1:15" ht="6.75" customHeight="1" x14ac:dyDescent="0.35">
      <c r="A16" s="6"/>
      <c r="B16" s="6"/>
      <c r="C16" s="10"/>
    </row>
    <row r="17" spans="1:3" ht="20.25" customHeight="1" x14ac:dyDescent="0.3">
      <c r="B17" s="9"/>
      <c r="C17" s="8" t="s">
        <v>7</v>
      </c>
    </row>
    <row r="18" spans="1:3" ht="20.25" customHeight="1" x14ac:dyDescent="0.3">
      <c r="B18" s="9"/>
      <c r="C18" s="8" t="s">
        <v>8</v>
      </c>
    </row>
    <row r="19" spans="1:3" ht="20.25" customHeight="1" x14ac:dyDescent="0.3">
      <c r="A19" s="6"/>
      <c r="B19" s="6"/>
      <c r="C19" s="8" t="s">
        <v>9</v>
      </c>
    </row>
    <row r="20" spans="1:3" ht="17.25" customHeight="1" x14ac:dyDescent="0.35">
      <c r="A20" s="6"/>
      <c r="B20" s="6"/>
      <c r="C20" s="5"/>
    </row>
    <row r="21" spans="1:3" ht="17.25" customHeight="1" x14ac:dyDescent="0.35">
      <c r="A21" s="6"/>
      <c r="B21" s="6"/>
      <c r="C21" s="5" t="s">
        <v>10</v>
      </c>
    </row>
    <row r="22" spans="1:3" ht="6" customHeight="1" x14ac:dyDescent="0.35">
      <c r="A22" s="6"/>
      <c r="B22" s="6"/>
      <c r="C22" s="10"/>
    </row>
    <row r="23" spans="1:3" ht="20.25" customHeight="1" x14ac:dyDescent="0.3">
      <c r="A23" s="6"/>
      <c r="B23" s="6"/>
      <c r="C23" s="8" t="s">
        <v>11</v>
      </c>
    </row>
    <row r="24" spans="1:3" ht="20.25" customHeight="1" x14ac:dyDescent="0.3">
      <c r="A24" s="6"/>
      <c r="B24" s="6"/>
      <c r="C24" s="8" t="s">
        <v>12</v>
      </c>
    </row>
    <row r="25" spans="1:3" ht="20.25" customHeight="1" x14ac:dyDescent="0.3">
      <c r="A25" s="6"/>
      <c r="B25" s="6"/>
      <c r="C25" s="8" t="s">
        <v>13</v>
      </c>
    </row>
    <row r="26" spans="1:3" ht="17.25" customHeight="1" x14ac:dyDescent="0.25">
      <c r="A26" s="6"/>
      <c r="B26" s="6"/>
      <c r="C26" s="9"/>
    </row>
    <row r="27" spans="1:3" ht="17.25" customHeight="1" x14ac:dyDescent="0.2"/>
    <row r="28" spans="1:3" ht="12.75" customHeight="1" x14ac:dyDescent="0.2">
      <c r="A28" s="11"/>
    </row>
    <row r="29" spans="1:3" ht="16.5" customHeight="1" x14ac:dyDescent="0.2"/>
    <row r="30" spans="1:3" ht="11.25" customHeight="1" x14ac:dyDescent="0.2">
      <c r="A30" s="1" t="s">
        <v>14</v>
      </c>
      <c r="C30" s="12"/>
    </row>
    <row r="31" spans="1:3" x14ac:dyDescent="0.2">
      <c r="A31" s="1" t="s">
        <v>15</v>
      </c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23"/>
  <sheetViews>
    <sheetView tabSelected="1" zoomScaleNormal="100" workbookViewId="0">
      <selection activeCell="A23" sqref="A23"/>
    </sheetView>
  </sheetViews>
  <sheetFormatPr defaultColWidth="9.140625" defaultRowHeight="12.75" x14ac:dyDescent="0.2"/>
  <cols>
    <col min="1" max="1" width="19.42578125" style="1" customWidth="1"/>
    <col min="2" max="2" width="6.140625" style="1" customWidth="1"/>
    <col min="3" max="5" width="5" style="1" bestFit="1" customWidth="1"/>
    <col min="6" max="6" width="5.855468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6.85546875" style="1" customWidth="1"/>
    <col min="11" max="11" width="6.42578125" style="120" customWidth="1"/>
    <col min="12" max="12" width="6.85546875" style="1" customWidth="1"/>
    <col min="13" max="13" width="6.28515625" style="1" customWidth="1"/>
    <col min="14" max="14" width="7" style="1" customWidth="1"/>
    <col min="15" max="15" width="5.5703125" style="1" customWidth="1"/>
    <col min="16" max="16" width="6.4257812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57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FY24 QUARTER ENDING MARCH 31, 2024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89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7" t="s">
        <v>67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69</v>
      </c>
      <c r="D5" s="141" t="s">
        <v>70</v>
      </c>
      <c r="E5" s="142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'3 Total Youth Part'!C6</f>
        <v>51</v>
      </c>
      <c r="C6" s="181">
        <v>39.215686274509807</v>
      </c>
      <c r="D6" s="182">
        <v>41.176470588235297</v>
      </c>
      <c r="E6" s="183">
        <v>19.607843137254903</v>
      </c>
      <c r="F6" s="183">
        <v>58.823529411764703</v>
      </c>
      <c r="G6" s="182">
        <v>13.725490196078431</v>
      </c>
      <c r="H6" s="182">
        <v>27.450980392156861</v>
      </c>
      <c r="I6" s="184">
        <v>1.9607843137254903</v>
      </c>
      <c r="J6" s="182">
        <v>11.764705882352942</v>
      </c>
      <c r="K6" s="182">
        <v>0</v>
      </c>
      <c r="L6" s="182">
        <v>74.509803921568633</v>
      </c>
      <c r="M6" s="185">
        <v>0</v>
      </c>
      <c r="N6" s="182">
        <v>9.8039215686274517</v>
      </c>
      <c r="O6" s="182">
        <v>3.9215686274509807</v>
      </c>
      <c r="P6" s="182">
        <v>25.490196078431371</v>
      </c>
      <c r="Q6" s="182">
        <v>1.9607843137254903</v>
      </c>
      <c r="R6" s="182">
        <v>0</v>
      </c>
      <c r="S6" s="182">
        <v>21.568627450980394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'3 Total Youth Part'!C7</f>
        <v>99</v>
      </c>
      <c r="C7" s="188">
        <v>11.111111111111111</v>
      </c>
      <c r="D7" s="189">
        <v>49.494949494949495</v>
      </c>
      <c r="E7" s="190">
        <v>39.393939393939398</v>
      </c>
      <c r="F7" s="190">
        <v>51.515151515151523</v>
      </c>
      <c r="G7" s="189">
        <v>38.383838383838381</v>
      </c>
      <c r="H7" s="189">
        <v>62.626262626262623</v>
      </c>
      <c r="I7" s="189">
        <v>2.0202020202020203</v>
      </c>
      <c r="J7" s="189">
        <v>8.0808080808080813</v>
      </c>
      <c r="K7" s="189">
        <v>1.0101010101010102</v>
      </c>
      <c r="L7" s="189">
        <v>44.444444444444443</v>
      </c>
      <c r="M7" s="190">
        <v>1.0101010101010102</v>
      </c>
      <c r="N7" s="189">
        <v>68.686868686868678</v>
      </c>
      <c r="O7" s="189">
        <v>5.0505050505050502</v>
      </c>
      <c r="P7" s="189">
        <v>21.212121212121211</v>
      </c>
      <c r="Q7" s="189">
        <v>1.0101010101010102</v>
      </c>
      <c r="R7" s="189">
        <v>11.111111111111111</v>
      </c>
      <c r="S7" s="189">
        <v>9.0909090909090917</v>
      </c>
      <c r="T7" s="192">
        <v>30.303030303030305</v>
      </c>
      <c r="U7" s="28"/>
    </row>
    <row r="8" spans="1:24" s="29" customFormat="1" ht="21.95" customHeight="1" x14ac:dyDescent="0.2">
      <c r="A8" s="18" t="s">
        <v>36</v>
      </c>
      <c r="B8" s="187">
        <f>'3 Total Youth Part'!C8</f>
        <v>17</v>
      </c>
      <c r="C8" s="188">
        <v>82.352941176470594</v>
      </c>
      <c r="D8" s="189">
        <v>11.764705882352942</v>
      </c>
      <c r="E8" s="190">
        <v>5.882352941176471</v>
      </c>
      <c r="F8" s="190">
        <v>41.176470588235297</v>
      </c>
      <c r="G8" s="189">
        <v>23.529411764705884</v>
      </c>
      <c r="H8" s="189">
        <v>17.647058823529413</v>
      </c>
      <c r="I8" s="189">
        <v>5.882352941176471</v>
      </c>
      <c r="J8" s="189">
        <v>76.470588235294116</v>
      </c>
      <c r="K8" s="189">
        <v>0</v>
      </c>
      <c r="L8" s="189">
        <v>88.235294117647058</v>
      </c>
      <c r="M8" s="193">
        <v>0</v>
      </c>
      <c r="N8" s="189">
        <v>47.058823529411768</v>
      </c>
      <c r="O8" s="189">
        <v>0</v>
      </c>
      <c r="P8" s="189">
        <v>11.764705882352942</v>
      </c>
      <c r="Q8" s="189">
        <v>0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'3 Total Youth Part'!C9</f>
        <v>32</v>
      </c>
      <c r="C9" s="188">
        <v>12.5</v>
      </c>
      <c r="D9" s="189">
        <v>37.5</v>
      </c>
      <c r="E9" s="190">
        <v>50</v>
      </c>
      <c r="F9" s="190">
        <v>65.625</v>
      </c>
      <c r="G9" s="189">
        <v>12.5</v>
      </c>
      <c r="H9" s="189">
        <v>71.875</v>
      </c>
      <c r="I9" s="189">
        <v>0</v>
      </c>
      <c r="J9" s="189">
        <v>40.625</v>
      </c>
      <c r="K9" s="189">
        <v>0</v>
      </c>
      <c r="L9" s="189">
        <v>3.125</v>
      </c>
      <c r="M9" s="190">
        <v>9.375</v>
      </c>
      <c r="N9" s="189">
        <v>62.5</v>
      </c>
      <c r="O9" s="189">
        <v>3.125</v>
      </c>
      <c r="P9" s="189">
        <v>18.75</v>
      </c>
      <c r="Q9" s="189">
        <v>0</v>
      </c>
      <c r="R9" s="189">
        <v>12.5</v>
      </c>
      <c r="S9" s="189">
        <v>25</v>
      </c>
      <c r="T9" s="192">
        <v>9.375</v>
      </c>
      <c r="U9" s="28"/>
    </row>
    <row r="10" spans="1:24" s="29" customFormat="1" ht="21.95" customHeight="1" x14ac:dyDescent="0.2">
      <c r="A10" s="18" t="s">
        <v>38</v>
      </c>
      <c r="B10" s="187">
        <f>'3 Total Youth Part'!C10</f>
        <v>56</v>
      </c>
      <c r="C10" s="188">
        <v>69.642857142857153</v>
      </c>
      <c r="D10" s="189">
        <v>21.428571428571427</v>
      </c>
      <c r="E10" s="190">
        <v>8.9285714285714288</v>
      </c>
      <c r="F10" s="190">
        <v>51.785714285714285</v>
      </c>
      <c r="G10" s="189">
        <v>30.357142857142858</v>
      </c>
      <c r="H10" s="189">
        <v>16.071428571428569</v>
      </c>
      <c r="I10" s="191">
        <v>10.714285714285714</v>
      </c>
      <c r="J10" s="189">
        <v>16.071428571428569</v>
      </c>
      <c r="K10" s="189">
        <v>0</v>
      </c>
      <c r="L10" s="189">
        <v>94.642857142857139</v>
      </c>
      <c r="M10" s="193">
        <v>3.5714285714285716</v>
      </c>
      <c r="N10" s="189">
        <v>0</v>
      </c>
      <c r="O10" s="189">
        <v>0</v>
      </c>
      <c r="P10" s="189">
        <v>1.7857142857142858</v>
      </c>
      <c r="Q10" s="189">
        <v>0</v>
      </c>
      <c r="R10" s="189">
        <v>1.7857142857142858</v>
      </c>
      <c r="S10" s="189">
        <v>3.5714285714285716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'3 Total Youth Part'!C11</f>
        <v>96</v>
      </c>
      <c r="C11" s="188">
        <v>47.916666666666671</v>
      </c>
      <c r="D11" s="189">
        <v>33.333333333333336</v>
      </c>
      <c r="E11" s="190">
        <v>18.75</v>
      </c>
      <c r="F11" s="190">
        <v>71.875</v>
      </c>
      <c r="G11" s="189">
        <v>32.291666666666664</v>
      </c>
      <c r="H11" s="189">
        <v>23.958333333333336</v>
      </c>
      <c r="I11" s="189">
        <v>8.3333333333333339</v>
      </c>
      <c r="J11" s="189">
        <v>7.2916666666666661</v>
      </c>
      <c r="K11" s="189">
        <v>0</v>
      </c>
      <c r="L11" s="189">
        <v>43.75</v>
      </c>
      <c r="M11" s="190">
        <v>0</v>
      </c>
      <c r="N11" s="189">
        <v>78.125</v>
      </c>
      <c r="O11" s="189">
        <v>0</v>
      </c>
      <c r="P11" s="189">
        <v>6.25</v>
      </c>
      <c r="Q11" s="189">
        <v>1.0416666666666667</v>
      </c>
      <c r="R11" s="189">
        <v>8.3333333333333339</v>
      </c>
      <c r="S11" s="189">
        <v>15.625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'3 Total Youth Part'!C12</f>
        <v>22</v>
      </c>
      <c r="C12" s="188">
        <v>18.181818181818183</v>
      </c>
      <c r="D12" s="189">
        <v>45.454545454545453</v>
      </c>
      <c r="E12" s="190">
        <v>36.363636363636367</v>
      </c>
      <c r="F12" s="190">
        <v>22.727272727272727</v>
      </c>
      <c r="G12" s="189">
        <v>4.5454545454545459</v>
      </c>
      <c r="H12" s="189">
        <v>22.727272727272727</v>
      </c>
      <c r="I12" s="189">
        <v>9.0909090909090917</v>
      </c>
      <c r="J12" s="189">
        <v>54.545454545454547</v>
      </c>
      <c r="K12" s="189">
        <v>0</v>
      </c>
      <c r="L12" s="189">
        <v>18.181818181818183</v>
      </c>
      <c r="M12" s="193">
        <v>4.5454545454545459</v>
      </c>
      <c r="N12" s="189">
        <v>31.81818181818182</v>
      </c>
      <c r="O12" s="189">
        <v>9.0909090909090917</v>
      </c>
      <c r="P12" s="189">
        <v>36.363636363636367</v>
      </c>
      <c r="Q12" s="189">
        <v>0</v>
      </c>
      <c r="R12" s="189">
        <v>9.0909090909090917</v>
      </c>
      <c r="S12" s="189">
        <v>4.5454545454545459</v>
      </c>
      <c r="T12" s="192">
        <v>22.727272727272727</v>
      </c>
      <c r="U12" s="28"/>
    </row>
    <row r="13" spans="1:24" s="29" customFormat="1" ht="21.95" customHeight="1" x14ac:dyDescent="0.2">
      <c r="A13" s="18" t="s">
        <v>41</v>
      </c>
      <c r="B13" s="187">
        <f>'3 Total Youth Part'!C13</f>
        <v>58</v>
      </c>
      <c r="C13" s="188">
        <v>63.793103448275858</v>
      </c>
      <c r="D13" s="189">
        <v>24.137931034482758</v>
      </c>
      <c r="E13" s="190">
        <v>12.068965517241379</v>
      </c>
      <c r="F13" s="190">
        <v>51.724137931034484</v>
      </c>
      <c r="G13" s="189">
        <v>37.931034482758619</v>
      </c>
      <c r="H13" s="189">
        <v>22.413793103448274</v>
      </c>
      <c r="I13" s="189">
        <v>15.517241379310343</v>
      </c>
      <c r="J13" s="189">
        <v>43.103448275862064</v>
      </c>
      <c r="K13" s="189">
        <v>43.103448275862064</v>
      </c>
      <c r="L13" s="189">
        <v>41.379310344827587</v>
      </c>
      <c r="M13" s="190">
        <v>8.6206896551724146</v>
      </c>
      <c r="N13" s="189">
        <v>1.7241379310344829</v>
      </c>
      <c r="O13" s="191">
        <v>1.7241379310344829</v>
      </c>
      <c r="P13" s="189">
        <v>8.6206896551724146</v>
      </c>
      <c r="Q13" s="189">
        <v>1.7241379310344829</v>
      </c>
      <c r="R13" s="189">
        <v>5.1724137931034484</v>
      </c>
      <c r="S13" s="189">
        <v>12.068965517241379</v>
      </c>
      <c r="T13" s="192">
        <v>3.4482758620689657</v>
      </c>
      <c r="U13" s="28"/>
    </row>
    <row r="14" spans="1:24" s="29" customFormat="1" ht="21.95" customHeight="1" x14ac:dyDescent="0.2">
      <c r="A14" s="18" t="s">
        <v>42</v>
      </c>
      <c r="B14" s="187">
        <f>'3 Total Youth Part'!C14</f>
        <v>93</v>
      </c>
      <c r="C14" s="188">
        <v>50.537634408602152</v>
      </c>
      <c r="D14" s="189">
        <v>31.182795698924732</v>
      </c>
      <c r="E14" s="190">
        <v>18.27956989247312</v>
      </c>
      <c r="F14" s="190">
        <v>37.634408602150536</v>
      </c>
      <c r="G14" s="189">
        <v>41.935483870967744</v>
      </c>
      <c r="H14" s="189">
        <v>38.70967741935484</v>
      </c>
      <c r="I14" s="189">
        <v>3.225806451612903</v>
      </c>
      <c r="J14" s="189">
        <v>11.827956989247312</v>
      </c>
      <c r="K14" s="189">
        <v>0</v>
      </c>
      <c r="L14" s="189">
        <v>74.193548387096769</v>
      </c>
      <c r="M14" s="193">
        <v>3.225806451612903</v>
      </c>
      <c r="N14" s="189">
        <v>48.387096774193552</v>
      </c>
      <c r="O14" s="189">
        <v>7.5268817204301079</v>
      </c>
      <c r="P14" s="189">
        <v>17.204301075268816</v>
      </c>
      <c r="Q14" s="189">
        <v>0</v>
      </c>
      <c r="R14" s="189">
        <v>9.67741935483871</v>
      </c>
      <c r="S14" s="189">
        <v>13.978494623655912</v>
      </c>
      <c r="T14" s="192">
        <v>2.150537634408602</v>
      </c>
      <c r="U14" s="28"/>
    </row>
    <row r="15" spans="1:24" s="29" customFormat="1" ht="21.95" customHeight="1" x14ac:dyDescent="0.2">
      <c r="A15" s="18" t="s">
        <v>43</v>
      </c>
      <c r="B15" s="187">
        <f>'3 Total Youth Part'!C15</f>
        <v>386</v>
      </c>
      <c r="C15" s="188">
        <v>76.683937823834199</v>
      </c>
      <c r="D15" s="189">
        <v>12.435233160621763</v>
      </c>
      <c r="E15" s="190">
        <v>10.880829015544041</v>
      </c>
      <c r="F15" s="190">
        <v>51.036269430051817</v>
      </c>
      <c r="G15" s="189">
        <v>64.766839378238345</v>
      </c>
      <c r="H15" s="189">
        <v>17.616580310880828</v>
      </c>
      <c r="I15" s="189">
        <v>0.25906735751295334</v>
      </c>
      <c r="J15" s="189">
        <v>14.766839378238341</v>
      </c>
      <c r="K15" s="189">
        <v>40.414507772020727</v>
      </c>
      <c r="L15" s="189">
        <v>54.404145077720202</v>
      </c>
      <c r="M15" s="190">
        <v>0</v>
      </c>
      <c r="N15" s="189">
        <v>95.336787564766837</v>
      </c>
      <c r="O15" s="189">
        <v>1.295336787564767</v>
      </c>
      <c r="P15" s="189">
        <v>15.803108808290155</v>
      </c>
      <c r="Q15" s="189">
        <v>0.7772020725388602</v>
      </c>
      <c r="R15" s="189">
        <v>16.32124352331606</v>
      </c>
      <c r="S15" s="189">
        <v>1.8134715025906736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'3 Total Youth Part'!C16</f>
        <v>28</v>
      </c>
      <c r="C16" s="188">
        <v>25</v>
      </c>
      <c r="D16" s="189">
        <v>35.714285714285715</v>
      </c>
      <c r="E16" s="190">
        <v>39.285714285714285</v>
      </c>
      <c r="F16" s="190">
        <v>50</v>
      </c>
      <c r="G16" s="189">
        <v>82.142857142857139</v>
      </c>
      <c r="H16" s="189">
        <v>17.857142857142858</v>
      </c>
      <c r="I16" s="189">
        <v>3.5714285714285716</v>
      </c>
      <c r="J16" s="189">
        <v>10.714285714285714</v>
      </c>
      <c r="K16" s="189">
        <v>14.285714285714286</v>
      </c>
      <c r="L16" s="189">
        <v>7.1428571428571432</v>
      </c>
      <c r="M16" s="190">
        <v>7.1428571428571432</v>
      </c>
      <c r="N16" s="189">
        <v>0</v>
      </c>
      <c r="O16" s="189">
        <v>0</v>
      </c>
      <c r="P16" s="189">
        <v>14.285714285714286</v>
      </c>
      <c r="Q16" s="191">
        <v>0</v>
      </c>
      <c r="R16" s="189">
        <v>0</v>
      </c>
      <c r="S16" s="189">
        <v>10.714285714285714</v>
      </c>
      <c r="T16" s="192">
        <v>82.142857142857139</v>
      </c>
      <c r="U16" s="28"/>
    </row>
    <row r="17" spans="1:28" s="29" customFormat="1" ht="21.95" customHeight="1" x14ac:dyDescent="0.2">
      <c r="A17" s="18" t="s">
        <v>45</v>
      </c>
      <c r="B17" s="187">
        <f>'3 Total Youth Part'!C17</f>
        <v>39</v>
      </c>
      <c r="C17" s="188">
        <v>35.897435897435898</v>
      </c>
      <c r="D17" s="189">
        <v>43.589743589743591</v>
      </c>
      <c r="E17" s="190">
        <v>20.512820512820511</v>
      </c>
      <c r="F17" s="190">
        <v>58.974358974358978</v>
      </c>
      <c r="G17" s="189">
        <v>43.589743589743591</v>
      </c>
      <c r="H17" s="189">
        <v>48.717948717948723</v>
      </c>
      <c r="I17" s="189">
        <v>5.1282051282051277</v>
      </c>
      <c r="J17" s="189">
        <v>33.333333333333336</v>
      </c>
      <c r="K17" s="189">
        <v>23.076923076923077</v>
      </c>
      <c r="L17" s="189">
        <v>23.076923076923077</v>
      </c>
      <c r="M17" s="190">
        <v>10.256410256410255</v>
      </c>
      <c r="N17" s="189">
        <v>33.333333333333336</v>
      </c>
      <c r="O17" s="189">
        <v>5.1282051282051277</v>
      </c>
      <c r="P17" s="189">
        <v>15.384615384615385</v>
      </c>
      <c r="Q17" s="191">
        <v>5.1282051282051277</v>
      </c>
      <c r="R17" s="189">
        <v>35.897435897435898</v>
      </c>
      <c r="S17" s="189">
        <v>7.6923076923076925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'3 Total Youth Part'!C18</f>
        <v>92</v>
      </c>
      <c r="C18" s="188">
        <v>42.391304347826093</v>
      </c>
      <c r="D18" s="189">
        <v>30.434782608695649</v>
      </c>
      <c r="E18" s="190">
        <v>27.173913043478262</v>
      </c>
      <c r="F18" s="190">
        <v>55.434782608695649</v>
      </c>
      <c r="G18" s="189">
        <v>44.565217391304351</v>
      </c>
      <c r="H18" s="189">
        <v>19.565217391304348</v>
      </c>
      <c r="I18" s="189">
        <v>0</v>
      </c>
      <c r="J18" s="189">
        <v>40.217391304347828</v>
      </c>
      <c r="K18" s="189">
        <v>8.695652173913043</v>
      </c>
      <c r="L18" s="189">
        <v>39.130434782608695</v>
      </c>
      <c r="M18" s="190">
        <v>1.0869565217391304</v>
      </c>
      <c r="N18" s="189">
        <v>13.043478260869565</v>
      </c>
      <c r="O18" s="191">
        <v>1.0869565217391304</v>
      </c>
      <c r="P18" s="189">
        <v>16.304347826086957</v>
      </c>
      <c r="Q18" s="189">
        <v>1.0869565217391304</v>
      </c>
      <c r="R18" s="189">
        <v>4.3478260869565215</v>
      </c>
      <c r="S18" s="189">
        <v>30.434782608695649</v>
      </c>
      <c r="T18" s="192">
        <v>1.0869565217391304</v>
      </c>
      <c r="U18" s="28"/>
    </row>
    <row r="19" spans="1:28" s="29" customFormat="1" ht="21.95" customHeight="1" x14ac:dyDescent="0.2">
      <c r="A19" s="18" t="s">
        <v>47</v>
      </c>
      <c r="B19" s="187">
        <f>'3 Total Youth Part'!C19</f>
        <v>32</v>
      </c>
      <c r="C19" s="188">
        <v>25</v>
      </c>
      <c r="D19" s="189">
        <v>31.25</v>
      </c>
      <c r="E19" s="190">
        <v>43.75</v>
      </c>
      <c r="F19" s="190">
        <v>78.125</v>
      </c>
      <c r="G19" s="189">
        <v>53.125</v>
      </c>
      <c r="H19" s="189">
        <v>3.125</v>
      </c>
      <c r="I19" s="191">
        <v>3.125</v>
      </c>
      <c r="J19" s="189">
        <v>12.5</v>
      </c>
      <c r="K19" s="189">
        <v>0</v>
      </c>
      <c r="L19" s="189">
        <v>37.5</v>
      </c>
      <c r="M19" s="193">
        <v>9.375</v>
      </c>
      <c r="N19" s="189">
        <v>87.5</v>
      </c>
      <c r="O19" s="189">
        <v>0</v>
      </c>
      <c r="P19" s="189">
        <v>37.5</v>
      </c>
      <c r="Q19" s="189">
        <v>0</v>
      </c>
      <c r="R19" s="191">
        <v>21.875</v>
      </c>
      <c r="S19" s="189">
        <v>53.125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'3 Total Youth Part'!C20</f>
        <v>70</v>
      </c>
      <c r="C20" s="188">
        <v>55.714285714285715</v>
      </c>
      <c r="D20" s="189">
        <v>22.857142857142858</v>
      </c>
      <c r="E20" s="190">
        <v>21.428571428571427</v>
      </c>
      <c r="F20" s="190">
        <v>50</v>
      </c>
      <c r="G20" s="189">
        <v>45.714285714285715</v>
      </c>
      <c r="H20" s="189">
        <v>12.857142857142858</v>
      </c>
      <c r="I20" s="189">
        <v>1.4285714285714286</v>
      </c>
      <c r="J20" s="189">
        <v>31.428571428571427</v>
      </c>
      <c r="K20" s="189">
        <v>0</v>
      </c>
      <c r="L20" s="189">
        <v>87.142857142857139</v>
      </c>
      <c r="M20" s="190">
        <v>2.8571428571428572</v>
      </c>
      <c r="N20" s="189">
        <v>75.714285714285722</v>
      </c>
      <c r="O20" s="189">
        <v>2.8571428571428572</v>
      </c>
      <c r="P20" s="189">
        <v>24.285714285714285</v>
      </c>
      <c r="Q20" s="189">
        <v>0</v>
      </c>
      <c r="R20" s="189">
        <v>2.8571428571428572</v>
      </c>
      <c r="S20" s="189">
        <v>10</v>
      </c>
      <c r="T20" s="192">
        <v>37.142857142857139</v>
      </c>
      <c r="U20" s="28"/>
    </row>
    <row r="21" spans="1:28" s="29" customFormat="1" ht="21.95" customHeight="1" thickBot="1" x14ac:dyDescent="0.25">
      <c r="A21" s="49" t="s">
        <v>49</v>
      </c>
      <c r="B21" s="194">
        <f>'3 Total Youth Part'!C21</f>
        <v>119</v>
      </c>
      <c r="C21" s="195">
        <v>60.504201680672267</v>
      </c>
      <c r="D21" s="196">
        <v>24.369747899159666</v>
      </c>
      <c r="E21" s="197">
        <v>15.126050420168067</v>
      </c>
      <c r="F21" s="197">
        <v>47.899159663865547</v>
      </c>
      <c r="G21" s="196">
        <v>15.126050420168067</v>
      </c>
      <c r="H21" s="196">
        <v>35.294117647058826</v>
      </c>
      <c r="I21" s="198">
        <v>3.3613445378151261</v>
      </c>
      <c r="J21" s="196">
        <v>63.025210084033617</v>
      </c>
      <c r="K21" s="196">
        <v>23.529411764705884</v>
      </c>
      <c r="L21" s="196">
        <v>32.773109243697476</v>
      </c>
      <c r="M21" s="199">
        <v>0</v>
      </c>
      <c r="N21" s="196">
        <v>4.2016806722689077</v>
      </c>
      <c r="O21" s="196">
        <v>4.2016806722689077</v>
      </c>
      <c r="P21" s="196">
        <v>18.487394957983192</v>
      </c>
      <c r="Q21" s="196">
        <v>5.882352941176471</v>
      </c>
      <c r="R21" s="196">
        <v>9.2436974789915958</v>
      </c>
      <c r="S21" s="198">
        <v>10.084033613445378</v>
      </c>
      <c r="T21" s="200">
        <v>6.7226890756302522</v>
      </c>
      <c r="U21" s="28"/>
    </row>
    <row r="22" spans="1:28" s="29" customFormat="1" ht="21.95" customHeight="1" thickBot="1" x14ac:dyDescent="0.25">
      <c r="A22" s="201" t="s">
        <v>50</v>
      </c>
      <c r="B22" s="208">
        <f>SUM(B6:B21)</f>
        <v>1290</v>
      </c>
      <c r="C22" s="209">
        <v>54.031007751937985</v>
      </c>
      <c r="D22" s="210">
        <v>26.279069767441861</v>
      </c>
      <c r="E22" s="211">
        <v>19.689922480620154</v>
      </c>
      <c r="F22" s="211">
        <v>52.63565891472868</v>
      </c>
      <c r="G22" s="210">
        <v>43.488372093023251</v>
      </c>
      <c r="H22" s="210">
        <v>27.131782945736436</v>
      </c>
      <c r="I22" s="210">
        <v>3.2558139534883721</v>
      </c>
      <c r="J22" s="210">
        <v>24.418604651162791</v>
      </c>
      <c r="K22" s="210">
        <v>17.906976744186046</v>
      </c>
      <c r="L22" s="210">
        <v>51.085271317829459</v>
      </c>
      <c r="M22" s="211">
        <v>2.0930232558139532</v>
      </c>
      <c r="N22" s="210">
        <v>54.883720930232556</v>
      </c>
      <c r="O22" s="210">
        <v>2.558139534883721</v>
      </c>
      <c r="P22" s="210">
        <v>16.666666666666668</v>
      </c>
      <c r="Q22" s="210">
        <v>1.317829457364341</v>
      </c>
      <c r="R22" s="210">
        <v>10.775193798449614</v>
      </c>
      <c r="S22" s="210">
        <v>11.085271317829459</v>
      </c>
      <c r="T22" s="212">
        <v>7.7519379844961236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20.7109375" style="1" customWidth="1"/>
    <col min="2" max="2" width="8.42578125" style="1" customWidth="1"/>
    <col min="3" max="3" width="8" style="1" customWidth="1"/>
    <col min="4" max="4" width="7.28515625" style="1" customWidth="1"/>
    <col min="5" max="5" width="9.7109375" style="1" customWidth="1"/>
    <col min="6" max="6" width="9.42578125" style="1" customWidth="1"/>
    <col min="7" max="7" width="6.85546875" style="1" customWidth="1"/>
    <col min="8" max="8" width="9.5703125" style="1" customWidth="1"/>
    <col min="9" max="9" width="9.28515625" style="1" customWidth="1"/>
    <col min="10" max="10" width="8.140625" style="1" customWidth="1"/>
    <col min="11" max="11" width="9.7109375" style="1" customWidth="1"/>
    <col min="12" max="12" width="7.42578125" style="1" customWidth="1"/>
    <col min="13" max="13" width="8.42578125" style="1" customWidth="1"/>
    <col min="14" max="14" width="6.85546875" style="1" customWidth="1"/>
    <col min="15" max="16" width="9.140625" style="1"/>
    <col min="17" max="17" width="8.85546875" style="1" customWidth="1"/>
    <col min="18" max="16384" width="9.140625" style="1"/>
  </cols>
  <sheetData>
    <row r="1" spans="1:18" ht="20.100000000000001" customHeight="1" x14ac:dyDescent="0.2">
      <c r="A1" s="226" t="s">
        <v>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8"/>
      <c r="O1" s="13"/>
      <c r="P1" s="13"/>
    </row>
    <row r="2" spans="1:18" ht="20.100000000000001" customHeight="1" x14ac:dyDescent="0.2">
      <c r="A2" s="235" t="s">
        <v>90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</row>
    <row r="3" spans="1:18" ht="20.100000000000001" customHeight="1" thickBot="1" x14ac:dyDescent="0.25">
      <c r="A3" s="232" t="s">
        <v>17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4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0</v>
      </c>
      <c r="C6" s="20">
        <v>0</v>
      </c>
      <c r="D6" s="21">
        <f>IF(B6&gt;0,(C6/B6),0)</f>
        <v>0</v>
      </c>
      <c r="E6" s="22">
        <v>0</v>
      </c>
      <c r="F6" s="23">
        <v>0</v>
      </c>
      <c r="G6" s="20">
        <v>0</v>
      </c>
      <c r="H6" s="20">
        <v>0</v>
      </c>
      <c r="I6" s="24">
        <v>0</v>
      </c>
      <c r="J6" s="23">
        <v>0</v>
      </c>
      <c r="K6" s="25">
        <v>0</v>
      </c>
      <c r="L6" s="26">
        <v>0</v>
      </c>
      <c r="M6" s="24">
        <v>0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2</v>
      </c>
      <c r="C7" s="32">
        <v>1</v>
      </c>
      <c r="D7" s="41">
        <f>IF(B7&gt;0,C7/B7,0)</f>
        <v>0.5</v>
      </c>
      <c r="E7" s="34">
        <v>1</v>
      </c>
      <c r="F7" s="35">
        <v>0</v>
      </c>
      <c r="G7" s="32">
        <v>0</v>
      </c>
      <c r="H7" s="32">
        <v>0</v>
      </c>
      <c r="I7" s="36">
        <v>1</v>
      </c>
      <c r="J7" s="35">
        <v>1</v>
      </c>
      <c r="K7" s="36">
        <v>1</v>
      </c>
      <c r="L7" s="37">
        <v>1</v>
      </c>
      <c r="M7" s="36">
        <v>1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0</v>
      </c>
      <c r="C8" s="40">
        <v>0</v>
      </c>
      <c r="D8" s="41">
        <f t="shared" ref="D8:D20" si="0">IF(B8&gt;0,C8/B8,0)</f>
        <v>0</v>
      </c>
      <c r="E8" s="42">
        <v>0</v>
      </c>
      <c r="F8" s="43">
        <v>0</v>
      </c>
      <c r="G8" s="40">
        <v>0</v>
      </c>
      <c r="H8" s="43">
        <v>0</v>
      </c>
      <c r="I8" s="44">
        <v>0</v>
      </c>
      <c r="J8" s="43">
        <v>0</v>
      </c>
      <c r="K8" s="44">
        <v>0</v>
      </c>
      <c r="L8" s="45">
        <v>0</v>
      </c>
      <c r="M8" s="44">
        <v>0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0</v>
      </c>
      <c r="C9" s="40">
        <v>0</v>
      </c>
      <c r="D9" s="41">
        <f t="shared" si="0"/>
        <v>0</v>
      </c>
      <c r="E9" s="42">
        <v>0</v>
      </c>
      <c r="F9" s="43">
        <v>0</v>
      </c>
      <c r="G9" s="40">
        <v>0</v>
      </c>
      <c r="H9" s="43">
        <v>0</v>
      </c>
      <c r="I9" s="44">
        <v>0</v>
      </c>
      <c r="J9" s="43">
        <v>0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0</v>
      </c>
      <c r="C10" s="40">
        <v>0</v>
      </c>
      <c r="D10" s="41">
        <f t="shared" si="0"/>
        <v>0</v>
      </c>
      <c r="E10" s="42">
        <v>0</v>
      </c>
      <c r="F10" s="43">
        <v>0</v>
      </c>
      <c r="G10" s="40">
        <v>0</v>
      </c>
      <c r="H10" s="43">
        <v>0</v>
      </c>
      <c r="I10" s="44">
        <v>0</v>
      </c>
      <c r="J10" s="43">
        <v>0</v>
      </c>
      <c r="K10" s="44">
        <v>0</v>
      </c>
      <c r="L10" s="45">
        <v>0</v>
      </c>
      <c r="M10" s="44">
        <v>0</v>
      </c>
      <c r="N10" s="46">
        <v>0</v>
      </c>
      <c r="O10" s="28"/>
    </row>
    <row r="11" spans="1:18" s="29" customFormat="1" ht="20.100000000000001" customHeight="1" x14ac:dyDescent="0.2">
      <c r="A11" s="18" t="s">
        <v>39</v>
      </c>
      <c r="B11" s="39">
        <v>0</v>
      </c>
      <c r="C11" s="40">
        <v>0</v>
      </c>
      <c r="D11" s="41">
        <f t="shared" si="0"/>
        <v>0</v>
      </c>
      <c r="E11" s="42">
        <v>0</v>
      </c>
      <c r="F11" s="43">
        <v>0</v>
      </c>
      <c r="G11" s="40">
        <v>0</v>
      </c>
      <c r="H11" s="43">
        <v>0</v>
      </c>
      <c r="I11" s="44">
        <v>0</v>
      </c>
      <c r="J11" s="43">
        <v>0</v>
      </c>
      <c r="K11" s="44">
        <v>0</v>
      </c>
      <c r="L11" s="45">
        <v>0</v>
      </c>
      <c r="M11" s="44">
        <v>0</v>
      </c>
      <c r="N11" s="46">
        <v>0</v>
      </c>
      <c r="O11" s="28"/>
    </row>
    <row r="12" spans="1:18" s="29" customFormat="1" ht="20.100000000000001" customHeight="1" x14ac:dyDescent="0.2">
      <c r="A12" s="18" t="s">
        <v>40</v>
      </c>
      <c r="B12" s="39">
        <v>0</v>
      </c>
      <c r="C12" s="40">
        <v>1</v>
      </c>
      <c r="D12" s="41">
        <f t="shared" si="0"/>
        <v>0</v>
      </c>
      <c r="E12" s="39">
        <v>1</v>
      </c>
      <c r="F12" s="43">
        <v>0</v>
      </c>
      <c r="G12" s="40">
        <v>1</v>
      </c>
      <c r="H12" s="43">
        <v>0</v>
      </c>
      <c r="I12" s="44">
        <v>1</v>
      </c>
      <c r="J12" s="40">
        <v>0</v>
      </c>
      <c r="K12" s="47">
        <v>1</v>
      </c>
      <c r="L12" s="45">
        <v>0</v>
      </c>
      <c r="M12" s="44">
        <v>1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23</v>
      </c>
      <c r="C13" s="40">
        <v>25</v>
      </c>
      <c r="D13" s="41">
        <f t="shared" si="0"/>
        <v>1.0869565217391304</v>
      </c>
      <c r="E13" s="42">
        <v>25</v>
      </c>
      <c r="F13" s="43">
        <v>25</v>
      </c>
      <c r="G13" s="40">
        <v>25</v>
      </c>
      <c r="H13" s="43">
        <v>25</v>
      </c>
      <c r="I13" s="44">
        <v>25</v>
      </c>
      <c r="J13" s="43">
        <v>25</v>
      </c>
      <c r="K13" s="44">
        <v>25</v>
      </c>
      <c r="L13" s="45">
        <v>23</v>
      </c>
      <c r="M13" s="44">
        <v>25</v>
      </c>
      <c r="N13" s="46">
        <v>25</v>
      </c>
      <c r="O13" s="28"/>
    </row>
    <row r="14" spans="1:18" s="29" customFormat="1" ht="20.100000000000001" customHeight="1" x14ac:dyDescent="0.2">
      <c r="A14" s="18" t="s">
        <v>42</v>
      </c>
      <c r="B14" s="39">
        <v>0</v>
      </c>
      <c r="C14" s="40">
        <v>1</v>
      </c>
      <c r="D14" s="41">
        <f t="shared" si="0"/>
        <v>0</v>
      </c>
      <c r="E14" s="42">
        <v>1</v>
      </c>
      <c r="F14" s="43">
        <v>0</v>
      </c>
      <c r="G14" s="40">
        <v>1</v>
      </c>
      <c r="H14" s="43">
        <v>1</v>
      </c>
      <c r="I14" s="44">
        <v>1</v>
      </c>
      <c r="J14" s="43">
        <v>1</v>
      </c>
      <c r="K14" s="44">
        <v>1</v>
      </c>
      <c r="L14" s="45">
        <v>1</v>
      </c>
      <c r="M14" s="44">
        <v>0</v>
      </c>
      <c r="N14" s="46">
        <v>1</v>
      </c>
      <c r="O14" s="28"/>
    </row>
    <row r="15" spans="1:18" s="29" customFormat="1" ht="20.100000000000001" customHeight="1" x14ac:dyDescent="0.2">
      <c r="A15" s="18" t="s">
        <v>43</v>
      </c>
      <c r="B15" s="39">
        <v>151</v>
      </c>
      <c r="C15" s="40">
        <v>158</v>
      </c>
      <c r="D15" s="41">
        <f t="shared" si="0"/>
        <v>1.0463576158940397</v>
      </c>
      <c r="E15" s="42">
        <v>96</v>
      </c>
      <c r="F15" s="43">
        <v>7</v>
      </c>
      <c r="G15" s="40">
        <v>155</v>
      </c>
      <c r="H15" s="43">
        <v>98</v>
      </c>
      <c r="I15" s="44">
        <v>120</v>
      </c>
      <c r="J15" s="43">
        <v>67</v>
      </c>
      <c r="K15" s="44">
        <v>89</v>
      </c>
      <c r="L15" s="45">
        <v>97</v>
      </c>
      <c r="M15" s="44">
        <v>93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8</v>
      </c>
      <c r="C16" s="40">
        <v>6</v>
      </c>
      <c r="D16" s="41">
        <f t="shared" si="0"/>
        <v>0.75</v>
      </c>
      <c r="E16" s="42">
        <v>6</v>
      </c>
      <c r="F16" s="43">
        <v>6</v>
      </c>
      <c r="G16" s="40">
        <v>6</v>
      </c>
      <c r="H16" s="43">
        <v>6</v>
      </c>
      <c r="I16" s="44">
        <v>6</v>
      </c>
      <c r="J16" s="43">
        <v>6</v>
      </c>
      <c r="K16" s="44">
        <v>6</v>
      </c>
      <c r="L16" s="45">
        <v>6</v>
      </c>
      <c r="M16" s="44">
        <v>6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13</v>
      </c>
      <c r="C17" s="40">
        <v>9</v>
      </c>
      <c r="D17" s="41">
        <f t="shared" si="0"/>
        <v>0.69230769230769229</v>
      </c>
      <c r="E17" s="42">
        <v>9</v>
      </c>
      <c r="F17" s="43">
        <v>0</v>
      </c>
      <c r="G17" s="40">
        <v>1</v>
      </c>
      <c r="H17" s="43">
        <v>9</v>
      </c>
      <c r="I17" s="44">
        <v>9</v>
      </c>
      <c r="J17" s="43">
        <v>9</v>
      </c>
      <c r="K17" s="44">
        <v>9</v>
      </c>
      <c r="L17" s="45">
        <v>9</v>
      </c>
      <c r="M17" s="44">
        <v>9</v>
      </c>
      <c r="N17" s="46">
        <v>0</v>
      </c>
      <c r="O17" s="28"/>
    </row>
    <row r="18" spans="1:22" s="29" customFormat="1" ht="20.100000000000001" customHeight="1" x14ac:dyDescent="0.2">
      <c r="A18" s="18" t="s">
        <v>46</v>
      </c>
      <c r="B18" s="39">
        <v>45</v>
      </c>
      <c r="C18" s="40">
        <v>9</v>
      </c>
      <c r="D18" s="41">
        <f t="shared" si="0"/>
        <v>0.2</v>
      </c>
      <c r="E18" s="42">
        <v>6</v>
      </c>
      <c r="F18" s="43">
        <v>5</v>
      </c>
      <c r="G18" s="40">
        <v>7</v>
      </c>
      <c r="H18" s="43">
        <v>7</v>
      </c>
      <c r="I18" s="44">
        <v>7</v>
      </c>
      <c r="J18" s="43">
        <v>1</v>
      </c>
      <c r="K18" s="44">
        <v>0</v>
      </c>
      <c r="L18" s="45">
        <v>8</v>
      </c>
      <c r="M18" s="44">
        <v>7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0</v>
      </c>
      <c r="C19" s="40">
        <v>0</v>
      </c>
      <c r="D19" s="41">
        <f t="shared" si="0"/>
        <v>0</v>
      </c>
      <c r="E19" s="42">
        <v>0</v>
      </c>
      <c r="F19" s="43">
        <v>0</v>
      </c>
      <c r="G19" s="40">
        <v>0</v>
      </c>
      <c r="H19" s="43">
        <v>0</v>
      </c>
      <c r="I19" s="44">
        <v>0</v>
      </c>
      <c r="J19" s="43">
        <v>0</v>
      </c>
      <c r="K19" s="44">
        <v>0</v>
      </c>
      <c r="L19" s="45">
        <v>0</v>
      </c>
      <c r="M19" s="44">
        <v>0</v>
      </c>
      <c r="N19" s="46">
        <v>0</v>
      </c>
      <c r="O19" s="28"/>
    </row>
    <row r="20" spans="1:22" s="29" customFormat="1" ht="20.100000000000001" customHeight="1" x14ac:dyDescent="0.2">
      <c r="A20" s="18" t="s">
        <v>48</v>
      </c>
      <c r="B20" s="39">
        <v>0</v>
      </c>
      <c r="C20" s="40">
        <v>0</v>
      </c>
      <c r="D20" s="41">
        <f t="shared" si="0"/>
        <v>0</v>
      </c>
      <c r="E20" s="42">
        <v>0</v>
      </c>
      <c r="F20" s="43">
        <v>0</v>
      </c>
      <c r="G20" s="40">
        <v>0</v>
      </c>
      <c r="H20" s="43">
        <v>0</v>
      </c>
      <c r="I20" s="44">
        <v>0</v>
      </c>
      <c r="J20" s="43">
        <v>0</v>
      </c>
      <c r="K20" s="44">
        <v>0</v>
      </c>
      <c r="L20" s="45">
        <v>0</v>
      </c>
      <c r="M20" s="44">
        <v>0</v>
      </c>
      <c r="N20" s="46">
        <v>0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30</v>
      </c>
      <c r="C21" s="51">
        <v>31</v>
      </c>
      <c r="D21" s="52">
        <f>IF(B21&gt;0,C21/B21,0)</f>
        <v>1.0333333333333334</v>
      </c>
      <c r="E21" s="53">
        <v>2</v>
      </c>
      <c r="F21" s="54">
        <v>4</v>
      </c>
      <c r="G21" s="51">
        <v>16</v>
      </c>
      <c r="H21" s="54">
        <v>4</v>
      </c>
      <c r="I21" s="55">
        <v>16</v>
      </c>
      <c r="J21" s="54">
        <v>7</v>
      </c>
      <c r="K21" s="55">
        <v>4</v>
      </c>
      <c r="L21" s="56">
        <v>0</v>
      </c>
      <c r="M21" s="55">
        <v>12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272</v>
      </c>
      <c r="C22" s="60">
        <f>SUM(C6:C21)</f>
        <v>241</v>
      </c>
      <c r="D22" s="61">
        <f t="shared" ref="D22" si="1">(C22/B22)</f>
        <v>0.88602941176470584</v>
      </c>
      <c r="E22" s="60">
        <f>SUM(E6:E21)</f>
        <v>147</v>
      </c>
      <c r="F22" s="60">
        <f t="shared" ref="F22:N22" si="2">SUM(F6:F21)</f>
        <v>47</v>
      </c>
      <c r="G22" s="60">
        <f t="shared" si="2"/>
        <v>212</v>
      </c>
      <c r="H22" s="60">
        <f t="shared" si="2"/>
        <v>150</v>
      </c>
      <c r="I22" s="60">
        <f t="shared" si="2"/>
        <v>186</v>
      </c>
      <c r="J22" s="60">
        <f t="shared" si="2"/>
        <v>117</v>
      </c>
      <c r="K22" s="60">
        <f t="shared" si="2"/>
        <v>136</v>
      </c>
      <c r="L22" s="60">
        <f t="shared" si="2"/>
        <v>145</v>
      </c>
      <c r="M22" s="60">
        <f t="shared" si="2"/>
        <v>154</v>
      </c>
      <c r="N22" s="62">
        <f t="shared" si="2"/>
        <v>26</v>
      </c>
      <c r="O22" s="28"/>
      <c r="Q22" s="63"/>
      <c r="R22" s="64"/>
      <c r="S22" s="64"/>
      <c r="T22" s="64"/>
      <c r="U22" s="64"/>
      <c r="V22" s="64"/>
    </row>
    <row r="23" spans="1:22" ht="77.2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22" ht="15" x14ac:dyDescent="0.2">
      <c r="A24" s="6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19.7109375" style="1" customWidth="1"/>
    <col min="2" max="3" width="7.5703125" style="1" customWidth="1"/>
    <col min="4" max="4" width="7.28515625" style="1" customWidth="1"/>
    <col min="5" max="6" width="9.7109375" style="1" customWidth="1"/>
    <col min="7" max="7" width="7.85546875" style="1" customWidth="1"/>
    <col min="8" max="8" width="8.5703125" style="1" customWidth="1"/>
    <col min="9" max="9" width="8.85546875" style="1" customWidth="1"/>
    <col min="10" max="10" width="8.7109375" style="1" customWidth="1"/>
    <col min="11" max="11" width="9.7109375" style="1" customWidth="1"/>
    <col min="12" max="12" width="8" style="1" customWidth="1"/>
    <col min="13" max="13" width="9.140625" style="1"/>
    <col min="14" max="14" width="7.5703125" style="1" customWidth="1"/>
    <col min="15" max="16" width="9.140625" style="1"/>
    <col min="17" max="17" width="8.85546875" style="1" customWidth="1"/>
    <col min="18" max="16384" width="9.140625" style="1"/>
  </cols>
  <sheetData>
    <row r="1" spans="1:18" s="66" customFormat="1" ht="2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18" s="66" customFormat="1" ht="21" customHeight="1" x14ac:dyDescent="0.2">
      <c r="A2" s="235" t="str">
        <f>'1 In School Youth Part'!$A$2</f>
        <v>FY24 QUARTER ENDING MARCH 31, 2024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18" s="66" customFormat="1" ht="18.75" customHeight="1" thickBot="1" x14ac:dyDescent="0.25">
      <c r="A3" s="232" t="s">
        <v>52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6.2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50</v>
      </c>
      <c r="C6" s="20">
        <v>51</v>
      </c>
      <c r="D6" s="21">
        <f t="shared" ref="D6:D22" si="0">(C6/B6)</f>
        <v>1.02</v>
      </c>
      <c r="E6" s="22">
        <v>0</v>
      </c>
      <c r="F6" s="23">
        <v>37</v>
      </c>
      <c r="G6" s="20">
        <v>51</v>
      </c>
      <c r="H6" s="20">
        <v>7</v>
      </c>
      <c r="I6" s="24">
        <v>19</v>
      </c>
      <c r="J6" s="23">
        <v>0</v>
      </c>
      <c r="K6" s="25">
        <v>0</v>
      </c>
      <c r="L6" s="26">
        <v>0</v>
      </c>
      <c r="M6" s="24">
        <v>51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80</v>
      </c>
      <c r="C7" s="32">
        <v>98</v>
      </c>
      <c r="D7" s="33">
        <f t="shared" si="0"/>
        <v>1.2250000000000001</v>
      </c>
      <c r="E7" s="34">
        <v>91</v>
      </c>
      <c r="F7" s="35">
        <v>31</v>
      </c>
      <c r="G7" s="32">
        <v>23</v>
      </c>
      <c r="H7" s="32">
        <v>18</v>
      </c>
      <c r="I7" s="36">
        <v>55</v>
      </c>
      <c r="J7" s="35">
        <v>79</v>
      </c>
      <c r="K7" s="36">
        <v>79</v>
      </c>
      <c r="L7" s="37">
        <v>77</v>
      </c>
      <c r="M7" s="36">
        <v>94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45</v>
      </c>
      <c r="C8" s="40">
        <v>17</v>
      </c>
      <c r="D8" s="41">
        <f t="shared" si="0"/>
        <v>0.37777777777777777</v>
      </c>
      <c r="E8" s="42">
        <v>0</v>
      </c>
      <c r="F8" s="43">
        <v>16</v>
      </c>
      <c r="G8" s="40">
        <v>0</v>
      </c>
      <c r="H8" s="43">
        <v>1</v>
      </c>
      <c r="I8" s="44">
        <v>1</v>
      </c>
      <c r="J8" s="43">
        <v>2</v>
      </c>
      <c r="K8" s="44">
        <v>0</v>
      </c>
      <c r="L8" s="45">
        <v>0</v>
      </c>
      <c r="M8" s="44">
        <v>13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72</v>
      </c>
      <c r="C9" s="40">
        <v>32</v>
      </c>
      <c r="D9" s="41">
        <f t="shared" si="0"/>
        <v>0.44444444444444442</v>
      </c>
      <c r="E9" s="42">
        <v>1</v>
      </c>
      <c r="F9" s="43">
        <v>0</v>
      </c>
      <c r="G9" s="40">
        <v>1</v>
      </c>
      <c r="H9" s="43">
        <v>1</v>
      </c>
      <c r="I9" s="44">
        <v>1</v>
      </c>
      <c r="J9" s="43">
        <v>12</v>
      </c>
      <c r="K9" s="44">
        <v>0</v>
      </c>
      <c r="L9" s="45">
        <v>1</v>
      </c>
      <c r="M9" s="44">
        <v>1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74</v>
      </c>
      <c r="C10" s="40">
        <v>56</v>
      </c>
      <c r="D10" s="41">
        <f t="shared" si="0"/>
        <v>0.7567567567567568</v>
      </c>
      <c r="E10" s="42">
        <v>56</v>
      </c>
      <c r="F10" s="43">
        <v>56</v>
      </c>
      <c r="G10" s="40">
        <v>56</v>
      </c>
      <c r="H10" s="43">
        <v>56</v>
      </c>
      <c r="I10" s="44">
        <v>56</v>
      </c>
      <c r="J10" s="43">
        <v>56</v>
      </c>
      <c r="K10" s="44">
        <v>56</v>
      </c>
      <c r="L10" s="45">
        <v>56</v>
      </c>
      <c r="M10" s="44">
        <v>6</v>
      </c>
      <c r="N10" s="46">
        <v>56</v>
      </c>
      <c r="O10" s="28"/>
    </row>
    <row r="11" spans="1:18" s="29" customFormat="1" ht="20.100000000000001" customHeight="1" x14ac:dyDescent="0.2">
      <c r="A11" s="18" t="s">
        <v>39</v>
      </c>
      <c r="B11" s="39">
        <v>106</v>
      </c>
      <c r="C11" s="40">
        <v>96</v>
      </c>
      <c r="D11" s="41">
        <f t="shared" si="0"/>
        <v>0.90566037735849059</v>
      </c>
      <c r="E11" s="42">
        <v>94</v>
      </c>
      <c r="F11" s="43">
        <v>56</v>
      </c>
      <c r="G11" s="40">
        <v>89</v>
      </c>
      <c r="H11" s="43">
        <v>1</v>
      </c>
      <c r="I11" s="44">
        <v>49</v>
      </c>
      <c r="J11" s="43">
        <v>52</v>
      </c>
      <c r="K11" s="44">
        <v>93</v>
      </c>
      <c r="L11" s="45">
        <v>0</v>
      </c>
      <c r="M11" s="44">
        <v>94</v>
      </c>
      <c r="N11" s="46">
        <v>79</v>
      </c>
      <c r="O11" s="28"/>
    </row>
    <row r="12" spans="1:18" s="29" customFormat="1" ht="20.100000000000001" customHeight="1" x14ac:dyDescent="0.2">
      <c r="A12" s="18" t="s">
        <v>40</v>
      </c>
      <c r="B12" s="39">
        <v>55</v>
      </c>
      <c r="C12" s="40">
        <v>21</v>
      </c>
      <c r="D12" s="41">
        <f t="shared" si="0"/>
        <v>0.38181818181818183</v>
      </c>
      <c r="E12" s="39">
        <v>11</v>
      </c>
      <c r="F12" s="43">
        <v>0</v>
      </c>
      <c r="G12" s="40">
        <v>11</v>
      </c>
      <c r="H12" s="43">
        <v>0</v>
      </c>
      <c r="I12" s="44">
        <v>1</v>
      </c>
      <c r="J12" s="40">
        <v>5</v>
      </c>
      <c r="K12" s="47">
        <v>5</v>
      </c>
      <c r="L12" s="45">
        <v>0</v>
      </c>
      <c r="M12" s="44">
        <v>11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46</v>
      </c>
      <c r="C13" s="40">
        <v>33</v>
      </c>
      <c r="D13" s="41">
        <f t="shared" si="0"/>
        <v>0.71739130434782605</v>
      </c>
      <c r="E13" s="42">
        <v>32</v>
      </c>
      <c r="F13" s="43">
        <v>32</v>
      </c>
      <c r="G13" s="40">
        <v>32</v>
      </c>
      <c r="H13" s="43">
        <v>20</v>
      </c>
      <c r="I13" s="44">
        <v>32</v>
      </c>
      <c r="J13" s="43">
        <v>32</v>
      </c>
      <c r="K13" s="44">
        <v>32</v>
      </c>
      <c r="L13" s="45">
        <v>26</v>
      </c>
      <c r="M13" s="44">
        <v>32</v>
      </c>
      <c r="N13" s="46">
        <v>32</v>
      </c>
      <c r="O13" s="28"/>
    </row>
    <row r="14" spans="1:18" s="29" customFormat="1" ht="20.100000000000001" customHeight="1" x14ac:dyDescent="0.2">
      <c r="A14" s="18" t="s">
        <v>42</v>
      </c>
      <c r="B14" s="39">
        <v>100</v>
      </c>
      <c r="C14" s="40">
        <v>92</v>
      </c>
      <c r="D14" s="41">
        <f t="shared" si="0"/>
        <v>0.92</v>
      </c>
      <c r="E14" s="42">
        <v>84</v>
      </c>
      <c r="F14" s="43">
        <v>65</v>
      </c>
      <c r="G14" s="40">
        <v>65</v>
      </c>
      <c r="H14" s="43">
        <v>70</v>
      </c>
      <c r="I14" s="44">
        <v>71</v>
      </c>
      <c r="J14" s="43">
        <v>84</v>
      </c>
      <c r="K14" s="44">
        <v>65</v>
      </c>
      <c r="L14" s="45">
        <v>78</v>
      </c>
      <c r="M14" s="44">
        <v>67</v>
      </c>
      <c r="N14" s="46">
        <v>38</v>
      </c>
      <c r="O14" s="28"/>
    </row>
    <row r="15" spans="1:18" s="29" customFormat="1" ht="20.100000000000001" customHeight="1" x14ac:dyDescent="0.2">
      <c r="A15" s="18" t="s">
        <v>43</v>
      </c>
      <c r="B15" s="39">
        <v>306</v>
      </c>
      <c r="C15" s="40">
        <v>228</v>
      </c>
      <c r="D15" s="41">
        <f t="shared" si="0"/>
        <v>0.74509803921568629</v>
      </c>
      <c r="E15" s="42">
        <v>227</v>
      </c>
      <c r="F15" s="43">
        <v>227</v>
      </c>
      <c r="G15" s="40">
        <v>106</v>
      </c>
      <c r="H15" s="43">
        <v>76</v>
      </c>
      <c r="I15" s="44">
        <v>117</v>
      </c>
      <c r="J15" s="43">
        <v>137</v>
      </c>
      <c r="K15" s="44">
        <v>76</v>
      </c>
      <c r="L15" s="45">
        <v>179</v>
      </c>
      <c r="M15" s="44">
        <v>213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85</v>
      </c>
      <c r="C16" s="40">
        <v>22</v>
      </c>
      <c r="D16" s="41">
        <f t="shared" si="0"/>
        <v>0.25882352941176473</v>
      </c>
      <c r="E16" s="42">
        <v>0</v>
      </c>
      <c r="F16" s="43">
        <v>0</v>
      </c>
      <c r="G16" s="40">
        <v>1</v>
      </c>
      <c r="H16" s="43">
        <v>0</v>
      </c>
      <c r="I16" s="44">
        <v>0</v>
      </c>
      <c r="J16" s="43">
        <v>20</v>
      </c>
      <c r="K16" s="44">
        <v>0</v>
      </c>
      <c r="L16" s="45">
        <v>0</v>
      </c>
      <c r="M16" s="44">
        <v>0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66</v>
      </c>
      <c r="C17" s="40">
        <v>30</v>
      </c>
      <c r="D17" s="41">
        <f t="shared" si="0"/>
        <v>0.45454545454545453</v>
      </c>
      <c r="E17" s="42">
        <v>19</v>
      </c>
      <c r="F17" s="43">
        <v>0</v>
      </c>
      <c r="G17" s="40">
        <v>22</v>
      </c>
      <c r="H17" s="43">
        <v>6</v>
      </c>
      <c r="I17" s="44">
        <v>14</v>
      </c>
      <c r="J17" s="43">
        <v>30</v>
      </c>
      <c r="K17" s="44">
        <v>4</v>
      </c>
      <c r="L17" s="45">
        <v>11</v>
      </c>
      <c r="M17" s="44">
        <v>21</v>
      </c>
      <c r="N17" s="46">
        <v>11</v>
      </c>
      <c r="O17" s="28"/>
    </row>
    <row r="18" spans="1:22" s="29" customFormat="1" ht="20.100000000000001" customHeight="1" x14ac:dyDescent="0.2">
      <c r="A18" s="18" t="s">
        <v>46</v>
      </c>
      <c r="B18" s="39">
        <v>127</v>
      </c>
      <c r="C18" s="40">
        <v>83</v>
      </c>
      <c r="D18" s="41">
        <f t="shared" si="0"/>
        <v>0.65354330708661412</v>
      </c>
      <c r="E18" s="42">
        <v>61</v>
      </c>
      <c r="F18" s="43">
        <v>45</v>
      </c>
      <c r="G18" s="40">
        <v>39</v>
      </c>
      <c r="H18" s="43">
        <v>30</v>
      </c>
      <c r="I18" s="44">
        <v>29</v>
      </c>
      <c r="J18" s="43">
        <v>27</v>
      </c>
      <c r="K18" s="44">
        <v>2</v>
      </c>
      <c r="L18" s="45">
        <v>65</v>
      </c>
      <c r="M18" s="44">
        <v>37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50</v>
      </c>
      <c r="C19" s="40">
        <v>32</v>
      </c>
      <c r="D19" s="41">
        <f t="shared" si="0"/>
        <v>0.64</v>
      </c>
      <c r="E19" s="42">
        <v>32</v>
      </c>
      <c r="F19" s="43">
        <v>31</v>
      </c>
      <c r="G19" s="40">
        <v>31</v>
      </c>
      <c r="H19" s="43">
        <v>32</v>
      </c>
      <c r="I19" s="44">
        <v>0</v>
      </c>
      <c r="J19" s="43">
        <v>32</v>
      </c>
      <c r="K19" s="44">
        <v>32</v>
      </c>
      <c r="L19" s="45">
        <v>32</v>
      </c>
      <c r="M19" s="44">
        <v>31</v>
      </c>
      <c r="N19" s="46">
        <v>32</v>
      </c>
      <c r="O19" s="28"/>
    </row>
    <row r="20" spans="1:22" s="29" customFormat="1" ht="20.100000000000001" customHeight="1" x14ac:dyDescent="0.2">
      <c r="A20" s="18" t="s">
        <v>48</v>
      </c>
      <c r="B20" s="39">
        <v>84</v>
      </c>
      <c r="C20" s="40">
        <v>70</v>
      </c>
      <c r="D20" s="41">
        <f t="shared" si="0"/>
        <v>0.83333333333333337</v>
      </c>
      <c r="E20" s="42">
        <v>70</v>
      </c>
      <c r="F20" s="43">
        <v>66</v>
      </c>
      <c r="G20" s="40">
        <v>51</v>
      </c>
      <c r="H20" s="43">
        <v>66</v>
      </c>
      <c r="I20" s="44">
        <v>66</v>
      </c>
      <c r="J20" s="43">
        <v>42</v>
      </c>
      <c r="K20" s="44">
        <v>57</v>
      </c>
      <c r="L20" s="45">
        <v>23</v>
      </c>
      <c r="M20" s="44">
        <v>65</v>
      </c>
      <c r="N20" s="46">
        <v>61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130</v>
      </c>
      <c r="C21" s="51">
        <v>88</v>
      </c>
      <c r="D21" s="52">
        <f t="shared" si="0"/>
        <v>0.67692307692307696</v>
      </c>
      <c r="E21" s="53">
        <v>23</v>
      </c>
      <c r="F21" s="54">
        <v>37</v>
      </c>
      <c r="G21" s="51">
        <v>55</v>
      </c>
      <c r="H21" s="54">
        <v>4</v>
      </c>
      <c r="I21" s="55">
        <v>53</v>
      </c>
      <c r="J21" s="54">
        <v>19</v>
      </c>
      <c r="K21" s="55">
        <v>37</v>
      </c>
      <c r="L21" s="56">
        <v>0</v>
      </c>
      <c r="M21" s="55">
        <v>20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1476</v>
      </c>
      <c r="C22" s="60">
        <f>SUM(C6:C21)</f>
        <v>1049</v>
      </c>
      <c r="D22" s="61">
        <f t="shared" si="0"/>
        <v>0.71070460704607041</v>
      </c>
      <c r="E22" s="60">
        <f>SUM(E6:E21)</f>
        <v>801</v>
      </c>
      <c r="F22" s="60">
        <f t="shared" ref="F22:N22" si="1">SUM(F6:F21)</f>
        <v>699</v>
      </c>
      <c r="G22" s="60">
        <f t="shared" si="1"/>
        <v>633</v>
      </c>
      <c r="H22" s="60">
        <f t="shared" si="1"/>
        <v>388</v>
      </c>
      <c r="I22" s="60">
        <f t="shared" si="1"/>
        <v>564</v>
      </c>
      <c r="J22" s="60">
        <f t="shared" si="1"/>
        <v>629</v>
      </c>
      <c r="K22" s="60">
        <f t="shared" si="1"/>
        <v>538</v>
      </c>
      <c r="L22" s="60">
        <f t="shared" si="1"/>
        <v>548</v>
      </c>
      <c r="M22" s="60">
        <f t="shared" si="1"/>
        <v>756</v>
      </c>
      <c r="N22" s="62">
        <f t="shared" si="1"/>
        <v>309</v>
      </c>
      <c r="O22" s="28"/>
      <c r="Q22" s="63"/>
      <c r="R22" s="64"/>
      <c r="S22" s="64"/>
      <c r="T22" s="64"/>
      <c r="U22" s="64"/>
      <c r="V22" s="64"/>
    </row>
    <row r="23" spans="1:22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zoomScale="80" zoomScaleNormal="80" workbookViewId="0">
      <selection activeCell="B21" sqref="B21"/>
    </sheetView>
  </sheetViews>
  <sheetFormatPr defaultColWidth="9.140625" defaultRowHeight="12.75" x14ac:dyDescent="0.2"/>
  <cols>
    <col min="1" max="1" width="20.28515625" style="1" customWidth="1"/>
    <col min="2" max="2" width="8.85546875" style="1" customWidth="1"/>
    <col min="3" max="3" width="8.5703125" style="1" customWidth="1"/>
    <col min="4" max="4" width="8.28515625" style="1" customWidth="1"/>
    <col min="5" max="6" width="9.7109375" style="1" customWidth="1"/>
    <col min="7" max="7" width="6.140625" style="1" customWidth="1"/>
    <col min="8" max="8" width="8.7109375" style="1" customWidth="1"/>
    <col min="9" max="9" width="6.85546875" style="1" customWidth="1"/>
    <col min="10" max="10" width="7.42578125" style="1" customWidth="1"/>
    <col min="11" max="11" width="10.5703125" style="1" customWidth="1"/>
    <col min="12" max="12" width="8.5703125" style="1" customWidth="1"/>
    <col min="13" max="13" width="8.42578125" style="1" customWidth="1"/>
    <col min="14" max="14" width="7.28515625" style="1" customWidth="1"/>
    <col min="15" max="16" width="9.140625" style="1"/>
    <col min="17" max="17" width="8.85546875" style="1" customWidth="1"/>
    <col min="18" max="16384" width="9.140625" style="1"/>
  </cols>
  <sheetData>
    <row r="1" spans="1:43" ht="20.10000000000000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43" ht="20.100000000000001" customHeight="1" x14ac:dyDescent="0.2">
      <c r="A2" s="235" t="str">
        <f>'1 In School Youth Part'!$A$2</f>
        <v>FY24 QUARTER ENDING MARCH 31, 2024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43" ht="16.5" customHeight="1" thickBot="1" x14ac:dyDescent="0.25">
      <c r="A3" s="232" t="s">
        <v>53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43" ht="1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43" ht="54.7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43" s="29" customFormat="1" ht="20.100000000000001" customHeight="1" x14ac:dyDescent="0.2">
      <c r="A6" s="18" t="s">
        <v>34</v>
      </c>
      <c r="B6" s="19">
        <f>+'1 In School Youth Part'!B6+'2 Out of School Youth Part'!B6</f>
        <v>50</v>
      </c>
      <c r="C6" s="20">
        <f>+'1 In School Youth Part'!C6+'2 Out of School Youth Part'!C6</f>
        <v>51</v>
      </c>
      <c r="D6" s="21">
        <f t="shared" ref="D6:D22" si="0">(C6/B6)</f>
        <v>1.02</v>
      </c>
      <c r="E6" s="67">
        <f>+'1 In School Youth Part'!E6+'2 Out of School Youth Part'!E6</f>
        <v>0</v>
      </c>
      <c r="F6" s="25">
        <f>+'1 In School Youth Part'!F6+'2 Out of School Youth Part'!F6</f>
        <v>37</v>
      </c>
      <c r="G6" s="47">
        <f>+'1 In School Youth Part'!G6+'2 Out of School Youth Part'!G6</f>
        <v>51</v>
      </c>
      <c r="H6" s="47">
        <f>+'1 In School Youth Part'!H6+'2 Out of School Youth Part'!H6</f>
        <v>7</v>
      </c>
      <c r="I6" s="47">
        <f>+'1 In School Youth Part'!I6+'2 Out of School Youth Part'!I6</f>
        <v>19</v>
      </c>
      <c r="J6" s="47">
        <f>+'1 In School Youth Part'!J6+'2 Out of School Youth Part'!J6</f>
        <v>0</v>
      </c>
      <c r="K6" s="47">
        <f>+'1 In School Youth Part'!K6+'2 Out of School Youth Part'!K6</f>
        <v>0</v>
      </c>
      <c r="L6" s="47">
        <f>+'1 In School Youth Part'!L6+'2 Out of School Youth Part'!L6</f>
        <v>0</v>
      </c>
      <c r="M6" s="47">
        <f>+'1 In School Youth Part'!M6+'2 Out of School Youth Part'!M6</f>
        <v>51</v>
      </c>
      <c r="N6" s="68">
        <f>+'1 In School Youth Part'!N6+'2 Out of School Youth Part'!N6</f>
        <v>0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29" customFormat="1" ht="20.100000000000001" customHeight="1" x14ac:dyDescent="0.2">
      <c r="A7" s="30" t="s">
        <v>35</v>
      </c>
      <c r="B7" s="31">
        <f>+'1 In School Youth Part'!B7+'2 Out of School Youth Part'!B7</f>
        <v>82</v>
      </c>
      <c r="C7" s="32">
        <f>+'1 In School Youth Part'!C7+'2 Out of School Youth Part'!C7</f>
        <v>99</v>
      </c>
      <c r="D7" s="33">
        <f t="shared" si="0"/>
        <v>1.2073170731707317</v>
      </c>
      <c r="E7" s="69">
        <f>+'1 In School Youth Part'!E7+'2 Out of School Youth Part'!E7</f>
        <v>92</v>
      </c>
      <c r="F7" s="47">
        <f>+'1 In School Youth Part'!F7+'2 Out of School Youth Part'!F7</f>
        <v>31</v>
      </c>
      <c r="G7" s="47">
        <f>+'1 In School Youth Part'!G7+'2 Out of School Youth Part'!G7</f>
        <v>23</v>
      </c>
      <c r="H7" s="47">
        <f>+'1 In School Youth Part'!H7+'2 Out of School Youth Part'!H7</f>
        <v>18</v>
      </c>
      <c r="I7" s="47">
        <f>+'1 In School Youth Part'!I7+'2 Out of School Youth Part'!I7</f>
        <v>56</v>
      </c>
      <c r="J7" s="47">
        <f>+'1 In School Youth Part'!J7+'2 Out of School Youth Part'!J7</f>
        <v>80</v>
      </c>
      <c r="K7" s="47">
        <f>+'1 In School Youth Part'!K7+'2 Out of School Youth Part'!K7</f>
        <v>80</v>
      </c>
      <c r="L7" s="47">
        <f>+'1 In School Youth Part'!L7+'2 Out of School Youth Part'!L7</f>
        <v>78</v>
      </c>
      <c r="M7" s="47">
        <f>+'1 In School Youth Part'!M7+'2 Out of School Youth Part'!M7</f>
        <v>95</v>
      </c>
      <c r="N7" s="70">
        <f>+'1 In School Youth Part'!N7+'2 Out of School Youth Part'!N7</f>
        <v>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29" customFormat="1" ht="20.100000000000001" customHeight="1" x14ac:dyDescent="0.2">
      <c r="A8" s="18" t="s">
        <v>36</v>
      </c>
      <c r="B8" s="31">
        <f>+'1 In School Youth Part'!B8+'2 Out of School Youth Part'!B8</f>
        <v>45</v>
      </c>
      <c r="C8" s="40">
        <f>+'1 In School Youth Part'!C8+'2 Out of School Youth Part'!C8</f>
        <v>17</v>
      </c>
      <c r="D8" s="41">
        <f t="shared" si="0"/>
        <v>0.37777777777777777</v>
      </c>
      <c r="E8" s="69">
        <f>+'1 In School Youth Part'!E8+'2 Out of School Youth Part'!E8</f>
        <v>0</v>
      </c>
      <c r="F8" s="47">
        <f>+'1 In School Youth Part'!F8+'2 Out of School Youth Part'!F8</f>
        <v>16</v>
      </c>
      <c r="G8" s="47">
        <f>+'1 In School Youth Part'!G8+'2 Out of School Youth Part'!G8</f>
        <v>0</v>
      </c>
      <c r="H8" s="47">
        <f>+'1 In School Youth Part'!H8+'2 Out of School Youth Part'!H8</f>
        <v>1</v>
      </c>
      <c r="I8" s="47">
        <f>+'1 In School Youth Part'!I8+'2 Out of School Youth Part'!I8</f>
        <v>1</v>
      </c>
      <c r="J8" s="47">
        <f>+'1 In School Youth Part'!J8+'2 Out of School Youth Part'!J8</f>
        <v>2</v>
      </c>
      <c r="K8" s="47">
        <f>+'1 In School Youth Part'!K8+'2 Out of School Youth Part'!K8</f>
        <v>0</v>
      </c>
      <c r="L8" s="47">
        <f>+'1 In School Youth Part'!L8+'2 Out of School Youth Part'!L8</f>
        <v>0</v>
      </c>
      <c r="M8" s="47">
        <f>+'1 In School Youth Part'!M8+'2 Out of School Youth Part'!M8</f>
        <v>13</v>
      </c>
      <c r="N8" s="70">
        <f>+'1 In School Youth Part'!N8+'2 Out of School Youth Part'!N8</f>
        <v>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9" customFormat="1" ht="20.100000000000001" customHeight="1" x14ac:dyDescent="0.2">
      <c r="A9" s="18" t="s">
        <v>37</v>
      </c>
      <c r="B9" s="31">
        <f>+'1 In School Youth Part'!B9+'2 Out of School Youth Part'!B9</f>
        <v>72</v>
      </c>
      <c r="C9" s="40">
        <f>+'1 In School Youth Part'!C9+'2 Out of School Youth Part'!C9</f>
        <v>32</v>
      </c>
      <c r="D9" s="41">
        <f t="shared" si="0"/>
        <v>0.44444444444444442</v>
      </c>
      <c r="E9" s="69">
        <f>+'1 In School Youth Part'!E9+'2 Out of School Youth Part'!E9</f>
        <v>1</v>
      </c>
      <c r="F9" s="47">
        <f>+'1 In School Youth Part'!F9+'2 Out of School Youth Part'!F9</f>
        <v>0</v>
      </c>
      <c r="G9" s="47">
        <f>+'1 In School Youth Part'!G9+'2 Out of School Youth Part'!G9</f>
        <v>1</v>
      </c>
      <c r="H9" s="47">
        <f>+'1 In School Youth Part'!H9+'2 Out of School Youth Part'!H9</f>
        <v>1</v>
      </c>
      <c r="I9" s="47">
        <f>+'1 In School Youth Part'!I9+'2 Out of School Youth Part'!I9</f>
        <v>1</v>
      </c>
      <c r="J9" s="47">
        <f>+'1 In School Youth Part'!J9+'2 Out of School Youth Part'!J9</f>
        <v>12</v>
      </c>
      <c r="K9" s="47">
        <f>+'1 In School Youth Part'!K9+'2 Out of School Youth Part'!K9</f>
        <v>0</v>
      </c>
      <c r="L9" s="47">
        <f>+'1 In School Youth Part'!L9+'2 Out of School Youth Part'!L9</f>
        <v>1</v>
      </c>
      <c r="M9" s="47">
        <f>+'1 In School Youth Part'!M9+'2 Out of School Youth Part'!M9</f>
        <v>1</v>
      </c>
      <c r="N9" s="70">
        <f>+'1 In School Youth Part'!N9+'2 Out of School Youth Part'!N9</f>
        <v>0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9" customFormat="1" ht="20.100000000000001" customHeight="1" x14ac:dyDescent="0.2">
      <c r="A10" s="18" t="s">
        <v>38</v>
      </c>
      <c r="B10" s="31">
        <f>+'1 In School Youth Part'!B10+'2 Out of School Youth Part'!B10</f>
        <v>74</v>
      </c>
      <c r="C10" s="40">
        <f>+'1 In School Youth Part'!C10+'2 Out of School Youth Part'!C10</f>
        <v>56</v>
      </c>
      <c r="D10" s="41">
        <f t="shared" si="0"/>
        <v>0.7567567567567568</v>
      </c>
      <c r="E10" s="69">
        <f>+'1 In School Youth Part'!E10+'2 Out of School Youth Part'!E10</f>
        <v>56</v>
      </c>
      <c r="F10" s="47">
        <f>+'1 In School Youth Part'!F10+'2 Out of School Youth Part'!F10</f>
        <v>56</v>
      </c>
      <c r="G10" s="47">
        <f>+'1 In School Youth Part'!G10+'2 Out of School Youth Part'!G10</f>
        <v>56</v>
      </c>
      <c r="H10" s="47">
        <f>+'1 In School Youth Part'!H10+'2 Out of School Youth Part'!H10</f>
        <v>56</v>
      </c>
      <c r="I10" s="47">
        <f>+'1 In School Youth Part'!I10+'2 Out of School Youth Part'!I10</f>
        <v>56</v>
      </c>
      <c r="J10" s="47">
        <f>+'1 In School Youth Part'!J10+'2 Out of School Youth Part'!J10</f>
        <v>56</v>
      </c>
      <c r="K10" s="47">
        <f>+'1 In School Youth Part'!K10+'2 Out of School Youth Part'!K10</f>
        <v>56</v>
      </c>
      <c r="L10" s="47">
        <f>+'1 In School Youth Part'!L10+'2 Out of School Youth Part'!L10</f>
        <v>56</v>
      </c>
      <c r="M10" s="47">
        <f>+'1 In School Youth Part'!M10+'2 Out of School Youth Part'!M10</f>
        <v>6</v>
      </c>
      <c r="N10" s="70">
        <f>+'1 In School Youth Part'!N10+'2 Out of School Youth Part'!N10</f>
        <v>56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29" customFormat="1" ht="20.100000000000001" customHeight="1" x14ac:dyDescent="0.2">
      <c r="A11" s="18" t="s">
        <v>39</v>
      </c>
      <c r="B11" s="31">
        <f>+'1 In School Youth Part'!B11+'2 Out of School Youth Part'!B11</f>
        <v>106</v>
      </c>
      <c r="C11" s="40">
        <f>+'1 In School Youth Part'!C11+'2 Out of School Youth Part'!C11</f>
        <v>96</v>
      </c>
      <c r="D11" s="41">
        <f t="shared" si="0"/>
        <v>0.90566037735849059</v>
      </c>
      <c r="E11" s="69">
        <f>+'1 In School Youth Part'!E11+'2 Out of School Youth Part'!E11</f>
        <v>94</v>
      </c>
      <c r="F11" s="47">
        <f>+'1 In School Youth Part'!F11+'2 Out of School Youth Part'!F11</f>
        <v>56</v>
      </c>
      <c r="G11" s="47">
        <f>+'1 In School Youth Part'!G11+'2 Out of School Youth Part'!G11</f>
        <v>89</v>
      </c>
      <c r="H11" s="47">
        <f>+'1 In School Youth Part'!H11+'2 Out of School Youth Part'!H11</f>
        <v>1</v>
      </c>
      <c r="I11" s="47">
        <f>+'1 In School Youth Part'!I11+'2 Out of School Youth Part'!I11</f>
        <v>49</v>
      </c>
      <c r="J11" s="47">
        <f>+'1 In School Youth Part'!J11+'2 Out of School Youth Part'!J11</f>
        <v>52</v>
      </c>
      <c r="K11" s="47">
        <f>+'1 In School Youth Part'!K11+'2 Out of School Youth Part'!K11</f>
        <v>93</v>
      </c>
      <c r="L11" s="47">
        <f>+'1 In School Youth Part'!L11+'2 Out of School Youth Part'!L11</f>
        <v>0</v>
      </c>
      <c r="M11" s="47">
        <f>+'1 In School Youth Part'!M11+'2 Out of School Youth Part'!M11</f>
        <v>94</v>
      </c>
      <c r="N11" s="70">
        <f>+'1 In School Youth Part'!N11+'2 Out of School Youth Part'!N11</f>
        <v>79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29" customFormat="1" ht="20.100000000000001" customHeight="1" x14ac:dyDescent="0.2">
      <c r="A12" s="18" t="s">
        <v>40</v>
      </c>
      <c r="B12" s="31">
        <f>+'1 In School Youth Part'!B12+'2 Out of School Youth Part'!B12</f>
        <v>55</v>
      </c>
      <c r="C12" s="40">
        <f>+'1 In School Youth Part'!C12+'2 Out of School Youth Part'!C12</f>
        <v>22</v>
      </c>
      <c r="D12" s="41">
        <f t="shared" si="0"/>
        <v>0.4</v>
      </c>
      <c r="E12" s="69">
        <f>+'1 In School Youth Part'!E12+'2 Out of School Youth Part'!E12</f>
        <v>12</v>
      </c>
      <c r="F12" s="47">
        <f>+'1 In School Youth Part'!F12+'2 Out of School Youth Part'!F12</f>
        <v>0</v>
      </c>
      <c r="G12" s="47">
        <f>+'1 In School Youth Part'!G12+'2 Out of School Youth Part'!G12</f>
        <v>12</v>
      </c>
      <c r="H12" s="47">
        <f>+'1 In School Youth Part'!H12+'2 Out of School Youth Part'!H12</f>
        <v>0</v>
      </c>
      <c r="I12" s="47">
        <f>+'1 In School Youth Part'!I12+'2 Out of School Youth Part'!I12</f>
        <v>2</v>
      </c>
      <c r="J12" s="47">
        <f>+'1 In School Youth Part'!J12+'2 Out of School Youth Part'!J12</f>
        <v>5</v>
      </c>
      <c r="K12" s="47">
        <f>+'1 In School Youth Part'!K12+'2 Out of School Youth Part'!K12</f>
        <v>6</v>
      </c>
      <c r="L12" s="47">
        <f>+'1 In School Youth Part'!L12+'2 Out of School Youth Part'!L12</f>
        <v>0</v>
      </c>
      <c r="M12" s="47">
        <f>+'1 In School Youth Part'!M12+'2 Out of School Youth Part'!M12</f>
        <v>12</v>
      </c>
      <c r="N12" s="70">
        <f>+'1 In School Youth Part'!N12+'2 Out of School Youth Part'!N12</f>
        <v>0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29" customFormat="1" ht="20.100000000000001" customHeight="1" x14ac:dyDescent="0.2">
      <c r="A13" s="18" t="s">
        <v>41</v>
      </c>
      <c r="B13" s="31">
        <f>+'1 In School Youth Part'!B13+'2 Out of School Youth Part'!B13</f>
        <v>69</v>
      </c>
      <c r="C13" s="40">
        <f>+'1 In School Youth Part'!C13+'2 Out of School Youth Part'!C13</f>
        <v>58</v>
      </c>
      <c r="D13" s="41">
        <f t="shared" si="0"/>
        <v>0.84057971014492749</v>
      </c>
      <c r="E13" s="69">
        <f>+'1 In School Youth Part'!E13+'2 Out of School Youth Part'!E13</f>
        <v>57</v>
      </c>
      <c r="F13" s="47">
        <f>+'1 In School Youth Part'!F13+'2 Out of School Youth Part'!F13</f>
        <v>57</v>
      </c>
      <c r="G13" s="47">
        <f>+'1 In School Youth Part'!G13+'2 Out of School Youth Part'!G13</f>
        <v>57</v>
      </c>
      <c r="H13" s="47">
        <f>+'1 In School Youth Part'!H13+'2 Out of School Youth Part'!H13</f>
        <v>45</v>
      </c>
      <c r="I13" s="47">
        <f>+'1 In School Youth Part'!I13+'2 Out of School Youth Part'!I13</f>
        <v>57</v>
      </c>
      <c r="J13" s="47">
        <f>+'1 In School Youth Part'!J13+'2 Out of School Youth Part'!J13</f>
        <v>57</v>
      </c>
      <c r="K13" s="47">
        <f>+'1 In School Youth Part'!K13+'2 Out of School Youth Part'!K13</f>
        <v>57</v>
      </c>
      <c r="L13" s="47">
        <f>+'1 In School Youth Part'!L13+'2 Out of School Youth Part'!L13</f>
        <v>49</v>
      </c>
      <c r="M13" s="47">
        <f>+'1 In School Youth Part'!M13+'2 Out of School Youth Part'!M13</f>
        <v>57</v>
      </c>
      <c r="N13" s="70">
        <f>+'1 In School Youth Part'!N13+'2 Out of School Youth Part'!N13</f>
        <v>57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29" customFormat="1" ht="20.100000000000001" customHeight="1" x14ac:dyDescent="0.2">
      <c r="A14" s="18" t="s">
        <v>42</v>
      </c>
      <c r="B14" s="31">
        <f>+'1 In School Youth Part'!B14+'2 Out of School Youth Part'!B14</f>
        <v>100</v>
      </c>
      <c r="C14" s="40">
        <f>+'1 In School Youth Part'!C14+'2 Out of School Youth Part'!C14</f>
        <v>93</v>
      </c>
      <c r="D14" s="41">
        <f t="shared" si="0"/>
        <v>0.93</v>
      </c>
      <c r="E14" s="69">
        <f>+'1 In School Youth Part'!E14+'2 Out of School Youth Part'!E14</f>
        <v>85</v>
      </c>
      <c r="F14" s="47">
        <f>+'1 In School Youth Part'!F14+'2 Out of School Youth Part'!F14</f>
        <v>65</v>
      </c>
      <c r="G14" s="47">
        <f>+'1 In School Youth Part'!G14+'2 Out of School Youth Part'!G14</f>
        <v>66</v>
      </c>
      <c r="H14" s="47">
        <f>+'1 In School Youth Part'!H14+'2 Out of School Youth Part'!H14</f>
        <v>71</v>
      </c>
      <c r="I14" s="47">
        <f>+'1 In School Youth Part'!I14+'2 Out of School Youth Part'!I14</f>
        <v>72</v>
      </c>
      <c r="J14" s="47">
        <f>+'1 In School Youth Part'!J14+'2 Out of School Youth Part'!J14</f>
        <v>85</v>
      </c>
      <c r="K14" s="47">
        <f>+'1 In School Youth Part'!K14+'2 Out of School Youth Part'!K14</f>
        <v>66</v>
      </c>
      <c r="L14" s="47">
        <f>+'1 In School Youth Part'!L14+'2 Out of School Youth Part'!L14</f>
        <v>79</v>
      </c>
      <c r="M14" s="47">
        <f>+'1 In School Youth Part'!M14+'2 Out of School Youth Part'!M14</f>
        <v>67</v>
      </c>
      <c r="N14" s="70">
        <f>+'1 In School Youth Part'!N14+'2 Out of School Youth Part'!N14</f>
        <v>39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29" customFormat="1" ht="20.100000000000001" customHeight="1" x14ac:dyDescent="0.2">
      <c r="A15" s="18" t="s">
        <v>43</v>
      </c>
      <c r="B15" s="31">
        <f>+'1 In School Youth Part'!B15+'2 Out of School Youth Part'!B15</f>
        <v>457</v>
      </c>
      <c r="C15" s="40">
        <f>+'1 In School Youth Part'!C15+'2 Out of School Youth Part'!C15</f>
        <v>386</v>
      </c>
      <c r="D15" s="41">
        <f t="shared" si="0"/>
        <v>0.84463894967177244</v>
      </c>
      <c r="E15" s="69">
        <f>+'1 In School Youth Part'!E15+'2 Out of School Youth Part'!E15</f>
        <v>323</v>
      </c>
      <c r="F15" s="47">
        <f>+'1 In School Youth Part'!F15+'2 Out of School Youth Part'!F15</f>
        <v>234</v>
      </c>
      <c r="G15" s="47">
        <f>+'1 In School Youth Part'!G15+'2 Out of School Youth Part'!G15</f>
        <v>261</v>
      </c>
      <c r="H15" s="47">
        <f>+'1 In School Youth Part'!H15+'2 Out of School Youth Part'!H15</f>
        <v>174</v>
      </c>
      <c r="I15" s="47">
        <f>+'1 In School Youth Part'!I15+'2 Out of School Youth Part'!I15</f>
        <v>237</v>
      </c>
      <c r="J15" s="47">
        <f>+'1 In School Youth Part'!J15+'2 Out of School Youth Part'!J15</f>
        <v>204</v>
      </c>
      <c r="K15" s="47">
        <f>+'1 In School Youth Part'!K15+'2 Out of School Youth Part'!K15</f>
        <v>165</v>
      </c>
      <c r="L15" s="47">
        <f>+'1 In School Youth Part'!L15+'2 Out of School Youth Part'!L15</f>
        <v>276</v>
      </c>
      <c r="M15" s="47">
        <f>+'1 In School Youth Part'!M15+'2 Out of School Youth Part'!M15</f>
        <v>306</v>
      </c>
      <c r="N15" s="70">
        <f>+'1 In School Youth Part'!N15+'2 Out of School Youth Part'!N15</f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29" customFormat="1" ht="20.100000000000001" customHeight="1" x14ac:dyDescent="0.2">
      <c r="A16" s="18" t="s">
        <v>44</v>
      </c>
      <c r="B16" s="31">
        <f>+'1 In School Youth Part'!B16+'2 Out of School Youth Part'!B16</f>
        <v>93</v>
      </c>
      <c r="C16" s="40">
        <f>+'1 In School Youth Part'!C16+'2 Out of School Youth Part'!C16</f>
        <v>28</v>
      </c>
      <c r="D16" s="41">
        <f t="shared" si="0"/>
        <v>0.30107526881720431</v>
      </c>
      <c r="E16" s="69">
        <f>+'1 In School Youth Part'!E16+'2 Out of School Youth Part'!E16</f>
        <v>6</v>
      </c>
      <c r="F16" s="47">
        <f>+'1 In School Youth Part'!F16+'2 Out of School Youth Part'!F16</f>
        <v>6</v>
      </c>
      <c r="G16" s="47">
        <f>+'1 In School Youth Part'!G16+'2 Out of School Youth Part'!G16</f>
        <v>7</v>
      </c>
      <c r="H16" s="47">
        <f>+'1 In School Youth Part'!H16+'2 Out of School Youth Part'!H16</f>
        <v>6</v>
      </c>
      <c r="I16" s="47">
        <f>+'1 In School Youth Part'!I16+'2 Out of School Youth Part'!I16</f>
        <v>6</v>
      </c>
      <c r="J16" s="47">
        <f>+'1 In School Youth Part'!J16+'2 Out of School Youth Part'!J16</f>
        <v>26</v>
      </c>
      <c r="K16" s="47">
        <f>+'1 In School Youth Part'!K16+'2 Out of School Youth Part'!K16</f>
        <v>6</v>
      </c>
      <c r="L16" s="47">
        <f>+'1 In School Youth Part'!L16+'2 Out of School Youth Part'!L16</f>
        <v>6</v>
      </c>
      <c r="M16" s="47">
        <f>+'1 In School Youth Part'!M16+'2 Out of School Youth Part'!M16</f>
        <v>6</v>
      </c>
      <c r="N16" s="70">
        <f>+'1 In School Youth Part'!N16+'2 Out of School Youth Part'!N16</f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29" customFormat="1" ht="20.100000000000001" customHeight="1" x14ac:dyDescent="0.2">
      <c r="A17" s="18" t="s">
        <v>45</v>
      </c>
      <c r="B17" s="31">
        <f>+'1 In School Youth Part'!B17+'2 Out of School Youth Part'!B17</f>
        <v>79</v>
      </c>
      <c r="C17" s="40">
        <f>+'1 In School Youth Part'!C17+'2 Out of School Youth Part'!C17</f>
        <v>39</v>
      </c>
      <c r="D17" s="41">
        <f t="shared" si="0"/>
        <v>0.49367088607594939</v>
      </c>
      <c r="E17" s="69">
        <f>+'1 In School Youth Part'!E17+'2 Out of School Youth Part'!E17</f>
        <v>28</v>
      </c>
      <c r="F17" s="47">
        <f>+'1 In School Youth Part'!F17+'2 Out of School Youth Part'!F17</f>
        <v>0</v>
      </c>
      <c r="G17" s="47">
        <f>+'1 In School Youth Part'!G17+'2 Out of School Youth Part'!G17</f>
        <v>23</v>
      </c>
      <c r="H17" s="47">
        <f>+'1 In School Youth Part'!H17+'2 Out of School Youth Part'!H17</f>
        <v>15</v>
      </c>
      <c r="I17" s="47">
        <f>+'1 In School Youth Part'!I17+'2 Out of School Youth Part'!I17</f>
        <v>23</v>
      </c>
      <c r="J17" s="47">
        <f>+'1 In School Youth Part'!J17+'2 Out of School Youth Part'!J17</f>
        <v>39</v>
      </c>
      <c r="K17" s="47">
        <f>+'1 In School Youth Part'!K17+'2 Out of School Youth Part'!K17</f>
        <v>13</v>
      </c>
      <c r="L17" s="47">
        <f>+'1 In School Youth Part'!L17+'2 Out of School Youth Part'!L17</f>
        <v>20</v>
      </c>
      <c r="M17" s="47">
        <f>+'1 In School Youth Part'!M17+'2 Out of School Youth Part'!M17</f>
        <v>30</v>
      </c>
      <c r="N17" s="70">
        <f>+'1 In School Youth Part'!N17+'2 Out of School Youth Part'!N17</f>
        <v>11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29" customFormat="1" ht="20.100000000000001" customHeight="1" x14ac:dyDescent="0.2">
      <c r="A18" s="18" t="s">
        <v>46</v>
      </c>
      <c r="B18" s="31">
        <f>+'1 In School Youth Part'!B18+'2 Out of School Youth Part'!B18</f>
        <v>172</v>
      </c>
      <c r="C18" s="40">
        <f>+'1 In School Youth Part'!C18+'2 Out of School Youth Part'!C18</f>
        <v>92</v>
      </c>
      <c r="D18" s="41">
        <f t="shared" si="0"/>
        <v>0.53488372093023251</v>
      </c>
      <c r="E18" s="69">
        <f>+'1 In School Youth Part'!E18+'2 Out of School Youth Part'!E18</f>
        <v>67</v>
      </c>
      <c r="F18" s="47">
        <f>+'1 In School Youth Part'!F18+'2 Out of School Youth Part'!F18</f>
        <v>50</v>
      </c>
      <c r="G18" s="47">
        <f>+'1 In School Youth Part'!G18+'2 Out of School Youth Part'!G18</f>
        <v>46</v>
      </c>
      <c r="H18" s="47">
        <f>+'1 In School Youth Part'!H18+'2 Out of School Youth Part'!H18</f>
        <v>37</v>
      </c>
      <c r="I18" s="47">
        <f>+'1 In School Youth Part'!I18+'2 Out of School Youth Part'!I18</f>
        <v>36</v>
      </c>
      <c r="J18" s="47">
        <f>+'1 In School Youth Part'!J18+'2 Out of School Youth Part'!J18</f>
        <v>28</v>
      </c>
      <c r="K18" s="47">
        <f>+'1 In School Youth Part'!K18+'2 Out of School Youth Part'!K18</f>
        <v>2</v>
      </c>
      <c r="L18" s="47">
        <f>+'1 In School Youth Part'!L18+'2 Out of School Youth Part'!L18</f>
        <v>73</v>
      </c>
      <c r="M18" s="47">
        <f>+'1 In School Youth Part'!M18+'2 Out of School Youth Part'!M18</f>
        <v>44</v>
      </c>
      <c r="N18" s="70">
        <f>+'1 In School Youth Part'!N18+'2 Out of School Youth Part'!N18</f>
        <v>0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29" customFormat="1" ht="20.100000000000001" customHeight="1" x14ac:dyDescent="0.2">
      <c r="A19" s="18" t="s">
        <v>47</v>
      </c>
      <c r="B19" s="31">
        <f>+'1 In School Youth Part'!B19+'2 Out of School Youth Part'!B19</f>
        <v>50</v>
      </c>
      <c r="C19" s="40">
        <f>+'1 In School Youth Part'!C19+'2 Out of School Youth Part'!C19</f>
        <v>32</v>
      </c>
      <c r="D19" s="41">
        <f t="shared" si="0"/>
        <v>0.64</v>
      </c>
      <c r="E19" s="69">
        <f>+'1 In School Youth Part'!E19+'2 Out of School Youth Part'!E19</f>
        <v>32</v>
      </c>
      <c r="F19" s="47">
        <f>+'1 In School Youth Part'!F19+'2 Out of School Youth Part'!F19</f>
        <v>31</v>
      </c>
      <c r="G19" s="47">
        <f>+'1 In School Youth Part'!G19+'2 Out of School Youth Part'!G19</f>
        <v>31</v>
      </c>
      <c r="H19" s="47">
        <f>+'1 In School Youth Part'!H19+'2 Out of School Youth Part'!H19</f>
        <v>32</v>
      </c>
      <c r="I19" s="47">
        <f>+'1 In School Youth Part'!I19+'2 Out of School Youth Part'!I19</f>
        <v>0</v>
      </c>
      <c r="J19" s="47">
        <f>+'1 In School Youth Part'!J19+'2 Out of School Youth Part'!J19</f>
        <v>32</v>
      </c>
      <c r="K19" s="47">
        <f>+'1 In School Youth Part'!K19+'2 Out of School Youth Part'!K19</f>
        <v>32</v>
      </c>
      <c r="L19" s="47">
        <f>+'1 In School Youth Part'!L19+'2 Out of School Youth Part'!L19</f>
        <v>32</v>
      </c>
      <c r="M19" s="47">
        <f>+'1 In School Youth Part'!M19+'2 Out of School Youth Part'!M19</f>
        <v>31</v>
      </c>
      <c r="N19" s="70">
        <f>+'1 In School Youth Part'!N19+'2 Out of School Youth Part'!N19</f>
        <v>32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29" customFormat="1" ht="20.100000000000001" customHeight="1" x14ac:dyDescent="0.2">
      <c r="A20" s="18" t="s">
        <v>48</v>
      </c>
      <c r="B20" s="31">
        <f>+'1 In School Youth Part'!B20+'2 Out of School Youth Part'!B20</f>
        <v>84</v>
      </c>
      <c r="C20" s="40">
        <f>+'1 In School Youth Part'!C20+'2 Out of School Youth Part'!C20</f>
        <v>70</v>
      </c>
      <c r="D20" s="41">
        <f t="shared" si="0"/>
        <v>0.83333333333333337</v>
      </c>
      <c r="E20" s="69">
        <f>+'1 In School Youth Part'!E20+'2 Out of School Youth Part'!E20</f>
        <v>70</v>
      </c>
      <c r="F20" s="47">
        <f>+'1 In School Youth Part'!F20+'2 Out of School Youth Part'!F20</f>
        <v>66</v>
      </c>
      <c r="G20" s="47">
        <f>+'1 In School Youth Part'!G20+'2 Out of School Youth Part'!G20</f>
        <v>51</v>
      </c>
      <c r="H20" s="47">
        <f>+'1 In School Youth Part'!H20+'2 Out of School Youth Part'!H20</f>
        <v>66</v>
      </c>
      <c r="I20" s="47">
        <f>+'1 In School Youth Part'!I20+'2 Out of School Youth Part'!I20</f>
        <v>66</v>
      </c>
      <c r="J20" s="47">
        <f>+'1 In School Youth Part'!J20+'2 Out of School Youth Part'!J20</f>
        <v>42</v>
      </c>
      <c r="K20" s="47">
        <f>+'1 In School Youth Part'!K20+'2 Out of School Youth Part'!K20</f>
        <v>57</v>
      </c>
      <c r="L20" s="47">
        <f>+'1 In School Youth Part'!L20+'2 Out of School Youth Part'!L20</f>
        <v>23</v>
      </c>
      <c r="M20" s="47">
        <f>+'1 In School Youth Part'!M20+'2 Out of School Youth Part'!M20</f>
        <v>65</v>
      </c>
      <c r="N20" s="70">
        <f>+'1 In School Youth Part'!N20+'2 Out of School Youth Part'!N20</f>
        <v>61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29" customFormat="1" ht="20.100000000000001" customHeight="1" thickBot="1" x14ac:dyDescent="0.25">
      <c r="A21" s="49" t="s">
        <v>49</v>
      </c>
      <c r="B21" s="71">
        <f>+'1 In School Youth Part'!B21+'2 Out of School Youth Part'!B21</f>
        <v>160</v>
      </c>
      <c r="C21" s="51">
        <f>+'1 In School Youth Part'!C21+'2 Out of School Youth Part'!C21</f>
        <v>119</v>
      </c>
      <c r="D21" s="52">
        <f t="shared" si="0"/>
        <v>0.74375000000000002</v>
      </c>
      <c r="E21" s="69">
        <f>+'1 In School Youth Part'!E21+'2 Out of School Youth Part'!E21</f>
        <v>25</v>
      </c>
      <c r="F21" s="47">
        <f>+'1 In School Youth Part'!F21+'2 Out of School Youth Part'!F21</f>
        <v>41</v>
      </c>
      <c r="G21" s="47">
        <f>+'1 In School Youth Part'!G21+'2 Out of School Youth Part'!G21</f>
        <v>71</v>
      </c>
      <c r="H21" s="47">
        <f>+'1 In School Youth Part'!H21+'2 Out of School Youth Part'!H21</f>
        <v>8</v>
      </c>
      <c r="I21" s="47">
        <f>+'1 In School Youth Part'!I21+'2 Out of School Youth Part'!I21</f>
        <v>69</v>
      </c>
      <c r="J21" s="47">
        <f>+'1 In School Youth Part'!J21+'2 Out of School Youth Part'!J21</f>
        <v>26</v>
      </c>
      <c r="K21" s="47">
        <f>+'1 In School Youth Part'!K21+'2 Out of School Youth Part'!K21</f>
        <v>41</v>
      </c>
      <c r="L21" s="47">
        <f>+'1 In School Youth Part'!L21+'2 Out of School Youth Part'!L21</f>
        <v>0</v>
      </c>
      <c r="M21" s="47">
        <f>+'1 In School Youth Part'!M21+'2 Out of School Youth Part'!M21</f>
        <v>32</v>
      </c>
      <c r="N21" s="72">
        <f>+'1 In School Youth Part'!N21+'2 Out of School Youth Part'!N21</f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s="29" customFormat="1" ht="20.100000000000001" customHeight="1" thickBot="1" x14ac:dyDescent="0.25">
      <c r="A22" s="58" t="s">
        <v>50</v>
      </c>
      <c r="B22" s="59">
        <f>SUM(B6:B21)</f>
        <v>1748</v>
      </c>
      <c r="C22" s="60">
        <f>SUM(C6:C21)</f>
        <v>1290</v>
      </c>
      <c r="D22" s="61">
        <f t="shared" si="0"/>
        <v>0.73798627002288331</v>
      </c>
      <c r="E22" s="73">
        <f>SUM(E6:E21)</f>
        <v>948</v>
      </c>
      <c r="F22" s="74">
        <f t="shared" ref="F22:N22" si="1">SUM(F6:F21)</f>
        <v>746</v>
      </c>
      <c r="G22" s="60">
        <f t="shared" si="1"/>
        <v>845</v>
      </c>
      <c r="H22" s="60">
        <f t="shared" si="1"/>
        <v>538</v>
      </c>
      <c r="I22" s="60">
        <f t="shared" si="1"/>
        <v>750</v>
      </c>
      <c r="J22" s="60">
        <f t="shared" si="1"/>
        <v>746</v>
      </c>
      <c r="K22" s="60">
        <f t="shared" si="1"/>
        <v>674</v>
      </c>
      <c r="L22" s="60">
        <f t="shared" si="1"/>
        <v>693</v>
      </c>
      <c r="M22" s="60">
        <f t="shared" si="1"/>
        <v>910</v>
      </c>
      <c r="N22" s="62">
        <f t="shared" si="1"/>
        <v>335</v>
      </c>
      <c r="O22" s="28"/>
      <c r="Q22" s="63"/>
      <c r="R22" s="64"/>
      <c r="S22" s="64"/>
      <c r="T22" s="64"/>
      <c r="U22" s="64"/>
      <c r="V22" s="64"/>
      <c r="W22" s="28"/>
      <c r="X22" s="28"/>
      <c r="Y22" s="28"/>
      <c r="Z22" s="28"/>
      <c r="AA22" s="28"/>
      <c r="AB22" s="28"/>
      <c r="AC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43" x14ac:dyDescent="0.2">
      <c r="A24" s="75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topLeftCell="A4" zoomScale="70" zoomScaleNormal="70" workbookViewId="0">
      <selection activeCell="M8" sqref="M8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7" t="str">
        <f>+'1 In School Youth Part'!A1:N1</f>
        <v>TAB 7 - WIOA TITLE I PARTICIPANT SUMMARY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/>
    </row>
    <row r="2" spans="1:17" ht="21.95" customHeight="1" x14ac:dyDescent="0.2">
      <c r="A2" s="264" t="str">
        <f>'1 In School Youth Part'!$A$2</f>
        <v>FY24 QUARTER ENDING MARCH 31, 2024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49" t="s">
        <v>54</v>
      </c>
      <c r="B3" s="250"/>
      <c r="C3" s="250"/>
      <c r="D3" s="250"/>
      <c r="E3" s="250"/>
      <c r="F3" s="250"/>
      <c r="G3" s="250"/>
      <c r="H3" s="250"/>
      <c r="I3" s="250"/>
      <c r="J3" s="250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63" t="s">
        <v>55</v>
      </c>
      <c r="C4" s="263"/>
      <c r="D4" s="248"/>
      <c r="E4" s="247" t="s">
        <v>56</v>
      </c>
      <c r="F4" s="261"/>
      <c r="G4" s="262"/>
      <c r="H4" s="247" t="s">
        <v>57</v>
      </c>
      <c r="I4" s="248"/>
      <c r="J4" s="76" t="s">
        <v>58</v>
      </c>
      <c r="K4" s="260" t="s">
        <v>59</v>
      </c>
      <c r="L4" s="248"/>
      <c r="M4" s="216" t="s">
        <v>60</v>
      </c>
      <c r="N4" s="247" t="s">
        <v>61</v>
      </c>
      <c r="O4" s="262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0</v>
      </c>
      <c r="C6" s="80">
        <v>0</v>
      </c>
      <c r="D6" s="41">
        <f>IF(B6&gt;0,C6/B6,0)</f>
        <v>0</v>
      </c>
      <c r="E6" s="31">
        <v>0</v>
      </c>
      <c r="F6" s="81">
        <v>0</v>
      </c>
      <c r="G6" s="41">
        <f>IF(E6&gt;0,F6/E6,0)</f>
        <v>0</v>
      </c>
      <c r="H6" s="34">
        <v>0</v>
      </c>
      <c r="I6" s="82">
        <v>0</v>
      </c>
      <c r="J6" s="83">
        <v>0</v>
      </c>
      <c r="K6" s="84">
        <f t="shared" ref="K6:K17" si="0">IF((E6+H6)&gt;0,(E6+H6)/B6,0)</f>
        <v>0</v>
      </c>
      <c r="L6" s="33">
        <f>IF(C6&gt;0,(F6+I6-J6)/C6,0)</f>
        <v>0</v>
      </c>
      <c r="M6" s="85">
        <v>0</v>
      </c>
      <c r="N6" s="31">
        <v>0</v>
      </c>
      <c r="O6" s="86">
        <v>0</v>
      </c>
      <c r="Q6" s="87"/>
    </row>
    <row r="7" spans="1:17" s="29" customFormat="1" ht="21.95" customHeight="1" x14ac:dyDescent="0.2">
      <c r="A7" s="30" t="s">
        <v>35</v>
      </c>
      <c r="B7" s="79">
        <v>1</v>
      </c>
      <c r="C7" s="80">
        <v>0</v>
      </c>
      <c r="D7" s="41">
        <f t="shared" ref="D7:D21" si="1">IF(B7&gt;0,C7/B7,0)</f>
        <v>0</v>
      </c>
      <c r="E7" s="31">
        <v>0</v>
      </c>
      <c r="F7" s="81">
        <v>0</v>
      </c>
      <c r="G7" s="41">
        <f t="shared" ref="G7:G20" si="2">IF(E7&gt;0,F7/E7,0)</f>
        <v>0</v>
      </c>
      <c r="H7" s="34">
        <v>0</v>
      </c>
      <c r="I7" s="82">
        <v>0</v>
      </c>
      <c r="J7" s="89">
        <v>0</v>
      </c>
      <c r="K7" s="84">
        <f t="shared" si="0"/>
        <v>0</v>
      </c>
      <c r="L7" s="33">
        <f t="shared" ref="L7:L22" si="3">IF(C7&gt;0,(F7+I7-J7)/C7,0)</f>
        <v>0</v>
      </c>
      <c r="M7" s="85">
        <v>0</v>
      </c>
      <c r="N7" s="31">
        <v>0</v>
      </c>
      <c r="O7" s="86">
        <v>0</v>
      </c>
      <c r="Q7" s="87"/>
    </row>
    <row r="8" spans="1:17" s="29" customFormat="1" ht="21.95" customHeight="1" x14ac:dyDescent="0.2">
      <c r="A8" s="18" t="s">
        <v>36</v>
      </c>
      <c r="B8" s="90">
        <v>0</v>
      </c>
      <c r="C8" s="47">
        <v>0</v>
      </c>
      <c r="D8" s="41">
        <f t="shared" si="1"/>
        <v>0</v>
      </c>
      <c r="E8" s="39">
        <v>0</v>
      </c>
      <c r="F8" s="91">
        <v>0</v>
      </c>
      <c r="G8" s="41">
        <f t="shared" si="2"/>
        <v>0</v>
      </c>
      <c r="H8" s="92">
        <v>0</v>
      </c>
      <c r="I8" s="93">
        <v>0</v>
      </c>
      <c r="J8" s="94">
        <v>0</v>
      </c>
      <c r="K8" s="84">
        <f t="shared" si="0"/>
        <v>0</v>
      </c>
      <c r="L8" s="33">
        <f t="shared" si="3"/>
        <v>0</v>
      </c>
      <c r="M8" s="95">
        <v>0</v>
      </c>
      <c r="N8" s="39">
        <v>0</v>
      </c>
      <c r="O8" s="70">
        <v>0</v>
      </c>
    </row>
    <row r="9" spans="1:17" s="29" customFormat="1" ht="21.95" customHeight="1" x14ac:dyDescent="0.2">
      <c r="A9" s="18" t="s">
        <v>37</v>
      </c>
      <c r="B9" s="90">
        <v>0</v>
      </c>
      <c r="C9" s="47">
        <v>0</v>
      </c>
      <c r="D9" s="41">
        <f t="shared" si="1"/>
        <v>0</v>
      </c>
      <c r="E9" s="39">
        <v>0</v>
      </c>
      <c r="F9" s="91">
        <v>0</v>
      </c>
      <c r="G9" s="41">
        <f t="shared" si="2"/>
        <v>0</v>
      </c>
      <c r="H9" s="42">
        <v>0</v>
      </c>
      <c r="I9" s="48">
        <v>0</v>
      </c>
      <c r="J9" s="94">
        <v>0</v>
      </c>
      <c r="K9" s="84">
        <f t="shared" si="0"/>
        <v>0</v>
      </c>
      <c r="L9" s="33">
        <f t="shared" si="3"/>
        <v>0</v>
      </c>
      <c r="M9" s="95">
        <v>0</v>
      </c>
      <c r="N9" s="39">
        <v>0</v>
      </c>
      <c r="O9" s="70">
        <v>0</v>
      </c>
      <c r="Q9" s="87"/>
    </row>
    <row r="10" spans="1:17" s="29" customFormat="1" ht="21.95" customHeight="1" x14ac:dyDescent="0.2">
      <c r="A10" s="18" t="s">
        <v>38</v>
      </c>
      <c r="B10" s="90">
        <v>0</v>
      </c>
      <c r="C10" s="47">
        <v>0</v>
      </c>
      <c r="D10" s="41">
        <f t="shared" si="1"/>
        <v>0</v>
      </c>
      <c r="E10" s="39">
        <v>0</v>
      </c>
      <c r="F10" s="91">
        <v>0</v>
      </c>
      <c r="G10" s="41">
        <f t="shared" si="2"/>
        <v>0</v>
      </c>
      <c r="H10" s="42">
        <v>0</v>
      </c>
      <c r="I10" s="48">
        <v>0</v>
      </c>
      <c r="J10" s="94">
        <v>0</v>
      </c>
      <c r="K10" s="84">
        <f t="shared" si="0"/>
        <v>0</v>
      </c>
      <c r="L10" s="33">
        <f t="shared" si="3"/>
        <v>0</v>
      </c>
      <c r="M10" s="95">
        <v>0</v>
      </c>
      <c r="N10" s="39">
        <v>0</v>
      </c>
      <c r="O10" s="70">
        <v>0</v>
      </c>
      <c r="Q10" s="87"/>
    </row>
    <row r="11" spans="1:17" s="29" customFormat="1" ht="21.95" customHeight="1" x14ac:dyDescent="0.2">
      <c r="A11" s="18" t="s">
        <v>39</v>
      </c>
      <c r="B11" s="90">
        <v>0</v>
      </c>
      <c r="C11" s="47">
        <v>0</v>
      </c>
      <c r="D11" s="41">
        <f t="shared" si="1"/>
        <v>0</v>
      </c>
      <c r="E11" s="39">
        <v>0</v>
      </c>
      <c r="F11" s="91">
        <v>0</v>
      </c>
      <c r="G11" s="41">
        <f t="shared" si="2"/>
        <v>0</v>
      </c>
      <c r="H11" s="96">
        <v>0</v>
      </c>
      <c r="I11" s="97">
        <v>0</v>
      </c>
      <c r="J11" s="94">
        <v>0</v>
      </c>
      <c r="K11" s="84">
        <f t="shared" si="0"/>
        <v>0</v>
      </c>
      <c r="L11" s="33">
        <f t="shared" si="3"/>
        <v>0</v>
      </c>
      <c r="M11" s="95">
        <v>0</v>
      </c>
      <c r="N11" s="39">
        <v>0</v>
      </c>
      <c r="O11" s="70">
        <v>0</v>
      </c>
      <c r="Q11" s="87"/>
    </row>
    <row r="12" spans="1:17" s="29" customFormat="1" ht="21.95" customHeight="1" x14ac:dyDescent="0.2">
      <c r="A12" s="18" t="s">
        <v>40</v>
      </c>
      <c r="B12" s="90">
        <v>0</v>
      </c>
      <c r="C12" s="47">
        <v>1</v>
      </c>
      <c r="D12" s="41">
        <f t="shared" si="1"/>
        <v>0</v>
      </c>
      <c r="E12" s="39">
        <v>0</v>
      </c>
      <c r="F12" s="91">
        <v>0</v>
      </c>
      <c r="G12" s="41">
        <f t="shared" si="2"/>
        <v>0</v>
      </c>
      <c r="H12" s="42">
        <v>0</v>
      </c>
      <c r="I12" s="48">
        <v>0</v>
      </c>
      <c r="J12" s="94">
        <v>0</v>
      </c>
      <c r="K12" s="84">
        <f t="shared" si="0"/>
        <v>0</v>
      </c>
      <c r="L12" s="33">
        <f t="shared" si="3"/>
        <v>0</v>
      </c>
      <c r="M12" s="95">
        <v>0</v>
      </c>
      <c r="N12" s="39">
        <v>0</v>
      </c>
      <c r="O12" s="70">
        <v>1</v>
      </c>
      <c r="Q12" s="87"/>
    </row>
    <row r="13" spans="1:17" s="29" customFormat="1" ht="21.95" customHeight="1" x14ac:dyDescent="0.2">
      <c r="A13" s="18" t="s">
        <v>41</v>
      </c>
      <c r="B13" s="90">
        <v>16</v>
      </c>
      <c r="C13" s="47">
        <v>0</v>
      </c>
      <c r="D13" s="41">
        <f t="shared" si="1"/>
        <v>0</v>
      </c>
      <c r="E13" s="39">
        <v>7</v>
      </c>
      <c r="F13" s="91">
        <v>0</v>
      </c>
      <c r="G13" s="41">
        <f t="shared" si="2"/>
        <v>0</v>
      </c>
      <c r="H13" s="92">
        <v>7</v>
      </c>
      <c r="I13" s="93">
        <v>0</v>
      </c>
      <c r="J13" s="94">
        <v>0</v>
      </c>
      <c r="K13" s="84">
        <f t="shared" si="0"/>
        <v>0.875</v>
      </c>
      <c r="L13" s="33">
        <f t="shared" si="3"/>
        <v>0</v>
      </c>
      <c r="M13" s="95">
        <v>0</v>
      </c>
      <c r="N13" s="39">
        <v>13</v>
      </c>
      <c r="O13" s="70">
        <v>0</v>
      </c>
      <c r="Q13" s="87"/>
    </row>
    <row r="14" spans="1:17" s="29" customFormat="1" ht="21.95" customHeight="1" x14ac:dyDescent="0.2">
      <c r="A14" s="18" t="s">
        <v>42</v>
      </c>
      <c r="B14" s="90">
        <v>0</v>
      </c>
      <c r="C14" s="47">
        <v>0</v>
      </c>
      <c r="D14" s="41">
        <f t="shared" si="1"/>
        <v>0</v>
      </c>
      <c r="E14" s="39">
        <v>0</v>
      </c>
      <c r="F14" s="91">
        <v>0</v>
      </c>
      <c r="G14" s="41">
        <f t="shared" si="2"/>
        <v>0</v>
      </c>
      <c r="H14" s="42">
        <v>0</v>
      </c>
      <c r="I14" s="48">
        <v>0</v>
      </c>
      <c r="J14" s="94">
        <v>0</v>
      </c>
      <c r="K14" s="84">
        <f t="shared" si="0"/>
        <v>0</v>
      </c>
      <c r="L14" s="33">
        <f t="shared" si="3"/>
        <v>0</v>
      </c>
      <c r="M14" s="95">
        <v>0</v>
      </c>
      <c r="N14" s="39">
        <v>0</v>
      </c>
      <c r="O14" s="70">
        <v>0</v>
      </c>
      <c r="Q14" s="87"/>
    </row>
    <row r="15" spans="1:17" s="29" customFormat="1" ht="21.95" customHeight="1" x14ac:dyDescent="0.2">
      <c r="A15" s="18" t="s">
        <v>43</v>
      </c>
      <c r="B15" s="90">
        <v>70</v>
      </c>
      <c r="C15" s="47">
        <v>29</v>
      </c>
      <c r="D15" s="41">
        <f t="shared" si="1"/>
        <v>0.41428571428571431</v>
      </c>
      <c r="E15" s="39">
        <v>11</v>
      </c>
      <c r="F15" s="91">
        <v>6</v>
      </c>
      <c r="G15" s="41">
        <f t="shared" si="2"/>
        <v>0.54545454545454541</v>
      </c>
      <c r="H15" s="42">
        <v>53</v>
      </c>
      <c r="I15" s="48">
        <v>14</v>
      </c>
      <c r="J15" s="94">
        <v>0</v>
      </c>
      <c r="K15" s="84">
        <f t="shared" si="0"/>
        <v>0.91428571428571426</v>
      </c>
      <c r="L15" s="33">
        <f t="shared" si="3"/>
        <v>0.68965517241379315</v>
      </c>
      <c r="M15" s="95">
        <v>17.833333333333332</v>
      </c>
      <c r="N15" s="39">
        <v>66</v>
      </c>
      <c r="O15" s="70">
        <v>23</v>
      </c>
      <c r="Q15" s="87"/>
    </row>
    <row r="16" spans="1:17" s="29" customFormat="1" ht="21.95" customHeight="1" x14ac:dyDescent="0.2">
      <c r="A16" s="18" t="s">
        <v>44</v>
      </c>
      <c r="B16" s="90">
        <v>7</v>
      </c>
      <c r="C16" s="47">
        <v>6</v>
      </c>
      <c r="D16" s="41">
        <f t="shared" si="1"/>
        <v>0.8571428571428571</v>
      </c>
      <c r="E16" s="39">
        <v>4</v>
      </c>
      <c r="F16" s="91">
        <v>2</v>
      </c>
      <c r="G16" s="41">
        <f t="shared" si="2"/>
        <v>0.5</v>
      </c>
      <c r="H16" s="42">
        <v>2</v>
      </c>
      <c r="I16" s="48">
        <v>0</v>
      </c>
      <c r="J16" s="94">
        <v>0</v>
      </c>
      <c r="K16" s="84">
        <f t="shared" si="0"/>
        <v>0.8571428571428571</v>
      </c>
      <c r="L16" s="33">
        <f t="shared" si="3"/>
        <v>0.33333333333333331</v>
      </c>
      <c r="M16" s="95">
        <v>15.65</v>
      </c>
      <c r="N16" s="39">
        <v>7</v>
      </c>
      <c r="O16" s="70">
        <v>0</v>
      </c>
      <c r="Q16" s="87"/>
    </row>
    <row r="17" spans="1:17" s="29" customFormat="1" ht="21.95" customHeight="1" x14ac:dyDescent="0.2">
      <c r="A17" s="18" t="s">
        <v>45</v>
      </c>
      <c r="B17" s="90">
        <v>9</v>
      </c>
      <c r="C17" s="47">
        <v>0</v>
      </c>
      <c r="D17" s="41">
        <f t="shared" si="1"/>
        <v>0</v>
      </c>
      <c r="E17" s="39">
        <v>3</v>
      </c>
      <c r="F17" s="91">
        <v>0</v>
      </c>
      <c r="G17" s="41">
        <f t="shared" si="2"/>
        <v>0</v>
      </c>
      <c r="H17" s="42">
        <v>5</v>
      </c>
      <c r="I17" s="48">
        <v>0</v>
      </c>
      <c r="J17" s="94">
        <v>0</v>
      </c>
      <c r="K17" s="84">
        <f t="shared" si="0"/>
        <v>0.88888888888888884</v>
      </c>
      <c r="L17" s="33">
        <f t="shared" si="3"/>
        <v>0</v>
      </c>
      <c r="M17" s="95">
        <v>0</v>
      </c>
      <c r="N17" s="39">
        <v>8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10</v>
      </c>
      <c r="C18" s="47">
        <v>5</v>
      </c>
      <c r="D18" s="41">
        <f t="shared" si="1"/>
        <v>0.5</v>
      </c>
      <c r="E18" s="39">
        <v>7</v>
      </c>
      <c r="F18" s="91">
        <v>4</v>
      </c>
      <c r="G18" s="41">
        <f t="shared" si="2"/>
        <v>0.5714285714285714</v>
      </c>
      <c r="H18" s="42">
        <v>2</v>
      </c>
      <c r="I18" s="48">
        <v>0</v>
      </c>
      <c r="J18" s="94">
        <v>0</v>
      </c>
      <c r="K18" s="84">
        <f>IF((E18+H18)&gt;0,(E18+H18)/B18,0)</f>
        <v>0.9</v>
      </c>
      <c r="L18" s="33">
        <f t="shared" si="3"/>
        <v>0.8</v>
      </c>
      <c r="M18" s="95">
        <v>18.5625</v>
      </c>
      <c r="N18" s="39">
        <v>10</v>
      </c>
      <c r="O18" s="70">
        <v>4</v>
      </c>
      <c r="Q18" s="87"/>
    </row>
    <row r="19" spans="1:17" s="29" customFormat="1" ht="21.95" customHeight="1" x14ac:dyDescent="0.2">
      <c r="A19" s="18" t="s">
        <v>47</v>
      </c>
      <c r="B19" s="90">
        <v>0</v>
      </c>
      <c r="C19" s="47">
        <v>0</v>
      </c>
      <c r="D19" s="41">
        <f t="shared" si="1"/>
        <v>0</v>
      </c>
      <c r="E19" s="39">
        <v>0</v>
      </c>
      <c r="F19" s="91">
        <v>0</v>
      </c>
      <c r="G19" s="41">
        <f t="shared" si="2"/>
        <v>0</v>
      </c>
      <c r="H19" s="34">
        <v>0</v>
      </c>
      <c r="I19" s="82">
        <v>0</v>
      </c>
      <c r="J19" s="83">
        <v>0</v>
      </c>
      <c r="K19" s="84">
        <f t="shared" ref="K19:K22" si="4">IF((E19+H19)&gt;0,(E19+H19)/B19,0)</f>
        <v>0</v>
      </c>
      <c r="L19" s="98">
        <f t="shared" si="3"/>
        <v>0</v>
      </c>
      <c r="M19" s="95">
        <v>0</v>
      </c>
      <c r="N19" s="39">
        <v>0</v>
      </c>
      <c r="O19" s="70">
        <v>0</v>
      </c>
      <c r="Q19" s="87"/>
    </row>
    <row r="20" spans="1:17" s="29" customFormat="1" ht="21.95" customHeight="1" x14ac:dyDescent="0.2">
      <c r="A20" s="18" t="s">
        <v>48</v>
      </c>
      <c r="B20" s="213">
        <v>0</v>
      </c>
      <c r="C20" s="43">
        <v>0</v>
      </c>
      <c r="D20" s="41">
        <f t="shared" si="1"/>
        <v>0</v>
      </c>
      <c r="E20" s="39">
        <v>0</v>
      </c>
      <c r="F20" s="91">
        <v>0</v>
      </c>
      <c r="G20" s="41">
        <f t="shared" si="2"/>
        <v>0</v>
      </c>
      <c r="H20" s="34">
        <v>0</v>
      </c>
      <c r="I20" s="82">
        <v>0</v>
      </c>
      <c r="J20" s="83">
        <v>0</v>
      </c>
      <c r="K20" s="84">
        <f t="shared" si="4"/>
        <v>0</v>
      </c>
      <c r="L20" s="33">
        <f t="shared" si="3"/>
        <v>0</v>
      </c>
      <c r="M20" s="95">
        <v>0</v>
      </c>
      <c r="N20" s="39">
        <v>0</v>
      </c>
      <c r="O20" s="70">
        <v>0</v>
      </c>
      <c r="Q20" s="87"/>
    </row>
    <row r="21" spans="1:17" s="29" customFormat="1" ht="21.95" customHeight="1" thickBot="1" x14ac:dyDescent="0.25">
      <c r="A21" s="49" t="s">
        <v>49</v>
      </c>
      <c r="B21" s="99">
        <v>30</v>
      </c>
      <c r="C21" s="100">
        <v>9</v>
      </c>
      <c r="D21" s="41">
        <f t="shared" si="1"/>
        <v>0.3</v>
      </c>
      <c r="E21" s="101">
        <v>15</v>
      </c>
      <c r="F21" s="102">
        <v>4</v>
      </c>
      <c r="G21" s="88">
        <f>IF(E21&gt;0,F21/E21,0)</f>
        <v>0.26666666666666666</v>
      </c>
      <c r="H21" s="92">
        <v>10</v>
      </c>
      <c r="I21" s="93">
        <v>2</v>
      </c>
      <c r="J21" s="89">
        <v>0</v>
      </c>
      <c r="K21" s="123">
        <f t="shared" si="4"/>
        <v>0.83333333333333337</v>
      </c>
      <c r="L21" s="88">
        <f t="shared" si="3"/>
        <v>0.66666666666666663</v>
      </c>
      <c r="M21" s="103">
        <v>17.75</v>
      </c>
      <c r="N21" s="101">
        <v>25</v>
      </c>
      <c r="O21" s="104">
        <v>9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143</v>
      </c>
      <c r="C22" s="74">
        <f>SUM(C6:C21)</f>
        <v>50</v>
      </c>
      <c r="D22" s="61">
        <f t="shared" ref="D22" si="5">C22/B22</f>
        <v>0.34965034965034963</v>
      </c>
      <c r="E22" s="59">
        <f>SUM(E6:E21)</f>
        <v>47</v>
      </c>
      <c r="F22" s="106">
        <f>SUM(F6:F21)</f>
        <v>16</v>
      </c>
      <c r="G22" s="61">
        <f t="shared" ref="G22" si="6">F22/E22</f>
        <v>0.34042553191489361</v>
      </c>
      <c r="H22" s="107">
        <f>SUM(H6:H21)</f>
        <v>79</v>
      </c>
      <c r="I22" s="108">
        <f>SUM(I6:I21)</f>
        <v>16</v>
      </c>
      <c r="J22" s="109">
        <f>SUM(J6:J21)</f>
        <v>0</v>
      </c>
      <c r="K22" s="110">
        <f t="shared" si="4"/>
        <v>0.88111888111888115</v>
      </c>
      <c r="L22" s="61">
        <f t="shared" si="3"/>
        <v>0.64</v>
      </c>
      <c r="M22" s="111">
        <v>17.721875000000001</v>
      </c>
      <c r="N22" s="59">
        <f>SUM(N6:N21)</f>
        <v>129</v>
      </c>
      <c r="O22" s="62">
        <f>SUM(O6:O21)</f>
        <v>37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1" t="s">
        <v>63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3"/>
      <c r="Q24" s="112"/>
    </row>
    <row r="25" spans="1:17" s="29" customFormat="1" ht="12" customHeight="1" x14ac:dyDescent="0.25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6"/>
      <c r="Q25" s="112"/>
    </row>
    <row r="26" spans="1:17" ht="6.75" customHeight="1" thickBot="1" x14ac:dyDescent="0.3">
      <c r="A26" s="244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6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topLeftCell="A2" zoomScale="75" zoomScaleNormal="75" workbookViewId="0">
      <selection activeCell="M8" sqref="M8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7" t="str">
        <f>+'1 In School Youth Part'!A1:N1</f>
        <v>TAB 7 - WIOA TITLE I PARTICIPANT SUMMARY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/>
    </row>
    <row r="2" spans="1:17" ht="21.95" customHeight="1" x14ac:dyDescent="0.2">
      <c r="A2" s="264" t="str">
        <f>'1 In School Youth Part'!$A$2</f>
        <v>FY24 QUARTER ENDING MARCH 31, 2024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49" t="s">
        <v>64</v>
      </c>
      <c r="B3" s="250"/>
      <c r="C3" s="250"/>
      <c r="D3" s="250"/>
      <c r="E3" s="250"/>
      <c r="F3" s="250"/>
      <c r="G3" s="250"/>
      <c r="H3" s="250"/>
      <c r="I3" s="250"/>
      <c r="J3" s="250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63" t="s">
        <v>55</v>
      </c>
      <c r="C4" s="263"/>
      <c r="D4" s="248"/>
      <c r="E4" s="247" t="s">
        <v>56</v>
      </c>
      <c r="F4" s="261"/>
      <c r="G4" s="262"/>
      <c r="H4" s="247" t="s">
        <v>57</v>
      </c>
      <c r="I4" s="248"/>
      <c r="J4" s="76" t="s">
        <v>58</v>
      </c>
      <c r="K4" s="260" t="s">
        <v>59</v>
      </c>
      <c r="L4" s="248"/>
      <c r="M4" s="216" t="s">
        <v>60</v>
      </c>
      <c r="N4" s="247" t="s">
        <v>61</v>
      </c>
      <c r="O4" s="262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32</v>
      </c>
      <c r="C6" s="80">
        <v>14</v>
      </c>
      <c r="D6" s="33">
        <f t="shared" ref="D6:D22" si="0">C6/B6</f>
        <v>0.4375</v>
      </c>
      <c r="E6" s="31">
        <v>15</v>
      </c>
      <c r="F6" s="81">
        <v>7</v>
      </c>
      <c r="G6" s="33">
        <f t="shared" ref="G6:G22" si="1">F6/E6</f>
        <v>0.46666666666666667</v>
      </c>
      <c r="H6" s="34">
        <v>8</v>
      </c>
      <c r="I6" s="82">
        <v>2</v>
      </c>
      <c r="J6" s="83">
        <v>0</v>
      </c>
      <c r="K6" s="121">
        <f>(E6+H6)/B6</f>
        <v>0.71875</v>
      </c>
      <c r="L6" s="33">
        <f>IF(C6&gt;0,(F6+I6-J6)/C6,0)</f>
        <v>0.6428571428571429</v>
      </c>
      <c r="M6" s="85">
        <v>16.928571428571431</v>
      </c>
      <c r="N6" s="31">
        <v>20</v>
      </c>
      <c r="O6" s="86">
        <v>6</v>
      </c>
      <c r="Q6" s="87"/>
    </row>
    <row r="7" spans="1:17" s="29" customFormat="1" ht="21.95" customHeight="1" x14ac:dyDescent="0.2">
      <c r="A7" s="30" t="s">
        <v>35</v>
      </c>
      <c r="B7" s="79">
        <v>53</v>
      </c>
      <c r="C7" s="80">
        <v>44</v>
      </c>
      <c r="D7" s="88">
        <f t="shared" si="0"/>
        <v>0.83018867924528306</v>
      </c>
      <c r="E7" s="31">
        <v>36</v>
      </c>
      <c r="F7" s="81">
        <v>9</v>
      </c>
      <c r="G7" s="33">
        <f t="shared" si="1"/>
        <v>0.25</v>
      </c>
      <c r="H7" s="34">
        <v>3</v>
      </c>
      <c r="I7" s="82">
        <v>13</v>
      </c>
      <c r="J7" s="89">
        <v>0</v>
      </c>
      <c r="K7" s="84">
        <f>(E7+H7)/B7</f>
        <v>0.73584905660377353</v>
      </c>
      <c r="L7" s="33">
        <f>IF(C7&gt;0,(F7+I7-J7)/C7,0)</f>
        <v>0.5</v>
      </c>
      <c r="M7" s="85">
        <v>21.683333333333334</v>
      </c>
      <c r="N7" s="31">
        <v>32</v>
      </c>
      <c r="O7" s="86">
        <v>15</v>
      </c>
      <c r="Q7" s="87"/>
    </row>
    <row r="8" spans="1:17" s="29" customFormat="1" ht="21.95" customHeight="1" x14ac:dyDescent="0.2">
      <c r="A8" s="18" t="s">
        <v>36</v>
      </c>
      <c r="B8" s="90">
        <v>25</v>
      </c>
      <c r="C8" s="47">
        <v>8</v>
      </c>
      <c r="D8" s="41">
        <f t="shared" si="0"/>
        <v>0.32</v>
      </c>
      <c r="E8" s="39">
        <v>13</v>
      </c>
      <c r="F8" s="91">
        <v>0</v>
      </c>
      <c r="G8" s="88">
        <f t="shared" si="1"/>
        <v>0</v>
      </c>
      <c r="H8" s="92">
        <v>5</v>
      </c>
      <c r="I8" s="93">
        <v>3</v>
      </c>
      <c r="J8" s="94">
        <v>0</v>
      </c>
      <c r="K8" s="84">
        <f t="shared" ref="K8:K22" si="2">(E8+H8)/B8</f>
        <v>0.72</v>
      </c>
      <c r="L8" s="33">
        <f t="shared" ref="L8:L22" si="3">IF(C8&gt;0,(F8+I8-J8)/C8,0)</f>
        <v>0.375</v>
      </c>
      <c r="M8" s="95">
        <v>0</v>
      </c>
      <c r="N8" s="39">
        <v>16</v>
      </c>
      <c r="O8" s="70">
        <v>6</v>
      </c>
    </row>
    <row r="9" spans="1:17" s="29" customFormat="1" ht="21.95" customHeight="1" x14ac:dyDescent="0.2">
      <c r="A9" s="18" t="s">
        <v>37</v>
      </c>
      <c r="B9" s="90">
        <v>20</v>
      </c>
      <c r="C9" s="47">
        <v>18</v>
      </c>
      <c r="D9" s="41">
        <f t="shared" si="0"/>
        <v>0.9</v>
      </c>
      <c r="E9" s="39">
        <v>15</v>
      </c>
      <c r="F9" s="91">
        <v>3</v>
      </c>
      <c r="G9" s="41">
        <f t="shared" si="1"/>
        <v>0.2</v>
      </c>
      <c r="H9" s="42">
        <v>0</v>
      </c>
      <c r="I9" s="48">
        <v>3</v>
      </c>
      <c r="J9" s="94">
        <v>0</v>
      </c>
      <c r="K9" s="84">
        <f t="shared" si="2"/>
        <v>0.75</v>
      </c>
      <c r="L9" s="33">
        <f t="shared" si="3"/>
        <v>0.33333333333333331</v>
      </c>
      <c r="M9" s="95">
        <v>16</v>
      </c>
      <c r="N9" s="39">
        <v>15</v>
      </c>
      <c r="O9" s="70">
        <v>1</v>
      </c>
      <c r="Q9" s="87"/>
    </row>
    <row r="10" spans="1:17" s="29" customFormat="1" ht="21.95" customHeight="1" x14ac:dyDescent="0.2">
      <c r="A10" s="18" t="s">
        <v>38</v>
      </c>
      <c r="B10" s="90">
        <v>30</v>
      </c>
      <c r="C10" s="47">
        <v>16</v>
      </c>
      <c r="D10" s="41">
        <f t="shared" si="0"/>
        <v>0.53333333333333333</v>
      </c>
      <c r="E10" s="39">
        <v>14</v>
      </c>
      <c r="F10" s="91">
        <v>7</v>
      </c>
      <c r="G10" s="41">
        <f t="shared" si="1"/>
        <v>0.5</v>
      </c>
      <c r="H10" s="42">
        <v>8</v>
      </c>
      <c r="I10" s="48">
        <v>4</v>
      </c>
      <c r="J10" s="94">
        <v>1</v>
      </c>
      <c r="K10" s="84">
        <f t="shared" si="2"/>
        <v>0.73333333333333328</v>
      </c>
      <c r="L10" s="33">
        <f t="shared" si="3"/>
        <v>0.625</v>
      </c>
      <c r="M10" s="95">
        <v>17.714285714285712</v>
      </c>
      <c r="N10" s="39">
        <v>20</v>
      </c>
      <c r="O10" s="70">
        <v>10</v>
      </c>
      <c r="Q10" s="87"/>
    </row>
    <row r="11" spans="1:17" s="29" customFormat="1" ht="21.95" customHeight="1" x14ac:dyDescent="0.2">
      <c r="A11" s="18" t="s">
        <v>39</v>
      </c>
      <c r="B11" s="90">
        <v>69</v>
      </c>
      <c r="C11" s="47">
        <v>42</v>
      </c>
      <c r="D11" s="41">
        <f t="shared" si="0"/>
        <v>0.60869565217391308</v>
      </c>
      <c r="E11" s="39">
        <v>38</v>
      </c>
      <c r="F11" s="91">
        <v>27</v>
      </c>
      <c r="G11" s="122">
        <f t="shared" si="1"/>
        <v>0.71052631578947367</v>
      </c>
      <c r="H11" s="96">
        <v>12</v>
      </c>
      <c r="I11" s="97">
        <v>4</v>
      </c>
      <c r="J11" s="94">
        <v>0</v>
      </c>
      <c r="K11" s="84">
        <f t="shared" si="2"/>
        <v>0.72463768115942029</v>
      </c>
      <c r="L11" s="33">
        <f t="shared" si="3"/>
        <v>0.73809523809523814</v>
      </c>
      <c r="M11" s="95">
        <v>18.469230769230769</v>
      </c>
      <c r="N11" s="39">
        <v>45</v>
      </c>
      <c r="O11" s="70">
        <v>37</v>
      </c>
      <c r="Q11" s="87"/>
    </row>
    <row r="12" spans="1:17" s="29" customFormat="1" ht="21.95" customHeight="1" x14ac:dyDescent="0.2">
      <c r="A12" s="18" t="s">
        <v>40</v>
      </c>
      <c r="B12" s="90">
        <v>55</v>
      </c>
      <c r="C12" s="47">
        <v>10</v>
      </c>
      <c r="D12" s="41">
        <f t="shared" si="0"/>
        <v>0.18181818181818182</v>
      </c>
      <c r="E12" s="39">
        <v>25</v>
      </c>
      <c r="F12" s="91">
        <v>3</v>
      </c>
      <c r="G12" s="41">
        <f t="shared" si="1"/>
        <v>0.12</v>
      </c>
      <c r="H12" s="42">
        <v>20</v>
      </c>
      <c r="I12" s="48">
        <v>0</v>
      </c>
      <c r="J12" s="94">
        <v>0</v>
      </c>
      <c r="K12" s="84">
        <f t="shared" si="2"/>
        <v>0.81818181818181823</v>
      </c>
      <c r="L12" s="33">
        <f t="shared" si="3"/>
        <v>0.3</v>
      </c>
      <c r="M12" s="95">
        <v>14.75</v>
      </c>
      <c r="N12" s="39">
        <v>40</v>
      </c>
      <c r="O12" s="70">
        <v>2</v>
      </c>
      <c r="Q12" s="87"/>
    </row>
    <row r="13" spans="1:17" s="29" customFormat="1" ht="21.95" customHeight="1" x14ac:dyDescent="0.2">
      <c r="A13" s="18" t="s">
        <v>41</v>
      </c>
      <c r="B13" s="90">
        <v>25</v>
      </c>
      <c r="C13" s="47">
        <v>13</v>
      </c>
      <c r="D13" s="41">
        <f t="shared" si="0"/>
        <v>0.52</v>
      </c>
      <c r="E13" s="39">
        <v>16</v>
      </c>
      <c r="F13" s="91">
        <v>12</v>
      </c>
      <c r="G13" s="88">
        <f t="shared" si="1"/>
        <v>0.75</v>
      </c>
      <c r="H13" s="92">
        <v>4</v>
      </c>
      <c r="I13" s="93">
        <v>0</v>
      </c>
      <c r="J13" s="94">
        <v>1</v>
      </c>
      <c r="K13" s="84">
        <f t="shared" si="2"/>
        <v>0.8</v>
      </c>
      <c r="L13" s="33">
        <f t="shared" si="3"/>
        <v>0.84615384615384615</v>
      </c>
      <c r="M13" s="95">
        <v>17.022500000000001</v>
      </c>
      <c r="N13" s="39">
        <v>17</v>
      </c>
      <c r="O13" s="70">
        <v>10</v>
      </c>
      <c r="Q13" s="87"/>
    </row>
    <row r="14" spans="1:17" s="29" customFormat="1" ht="21.95" customHeight="1" x14ac:dyDescent="0.2">
      <c r="A14" s="18" t="s">
        <v>42</v>
      </c>
      <c r="B14" s="90">
        <v>67</v>
      </c>
      <c r="C14" s="47">
        <v>18</v>
      </c>
      <c r="D14" s="41">
        <f t="shared" si="0"/>
        <v>0.26865671641791045</v>
      </c>
      <c r="E14" s="39">
        <v>39</v>
      </c>
      <c r="F14" s="91">
        <v>12</v>
      </c>
      <c r="G14" s="41">
        <f t="shared" si="1"/>
        <v>0.30769230769230771</v>
      </c>
      <c r="H14" s="42">
        <v>16</v>
      </c>
      <c r="I14" s="48">
        <v>0</v>
      </c>
      <c r="J14" s="94">
        <v>0</v>
      </c>
      <c r="K14" s="84">
        <f t="shared" si="2"/>
        <v>0.82089552238805974</v>
      </c>
      <c r="L14" s="33">
        <f t="shared" si="3"/>
        <v>0.66666666666666663</v>
      </c>
      <c r="M14" s="95">
        <v>16.912500000000001</v>
      </c>
      <c r="N14" s="39">
        <v>55</v>
      </c>
      <c r="O14" s="70">
        <v>10</v>
      </c>
      <c r="Q14" s="87"/>
    </row>
    <row r="15" spans="1:17" s="29" customFormat="1" ht="21.95" customHeight="1" x14ac:dyDescent="0.2">
      <c r="A15" s="18" t="s">
        <v>43</v>
      </c>
      <c r="B15" s="90">
        <v>77</v>
      </c>
      <c r="C15" s="47">
        <v>110</v>
      </c>
      <c r="D15" s="41">
        <f t="shared" si="0"/>
        <v>1.4285714285714286</v>
      </c>
      <c r="E15" s="39">
        <v>21</v>
      </c>
      <c r="F15" s="91">
        <v>17</v>
      </c>
      <c r="G15" s="41">
        <f t="shared" si="1"/>
        <v>0.80952380952380953</v>
      </c>
      <c r="H15" s="42">
        <v>30</v>
      </c>
      <c r="I15" s="48">
        <v>38</v>
      </c>
      <c r="J15" s="94">
        <v>9</v>
      </c>
      <c r="K15" s="84">
        <f t="shared" si="2"/>
        <v>0.66233766233766234</v>
      </c>
      <c r="L15" s="33">
        <f t="shared" si="3"/>
        <v>0.41818181818181815</v>
      </c>
      <c r="M15" s="95">
        <v>16.491250000000001</v>
      </c>
      <c r="N15" s="39">
        <v>52</v>
      </c>
      <c r="O15" s="70">
        <v>42</v>
      </c>
      <c r="Q15" s="87"/>
    </row>
    <row r="16" spans="1:17" s="29" customFormat="1" ht="21.95" customHeight="1" x14ac:dyDescent="0.2">
      <c r="A16" s="18" t="s">
        <v>44</v>
      </c>
      <c r="B16" s="90">
        <v>32</v>
      </c>
      <c r="C16" s="47">
        <v>7</v>
      </c>
      <c r="D16" s="41">
        <f t="shared" si="0"/>
        <v>0.21875</v>
      </c>
      <c r="E16" s="39">
        <v>17</v>
      </c>
      <c r="F16" s="91">
        <v>3</v>
      </c>
      <c r="G16" s="41">
        <f t="shared" si="1"/>
        <v>0.17647058823529413</v>
      </c>
      <c r="H16" s="42">
        <v>6</v>
      </c>
      <c r="I16" s="48">
        <v>0</v>
      </c>
      <c r="J16" s="94">
        <v>0</v>
      </c>
      <c r="K16" s="84">
        <f t="shared" si="2"/>
        <v>0.71875</v>
      </c>
      <c r="L16" s="33">
        <f t="shared" si="3"/>
        <v>0.42857142857142855</v>
      </c>
      <c r="M16" s="95">
        <v>25.053333333333335</v>
      </c>
      <c r="N16" s="39">
        <v>23</v>
      </c>
      <c r="O16" s="70">
        <v>4</v>
      </c>
      <c r="Q16" s="87"/>
    </row>
    <row r="17" spans="1:17" s="29" customFormat="1" ht="21.95" customHeight="1" x14ac:dyDescent="0.2">
      <c r="A17" s="18" t="s">
        <v>45</v>
      </c>
      <c r="B17" s="90">
        <v>33</v>
      </c>
      <c r="C17" s="47">
        <v>3</v>
      </c>
      <c r="D17" s="41">
        <f t="shared" si="0"/>
        <v>9.0909090909090912E-2</v>
      </c>
      <c r="E17" s="39">
        <v>19</v>
      </c>
      <c r="F17" s="91">
        <v>1</v>
      </c>
      <c r="G17" s="41">
        <f t="shared" si="1"/>
        <v>5.2631578947368418E-2</v>
      </c>
      <c r="H17" s="42">
        <v>7</v>
      </c>
      <c r="I17" s="48">
        <v>0</v>
      </c>
      <c r="J17" s="94">
        <v>0</v>
      </c>
      <c r="K17" s="84">
        <f t="shared" si="2"/>
        <v>0.78787878787878785</v>
      </c>
      <c r="L17" s="33">
        <f t="shared" si="3"/>
        <v>0.33333333333333331</v>
      </c>
      <c r="M17" s="95">
        <v>17.5</v>
      </c>
      <c r="N17" s="39">
        <v>27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65</v>
      </c>
      <c r="C18" s="47">
        <v>24</v>
      </c>
      <c r="D18" s="41">
        <f t="shared" si="0"/>
        <v>0.36923076923076925</v>
      </c>
      <c r="E18" s="39">
        <v>48</v>
      </c>
      <c r="F18" s="91">
        <v>13</v>
      </c>
      <c r="G18" s="41">
        <f t="shared" si="1"/>
        <v>0.27083333333333331</v>
      </c>
      <c r="H18" s="42">
        <v>10</v>
      </c>
      <c r="I18" s="48">
        <v>6</v>
      </c>
      <c r="J18" s="94">
        <v>0</v>
      </c>
      <c r="K18" s="84">
        <f t="shared" si="2"/>
        <v>0.89230769230769236</v>
      </c>
      <c r="L18" s="33">
        <f t="shared" si="3"/>
        <v>0.79166666666666663</v>
      </c>
      <c r="M18" s="95">
        <v>17.173076923076923</v>
      </c>
      <c r="N18" s="39">
        <v>67</v>
      </c>
      <c r="O18" s="70">
        <v>10</v>
      </c>
      <c r="Q18" s="87"/>
    </row>
    <row r="19" spans="1:17" s="29" customFormat="1" ht="21.95" customHeight="1" x14ac:dyDescent="0.2">
      <c r="A19" s="18" t="s">
        <v>47</v>
      </c>
      <c r="B19" s="90">
        <v>40</v>
      </c>
      <c r="C19" s="47">
        <v>4</v>
      </c>
      <c r="D19" s="41">
        <f t="shared" si="0"/>
        <v>0.1</v>
      </c>
      <c r="E19" s="39">
        <v>25</v>
      </c>
      <c r="F19" s="91">
        <v>2</v>
      </c>
      <c r="G19" s="33">
        <f t="shared" si="1"/>
        <v>0.08</v>
      </c>
      <c r="H19" s="34">
        <v>6</v>
      </c>
      <c r="I19" s="82">
        <v>0</v>
      </c>
      <c r="J19" s="83">
        <v>0</v>
      </c>
      <c r="K19" s="84">
        <f t="shared" si="2"/>
        <v>0.77500000000000002</v>
      </c>
      <c r="L19" s="33">
        <f t="shared" si="3"/>
        <v>0.5</v>
      </c>
      <c r="M19" s="95">
        <v>18</v>
      </c>
      <c r="N19" s="39">
        <v>23</v>
      </c>
      <c r="O19" s="70">
        <v>2</v>
      </c>
      <c r="Q19" s="87"/>
    </row>
    <row r="20" spans="1:17" s="29" customFormat="1" ht="21.95" customHeight="1" x14ac:dyDescent="0.2">
      <c r="A20" s="18" t="s">
        <v>48</v>
      </c>
      <c r="B20" s="90">
        <v>30</v>
      </c>
      <c r="C20" s="47">
        <v>12</v>
      </c>
      <c r="D20" s="41">
        <f t="shared" si="0"/>
        <v>0.4</v>
      </c>
      <c r="E20" s="39">
        <v>15</v>
      </c>
      <c r="F20" s="91">
        <v>7</v>
      </c>
      <c r="G20" s="33">
        <f t="shared" si="1"/>
        <v>0.46666666666666667</v>
      </c>
      <c r="H20" s="34">
        <v>9</v>
      </c>
      <c r="I20" s="82">
        <v>2</v>
      </c>
      <c r="J20" s="83">
        <v>0</v>
      </c>
      <c r="K20" s="84">
        <f t="shared" si="2"/>
        <v>0.8</v>
      </c>
      <c r="L20" s="33">
        <f t="shared" si="3"/>
        <v>0.75</v>
      </c>
      <c r="M20" s="95">
        <v>18.399999999999999</v>
      </c>
      <c r="N20" s="39">
        <v>25</v>
      </c>
      <c r="O20" s="70">
        <v>9</v>
      </c>
      <c r="Q20" s="87"/>
    </row>
    <row r="21" spans="1:17" s="29" customFormat="1" ht="21.95" customHeight="1" thickBot="1" x14ac:dyDescent="0.25">
      <c r="A21" s="49" t="s">
        <v>49</v>
      </c>
      <c r="B21" s="99">
        <v>130</v>
      </c>
      <c r="C21" s="100">
        <v>33</v>
      </c>
      <c r="D21" s="52">
        <f t="shared" si="0"/>
        <v>0.25384615384615383</v>
      </c>
      <c r="E21" s="101">
        <v>80</v>
      </c>
      <c r="F21" s="102">
        <v>8</v>
      </c>
      <c r="G21" s="88">
        <f t="shared" si="1"/>
        <v>0.1</v>
      </c>
      <c r="H21" s="92">
        <v>30</v>
      </c>
      <c r="I21" s="93">
        <v>8</v>
      </c>
      <c r="J21" s="89">
        <v>0</v>
      </c>
      <c r="K21" s="123">
        <f t="shared" si="2"/>
        <v>0.84615384615384615</v>
      </c>
      <c r="L21" s="88">
        <f t="shared" si="3"/>
        <v>0.48484848484848486</v>
      </c>
      <c r="M21" s="103">
        <v>17.78125</v>
      </c>
      <c r="N21" s="101">
        <v>110</v>
      </c>
      <c r="O21" s="104">
        <v>19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783</v>
      </c>
      <c r="C22" s="74">
        <f>SUM(C6:C21)</f>
        <v>376</v>
      </c>
      <c r="D22" s="61">
        <f t="shared" si="0"/>
        <v>0.48020434227330777</v>
      </c>
      <c r="E22" s="59">
        <f>SUM(E6:E21)</f>
        <v>436</v>
      </c>
      <c r="F22" s="106">
        <f>SUM(F6:F21)</f>
        <v>131</v>
      </c>
      <c r="G22" s="61">
        <f t="shared" si="1"/>
        <v>0.30045871559633025</v>
      </c>
      <c r="H22" s="107">
        <f>SUM(H6:H21)</f>
        <v>174</v>
      </c>
      <c r="I22" s="108">
        <f>SUM(I6:I21)</f>
        <v>83</v>
      </c>
      <c r="J22" s="109">
        <f>SUM(J6:J21)</f>
        <v>11</v>
      </c>
      <c r="K22" s="110">
        <f t="shared" si="2"/>
        <v>0.77905491698595142</v>
      </c>
      <c r="L22" s="61">
        <f t="shared" si="3"/>
        <v>0.53989361702127658</v>
      </c>
      <c r="M22" s="111">
        <v>17.8615503875969</v>
      </c>
      <c r="N22" s="59">
        <f>SUM(N6:N21)</f>
        <v>587</v>
      </c>
      <c r="O22" s="62">
        <f>SUM(O6:O21)</f>
        <v>183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4" t="s">
        <v>63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6"/>
      <c r="Q24" s="112"/>
    </row>
    <row r="25" spans="1:17" s="29" customFormat="1" ht="12" customHeight="1" x14ac:dyDescent="0.25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6"/>
      <c r="Q25" s="112"/>
    </row>
    <row r="26" spans="1:17" ht="6.75" customHeight="1" thickBot="1" x14ac:dyDescent="0.3">
      <c r="A26" s="244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6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topLeftCell="A4" zoomScale="75" zoomScaleNormal="75" workbookViewId="0">
      <selection activeCell="M10" sqref="M10"/>
    </sheetView>
  </sheetViews>
  <sheetFormatPr defaultColWidth="9.140625" defaultRowHeight="12.75" x14ac:dyDescent="0.2"/>
  <cols>
    <col min="1" max="1" width="19.140625" style="1" customWidth="1"/>
    <col min="2" max="2" width="8.57031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7" t="str">
        <f>+'1 In School Youth Part'!A1:N1</f>
        <v>TAB 7 - WIOA TITLE I PARTICIPANT SUMMARY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/>
    </row>
    <row r="2" spans="1:17" ht="21.95" customHeight="1" x14ac:dyDescent="0.2">
      <c r="A2" s="264" t="str">
        <f>'1 In School Youth Part'!$A$2</f>
        <v>FY24 QUARTER ENDING MARCH 31, 2024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49" t="s">
        <v>65</v>
      </c>
      <c r="B3" s="250"/>
      <c r="C3" s="250"/>
      <c r="D3" s="250"/>
      <c r="E3" s="250"/>
      <c r="F3" s="250"/>
      <c r="G3" s="250"/>
      <c r="H3" s="250"/>
      <c r="I3" s="250"/>
      <c r="J3" s="250"/>
      <c r="K3" s="233"/>
      <c r="L3" s="233"/>
      <c r="M3" s="233"/>
      <c r="N3" s="233"/>
      <c r="O3" s="234"/>
    </row>
    <row r="4" spans="1:17" ht="25.5" customHeight="1" x14ac:dyDescent="0.2">
      <c r="A4" s="265" t="str">
        <f>'1 In School Youth Part'!$A$4</f>
        <v>WORKFORCE AREA</v>
      </c>
      <c r="B4" s="263" t="s">
        <v>55</v>
      </c>
      <c r="C4" s="263"/>
      <c r="D4" s="248"/>
      <c r="E4" s="247" t="s">
        <v>56</v>
      </c>
      <c r="F4" s="261"/>
      <c r="G4" s="262"/>
      <c r="H4" s="247" t="s">
        <v>57</v>
      </c>
      <c r="I4" s="248"/>
      <c r="J4" s="76" t="s">
        <v>58</v>
      </c>
      <c r="K4" s="260" t="s">
        <v>59</v>
      </c>
      <c r="L4" s="248"/>
      <c r="M4" s="216" t="s">
        <v>60</v>
      </c>
      <c r="N4" s="247" t="s">
        <v>61</v>
      </c>
      <c r="O4" s="262"/>
    </row>
    <row r="5" spans="1:17" ht="30" customHeight="1" thickBot="1" x14ac:dyDescent="0.25">
      <c r="A5" s="266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124">
        <f>+'4 In School Youth Exits'!B6+'5 Out School Youth Exits'!B6</f>
        <v>32</v>
      </c>
      <c r="C6" s="125">
        <f>+'4 In School Youth Exits'!C6+'5 Out School Youth Exits'!C6</f>
        <v>14</v>
      </c>
      <c r="D6" s="33">
        <f t="shared" ref="D6:D22" si="0">C6/B6</f>
        <v>0.4375</v>
      </c>
      <c r="E6" s="126">
        <f>+'4 In School Youth Exits'!E6+'5 Out School Youth Exits'!E6</f>
        <v>15</v>
      </c>
      <c r="F6" s="126">
        <f>+'4 In School Youth Exits'!F6+'5 Out School Youth Exits'!F6</f>
        <v>7</v>
      </c>
      <c r="G6" s="33">
        <f t="shared" ref="G6:G22" si="1">F6/E6</f>
        <v>0.46666666666666667</v>
      </c>
      <c r="H6" s="126">
        <f>+'4 In School Youth Exits'!H6+'5 Out School Youth Exits'!H6</f>
        <v>8</v>
      </c>
      <c r="I6" s="127">
        <f>+'4 In School Youth Exits'!I6+'5 Out School Youth Exits'!I6</f>
        <v>2</v>
      </c>
      <c r="J6" s="128">
        <f>+'4 In School Youth Exits'!J6+'5 Out School Youth Exits'!J6</f>
        <v>0</v>
      </c>
      <c r="K6" s="129">
        <f>(E6+H6)/B6</f>
        <v>0.71875</v>
      </c>
      <c r="L6" s="33">
        <f>IF(C6&gt;0,(F6+I6-J6)/C6,0)</f>
        <v>0.6428571428571429</v>
      </c>
      <c r="M6" s="130">
        <v>16.928571428571431</v>
      </c>
      <c r="N6" s="126">
        <f>+'4 In School Youth Exits'!N6+'5 Out School Youth Exits'!N6</f>
        <v>20</v>
      </c>
      <c r="O6" s="127">
        <f>+'4 In School Youth Exits'!O6+'5 Out School Youth Exits'!O6</f>
        <v>6</v>
      </c>
      <c r="Q6" s="87"/>
    </row>
    <row r="7" spans="1:17" s="29" customFormat="1" ht="21.95" customHeight="1" x14ac:dyDescent="0.2">
      <c r="A7" s="30" t="s">
        <v>35</v>
      </c>
      <c r="B7" s="79">
        <f>+'4 In School Youth Exits'!B7+'5 Out School Youth Exits'!B7</f>
        <v>54</v>
      </c>
      <c r="C7" s="126">
        <f>+'4 In School Youth Exits'!C7+'5 Out School Youth Exits'!C7</f>
        <v>44</v>
      </c>
      <c r="D7" s="88">
        <f t="shared" si="0"/>
        <v>0.81481481481481477</v>
      </c>
      <c r="E7" s="126">
        <f>+'4 In School Youth Exits'!E7+'5 Out School Youth Exits'!E7</f>
        <v>36</v>
      </c>
      <c r="F7" s="126">
        <f>+'4 In School Youth Exits'!F7+'5 Out School Youth Exits'!F7</f>
        <v>9</v>
      </c>
      <c r="G7" s="33">
        <f t="shared" si="1"/>
        <v>0.25</v>
      </c>
      <c r="H7" s="126">
        <f>+'4 In School Youth Exits'!H7+'5 Out School Youth Exits'!H7</f>
        <v>3</v>
      </c>
      <c r="I7" s="131">
        <f>+'4 In School Youth Exits'!I7+'5 Out School Youth Exits'!I7</f>
        <v>13</v>
      </c>
      <c r="J7" s="132">
        <f>+'4 In School Youth Exits'!J7+'5 Out School Youth Exits'!J7</f>
        <v>0</v>
      </c>
      <c r="K7" s="84">
        <f t="shared" ref="K7:K22" si="2">(E7+H7)/B7</f>
        <v>0.72222222222222221</v>
      </c>
      <c r="L7" s="33">
        <f t="shared" ref="L7:L22" si="3">IF(C7&gt;0,(F7+I7-J7)/C7,0)</f>
        <v>0.5</v>
      </c>
      <c r="M7" s="130">
        <v>21.683333333333334</v>
      </c>
      <c r="N7" s="126">
        <f>+'4 In School Youth Exits'!N7+'5 Out School Youth Exits'!N7</f>
        <v>32</v>
      </c>
      <c r="O7" s="131">
        <f>+'4 In School Youth Exits'!O7+'5 Out School Youth Exits'!O7</f>
        <v>15</v>
      </c>
      <c r="Q7" s="87"/>
    </row>
    <row r="8" spans="1:17" s="29" customFormat="1" ht="21.95" customHeight="1" x14ac:dyDescent="0.2">
      <c r="A8" s="18" t="s">
        <v>36</v>
      </c>
      <c r="B8" s="79">
        <f>+'4 In School Youth Exits'!B8+'5 Out School Youth Exits'!B8</f>
        <v>25</v>
      </c>
      <c r="C8" s="126">
        <f>+'4 In School Youth Exits'!C8+'5 Out School Youth Exits'!C8</f>
        <v>8</v>
      </c>
      <c r="D8" s="41">
        <f t="shared" si="0"/>
        <v>0.32</v>
      </c>
      <c r="E8" s="126">
        <f>+'4 In School Youth Exits'!E8+'5 Out School Youth Exits'!E8</f>
        <v>13</v>
      </c>
      <c r="F8" s="126">
        <f>+'4 In School Youth Exits'!F8+'5 Out School Youth Exits'!F8</f>
        <v>0</v>
      </c>
      <c r="G8" s="88">
        <f t="shared" si="1"/>
        <v>0</v>
      </c>
      <c r="H8" s="126">
        <f>+'4 In School Youth Exits'!H8+'5 Out School Youth Exits'!H8</f>
        <v>5</v>
      </c>
      <c r="I8" s="131">
        <f>+'4 In School Youth Exits'!I8+'5 Out School Youth Exits'!I8</f>
        <v>3</v>
      </c>
      <c r="J8" s="132">
        <f>+'4 In School Youth Exits'!J8+'5 Out School Youth Exits'!J8</f>
        <v>0</v>
      </c>
      <c r="K8" s="84">
        <f t="shared" si="2"/>
        <v>0.72</v>
      </c>
      <c r="L8" s="33">
        <f t="shared" si="3"/>
        <v>0.375</v>
      </c>
      <c r="M8" s="130">
        <v>0</v>
      </c>
      <c r="N8" s="126">
        <f>+'4 In School Youth Exits'!N8+'5 Out School Youth Exits'!N8</f>
        <v>16</v>
      </c>
      <c r="O8" s="131">
        <f>+'4 In School Youth Exits'!O8+'5 Out School Youth Exits'!O8</f>
        <v>6</v>
      </c>
    </row>
    <row r="9" spans="1:17" s="29" customFormat="1" ht="21.95" customHeight="1" x14ac:dyDescent="0.2">
      <c r="A9" s="18" t="s">
        <v>37</v>
      </c>
      <c r="B9" s="79">
        <f>+'4 In School Youth Exits'!B9+'5 Out School Youth Exits'!B9</f>
        <v>20</v>
      </c>
      <c r="C9" s="126">
        <f>+'4 In School Youth Exits'!C9+'5 Out School Youth Exits'!C9</f>
        <v>18</v>
      </c>
      <c r="D9" s="41">
        <f t="shared" si="0"/>
        <v>0.9</v>
      </c>
      <c r="E9" s="126">
        <f>+'4 In School Youth Exits'!E9+'5 Out School Youth Exits'!E9</f>
        <v>15</v>
      </c>
      <c r="F9" s="126">
        <f>+'4 In School Youth Exits'!F9+'5 Out School Youth Exits'!F9</f>
        <v>3</v>
      </c>
      <c r="G9" s="41">
        <f t="shared" si="1"/>
        <v>0.2</v>
      </c>
      <c r="H9" s="126">
        <f>+'4 In School Youth Exits'!H9+'5 Out School Youth Exits'!H9</f>
        <v>0</v>
      </c>
      <c r="I9" s="131">
        <f>+'4 In School Youth Exits'!I9+'5 Out School Youth Exits'!I9</f>
        <v>3</v>
      </c>
      <c r="J9" s="132">
        <f>+'4 In School Youth Exits'!J9+'5 Out School Youth Exits'!J9</f>
        <v>0</v>
      </c>
      <c r="K9" s="84">
        <f t="shared" si="2"/>
        <v>0.75</v>
      </c>
      <c r="L9" s="33">
        <f t="shared" si="3"/>
        <v>0.33333333333333331</v>
      </c>
      <c r="M9" s="130">
        <v>16</v>
      </c>
      <c r="N9" s="126">
        <f>+'4 In School Youth Exits'!N9+'5 Out School Youth Exits'!N9</f>
        <v>15</v>
      </c>
      <c r="O9" s="131">
        <f>+'4 In School Youth Exits'!O9+'5 Out School Youth Exits'!O9</f>
        <v>1</v>
      </c>
      <c r="Q9" s="87"/>
    </row>
    <row r="10" spans="1:17" s="29" customFormat="1" ht="21.95" customHeight="1" x14ac:dyDescent="0.2">
      <c r="A10" s="18" t="s">
        <v>38</v>
      </c>
      <c r="B10" s="79">
        <f>+'4 In School Youth Exits'!B10+'5 Out School Youth Exits'!B10</f>
        <v>30</v>
      </c>
      <c r="C10" s="126">
        <f>+'4 In School Youth Exits'!C10+'5 Out School Youth Exits'!C10</f>
        <v>16</v>
      </c>
      <c r="D10" s="41">
        <f t="shared" si="0"/>
        <v>0.53333333333333333</v>
      </c>
      <c r="E10" s="126">
        <f>+'4 In School Youth Exits'!E10+'5 Out School Youth Exits'!E10</f>
        <v>14</v>
      </c>
      <c r="F10" s="126">
        <f>+'4 In School Youth Exits'!F10+'5 Out School Youth Exits'!F10</f>
        <v>7</v>
      </c>
      <c r="G10" s="41">
        <f t="shared" si="1"/>
        <v>0.5</v>
      </c>
      <c r="H10" s="126">
        <f>+'4 In School Youth Exits'!H10+'5 Out School Youth Exits'!H10</f>
        <v>8</v>
      </c>
      <c r="I10" s="131">
        <f>+'4 In School Youth Exits'!I10+'5 Out School Youth Exits'!I10</f>
        <v>4</v>
      </c>
      <c r="J10" s="132">
        <f>+'4 In School Youth Exits'!J10+'5 Out School Youth Exits'!J10</f>
        <v>1</v>
      </c>
      <c r="K10" s="84">
        <f t="shared" si="2"/>
        <v>0.73333333333333328</v>
      </c>
      <c r="L10" s="33">
        <f t="shared" si="3"/>
        <v>0.625</v>
      </c>
      <c r="M10" s="130">
        <v>17.714285714285712</v>
      </c>
      <c r="N10" s="126">
        <f>+'4 In School Youth Exits'!N10+'5 Out School Youth Exits'!N10</f>
        <v>20</v>
      </c>
      <c r="O10" s="131">
        <f>+'4 In School Youth Exits'!O10+'5 Out School Youth Exits'!O10</f>
        <v>10</v>
      </c>
      <c r="Q10" s="87"/>
    </row>
    <row r="11" spans="1:17" s="29" customFormat="1" ht="21.95" customHeight="1" x14ac:dyDescent="0.2">
      <c r="A11" s="18" t="s">
        <v>39</v>
      </c>
      <c r="B11" s="79">
        <f>+'4 In School Youth Exits'!B11+'5 Out School Youth Exits'!B11</f>
        <v>69</v>
      </c>
      <c r="C11" s="126">
        <f>+'4 In School Youth Exits'!C11+'5 Out School Youth Exits'!C11</f>
        <v>42</v>
      </c>
      <c r="D11" s="41">
        <f t="shared" si="0"/>
        <v>0.60869565217391308</v>
      </c>
      <c r="E11" s="126">
        <f>+'4 In School Youth Exits'!E11+'5 Out School Youth Exits'!E11</f>
        <v>38</v>
      </c>
      <c r="F11" s="126">
        <f>+'4 In School Youth Exits'!F11+'5 Out School Youth Exits'!F11</f>
        <v>27</v>
      </c>
      <c r="G11" s="122">
        <f t="shared" si="1"/>
        <v>0.71052631578947367</v>
      </c>
      <c r="H11" s="126">
        <f>+'4 In School Youth Exits'!H11+'5 Out School Youth Exits'!H11</f>
        <v>12</v>
      </c>
      <c r="I11" s="131">
        <f>+'4 In School Youth Exits'!I11+'5 Out School Youth Exits'!I11</f>
        <v>4</v>
      </c>
      <c r="J11" s="132">
        <f>+'4 In School Youth Exits'!J11+'5 Out School Youth Exits'!J11</f>
        <v>0</v>
      </c>
      <c r="K11" s="84">
        <f t="shared" si="2"/>
        <v>0.72463768115942029</v>
      </c>
      <c r="L11" s="33">
        <f t="shared" si="3"/>
        <v>0.73809523809523814</v>
      </c>
      <c r="M11" s="130">
        <v>18.469230769230769</v>
      </c>
      <c r="N11" s="126">
        <f>+'4 In School Youth Exits'!N11+'5 Out School Youth Exits'!N11</f>
        <v>45</v>
      </c>
      <c r="O11" s="131">
        <f>+'4 In School Youth Exits'!O11+'5 Out School Youth Exits'!O11</f>
        <v>37</v>
      </c>
      <c r="Q11" s="87"/>
    </row>
    <row r="12" spans="1:17" s="29" customFormat="1" ht="21.95" customHeight="1" x14ac:dyDescent="0.2">
      <c r="A12" s="18" t="s">
        <v>40</v>
      </c>
      <c r="B12" s="79">
        <f>+'4 In School Youth Exits'!B12+'5 Out School Youth Exits'!B12</f>
        <v>55</v>
      </c>
      <c r="C12" s="126">
        <f>+'4 In School Youth Exits'!C12+'5 Out School Youth Exits'!C12</f>
        <v>11</v>
      </c>
      <c r="D12" s="41">
        <f t="shared" si="0"/>
        <v>0.2</v>
      </c>
      <c r="E12" s="126">
        <f>+'4 In School Youth Exits'!E12+'5 Out School Youth Exits'!E12</f>
        <v>25</v>
      </c>
      <c r="F12" s="126">
        <f>+'4 In School Youth Exits'!F12+'5 Out School Youth Exits'!F12</f>
        <v>3</v>
      </c>
      <c r="G12" s="41">
        <f t="shared" si="1"/>
        <v>0.12</v>
      </c>
      <c r="H12" s="126">
        <f>+'4 In School Youth Exits'!H12+'5 Out School Youth Exits'!H12</f>
        <v>20</v>
      </c>
      <c r="I12" s="131">
        <f>+'4 In School Youth Exits'!I12+'5 Out School Youth Exits'!I12</f>
        <v>0</v>
      </c>
      <c r="J12" s="132">
        <f>+'4 In School Youth Exits'!J12+'5 Out School Youth Exits'!J12</f>
        <v>0</v>
      </c>
      <c r="K12" s="84">
        <f t="shared" si="2"/>
        <v>0.81818181818181823</v>
      </c>
      <c r="L12" s="33">
        <f t="shared" si="3"/>
        <v>0.27272727272727271</v>
      </c>
      <c r="M12" s="130">
        <v>14.75</v>
      </c>
      <c r="N12" s="126">
        <f>+'4 In School Youth Exits'!N12+'5 Out School Youth Exits'!N12</f>
        <v>40</v>
      </c>
      <c r="O12" s="131">
        <f>+'4 In School Youth Exits'!O12+'5 Out School Youth Exits'!O12</f>
        <v>3</v>
      </c>
      <c r="Q12" s="87"/>
    </row>
    <row r="13" spans="1:17" s="29" customFormat="1" ht="21.95" customHeight="1" x14ac:dyDescent="0.2">
      <c r="A13" s="18" t="s">
        <v>41</v>
      </c>
      <c r="B13" s="79">
        <f>+'4 In School Youth Exits'!B13+'5 Out School Youth Exits'!B13</f>
        <v>41</v>
      </c>
      <c r="C13" s="126">
        <f>+'4 In School Youth Exits'!C13+'5 Out School Youth Exits'!C13</f>
        <v>13</v>
      </c>
      <c r="D13" s="41">
        <f t="shared" si="0"/>
        <v>0.31707317073170732</v>
      </c>
      <c r="E13" s="126">
        <f>+'4 In School Youth Exits'!E13+'5 Out School Youth Exits'!E13</f>
        <v>23</v>
      </c>
      <c r="F13" s="126">
        <f>+'4 In School Youth Exits'!F13+'5 Out School Youth Exits'!F13</f>
        <v>12</v>
      </c>
      <c r="G13" s="88">
        <f t="shared" si="1"/>
        <v>0.52173913043478259</v>
      </c>
      <c r="H13" s="126">
        <f>+'4 In School Youth Exits'!H13+'5 Out School Youth Exits'!H13</f>
        <v>11</v>
      </c>
      <c r="I13" s="131">
        <f>+'4 In School Youth Exits'!I13+'5 Out School Youth Exits'!I13</f>
        <v>0</v>
      </c>
      <c r="J13" s="132">
        <f>+'4 In School Youth Exits'!J13+'5 Out School Youth Exits'!J13</f>
        <v>1</v>
      </c>
      <c r="K13" s="84">
        <f t="shared" si="2"/>
        <v>0.82926829268292679</v>
      </c>
      <c r="L13" s="33">
        <f t="shared" si="3"/>
        <v>0.84615384615384615</v>
      </c>
      <c r="M13" s="130">
        <v>17.022500000000001</v>
      </c>
      <c r="N13" s="126">
        <f>+'4 In School Youth Exits'!N13+'5 Out School Youth Exits'!N13</f>
        <v>30</v>
      </c>
      <c r="O13" s="131">
        <f>+'4 In School Youth Exits'!O13+'5 Out School Youth Exits'!O13</f>
        <v>10</v>
      </c>
      <c r="Q13" s="87"/>
    </row>
    <row r="14" spans="1:17" s="29" customFormat="1" ht="21.95" customHeight="1" x14ac:dyDescent="0.2">
      <c r="A14" s="18" t="s">
        <v>42</v>
      </c>
      <c r="B14" s="79">
        <f>+'4 In School Youth Exits'!B14+'5 Out School Youth Exits'!B14</f>
        <v>67</v>
      </c>
      <c r="C14" s="126">
        <f>+'4 In School Youth Exits'!C14+'5 Out School Youth Exits'!C14</f>
        <v>18</v>
      </c>
      <c r="D14" s="41">
        <f t="shared" si="0"/>
        <v>0.26865671641791045</v>
      </c>
      <c r="E14" s="126">
        <f>+'4 In School Youth Exits'!E14+'5 Out School Youth Exits'!E14</f>
        <v>39</v>
      </c>
      <c r="F14" s="126">
        <f>+'4 In School Youth Exits'!F14+'5 Out School Youth Exits'!F14</f>
        <v>12</v>
      </c>
      <c r="G14" s="41">
        <f t="shared" si="1"/>
        <v>0.30769230769230771</v>
      </c>
      <c r="H14" s="126">
        <f>+'4 In School Youth Exits'!H14+'5 Out School Youth Exits'!H14</f>
        <v>16</v>
      </c>
      <c r="I14" s="131">
        <f>+'4 In School Youth Exits'!I14+'5 Out School Youth Exits'!I14</f>
        <v>0</v>
      </c>
      <c r="J14" s="132">
        <f>+'4 In School Youth Exits'!J14+'5 Out School Youth Exits'!J14</f>
        <v>0</v>
      </c>
      <c r="K14" s="84">
        <f t="shared" si="2"/>
        <v>0.82089552238805974</v>
      </c>
      <c r="L14" s="33">
        <f t="shared" si="3"/>
        <v>0.66666666666666663</v>
      </c>
      <c r="M14" s="130">
        <v>16.912500000000001</v>
      </c>
      <c r="N14" s="126">
        <f>+'4 In School Youth Exits'!N14+'5 Out School Youth Exits'!N14</f>
        <v>55</v>
      </c>
      <c r="O14" s="131">
        <f>+'4 In School Youth Exits'!O14+'5 Out School Youth Exits'!O14</f>
        <v>10</v>
      </c>
      <c r="Q14" s="87"/>
    </row>
    <row r="15" spans="1:17" s="29" customFormat="1" ht="21.95" customHeight="1" x14ac:dyDescent="0.2">
      <c r="A15" s="18" t="s">
        <v>43</v>
      </c>
      <c r="B15" s="79">
        <f>+'4 In School Youth Exits'!B15+'5 Out School Youth Exits'!B15</f>
        <v>147</v>
      </c>
      <c r="C15" s="126">
        <f>+'4 In School Youth Exits'!C15+'5 Out School Youth Exits'!C15</f>
        <v>139</v>
      </c>
      <c r="D15" s="41">
        <f t="shared" si="0"/>
        <v>0.94557823129251706</v>
      </c>
      <c r="E15" s="126">
        <f>+'4 In School Youth Exits'!E15+'5 Out School Youth Exits'!E15</f>
        <v>32</v>
      </c>
      <c r="F15" s="126">
        <f>+'4 In School Youth Exits'!F15+'5 Out School Youth Exits'!F15</f>
        <v>23</v>
      </c>
      <c r="G15" s="41">
        <f t="shared" si="1"/>
        <v>0.71875</v>
      </c>
      <c r="H15" s="126">
        <f>+'4 In School Youth Exits'!H15+'5 Out School Youth Exits'!H15</f>
        <v>83</v>
      </c>
      <c r="I15" s="131">
        <f>+'4 In School Youth Exits'!I15+'5 Out School Youth Exits'!I15</f>
        <v>52</v>
      </c>
      <c r="J15" s="132">
        <f>+'4 In School Youth Exits'!J15+'5 Out School Youth Exits'!J15</f>
        <v>9</v>
      </c>
      <c r="K15" s="84">
        <f t="shared" si="2"/>
        <v>0.78231292517006801</v>
      </c>
      <c r="L15" s="33">
        <f t="shared" si="3"/>
        <v>0.47482014388489208</v>
      </c>
      <c r="M15" s="130">
        <v>16.857272727272729</v>
      </c>
      <c r="N15" s="126">
        <f>+'4 In School Youth Exits'!N15+'5 Out School Youth Exits'!N15</f>
        <v>118</v>
      </c>
      <c r="O15" s="131">
        <f>+'4 In School Youth Exits'!O15+'5 Out School Youth Exits'!O15</f>
        <v>65</v>
      </c>
      <c r="Q15" s="87"/>
    </row>
    <row r="16" spans="1:17" s="29" customFormat="1" ht="21.95" customHeight="1" x14ac:dyDescent="0.2">
      <c r="A16" s="18" t="s">
        <v>44</v>
      </c>
      <c r="B16" s="79">
        <f>+'4 In School Youth Exits'!B16+'5 Out School Youth Exits'!B16</f>
        <v>39</v>
      </c>
      <c r="C16" s="126">
        <f>+'4 In School Youth Exits'!C16+'5 Out School Youth Exits'!C16</f>
        <v>13</v>
      </c>
      <c r="D16" s="41">
        <f t="shared" si="0"/>
        <v>0.33333333333333331</v>
      </c>
      <c r="E16" s="126">
        <f>+'4 In School Youth Exits'!E16+'5 Out School Youth Exits'!E16</f>
        <v>21</v>
      </c>
      <c r="F16" s="126">
        <f>+'4 In School Youth Exits'!F16+'5 Out School Youth Exits'!F16</f>
        <v>5</v>
      </c>
      <c r="G16" s="41">
        <f t="shared" si="1"/>
        <v>0.23809523809523808</v>
      </c>
      <c r="H16" s="126">
        <f>+'4 In School Youth Exits'!H16+'5 Out School Youth Exits'!H16</f>
        <v>8</v>
      </c>
      <c r="I16" s="131">
        <f>+'4 In School Youth Exits'!I16+'5 Out School Youth Exits'!I16</f>
        <v>0</v>
      </c>
      <c r="J16" s="132">
        <f>+'4 In School Youth Exits'!J16+'5 Out School Youth Exits'!J16</f>
        <v>0</v>
      </c>
      <c r="K16" s="84">
        <f t="shared" si="2"/>
        <v>0.74358974358974361</v>
      </c>
      <c r="L16" s="33">
        <f t="shared" si="3"/>
        <v>0.38461538461538464</v>
      </c>
      <c r="M16" s="130">
        <v>21.291999999999998</v>
      </c>
      <c r="N16" s="126">
        <f>+'4 In School Youth Exits'!N16+'5 Out School Youth Exits'!N16</f>
        <v>30</v>
      </c>
      <c r="O16" s="131">
        <f>+'4 In School Youth Exits'!O16+'5 Out School Youth Exits'!O16</f>
        <v>4</v>
      </c>
      <c r="Q16" s="87"/>
    </row>
    <row r="17" spans="1:17" s="29" customFormat="1" ht="21.95" customHeight="1" x14ac:dyDescent="0.2">
      <c r="A17" s="18" t="s">
        <v>45</v>
      </c>
      <c r="B17" s="79">
        <f>+'4 In School Youth Exits'!B17+'5 Out School Youth Exits'!B17</f>
        <v>42</v>
      </c>
      <c r="C17" s="126">
        <f>+'4 In School Youth Exits'!C17+'5 Out School Youth Exits'!C17</f>
        <v>3</v>
      </c>
      <c r="D17" s="41">
        <f t="shared" si="0"/>
        <v>7.1428571428571425E-2</v>
      </c>
      <c r="E17" s="126">
        <f>+'4 In School Youth Exits'!E17+'5 Out School Youth Exits'!E17</f>
        <v>22</v>
      </c>
      <c r="F17" s="126">
        <f>+'4 In School Youth Exits'!F17+'5 Out School Youth Exits'!F17</f>
        <v>1</v>
      </c>
      <c r="G17" s="41">
        <f t="shared" si="1"/>
        <v>4.5454545454545456E-2</v>
      </c>
      <c r="H17" s="126">
        <f>+'4 In School Youth Exits'!H17+'5 Out School Youth Exits'!H17</f>
        <v>12</v>
      </c>
      <c r="I17" s="131">
        <f>+'4 In School Youth Exits'!I17+'5 Out School Youth Exits'!I17</f>
        <v>0</v>
      </c>
      <c r="J17" s="132">
        <f>+'4 In School Youth Exits'!J17+'5 Out School Youth Exits'!J17</f>
        <v>0</v>
      </c>
      <c r="K17" s="84">
        <f t="shared" si="2"/>
        <v>0.80952380952380953</v>
      </c>
      <c r="L17" s="33">
        <f t="shared" si="3"/>
        <v>0.33333333333333331</v>
      </c>
      <c r="M17" s="130">
        <v>17.5</v>
      </c>
      <c r="N17" s="126">
        <f>+'4 In School Youth Exits'!N17+'5 Out School Youth Exits'!N17</f>
        <v>35</v>
      </c>
      <c r="O17" s="131">
        <f>+'4 In School Youth Exits'!O17+'5 Out School Youth Exits'!O17</f>
        <v>0</v>
      </c>
      <c r="Q17" s="87"/>
    </row>
    <row r="18" spans="1:17" s="29" customFormat="1" ht="21.95" customHeight="1" x14ac:dyDescent="0.2">
      <c r="A18" s="18" t="s">
        <v>46</v>
      </c>
      <c r="B18" s="79">
        <f>+'4 In School Youth Exits'!B18+'5 Out School Youth Exits'!B18</f>
        <v>75</v>
      </c>
      <c r="C18" s="126">
        <f>+'4 In School Youth Exits'!C18+'5 Out School Youth Exits'!C18</f>
        <v>29</v>
      </c>
      <c r="D18" s="41">
        <f t="shared" si="0"/>
        <v>0.38666666666666666</v>
      </c>
      <c r="E18" s="126">
        <f>+'4 In School Youth Exits'!E18+'5 Out School Youth Exits'!E18</f>
        <v>55</v>
      </c>
      <c r="F18" s="126">
        <f>+'4 In School Youth Exits'!F18+'5 Out School Youth Exits'!F18</f>
        <v>17</v>
      </c>
      <c r="G18" s="41">
        <f t="shared" si="1"/>
        <v>0.30909090909090908</v>
      </c>
      <c r="H18" s="126">
        <f>+'4 In School Youth Exits'!H18+'5 Out School Youth Exits'!H18</f>
        <v>12</v>
      </c>
      <c r="I18" s="131">
        <f>+'4 In School Youth Exits'!I18+'5 Out School Youth Exits'!I18</f>
        <v>6</v>
      </c>
      <c r="J18" s="132">
        <f>+'4 In School Youth Exits'!J18+'5 Out School Youth Exits'!J18</f>
        <v>0</v>
      </c>
      <c r="K18" s="84">
        <f t="shared" si="2"/>
        <v>0.89333333333333331</v>
      </c>
      <c r="L18" s="33">
        <f t="shared" si="3"/>
        <v>0.7931034482758621</v>
      </c>
      <c r="M18" s="130">
        <v>17.5</v>
      </c>
      <c r="N18" s="126">
        <f>+'4 In School Youth Exits'!N18+'5 Out School Youth Exits'!N18</f>
        <v>77</v>
      </c>
      <c r="O18" s="131">
        <f>+'4 In School Youth Exits'!O18+'5 Out School Youth Exits'!O18</f>
        <v>14</v>
      </c>
      <c r="Q18" s="87"/>
    </row>
    <row r="19" spans="1:17" s="29" customFormat="1" ht="21.95" customHeight="1" x14ac:dyDescent="0.2">
      <c r="A19" s="18" t="s">
        <v>47</v>
      </c>
      <c r="B19" s="79">
        <f>+'4 In School Youth Exits'!B19+'5 Out School Youth Exits'!B19</f>
        <v>40</v>
      </c>
      <c r="C19" s="126">
        <f>+'4 In School Youth Exits'!C19+'5 Out School Youth Exits'!C19</f>
        <v>4</v>
      </c>
      <c r="D19" s="41">
        <f t="shared" si="0"/>
        <v>0.1</v>
      </c>
      <c r="E19" s="126">
        <f>+'4 In School Youth Exits'!E19+'5 Out School Youth Exits'!E19</f>
        <v>25</v>
      </c>
      <c r="F19" s="126">
        <f>+'4 In School Youth Exits'!F19+'5 Out School Youth Exits'!F19</f>
        <v>2</v>
      </c>
      <c r="G19" s="33">
        <f t="shared" si="1"/>
        <v>0.08</v>
      </c>
      <c r="H19" s="126">
        <f>+'4 In School Youth Exits'!H19+'5 Out School Youth Exits'!H19</f>
        <v>6</v>
      </c>
      <c r="I19" s="131">
        <f>+'4 In School Youth Exits'!I19+'5 Out School Youth Exits'!I19</f>
        <v>0</v>
      </c>
      <c r="J19" s="132">
        <f>+'4 In School Youth Exits'!J19+'5 Out School Youth Exits'!J19</f>
        <v>0</v>
      </c>
      <c r="K19" s="84">
        <f t="shared" si="2"/>
        <v>0.77500000000000002</v>
      </c>
      <c r="L19" s="33">
        <f t="shared" si="3"/>
        <v>0.5</v>
      </c>
      <c r="M19" s="130">
        <v>18</v>
      </c>
      <c r="N19" s="126">
        <f>+'4 In School Youth Exits'!N19+'5 Out School Youth Exits'!N19</f>
        <v>23</v>
      </c>
      <c r="O19" s="131">
        <f>+'4 In School Youth Exits'!O19+'5 Out School Youth Exits'!O19</f>
        <v>2</v>
      </c>
      <c r="Q19" s="87"/>
    </row>
    <row r="20" spans="1:17" s="29" customFormat="1" ht="21.95" customHeight="1" x14ac:dyDescent="0.2">
      <c r="A20" s="18" t="s">
        <v>48</v>
      </c>
      <c r="B20" s="79">
        <f>+'4 In School Youth Exits'!B20+'5 Out School Youth Exits'!B20</f>
        <v>30</v>
      </c>
      <c r="C20" s="126">
        <f>+'4 In School Youth Exits'!C20+'5 Out School Youth Exits'!C20</f>
        <v>12</v>
      </c>
      <c r="D20" s="41">
        <f t="shared" si="0"/>
        <v>0.4</v>
      </c>
      <c r="E20" s="126">
        <f>+'4 In School Youth Exits'!E20+'5 Out School Youth Exits'!E20</f>
        <v>15</v>
      </c>
      <c r="F20" s="126">
        <f>+'4 In School Youth Exits'!F20+'5 Out School Youth Exits'!F20</f>
        <v>7</v>
      </c>
      <c r="G20" s="33">
        <f t="shared" si="1"/>
        <v>0.46666666666666667</v>
      </c>
      <c r="H20" s="126">
        <f>+'4 In School Youth Exits'!H20+'5 Out School Youth Exits'!H20</f>
        <v>9</v>
      </c>
      <c r="I20" s="131">
        <f>+'4 In School Youth Exits'!I20+'5 Out School Youth Exits'!I20</f>
        <v>2</v>
      </c>
      <c r="J20" s="132">
        <f>+'4 In School Youth Exits'!J20+'5 Out School Youth Exits'!J20</f>
        <v>0</v>
      </c>
      <c r="K20" s="84">
        <f t="shared" si="2"/>
        <v>0.8</v>
      </c>
      <c r="L20" s="33">
        <f t="shared" si="3"/>
        <v>0.75</v>
      </c>
      <c r="M20" s="130">
        <v>18.399999999999999</v>
      </c>
      <c r="N20" s="126">
        <f>+'4 In School Youth Exits'!N20+'5 Out School Youth Exits'!N20</f>
        <v>25</v>
      </c>
      <c r="O20" s="131">
        <f>+'4 In School Youth Exits'!O20+'5 Out School Youth Exits'!O20</f>
        <v>9</v>
      </c>
      <c r="Q20" s="87"/>
    </row>
    <row r="21" spans="1:17" s="29" customFormat="1" ht="21.95" customHeight="1" thickBot="1" x14ac:dyDescent="0.25">
      <c r="A21" s="49" t="s">
        <v>49</v>
      </c>
      <c r="B21" s="79">
        <f>+'4 In School Youth Exits'!B21+'5 Out School Youth Exits'!B21</f>
        <v>160</v>
      </c>
      <c r="C21" s="133">
        <f>+'4 In School Youth Exits'!C21+'5 Out School Youth Exits'!C21</f>
        <v>42</v>
      </c>
      <c r="D21" s="52">
        <f t="shared" si="0"/>
        <v>0.26250000000000001</v>
      </c>
      <c r="E21" s="126">
        <f>+'4 In School Youth Exits'!E21+'5 Out School Youth Exits'!E21</f>
        <v>95</v>
      </c>
      <c r="F21" s="126">
        <f>+'4 In School Youth Exits'!F21+'5 Out School Youth Exits'!F21</f>
        <v>12</v>
      </c>
      <c r="G21" s="88">
        <f t="shared" si="1"/>
        <v>0.12631578947368421</v>
      </c>
      <c r="H21" s="126">
        <f>+'4 In School Youth Exits'!H21+'5 Out School Youth Exits'!H21</f>
        <v>40</v>
      </c>
      <c r="I21" s="131">
        <f>+'4 In School Youth Exits'!I21+'5 Out School Youth Exits'!I21</f>
        <v>10</v>
      </c>
      <c r="J21" s="134">
        <f>+'4 In School Youth Exits'!J21+'5 Out School Youth Exits'!J21</f>
        <v>0</v>
      </c>
      <c r="K21" s="123">
        <f t="shared" si="2"/>
        <v>0.84375</v>
      </c>
      <c r="L21" s="88">
        <f t="shared" si="3"/>
        <v>0.52380952380952384</v>
      </c>
      <c r="M21" s="135">
        <v>17.770833333333332</v>
      </c>
      <c r="N21" s="126">
        <f>+'4 In School Youth Exits'!N21+'5 Out School Youth Exits'!N21</f>
        <v>135</v>
      </c>
      <c r="O21" s="136">
        <f>+'4 In School Youth Exits'!O21+'5 Out School Youth Exits'!O21</f>
        <v>28</v>
      </c>
      <c r="Q21" s="87"/>
    </row>
    <row r="22" spans="1:17" s="29" customFormat="1" ht="21.95" customHeight="1" thickBot="1" x14ac:dyDescent="0.25">
      <c r="A22" s="58" t="s">
        <v>50</v>
      </c>
      <c r="B22" s="74">
        <f>SUM(B6:B21)</f>
        <v>926</v>
      </c>
      <c r="C22" s="74">
        <f>SUM(C6:C21)</f>
        <v>426</v>
      </c>
      <c r="D22" s="61">
        <f t="shared" si="0"/>
        <v>0.46004319654427644</v>
      </c>
      <c r="E22" s="59">
        <f>SUM(E6:E21)</f>
        <v>483</v>
      </c>
      <c r="F22" s="106">
        <f>SUM(F6:F21)</f>
        <v>147</v>
      </c>
      <c r="G22" s="61">
        <f t="shared" si="1"/>
        <v>0.30434782608695654</v>
      </c>
      <c r="H22" s="107">
        <f>SUM(H6:H21)</f>
        <v>253</v>
      </c>
      <c r="I22" s="108">
        <f>SUM(I6:I21)</f>
        <v>99</v>
      </c>
      <c r="J22" s="109">
        <f>SUM(J6:J21)</f>
        <v>11</v>
      </c>
      <c r="K22" s="110">
        <f t="shared" si="2"/>
        <v>0.79481641468682507</v>
      </c>
      <c r="L22" s="61">
        <f t="shared" si="3"/>
        <v>0.55164319248826288</v>
      </c>
      <c r="M22" s="137">
        <v>17.84613793103448</v>
      </c>
      <c r="N22" s="59">
        <f>SUM(N6:N21)</f>
        <v>716</v>
      </c>
      <c r="O22" s="138">
        <f>+'4 In School Youth Exits'!O22+'5 Out School Youth Exits'!O22</f>
        <v>220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4" t="s">
        <v>63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6"/>
      <c r="Q24" s="112"/>
    </row>
    <row r="25" spans="1:17" s="29" customFormat="1" ht="12" customHeight="1" x14ac:dyDescent="0.25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6"/>
      <c r="Q25" s="112"/>
    </row>
    <row r="26" spans="1:17" ht="6.75" customHeight="1" thickBot="1" x14ac:dyDescent="0.3">
      <c r="A26" s="244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6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3"/>
  <sheetViews>
    <sheetView topLeftCell="A14" zoomScale="90" zoomScaleNormal="90" zoomScaleSheetLayoutView="120" workbookViewId="0">
      <selection activeCell="A23" sqref="A23"/>
    </sheetView>
  </sheetViews>
  <sheetFormatPr defaultColWidth="9.140625" defaultRowHeight="12.75" x14ac:dyDescent="0.2"/>
  <cols>
    <col min="1" max="1" width="16.42578125" style="1" customWidth="1"/>
    <col min="2" max="2" width="5.140625" style="1" customWidth="1"/>
    <col min="3" max="5" width="5.5703125" style="1" customWidth="1"/>
    <col min="6" max="6" width="5.85546875" style="1" customWidth="1"/>
    <col min="7" max="7" width="6.140625" style="1" customWidth="1"/>
    <col min="8" max="8" width="6.28515625" style="1" customWidth="1"/>
    <col min="9" max="9" width="6.42578125" style="1" customWidth="1"/>
    <col min="10" max="10" width="5.7109375" style="1" customWidth="1"/>
    <col min="11" max="11" width="6.42578125" style="120" customWidth="1"/>
    <col min="12" max="12" width="6.85546875" style="1" customWidth="1"/>
    <col min="13" max="13" width="5.7109375" style="1" customWidth="1"/>
    <col min="14" max="14" width="7" style="1" customWidth="1"/>
    <col min="15" max="15" width="5.85546875" style="1" customWidth="1"/>
    <col min="16" max="16" width="5" style="1" customWidth="1"/>
    <col min="17" max="17" width="5.7109375" style="1" customWidth="1"/>
    <col min="18" max="18" width="6.85546875" style="1" customWidth="1"/>
    <col min="19" max="19" width="7.28515625" style="1" customWidth="1"/>
    <col min="20" max="20" width="6" style="1" customWidth="1"/>
    <col min="21" max="16384" width="9.140625" style="1"/>
  </cols>
  <sheetData>
    <row r="1" spans="1:24" ht="20.100000000000001" customHeight="1" x14ac:dyDescent="0.2">
      <c r="A1" s="257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FY24 QUARTER ENDING MARCH 31, 2024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66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67" t="s">
        <v>67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/>
      <c r="S4" s="269"/>
      <c r="T4" s="270"/>
    </row>
    <row r="5" spans="1:24" ht="50.25" customHeight="1" thickBot="1" x14ac:dyDescent="0.25">
      <c r="A5" s="266"/>
      <c r="B5" s="139" t="s">
        <v>68</v>
      </c>
      <c r="C5" s="139" t="s">
        <v>69</v>
      </c>
      <c r="D5" s="140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45" t="s">
        <v>34</v>
      </c>
      <c r="B6" s="217">
        <f>'1 In School Youth Part'!C6</f>
        <v>0</v>
      </c>
      <c r="C6" s="146"/>
      <c r="D6" s="147"/>
      <c r="E6" s="148"/>
      <c r="F6" s="149"/>
      <c r="G6" s="148"/>
      <c r="H6" s="150"/>
      <c r="I6" s="150"/>
      <c r="J6" s="148"/>
      <c r="K6" s="148"/>
      <c r="L6" s="150"/>
      <c r="M6" s="151"/>
      <c r="N6" s="148"/>
      <c r="O6" s="150"/>
      <c r="P6" s="150"/>
      <c r="Q6" s="148"/>
      <c r="R6" s="148"/>
      <c r="S6" s="148"/>
      <c r="T6" s="152"/>
      <c r="U6" s="28"/>
    </row>
    <row r="7" spans="1:24" s="29" customFormat="1" ht="21.95" customHeight="1" x14ac:dyDescent="0.2">
      <c r="A7" s="153" t="s">
        <v>35</v>
      </c>
      <c r="B7" s="154">
        <f>'1 In School Youth Part'!C7</f>
        <v>1</v>
      </c>
      <c r="C7" s="155">
        <v>0</v>
      </c>
      <c r="D7" s="156">
        <v>100</v>
      </c>
      <c r="E7" s="157">
        <v>0</v>
      </c>
      <c r="F7" s="158">
        <v>100</v>
      </c>
      <c r="G7" s="157">
        <v>100</v>
      </c>
      <c r="H7" s="157">
        <v>100</v>
      </c>
      <c r="I7" s="157">
        <v>0</v>
      </c>
      <c r="J7" s="157">
        <v>0</v>
      </c>
      <c r="K7" s="157">
        <v>100</v>
      </c>
      <c r="L7" s="159">
        <v>0</v>
      </c>
      <c r="M7" s="160">
        <v>0</v>
      </c>
      <c r="N7" s="157">
        <v>100</v>
      </c>
      <c r="O7" s="157">
        <v>0</v>
      </c>
      <c r="P7" s="157">
        <v>0</v>
      </c>
      <c r="Q7" s="157">
        <v>0</v>
      </c>
      <c r="R7" s="157">
        <v>0</v>
      </c>
      <c r="S7" s="157">
        <v>0</v>
      </c>
      <c r="T7" s="161">
        <v>0</v>
      </c>
      <c r="U7" s="28"/>
    </row>
    <row r="8" spans="1:24" s="29" customFormat="1" ht="21.95" customHeight="1" x14ac:dyDescent="0.2">
      <c r="A8" s="145" t="s">
        <v>36</v>
      </c>
      <c r="B8" s="162">
        <f>'1 In School Youth Part'!C8</f>
        <v>0</v>
      </c>
      <c r="C8" s="155"/>
      <c r="D8" s="156"/>
      <c r="E8" s="157"/>
      <c r="F8" s="158"/>
      <c r="G8" s="157"/>
      <c r="H8" s="157"/>
      <c r="I8" s="157"/>
      <c r="J8" s="157"/>
      <c r="K8" s="157"/>
      <c r="L8" s="159"/>
      <c r="M8" s="160"/>
      <c r="N8" s="157"/>
      <c r="O8" s="157"/>
      <c r="P8" s="157"/>
      <c r="Q8" s="157"/>
      <c r="R8" s="159"/>
      <c r="S8" s="157"/>
      <c r="T8" s="161"/>
      <c r="U8" s="28"/>
    </row>
    <row r="9" spans="1:24" s="29" customFormat="1" ht="21.95" customHeight="1" x14ac:dyDescent="0.2">
      <c r="A9" s="145" t="s">
        <v>37</v>
      </c>
      <c r="B9" s="162">
        <f>'1 In School Youth Part'!C9</f>
        <v>0</v>
      </c>
      <c r="C9" s="155"/>
      <c r="D9" s="156"/>
      <c r="E9" s="157"/>
      <c r="F9" s="158"/>
      <c r="G9" s="157"/>
      <c r="H9" s="157"/>
      <c r="I9" s="157"/>
      <c r="J9" s="157"/>
      <c r="K9" s="157"/>
      <c r="L9" s="159"/>
      <c r="M9" s="158"/>
      <c r="N9" s="157"/>
      <c r="O9" s="157"/>
      <c r="P9" s="157"/>
      <c r="Q9" s="157"/>
      <c r="R9" s="157"/>
      <c r="S9" s="157"/>
      <c r="T9" s="161"/>
      <c r="U9" s="28"/>
    </row>
    <row r="10" spans="1:24" s="29" customFormat="1" ht="21.95" customHeight="1" x14ac:dyDescent="0.2">
      <c r="A10" s="145" t="s">
        <v>38</v>
      </c>
      <c r="B10" s="162">
        <f>'1 In School Youth Part'!C10</f>
        <v>0</v>
      </c>
      <c r="C10" s="155"/>
      <c r="D10" s="163"/>
      <c r="E10" s="159"/>
      <c r="F10" s="158"/>
      <c r="G10" s="157"/>
      <c r="H10" s="157"/>
      <c r="I10" s="159"/>
      <c r="J10" s="157"/>
      <c r="K10" s="157"/>
      <c r="L10" s="159"/>
      <c r="M10" s="160"/>
      <c r="N10" s="159"/>
      <c r="O10" s="157"/>
      <c r="P10" s="159"/>
      <c r="Q10" s="157"/>
      <c r="R10" s="157"/>
      <c r="S10" s="157"/>
      <c r="T10" s="161"/>
      <c r="U10" s="28"/>
    </row>
    <row r="11" spans="1:24" s="29" customFormat="1" ht="21.95" customHeight="1" x14ac:dyDescent="0.2">
      <c r="A11" s="145" t="s">
        <v>39</v>
      </c>
      <c r="B11" s="162">
        <f>'1 In School Youth Part'!C11</f>
        <v>0</v>
      </c>
      <c r="C11" s="155"/>
      <c r="D11" s="156"/>
      <c r="E11" s="157"/>
      <c r="F11" s="158"/>
      <c r="G11" s="157"/>
      <c r="H11" s="157"/>
      <c r="I11" s="157"/>
      <c r="J11" s="157"/>
      <c r="K11" s="157"/>
      <c r="L11" s="159"/>
      <c r="M11" s="160"/>
      <c r="N11" s="157"/>
      <c r="O11" s="157"/>
      <c r="P11" s="157"/>
      <c r="Q11" s="159"/>
      <c r="R11" s="157"/>
      <c r="S11" s="159"/>
      <c r="T11" s="161"/>
      <c r="U11" s="28"/>
    </row>
    <row r="12" spans="1:24" s="29" customFormat="1" ht="21.95" customHeight="1" x14ac:dyDescent="0.2">
      <c r="A12" s="145" t="s">
        <v>40</v>
      </c>
      <c r="B12" s="154">
        <f>'1 In School Youth Part'!C12</f>
        <v>1</v>
      </c>
      <c r="C12" s="155">
        <v>100</v>
      </c>
      <c r="D12" s="156">
        <v>0</v>
      </c>
      <c r="E12" s="157">
        <v>0</v>
      </c>
      <c r="F12" s="158">
        <v>0</v>
      </c>
      <c r="G12" s="157">
        <v>0</v>
      </c>
      <c r="H12" s="157">
        <v>0</v>
      </c>
      <c r="I12" s="159">
        <v>0</v>
      </c>
      <c r="J12" s="157">
        <v>100</v>
      </c>
      <c r="K12" s="157">
        <v>0</v>
      </c>
      <c r="L12" s="159">
        <v>0</v>
      </c>
      <c r="M12" s="160">
        <v>0</v>
      </c>
      <c r="N12" s="157">
        <v>0</v>
      </c>
      <c r="O12" s="157">
        <v>0</v>
      </c>
      <c r="P12" s="157">
        <v>0</v>
      </c>
      <c r="Q12" s="157">
        <v>0</v>
      </c>
      <c r="R12" s="159">
        <v>0</v>
      </c>
      <c r="S12" s="157">
        <v>0</v>
      </c>
      <c r="T12" s="161">
        <v>0</v>
      </c>
      <c r="U12" s="28"/>
    </row>
    <row r="13" spans="1:24" s="29" customFormat="1" ht="21.95" customHeight="1" x14ac:dyDescent="0.2">
      <c r="A13" s="145" t="s">
        <v>41</v>
      </c>
      <c r="B13" s="154">
        <f>'1 In School Youth Part'!C13</f>
        <v>25</v>
      </c>
      <c r="C13" s="155">
        <v>96</v>
      </c>
      <c r="D13" s="156">
        <v>4</v>
      </c>
      <c r="E13" s="157">
        <v>0</v>
      </c>
      <c r="F13" s="158">
        <v>56</v>
      </c>
      <c r="G13" s="157">
        <v>44</v>
      </c>
      <c r="H13" s="157">
        <v>24</v>
      </c>
      <c r="I13" s="157">
        <v>12</v>
      </c>
      <c r="J13" s="157">
        <v>92</v>
      </c>
      <c r="K13" s="157">
        <v>100</v>
      </c>
      <c r="L13" s="159">
        <v>0</v>
      </c>
      <c r="M13" s="158">
        <v>8</v>
      </c>
      <c r="N13" s="157">
        <v>0</v>
      </c>
      <c r="O13" s="159">
        <v>0</v>
      </c>
      <c r="P13" s="157">
        <v>8</v>
      </c>
      <c r="Q13" s="159">
        <v>4</v>
      </c>
      <c r="R13" s="159">
        <v>4</v>
      </c>
      <c r="S13" s="157">
        <v>4</v>
      </c>
      <c r="T13" s="161">
        <v>4</v>
      </c>
      <c r="U13" s="28"/>
    </row>
    <row r="14" spans="1:24" s="29" customFormat="1" ht="21.95" customHeight="1" x14ac:dyDescent="0.2">
      <c r="A14" s="145" t="s">
        <v>42</v>
      </c>
      <c r="B14" s="162">
        <f>'1 In School Youth Part'!C14</f>
        <v>1</v>
      </c>
      <c r="C14" s="155">
        <v>100</v>
      </c>
      <c r="D14" s="156">
        <v>0</v>
      </c>
      <c r="E14" s="157">
        <v>0</v>
      </c>
      <c r="F14" s="158">
        <v>100</v>
      </c>
      <c r="G14" s="157">
        <v>0</v>
      </c>
      <c r="H14" s="157">
        <v>100</v>
      </c>
      <c r="I14" s="159">
        <v>0</v>
      </c>
      <c r="J14" s="157">
        <v>0</v>
      </c>
      <c r="K14" s="157">
        <v>0</v>
      </c>
      <c r="L14" s="159">
        <v>0</v>
      </c>
      <c r="M14" s="160">
        <v>0</v>
      </c>
      <c r="N14" s="157">
        <v>100</v>
      </c>
      <c r="O14" s="157">
        <v>0</v>
      </c>
      <c r="P14" s="157">
        <v>0</v>
      </c>
      <c r="Q14" s="157">
        <v>0</v>
      </c>
      <c r="R14" s="159">
        <v>100</v>
      </c>
      <c r="S14" s="157">
        <v>0</v>
      </c>
      <c r="T14" s="161">
        <v>0</v>
      </c>
      <c r="U14" s="28"/>
    </row>
    <row r="15" spans="1:24" s="29" customFormat="1" ht="21.95" customHeight="1" x14ac:dyDescent="0.2">
      <c r="A15" s="145" t="s">
        <v>43</v>
      </c>
      <c r="B15" s="154">
        <f>'1 In School Youth Part'!C15</f>
        <v>158</v>
      </c>
      <c r="C15" s="155">
        <v>96.835443037974699</v>
      </c>
      <c r="D15" s="156">
        <v>3.1645569620253169</v>
      </c>
      <c r="E15" s="157">
        <v>0</v>
      </c>
      <c r="F15" s="158">
        <v>57.594936708860757</v>
      </c>
      <c r="G15" s="157">
        <v>58.227848101265828</v>
      </c>
      <c r="H15" s="157">
        <v>10.759493670886076</v>
      </c>
      <c r="I15" s="157">
        <v>0</v>
      </c>
      <c r="J15" s="157">
        <v>27.215189873417721</v>
      </c>
      <c r="K15" s="157">
        <v>98.73417721518986</v>
      </c>
      <c r="L15" s="159">
        <v>0</v>
      </c>
      <c r="M15" s="158">
        <v>0</v>
      </c>
      <c r="N15" s="157">
        <v>97.468354430379748</v>
      </c>
      <c r="O15" s="157">
        <v>0.63291139240506333</v>
      </c>
      <c r="P15" s="157">
        <v>10.759493670886076</v>
      </c>
      <c r="Q15" s="157">
        <v>0</v>
      </c>
      <c r="R15" s="157">
        <v>8.8607594936708853</v>
      </c>
      <c r="S15" s="157">
        <v>0</v>
      </c>
      <c r="T15" s="161">
        <v>0</v>
      </c>
      <c r="U15" s="28"/>
    </row>
    <row r="16" spans="1:24" s="29" customFormat="1" ht="21.95" customHeight="1" x14ac:dyDescent="0.2">
      <c r="A16" s="145" t="s">
        <v>44</v>
      </c>
      <c r="B16" s="162">
        <f>'1 In School Youth Part'!C16</f>
        <v>6</v>
      </c>
      <c r="C16" s="155">
        <v>83.333333333333343</v>
      </c>
      <c r="D16" s="156">
        <v>16.666666666666668</v>
      </c>
      <c r="E16" s="157">
        <v>0</v>
      </c>
      <c r="F16" s="158">
        <v>50</v>
      </c>
      <c r="G16" s="157">
        <v>66.666666666666671</v>
      </c>
      <c r="H16" s="157">
        <v>0</v>
      </c>
      <c r="I16" s="159">
        <v>0</v>
      </c>
      <c r="J16" s="157">
        <v>33.333333333333336</v>
      </c>
      <c r="K16" s="157">
        <v>66.666666666666671</v>
      </c>
      <c r="L16" s="159">
        <v>0</v>
      </c>
      <c r="M16" s="160">
        <v>0</v>
      </c>
      <c r="N16" s="157">
        <v>0</v>
      </c>
      <c r="O16" s="159">
        <v>0</v>
      </c>
      <c r="P16" s="157">
        <v>50</v>
      </c>
      <c r="Q16" s="159">
        <v>0</v>
      </c>
      <c r="R16" s="159">
        <v>0</v>
      </c>
      <c r="S16" s="157">
        <v>0</v>
      </c>
      <c r="T16" s="161">
        <v>83.333333333333343</v>
      </c>
      <c r="U16" s="28"/>
    </row>
    <row r="17" spans="1:28" s="29" customFormat="1" ht="21.95" customHeight="1" x14ac:dyDescent="0.2">
      <c r="A17" s="145" t="s">
        <v>45</v>
      </c>
      <c r="B17" s="154">
        <f>'1 In School Youth Part'!C17</f>
        <v>9</v>
      </c>
      <c r="C17" s="155">
        <v>100</v>
      </c>
      <c r="D17" s="163">
        <v>0</v>
      </c>
      <c r="E17" s="159">
        <v>0</v>
      </c>
      <c r="F17" s="158">
        <v>88.888888888888886</v>
      </c>
      <c r="G17" s="157">
        <v>22.222222222222221</v>
      </c>
      <c r="H17" s="157">
        <v>66.666666666666671</v>
      </c>
      <c r="I17" s="157">
        <v>11.111111111111111</v>
      </c>
      <c r="J17" s="157">
        <v>22.222222222222221</v>
      </c>
      <c r="K17" s="157">
        <v>100</v>
      </c>
      <c r="L17" s="159">
        <v>0</v>
      </c>
      <c r="M17" s="158">
        <v>44.444444444444443</v>
      </c>
      <c r="N17" s="157">
        <v>22.222222222222221</v>
      </c>
      <c r="O17" s="159">
        <v>0</v>
      </c>
      <c r="P17" s="157">
        <v>0</v>
      </c>
      <c r="Q17" s="159">
        <v>11.111111111111111</v>
      </c>
      <c r="R17" s="159">
        <v>0</v>
      </c>
      <c r="S17" s="159">
        <v>0</v>
      </c>
      <c r="T17" s="161">
        <v>0</v>
      </c>
      <c r="U17" s="28"/>
    </row>
    <row r="18" spans="1:28" s="29" customFormat="1" ht="21.95" customHeight="1" x14ac:dyDescent="0.2">
      <c r="A18" s="145" t="s">
        <v>46</v>
      </c>
      <c r="B18" s="162">
        <f>'1 In School Youth Part'!C18</f>
        <v>9</v>
      </c>
      <c r="C18" s="155">
        <v>66.666666666666671</v>
      </c>
      <c r="D18" s="156">
        <v>33.333333333333336</v>
      </c>
      <c r="E18" s="157">
        <v>0</v>
      </c>
      <c r="F18" s="158">
        <v>0</v>
      </c>
      <c r="G18" s="157">
        <v>22.222222222222221</v>
      </c>
      <c r="H18" s="157">
        <v>33.333333333333336</v>
      </c>
      <c r="I18" s="157">
        <v>0</v>
      </c>
      <c r="J18" s="157">
        <v>77.777777777777771</v>
      </c>
      <c r="K18" s="157">
        <v>88.888888888888886</v>
      </c>
      <c r="L18" s="159">
        <v>0</v>
      </c>
      <c r="M18" s="158">
        <v>0</v>
      </c>
      <c r="N18" s="157">
        <v>11.111111111111111</v>
      </c>
      <c r="O18" s="159">
        <v>0</v>
      </c>
      <c r="P18" s="157">
        <v>0</v>
      </c>
      <c r="Q18" s="157">
        <v>0</v>
      </c>
      <c r="R18" s="157">
        <v>0</v>
      </c>
      <c r="S18" s="157">
        <v>0</v>
      </c>
      <c r="T18" s="161">
        <v>0</v>
      </c>
      <c r="U18" s="28"/>
    </row>
    <row r="19" spans="1:28" s="29" customFormat="1" ht="21.95" customHeight="1" x14ac:dyDescent="0.2">
      <c r="A19" s="145" t="s">
        <v>47</v>
      </c>
      <c r="B19" s="217">
        <f>'1 In School Youth Part'!C19</f>
        <v>0</v>
      </c>
      <c r="C19" s="155"/>
      <c r="D19" s="163"/>
      <c r="E19" s="159"/>
      <c r="F19" s="158"/>
      <c r="G19" s="157"/>
      <c r="H19" s="157"/>
      <c r="I19" s="159"/>
      <c r="J19" s="157"/>
      <c r="K19" s="157"/>
      <c r="L19" s="159"/>
      <c r="M19" s="160"/>
      <c r="N19" s="157"/>
      <c r="O19" s="159"/>
      <c r="P19" s="157"/>
      <c r="Q19" s="159"/>
      <c r="R19" s="159"/>
      <c r="S19" s="159"/>
      <c r="T19" s="161"/>
      <c r="U19" s="28"/>
    </row>
    <row r="20" spans="1:28" s="29" customFormat="1" ht="21.95" customHeight="1" x14ac:dyDescent="0.2">
      <c r="A20" s="145" t="s">
        <v>48</v>
      </c>
      <c r="B20" s="162">
        <f>'1 In School Youth Part'!C20</f>
        <v>0</v>
      </c>
      <c r="C20" s="155"/>
      <c r="D20" s="156"/>
      <c r="E20" s="157"/>
      <c r="F20" s="158"/>
      <c r="G20" s="157"/>
      <c r="H20" s="157"/>
      <c r="I20" s="157"/>
      <c r="J20" s="157"/>
      <c r="K20" s="157"/>
      <c r="L20" s="159"/>
      <c r="M20" s="158"/>
      <c r="N20" s="157"/>
      <c r="O20" s="159"/>
      <c r="P20" s="157"/>
      <c r="Q20" s="159"/>
      <c r="R20" s="159"/>
      <c r="S20" s="159"/>
      <c r="T20" s="161"/>
      <c r="U20" s="28"/>
    </row>
    <row r="21" spans="1:28" s="29" customFormat="1" ht="21.95" customHeight="1" thickBot="1" x14ac:dyDescent="0.25">
      <c r="A21" s="164" t="s">
        <v>49</v>
      </c>
      <c r="B21" s="165">
        <f>'1 In School Youth Part'!C21</f>
        <v>31</v>
      </c>
      <c r="C21" s="166">
        <v>93.548387096774192</v>
      </c>
      <c r="D21" s="167">
        <v>6.4516129032258061</v>
      </c>
      <c r="E21" s="168">
        <v>0</v>
      </c>
      <c r="F21" s="169">
        <v>41.935483870967744</v>
      </c>
      <c r="G21" s="167">
        <v>25.806451612903224</v>
      </c>
      <c r="H21" s="168">
        <v>25.806451612903224</v>
      </c>
      <c r="I21" s="168">
        <v>6.4516129032258061</v>
      </c>
      <c r="J21" s="167">
        <v>77.41935483870968</v>
      </c>
      <c r="K21" s="167">
        <v>90.322580645161281</v>
      </c>
      <c r="L21" s="168">
        <v>0</v>
      </c>
      <c r="M21" s="170">
        <v>0</v>
      </c>
      <c r="N21" s="168">
        <v>0</v>
      </c>
      <c r="O21" s="167">
        <v>3.225806451612903</v>
      </c>
      <c r="P21" s="167">
        <v>12.903225806451612</v>
      </c>
      <c r="Q21" s="168">
        <v>3.225806451612903</v>
      </c>
      <c r="R21" s="168">
        <v>6.4516129032258061</v>
      </c>
      <c r="S21" s="168">
        <v>0</v>
      </c>
      <c r="T21" s="171">
        <v>12.903225806451612</v>
      </c>
      <c r="U21" s="28"/>
    </row>
    <row r="22" spans="1:28" s="29" customFormat="1" ht="21.95" customHeight="1" thickBot="1" x14ac:dyDescent="0.25">
      <c r="A22" s="172" t="s">
        <v>50</v>
      </c>
      <c r="B22" s="173">
        <f>SUM(B6:B21)</f>
        <v>241</v>
      </c>
      <c r="C22" s="174">
        <v>94.605809128630696</v>
      </c>
      <c r="D22" s="175">
        <v>5.3941908713692941</v>
      </c>
      <c r="E22" s="176">
        <v>0</v>
      </c>
      <c r="F22" s="177">
        <v>54.356846473029044</v>
      </c>
      <c r="G22" s="176">
        <v>49.792531120331951</v>
      </c>
      <c r="H22" s="176">
        <v>17.427385892116185</v>
      </c>
      <c r="I22" s="176">
        <v>2.4896265560165975</v>
      </c>
      <c r="J22" s="176">
        <v>42.323651452282157</v>
      </c>
      <c r="K22" s="176">
        <v>95.850622406639019</v>
      </c>
      <c r="L22" s="178">
        <v>0</v>
      </c>
      <c r="M22" s="177">
        <v>2.4896265560165975</v>
      </c>
      <c r="N22" s="176">
        <v>65.975103734439841</v>
      </c>
      <c r="O22" s="176">
        <v>0.82987551867219922</v>
      </c>
      <c r="P22" s="176">
        <v>10.788381742738588</v>
      </c>
      <c r="Q22" s="176">
        <v>1.2448132780082988</v>
      </c>
      <c r="R22" s="176">
        <v>7.4688796680497918</v>
      </c>
      <c r="S22" s="176">
        <v>0.41493775933609961</v>
      </c>
      <c r="T22" s="179">
        <v>4.1493775933609962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3"/>
  <sheetViews>
    <sheetView topLeftCell="A16" zoomScaleNormal="100" workbookViewId="0">
      <selection activeCell="A23" sqref="A23"/>
    </sheetView>
  </sheetViews>
  <sheetFormatPr defaultColWidth="9.140625" defaultRowHeight="12.75" x14ac:dyDescent="0.2"/>
  <cols>
    <col min="1" max="1" width="18.85546875" style="1" customWidth="1"/>
    <col min="2" max="2" width="5.85546875" style="1" customWidth="1"/>
    <col min="3" max="4" width="5.5703125" style="1" customWidth="1"/>
    <col min="5" max="5" width="4.7109375" style="1" customWidth="1"/>
    <col min="6" max="6" width="5.71093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5.7109375" style="1" customWidth="1"/>
    <col min="11" max="11" width="5.85546875" style="120" customWidth="1"/>
    <col min="12" max="12" width="6.5703125" style="1" customWidth="1"/>
    <col min="13" max="13" width="5.85546875" style="1" customWidth="1"/>
    <col min="14" max="14" width="7" style="1" customWidth="1"/>
    <col min="15" max="15" width="6" style="1" customWidth="1"/>
    <col min="16" max="16" width="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57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FY24 QUARTER ENDING MARCH 31, 2024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7" t="s">
        <v>67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88</v>
      </c>
      <c r="D5" s="141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'2 Out of School Youth Part'!C6</f>
        <v>51</v>
      </c>
      <c r="C6" s="181">
        <v>39.215686274509807</v>
      </c>
      <c r="D6" s="182">
        <v>41.176470588235297</v>
      </c>
      <c r="E6" s="182">
        <v>19.607843137254903</v>
      </c>
      <c r="F6" s="183">
        <v>58.823529411764703</v>
      </c>
      <c r="G6" s="182">
        <v>13.725490196078431</v>
      </c>
      <c r="H6" s="182">
        <v>27.450980392156861</v>
      </c>
      <c r="I6" s="184">
        <v>1.9607843137254903</v>
      </c>
      <c r="J6" s="184">
        <v>11.764705882352942</v>
      </c>
      <c r="K6" s="184">
        <v>0</v>
      </c>
      <c r="L6" s="182">
        <v>74.509803921568633</v>
      </c>
      <c r="M6" s="185">
        <v>0</v>
      </c>
      <c r="N6" s="182">
        <v>9.8039215686274517</v>
      </c>
      <c r="O6" s="182">
        <v>3.9215686274509807</v>
      </c>
      <c r="P6" s="182">
        <v>25.490196078431371</v>
      </c>
      <c r="Q6" s="182">
        <v>1.9607843137254903</v>
      </c>
      <c r="R6" s="182">
        <v>0</v>
      </c>
      <c r="S6" s="182">
        <v>21.568627450980394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'2 Out of School Youth Part'!C7</f>
        <v>98</v>
      </c>
      <c r="C7" s="188">
        <v>11.224489795918366</v>
      </c>
      <c r="D7" s="189">
        <v>48.979591836734691</v>
      </c>
      <c r="E7" s="189">
        <v>39.795918367346943</v>
      </c>
      <c r="F7" s="190">
        <v>51.020408163265309</v>
      </c>
      <c r="G7" s="189">
        <v>37.755102040816325</v>
      </c>
      <c r="H7" s="189">
        <v>62.244897959183675</v>
      </c>
      <c r="I7" s="189">
        <v>2.0408163265306123</v>
      </c>
      <c r="J7" s="189">
        <v>8.1632653061224492</v>
      </c>
      <c r="K7" s="191">
        <v>0</v>
      </c>
      <c r="L7" s="189">
        <v>44.897959183673464</v>
      </c>
      <c r="M7" s="190">
        <v>1.0204081632653061</v>
      </c>
      <c r="N7" s="189">
        <v>68.367346938775512</v>
      </c>
      <c r="O7" s="189">
        <v>5.1020408163265305</v>
      </c>
      <c r="P7" s="189">
        <v>21.428571428571427</v>
      </c>
      <c r="Q7" s="189">
        <v>1.0204081632653061</v>
      </c>
      <c r="R7" s="189">
        <v>11.224489795918366</v>
      </c>
      <c r="S7" s="189">
        <v>9.183673469387756</v>
      </c>
      <c r="T7" s="192">
        <v>30.612244897959187</v>
      </c>
      <c r="U7" s="28"/>
    </row>
    <row r="8" spans="1:24" s="29" customFormat="1" ht="21.95" customHeight="1" x14ac:dyDescent="0.2">
      <c r="A8" s="18" t="s">
        <v>36</v>
      </c>
      <c r="B8" s="187">
        <f>'2 Out of School Youth Part'!C8</f>
        <v>17</v>
      </c>
      <c r="C8" s="188">
        <v>82.352941176470594</v>
      </c>
      <c r="D8" s="189">
        <v>11.764705882352942</v>
      </c>
      <c r="E8" s="189">
        <v>5.882352941176471</v>
      </c>
      <c r="F8" s="190">
        <v>41.176470588235297</v>
      </c>
      <c r="G8" s="189">
        <v>23.529411764705884</v>
      </c>
      <c r="H8" s="189">
        <v>17.647058823529413</v>
      </c>
      <c r="I8" s="189">
        <v>5.882352941176471</v>
      </c>
      <c r="J8" s="189">
        <v>76.470588235294116</v>
      </c>
      <c r="K8" s="191">
        <v>0</v>
      </c>
      <c r="L8" s="189">
        <v>88.235294117647058</v>
      </c>
      <c r="M8" s="193">
        <v>0</v>
      </c>
      <c r="N8" s="189">
        <v>47.058823529411768</v>
      </c>
      <c r="O8" s="189">
        <v>0</v>
      </c>
      <c r="P8" s="189">
        <v>11.764705882352942</v>
      </c>
      <c r="Q8" s="189">
        <v>0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'2 Out of School Youth Part'!C9</f>
        <v>32</v>
      </c>
      <c r="C9" s="188">
        <v>12.5</v>
      </c>
      <c r="D9" s="189">
        <v>37.5</v>
      </c>
      <c r="E9" s="189">
        <v>50</v>
      </c>
      <c r="F9" s="190">
        <v>65.625</v>
      </c>
      <c r="G9" s="189">
        <v>12.5</v>
      </c>
      <c r="H9" s="189">
        <v>71.875</v>
      </c>
      <c r="I9" s="191">
        <v>0</v>
      </c>
      <c r="J9" s="191">
        <v>40.625</v>
      </c>
      <c r="K9" s="191">
        <v>0</v>
      </c>
      <c r="L9" s="189">
        <v>3.125</v>
      </c>
      <c r="M9" s="193">
        <v>9.375</v>
      </c>
      <c r="N9" s="189">
        <v>62.5</v>
      </c>
      <c r="O9" s="191">
        <v>3.125</v>
      </c>
      <c r="P9" s="189">
        <v>18.75</v>
      </c>
      <c r="Q9" s="191">
        <v>0</v>
      </c>
      <c r="R9" s="189">
        <v>12.5</v>
      </c>
      <c r="S9" s="189">
        <v>25</v>
      </c>
      <c r="T9" s="192">
        <v>9.375</v>
      </c>
      <c r="U9" s="28"/>
    </row>
    <row r="10" spans="1:24" s="29" customFormat="1" ht="21.95" customHeight="1" x14ac:dyDescent="0.2">
      <c r="A10" s="18" t="s">
        <v>38</v>
      </c>
      <c r="B10" s="187">
        <f>'2 Out of School Youth Part'!C10</f>
        <v>56</v>
      </c>
      <c r="C10" s="188">
        <v>69.642857142857153</v>
      </c>
      <c r="D10" s="189">
        <v>21.428571428571427</v>
      </c>
      <c r="E10" s="189">
        <v>8.9285714285714288</v>
      </c>
      <c r="F10" s="190">
        <v>51.785714285714285</v>
      </c>
      <c r="G10" s="191">
        <v>30.357142857142858</v>
      </c>
      <c r="H10" s="191">
        <v>16.071428571428569</v>
      </c>
      <c r="I10" s="191">
        <v>10.714285714285714</v>
      </c>
      <c r="J10" s="189">
        <v>16.071428571428569</v>
      </c>
      <c r="K10" s="191">
        <v>0</v>
      </c>
      <c r="L10" s="189">
        <v>94.642857142857139</v>
      </c>
      <c r="M10" s="193">
        <v>3.5714285714285716</v>
      </c>
      <c r="N10" s="189">
        <v>0</v>
      </c>
      <c r="O10" s="191">
        <v>0</v>
      </c>
      <c r="P10" s="189">
        <v>1.7857142857142858</v>
      </c>
      <c r="Q10" s="191">
        <v>0</v>
      </c>
      <c r="R10" s="191">
        <v>1.7857142857142858</v>
      </c>
      <c r="S10" s="189">
        <v>3.5714285714285716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'2 Out of School Youth Part'!C11</f>
        <v>96</v>
      </c>
      <c r="C11" s="188">
        <v>47.916666666666671</v>
      </c>
      <c r="D11" s="189">
        <v>33.333333333333336</v>
      </c>
      <c r="E11" s="189">
        <v>18.75</v>
      </c>
      <c r="F11" s="190">
        <v>71.875</v>
      </c>
      <c r="G11" s="189">
        <v>32.291666666666664</v>
      </c>
      <c r="H11" s="189">
        <v>23.958333333333336</v>
      </c>
      <c r="I11" s="189">
        <v>8.3333333333333339</v>
      </c>
      <c r="J11" s="189">
        <v>7.2916666666666661</v>
      </c>
      <c r="K11" s="191">
        <v>0</v>
      </c>
      <c r="L11" s="189">
        <v>43.75</v>
      </c>
      <c r="M11" s="190">
        <v>0</v>
      </c>
      <c r="N11" s="189">
        <v>78.125</v>
      </c>
      <c r="O11" s="189">
        <v>0</v>
      </c>
      <c r="P11" s="189">
        <v>6.25</v>
      </c>
      <c r="Q11" s="189">
        <v>1.0416666666666667</v>
      </c>
      <c r="R11" s="189">
        <v>8.3333333333333339</v>
      </c>
      <c r="S11" s="189">
        <v>15.625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'2 Out of School Youth Part'!C12</f>
        <v>21</v>
      </c>
      <c r="C12" s="188">
        <v>14.285714285714286</v>
      </c>
      <c r="D12" s="189">
        <v>47.619047619047613</v>
      </c>
      <c r="E12" s="189">
        <v>38.095238095238095</v>
      </c>
      <c r="F12" s="190">
        <v>23.809523809523807</v>
      </c>
      <c r="G12" s="189">
        <v>4.7619047619047619</v>
      </c>
      <c r="H12" s="189">
        <v>23.809523809523807</v>
      </c>
      <c r="I12" s="189">
        <v>9.5238095238095237</v>
      </c>
      <c r="J12" s="189">
        <v>52.380952380952387</v>
      </c>
      <c r="K12" s="191">
        <v>0</v>
      </c>
      <c r="L12" s="189">
        <v>19.047619047619047</v>
      </c>
      <c r="M12" s="193">
        <v>4.7619047619047619</v>
      </c>
      <c r="N12" s="189">
        <v>33.333333333333336</v>
      </c>
      <c r="O12" s="189">
        <v>9.5238095238095237</v>
      </c>
      <c r="P12" s="189">
        <v>38.095238095238095</v>
      </c>
      <c r="Q12" s="189">
        <v>0</v>
      </c>
      <c r="R12" s="189">
        <v>9.5238095238095237</v>
      </c>
      <c r="S12" s="189">
        <v>4.7619047619047619</v>
      </c>
      <c r="T12" s="192">
        <v>23.809523809523807</v>
      </c>
      <c r="U12" s="28"/>
    </row>
    <row r="13" spans="1:24" s="29" customFormat="1" ht="21.95" customHeight="1" x14ac:dyDescent="0.2">
      <c r="A13" s="18" t="s">
        <v>41</v>
      </c>
      <c r="B13" s="187">
        <f>'2 Out of School Youth Part'!C13</f>
        <v>33</v>
      </c>
      <c r="C13" s="188">
        <v>39.393939393939398</v>
      </c>
      <c r="D13" s="189">
        <v>39.393939393939398</v>
      </c>
      <c r="E13" s="189">
        <v>21.212121212121211</v>
      </c>
      <c r="F13" s="190">
        <v>48.484848484848477</v>
      </c>
      <c r="G13" s="189">
        <v>33.333333333333336</v>
      </c>
      <c r="H13" s="191">
        <v>21.212121212121211</v>
      </c>
      <c r="I13" s="189">
        <v>18.181818181818183</v>
      </c>
      <c r="J13" s="189">
        <v>6.0606060606060597</v>
      </c>
      <c r="K13" s="191">
        <v>0</v>
      </c>
      <c r="L13" s="189">
        <v>72.727272727272734</v>
      </c>
      <c r="M13" s="193">
        <v>9.0909090909090917</v>
      </c>
      <c r="N13" s="189">
        <v>3.0303030303030298</v>
      </c>
      <c r="O13" s="191">
        <v>3.0303030303030298</v>
      </c>
      <c r="P13" s="189">
        <v>9.0909090909090917</v>
      </c>
      <c r="Q13" s="189">
        <v>0</v>
      </c>
      <c r="R13" s="189">
        <v>6.0606060606060597</v>
      </c>
      <c r="S13" s="189">
        <v>18.181818181818183</v>
      </c>
      <c r="T13" s="192">
        <v>3.0303030303030298</v>
      </c>
      <c r="U13" s="28"/>
    </row>
    <row r="14" spans="1:24" s="29" customFormat="1" ht="21.95" customHeight="1" x14ac:dyDescent="0.2">
      <c r="A14" s="18" t="s">
        <v>42</v>
      </c>
      <c r="B14" s="187">
        <f>'2 Out of School Youth Part'!C14</f>
        <v>92</v>
      </c>
      <c r="C14" s="188">
        <v>50</v>
      </c>
      <c r="D14" s="189">
        <v>31.521739130434785</v>
      </c>
      <c r="E14" s="189">
        <v>18.478260869565219</v>
      </c>
      <c r="F14" s="190">
        <v>36.956521739130437</v>
      </c>
      <c r="G14" s="189">
        <v>42.391304347826093</v>
      </c>
      <c r="H14" s="189">
        <v>38.043478260869563</v>
      </c>
      <c r="I14" s="189">
        <v>3.2608695652173911</v>
      </c>
      <c r="J14" s="189">
        <v>11.956521739130435</v>
      </c>
      <c r="K14" s="191">
        <v>0</v>
      </c>
      <c r="L14" s="189">
        <v>75</v>
      </c>
      <c r="M14" s="193">
        <v>3.2608695652173911</v>
      </c>
      <c r="N14" s="189">
        <v>47.826086956521742</v>
      </c>
      <c r="O14" s="189">
        <v>7.6086956521739122</v>
      </c>
      <c r="P14" s="189">
        <v>17.391304347826086</v>
      </c>
      <c r="Q14" s="189">
        <v>0</v>
      </c>
      <c r="R14" s="189">
        <v>8.695652173913043</v>
      </c>
      <c r="S14" s="189">
        <v>14.130434782608695</v>
      </c>
      <c r="T14" s="192">
        <v>2.1739130434782608</v>
      </c>
      <c r="U14" s="28"/>
    </row>
    <row r="15" spans="1:24" s="29" customFormat="1" ht="21.95" customHeight="1" x14ac:dyDescent="0.2">
      <c r="A15" s="18" t="s">
        <v>43</v>
      </c>
      <c r="B15" s="187">
        <f>'2 Out of School Youth Part'!C15</f>
        <v>228</v>
      </c>
      <c r="C15" s="188">
        <v>62.719298245614034</v>
      </c>
      <c r="D15" s="189">
        <v>18.859649122807017</v>
      </c>
      <c r="E15" s="189">
        <v>18.421052631578949</v>
      </c>
      <c r="F15" s="190">
        <v>46.491228070175438</v>
      </c>
      <c r="G15" s="189">
        <v>69.298245614035082</v>
      </c>
      <c r="H15" s="189">
        <v>22.368421052631579</v>
      </c>
      <c r="I15" s="189">
        <v>0.43859649122807021</v>
      </c>
      <c r="J15" s="189">
        <v>6.140350877192982</v>
      </c>
      <c r="K15" s="191">
        <v>0</v>
      </c>
      <c r="L15" s="189">
        <v>92.10526315789474</v>
      </c>
      <c r="M15" s="193">
        <v>0</v>
      </c>
      <c r="N15" s="189">
        <v>93.859649122807028</v>
      </c>
      <c r="O15" s="189">
        <v>1.7543859649122808</v>
      </c>
      <c r="P15" s="189">
        <v>19.298245614035089</v>
      </c>
      <c r="Q15" s="189">
        <v>1.3157894736842104</v>
      </c>
      <c r="R15" s="189">
        <v>21.491228070175438</v>
      </c>
      <c r="S15" s="189">
        <v>3.070175438596491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'2 Out of School Youth Part'!C16</f>
        <v>22</v>
      </c>
      <c r="C16" s="188">
        <v>9.0909090909090917</v>
      </c>
      <c r="D16" s="189">
        <v>40.909090909090907</v>
      </c>
      <c r="E16" s="189">
        <v>50</v>
      </c>
      <c r="F16" s="190">
        <v>50</v>
      </c>
      <c r="G16" s="189">
        <v>86.36363636363636</v>
      </c>
      <c r="H16" s="189">
        <v>22.727272727272727</v>
      </c>
      <c r="I16" s="189">
        <v>4.5454545454545459</v>
      </c>
      <c r="J16" s="189">
        <v>4.5454545454545459</v>
      </c>
      <c r="K16" s="191">
        <v>0</v>
      </c>
      <c r="L16" s="189">
        <v>9.0909090909090917</v>
      </c>
      <c r="M16" s="190">
        <v>9.0909090909090917</v>
      </c>
      <c r="N16" s="189">
        <v>0</v>
      </c>
      <c r="O16" s="189">
        <v>0</v>
      </c>
      <c r="P16" s="189">
        <v>4.5454545454545459</v>
      </c>
      <c r="Q16" s="191">
        <v>0</v>
      </c>
      <c r="R16" s="189">
        <v>0</v>
      </c>
      <c r="S16" s="189">
        <v>13.636363636363637</v>
      </c>
      <c r="T16" s="192">
        <v>81.818181818181813</v>
      </c>
      <c r="U16" s="28"/>
    </row>
    <row r="17" spans="1:28" s="29" customFormat="1" ht="21.95" customHeight="1" x14ac:dyDescent="0.2">
      <c r="A17" s="18" t="s">
        <v>45</v>
      </c>
      <c r="B17" s="214">
        <f>'2 Out of School Youth Part'!C17</f>
        <v>30</v>
      </c>
      <c r="C17" s="188">
        <v>16.666666666666668</v>
      </c>
      <c r="D17" s="189">
        <v>56.666666666666671</v>
      </c>
      <c r="E17" s="189">
        <v>26.666666666666664</v>
      </c>
      <c r="F17" s="190">
        <v>50</v>
      </c>
      <c r="G17" s="189">
        <v>50</v>
      </c>
      <c r="H17" s="189">
        <v>43.333333333333329</v>
      </c>
      <c r="I17" s="189">
        <v>3.333333333333333</v>
      </c>
      <c r="J17" s="189">
        <v>36.666666666666664</v>
      </c>
      <c r="K17" s="191">
        <v>0</v>
      </c>
      <c r="L17" s="189">
        <v>30</v>
      </c>
      <c r="M17" s="193">
        <v>0</v>
      </c>
      <c r="N17" s="189">
        <v>36.666666666666664</v>
      </c>
      <c r="O17" s="189">
        <v>6.6666666666666661</v>
      </c>
      <c r="P17" s="189">
        <v>20</v>
      </c>
      <c r="Q17" s="191">
        <v>3.333333333333333</v>
      </c>
      <c r="R17" s="189">
        <v>46.666666666666671</v>
      </c>
      <c r="S17" s="189">
        <v>10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'2 Out of School Youth Part'!C18</f>
        <v>83</v>
      </c>
      <c r="C18" s="188">
        <v>39.75903614457831</v>
      </c>
      <c r="D18" s="189">
        <v>30.120481927710845</v>
      </c>
      <c r="E18" s="189">
        <v>30.120481927710845</v>
      </c>
      <c r="F18" s="190">
        <v>61.445783132530124</v>
      </c>
      <c r="G18" s="189">
        <v>46.987951807228917</v>
      </c>
      <c r="H18" s="189">
        <v>18.072289156626507</v>
      </c>
      <c r="I18" s="191">
        <v>0</v>
      </c>
      <c r="J18" s="189">
        <v>36.144578313253014</v>
      </c>
      <c r="K18" s="191">
        <v>0</v>
      </c>
      <c r="L18" s="189">
        <v>43.373493975903614</v>
      </c>
      <c r="M18" s="190">
        <v>1.2048192771084338</v>
      </c>
      <c r="N18" s="189">
        <v>13.253012048192771</v>
      </c>
      <c r="O18" s="191">
        <v>1.2048192771084338</v>
      </c>
      <c r="P18" s="189">
        <v>18.072289156626507</v>
      </c>
      <c r="Q18" s="189">
        <v>1.2048192771084338</v>
      </c>
      <c r="R18" s="189">
        <v>4.8192771084337354</v>
      </c>
      <c r="S18" s="189">
        <v>33.734939759036145</v>
      </c>
      <c r="T18" s="192">
        <v>1.2048192771084338</v>
      </c>
      <c r="U18" s="28"/>
    </row>
    <row r="19" spans="1:28" s="29" customFormat="1" ht="21.95" customHeight="1" x14ac:dyDescent="0.2">
      <c r="A19" s="18" t="s">
        <v>47</v>
      </c>
      <c r="B19" s="187">
        <f>'2 Out of School Youth Part'!C19</f>
        <v>32</v>
      </c>
      <c r="C19" s="188">
        <v>25</v>
      </c>
      <c r="D19" s="189">
        <v>31.25</v>
      </c>
      <c r="E19" s="189">
        <v>43.75</v>
      </c>
      <c r="F19" s="190">
        <v>78.125</v>
      </c>
      <c r="G19" s="189">
        <v>53.125</v>
      </c>
      <c r="H19" s="189">
        <v>3.125</v>
      </c>
      <c r="I19" s="191">
        <v>3.125</v>
      </c>
      <c r="J19" s="189">
        <v>12.5</v>
      </c>
      <c r="K19" s="191">
        <v>0</v>
      </c>
      <c r="L19" s="189">
        <v>37.5</v>
      </c>
      <c r="M19" s="193">
        <v>9.375</v>
      </c>
      <c r="N19" s="189">
        <v>87.5</v>
      </c>
      <c r="O19" s="189">
        <v>0</v>
      </c>
      <c r="P19" s="189">
        <v>37.5</v>
      </c>
      <c r="Q19" s="189">
        <v>0</v>
      </c>
      <c r="R19" s="191">
        <v>21.875</v>
      </c>
      <c r="S19" s="189">
        <v>53.125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'2 Out of School Youth Part'!C20</f>
        <v>70</v>
      </c>
      <c r="C20" s="188">
        <v>55.714285714285715</v>
      </c>
      <c r="D20" s="189">
        <v>22.857142857142858</v>
      </c>
      <c r="E20" s="189">
        <v>21.428571428571427</v>
      </c>
      <c r="F20" s="190">
        <v>50</v>
      </c>
      <c r="G20" s="189">
        <v>45.714285714285715</v>
      </c>
      <c r="H20" s="189">
        <v>12.857142857142858</v>
      </c>
      <c r="I20" s="189">
        <v>1.4285714285714286</v>
      </c>
      <c r="J20" s="189">
        <v>31.428571428571427</v>
      </c>
      <c r="K20" s="191">
        <v>0</v>
      </c>
      <c r="L20" s="189">
        <v>87.142857142857139</v>
      </c>
      <c r="M20" s="190">
        <v>2.8571428571428572</v>
      </c>
      <c r="N20" s="189">
        <v>75.714285714285722</v>
      </c>
      <c r="O20" s="189">
        <v>2.8571428571428572</v>
      </c>
      <c r="P20" s="189">
        <v>24.285714285714285</v>
      </c>
      <c r="Q20" s="189">
        <v>0</v>
      </c>
      <c r="R20" s="189">
        <v>2.8571428571428572</v>
      </c>
      <c r="S20" s="189">
        <v>10</v>
      </c>
      <c r="T20" s="192">
        <v>37.142857142857139</v>
      </c>
      <c r="U20" s="28"/>
    </row>
    <row r="21" spans="1:28" s="29" customFormat="1" ht="21.95" customHeight="1" thickBot="1" x14ac:dyDescent="0.25">
      <c r="A21" s="49" t="s">
        <v>49</v>
      </c>
      <c r="B21" s="194">
        <f>'2 Out of School Youth Part'!C21</f>
        <v>88</v>
      </c>
      <c r="C21" s="195">
        <v>48.86363636363636</v>
      </c>
      <c r="D21" s="196">
        <v>30.68181818181818</v>
      </c>
      <c r="E21" s="196">
        <v>20.454545454545453</v>
      </c>
      <c r="F21" s="197">
        <v>50</v>
      </c>
      <c r="G21" s="196">
        <v>11.363636363636363</v>
      </c>
      <c r="H21" s="196">
        <v>38.636363636363633</v>
      </c>
      <c r="I21" s="198">
        <v>2.2727272727272729</v>
      </c>
      <c r="J21" s="196">
        <v>57.954545454545453</v>
      </c>
      <c r="K21" s="198">
        <v>0</v>
      </c>
      <c r="L21" s="196">
        <v>44.31818181818182</v>
      </c>
      <c r="M21" s="199">
        <v>0</v>
      </c>
      <c r="N21" s="196">
        <v>5.6818181818181817</v>
      </c>
      <c r="O21" s="196">
        <v>4.5454545454545459</v>
      </c>
      <c r="P21" s="196">
        <v>20.454545454545453</v>
      </c>
      <c r="Q21" s="196">
        <v>6.8181818181818183</v>
      </c>
      <c r="R21" s="196">
        <v>10.227272727272727</v>
      </c>
      <c r="S21" s="198">
        <v>13.636363636363637</v>
      </c>
      <c r="T21" s="200">
        <v>4.5454545454545459</v>
      </c>
      <c r="U21" s="28"/>
    </row>
    <row r="22" spans="1:28" s="29" customFormat="1" ht="21.95" customHeight="1" thickBot="1" x14ac:dyDescent="0.25">
      <c r="A22" s="201" t="s">
        <v>50</v>
      </c>
      <c r="B22" s="202">
        <f>SUM(B6:B21)</f>
        <v>1049</v>
      </c>
      <c r="C22" s="203">
        <v>44.709246901811248</v>
      </c>
      <c r="D22" s="204">
        <v>31.077216396568161</v>
      </c>
      <c r="E22" s="204">
        <v>24.21353670162059</v>
      </c>
      <c r="F22" s="205">
        <v>52.240228789323162</v>
      </c>
      <c r="G22" s="204">
        <v>42.040038131553864</v>
      </c>
      <c r="H22" s="204">
        <v>29.361296472831267</v>
      </c>
      <c r="I22" s="204">
        <v>3.4318398474737846</v>
      </c>
      <c r="J22" s="204">
        <v>20.305052430886558</v>
      </c>
      <c r="K22" s="206">
        <v>0</v>
      </c>
      <c r="L22" s="204">
        <v>62.821734985700665</v>
      </c>
      <c r="M22" s="205">
        <v>2.0019065776930409</v>
      </c>
      <c r="N22" s="204">
        <v>52.335557673975217</v>
      </c>
      <c r="O22" s="204">
        <v>2.9551954242135365</v>
      </c>
      <c r="P22" s="204">
        <v>18.017159199237369</v>
      </c>
      <c r="Q22" s="204">
        <v>1.3346043851286939</v>
      </c>
      <c r="R22" s="204">
        <v>11.534795042897997</v>
      </c>
      <c r="S22" s="204">
        <v>13.536701620591039</v>
      </c>
      <c r="T22" s="207">
        <v>8.5795996186844619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C3D9363-7C14-458A-AC9C-35ED0355F1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Joan</cp:lastModifiedBy>
  <cp:revision/>
  <dcterms:created xsi:type="dcterms:W3CDTF">1998-10-15T18:42:20Z</dcterms:created>
  <dcterms:modified xsi:type="dcterms:W3CDTF">2024-05-15T20:12:04Z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