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4 Reports/FY24 Q3 03312024/"/>
    </mc:Choice>
  </mc:AlternateContent>
  <xr:revisionPtr revIDLastSave="250" documentId="11_60BEDAE0B9C0B460A5E53785608922667850FE44" xr6:coauthVersionLast="47" xr6:coauthVersionMax="47" xr10:uidLastSave="{65187017-E508-49DD-B282-3BFEAF8401D5}"/>
  <bookViews>
    <workbookView xWindow="-110" yWindow="-110" windowWidth="19420" windowHeight="11020" tabRatio="899" firstSheet="2" activeTab="8"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40" l="1"/>
  <c r="K22" i="42" l="1"/>
  <c r="K21" i="42"/>
  <c r="K8" i="42"/>
  <c r="K9" i="42"/>
  <c r="K10" i="42"/>
  <c r="K11" i="42"/>
  <c r="K12" i="42"/>
  <c r="K13" i="42"/>
  <c r="K14" i="42"/>
  <c r="K15" i="42"/>
  <c r="K16" i="42"/>
  <c r="K17" i="42"/>
  <c r="K18" i="42"/>
  <c r="K19" i="42"/>
  <c r="K20" i="42"/>
  <c r="K7" i="42"/>
  <c r="K6" i="42"/>
  <c r="H6" i="40"/>
  <c r="K21" i="37" l="1"/>
  <c r="K8" i="37"/>
  <c r="K9" i="37"/>
  <c r="K10" i="37"/>
  <c r="K11" i="37"/>
  <c r="K12" i="37"/>
  <c r="K13" i="37"/>
  <c r="K14" i="37"/>
  <c r="K15" i="37"/>
  <c r="K16" i="37"/>
  <c r="K17" i="37"/>
  <c r="K18" i="37"/>
  <c r="K19" i="37"/>
  <c r="K20" i="37"/>
  <c r="K7" i="37"/>
  <c r="K6" i="37"/>
  <c r="K22" i="37"/>
  <c r="K24" i="18"/>
  <c r="K23" i="18"/>
  <c r="K9" i="18"/>
  <c r="K10" i="18"/>
  <c r="K11" i="18"/>
  <c r="K12" i="18"/>
  <c r="K13" i="18"/>
  <c r="K14" i="18"/>
  <c r="K15" i="18"/>
  <c r="K16" i="18"/>
  <c r="K17" i="18"/>
  <c r="K18" i="18"/>
  <c r="K19" i="18"/>
  <c r="K20" i="18"/>
  <c r="K21" i="18"/>
  <c r="K22" i="18"/>
  <c r="K8" i="18"/>
  <c r="K6" i="40"/>
  <c r="K22" i="40"/>
  <c r="K8" i="40"/>
  <c r="K9" i="40"/>
  <c r="K10" i="40"/>
  <c r="K11" i="40"/>
  <c r="K12" i="40"/>
  <c r="K13" i="40"/>
  <c r="K14" i="40"/>
  <c r="K15" i="40"/>
  <c r="K16" i="40"/>
  <c r="K17" i="40"/>
  <c r="K18" i="40"/>
  <c r="K19" i="40"/>
  <c r="K20" i="40"/>
  <c r="K21" i="40"/>
  <c r="K7" i="40"/>
  <c r="K22" i="39"/>
  <c r="K8" i="39"/>
  <c r="K9" i="39"/>
  <c r="K10" i="39"/>
  <c r="K11" i="39"/>
  <c r="K12" i="39"/>
  <c r="K13" i="39"/>
  <c r="K14" i="39"/>
  <c r="K15" i="39"/>
  <c r="K16" i="39"/>
  <c r="K17" i="39"/>
  <c r="K18" i="39"/>
  <c r="K19" i="39"/>
  <c r="K20" i="39"/>
  <c r="K21" i="39"/>
  <c r="K7" i="39"/>
  <c r="K6" i="39"/>
  <c r="K22" i="29"/>
  <c r="K8" i="29"/>
  <c r="K9" i="29"/>
  <c r="K10" i="29"/>
  <c r="K11" i="29"/>
  <c r="K12" i="29"/>
  <c r="K13" i="29"/>
  <c r="K14" i="29"/>
  <c r="K15" i="29"/>
  <c r="K16" i="29"/>
  <c r="K17" i="29"/>
  <c r="K18" i="29"/>
  <c r="K19" i="29"/>
  <c r="K20" i="29"/>
  <c r="K21" i="29"/>
  <c r="K7" i="29"/>
  <c r="K6" i="29"/>
  <c r="D13" i="18"/>
  <c r="E13" i="18" s="1"/>
  <c r="H13" i="18"/>
  <c r="I13" i="18" s="1"/>
  <c r="D14" i="18"/>
  <c r="E14" i="18" s="1"/>
  <c r="H14" i="18"/>
  <c r="I14" i="18" s="1"/>
  <c r="D15" i="18"/>
  <c r="E15" i="18" s="1"/>
  <c r="H15" i="18"/>
  <c r="I15" i="18" s="1"/>
  <c r="D16" i="18"/>
  <c r="E16" i="18"/>
  <c r="H16" i="18"/>
  <c r="I16" i="18" s="1"/>
  <c r="D17" i="18"/>
  <c r="E17" i="18" s="1"/>
  <c r="H17" i="18"/>
  <c r="I17" i="18" s="1"/>
  <c r="D18" i="18"/>
  <c r="E18" i="18" s="1"/>
  <c r="H18" i="18"/>
  <c r="I18" i="18" s="1"/>
  <c r="D19" i="18"/>
  <c r="E19" i="18"/>
  <c r="H19" i="18"/>
  <c r="I19" i="18" s="1"/>
  <c r="D20" i="18"/>
  <c r="E20" i="18" s="1"/>
  <c r="H20" i="18"/>
  <c r="I20" i="18"/>
  <c r="D21" i="18"/>
  <c r="E21" i="18" s="1"/>
  <c r="H21" i="18"/>
  <c r="I21" i="18" s="1"/>
  <c r="D22" i="18"/>
  <c r="E22" i="18"/>
  <c r="H22" i="18"/>
  <c r="I22" i="18" s="1"/>
  <c r="D23" i="18"/>
  <c r="E23" i="18" s="1"/>
  <c r="H23" i="18"/>
  <c r="I23" i="18" s="1"/>
  <c r="D24" i="18"/>
  <c r="E24" i="18"/>
  <c r="H24" i="18"/>
  <c r="I24" i="18" s="1"/>
  <c r="I11" i="18"/>
  <c r="H9" i="18"/>
  <c r="I9" i="18" s="1"/>
  <c r="H10" i="18"/>
  <c r="I10" i="18" s="1"/>
  <c r="H11" i="18"/>
  <c r="H12" i="18"/>
  <c r="I12" i="18" s="1"/>
  <c r="K8" i="41" l="1"/>
  <c r="K9" i="41"/>
  <c r="K10" i="41"/>
  <c r="K11" i="41"/>
  <c r="K12" i="41"/>
  <c r="K13" i="41"/>
  <c r="K14" i="41"/>
  <c r="K15" i="41"/>
  <c r="K16" i="41"/>
  <c r="K17" i="41"/>
  <c r="K18" i="41"/>
  <c r="K19" i="41"/>
  <c r="K20" i="41"/>
  <c r="K21" i="41"/>
  <c r="K22" i="41"/>
  <c r="K7" i="41"/>
  <c r="K6" i="41"/>
  <c r="L9" i="14"/>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12" i="18"/>
  <c r="E12"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D6" i="40"/>
  <c r="E6" i="40" s="1"/>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<sst xmlns="http://schemas.openxmlformats.org/spreadsheetml/2006/main" count="372" uniqueCount="92">
  <si>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</si>
  <si>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</si>
  <si>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</si>
  <si>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</si>
  <si>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</si>
  <si>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</si>
  <si>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</si>
  <si>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</si>
  <si>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</si>
  <si>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</si>
  <si>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</si>
  <si>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</si>
  <si>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</si>
  <si>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</si>
  <si>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</si>
  <si>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</si>
  <si>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</si>
  <si>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</si>
  <si>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</si>
  <si>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</si>
  <si>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</si>
  <si>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</si>
  <si>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</si>
  <si>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</si>
  <si>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</si>
  <si>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</si>
  <si>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</si>
  <si>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</si>
  <si>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</si>
  <si>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</si>
  <si>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</si>
  <si>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</si>
  <si>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</si>
  <si>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</si>
  <si>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</si>
  <si>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</si>
  <si>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</si>
  <si>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</si>
  <si>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</si>
  <si>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</si>
  <si>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</si>
  <si>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</si>
  <si>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</si>
  <si>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</si>
  <si>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</si>
  <si>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</si>
  <si>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</si>
  <si>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</si>
  <si>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</si>
  <si>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</si>
  <si>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</si>
  <si>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</si>
  <si>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</si>
  <si>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</si>
  <si>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</si>
  <si>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</si>
  <si>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</si>
  <si>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</si>
  <si>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</si>
  <si>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</si>
  <si>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</si>
  <si>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</si>
  <si>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</si>
  <si>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</si>
  <si>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</si>
  <si>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</si>
  <si>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</si>
  <si>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</si>
  <si>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</si>
  <si>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</si>
  <si>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</si>
  <si>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</si>
  <si>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</si>
  <si>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</si>
  <si>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</si>
  <si>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</si>
  <si>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</si>
  <si>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</si>
  <si>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</si>
  <si>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</si>
  <si>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</si>
  <si>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</si>
  <si>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</si>
  <si>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</si>
  <si>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*State Veteran Goals:   Q2 EE Rate = 56%    Q4 EE Rate = 56%    Median Earnings = $8000</t>
  </si>
  <si>
    <t>CHART 5 - DISABLED VETERAN OUTCOME SUMMARY</t>
  </si>
  <si>
    <t>CHART 6 - DVOP DISABLED VETERAN OUTCOME SUMMARY</t>
  </si>
  <si>
    <t>CHART 7 - DVOP VETERAN OUTCOME SUMMARY</t>
  </si>
  <si>
    <t>*State DVOP Goals:   Q2 EE Rate = 56%    Q4 EE Rate = 56%    Median Earnings = $8000</t>
  </si>
  <si>
    <t>CHART 8 - RESEA OUTCOME SUMMARY</t>
  </si>
  <si>
    <t>*State Labor Exchange Goals:   Q2 EE Rate = 63%    Q4 EE Rate = 65%    Median Earnings = $8100</t>
  </si>
  <si>
    <t>FY24 QUARTER ENDING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</si>
</sst>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193">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9" fontId="5" fillId="0" borderId="38" xfId="8" applyFont="1" applyFill="1" applyBorder="1" applyAlignment="1">
      <alignment horizontal="center" vertical="center"/>
    </xf>
    <xf numFmtId="9" fontId="5" fillId="0" borderId="0" xfId="8"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9" fontId="5" fillId="0" borderId="63" xfId="8" applyFont="1" applyFill="1" applyBorder="1" applyAlignment="1">
      <alignment horizontal="center" vertical="center"/>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Font="1" applyFill="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workbookViewId="0">
      <selection activeCell="A33" sqref="A33"/>
    </sheetView>
  </sheetViews>
  <sheetFormatPr defaultRowHeight="12.5" x14ac:dyDescent="0.25"/>
  <cols>
    <col min="9" max="9" width="9.26953125" customWidth="1"/>
  </cols>
  <sheetData>
    <row r="1" spans="1:14" ht="18" thickBot="1" x14ac:dyDescent="0.4">
      <c r="A1" s="123"/>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33"/>
      <c r="B3" s="134"/>
      <c r="C3" s="134"/>
      <c r="D3" s="134"/>
      <c r="E3" s="134"/>
      <c r="F3" s="134"/>
      <c r="G3" s="134"/>
      <c r="H3" s="134"/>
      <c r="I3" s="134"/>
      <c r="J3" s="134"/>
      <c r="K3" s="134"/>
      <c r="L3" s="134"/>
      <c r="M3" s="135"/>
    </row>
    <row r="4" spans="1:14" ht="17.5" x14ac:dyDescent="0.35">
      <c r="A4" s="136" t="s">
        <v>0</v>
      </c>
      <c r="B4" s="137"/>
      <c r="C4" s="137"/>
      <c r="D4" s="137"/>
      <c r="E4" s="137"/>
      <c r="F4" s="137"/>
      <c r="G4" s="137"/>
      <c r="H4" s="137"/>
      <c r="I4" s="137"/>
      <c r="J4" s="137"/>
      <c r="K4" s="137"/>
      <c r="L4" s="137"/>
      <c r="M4" s="138"/>
    </row>
    <row r="5" spans="1:14" ht="17.5" x14ac:dyDescent="0.35">
      <c r="A5" s="136" t="s">
        <v>91</v>
      </c>
      <c r="B5" s="137"/>
      <c r="C5" s="137"/>
      <c r="D5" s="137"/>
      <c r="E5" s="137"/>
      <c r="F5" s="137"/>
      <c r="G5" s="137"/>
      <c r="H5" s="137"/>
      <c r="I5" s="137"/>
      <c r="J5" s="137"/>
      <c r="K5" s="137"/>
      <c r="L5" s="137"/>
      <c r="M5" s="138"/>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8"/>
      <c r="E13" s="24"/>
      <c r="F13" s="39"/>
      <c r="G13" s="24"/>
      <c r="H13" s="24"/>
      <c r="I13" s="24"/>
      <c r="J13" s="24"/>
      <c r="K13" s="24"/>
      <c r="L13" s="24"/>
      <c r="M13" s="27"/>
    </row>
    <row r="14" spans="1:14" ht="12.75" customHeight="1" x14ac:dyDescent="0.35">
      <c r="A14" s="28"/>
      <c r="B14" s="39"/>
      <c r="C14" s="39"/>
      <c r="D14" s="118"/>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17"/>
      <c r="B27" s="24"/>
      <c r="C27" s="24"/>
      <c r="D27" s="24"/>
      <c r="E27" s="8" t="s">
        <v>10</v>
      </c>
      <c r="F27" s="122"/>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9" t="s">
        <v>11</v>
      </c>
      <c r="B30" s="24"/>
      <c r="C30" s="24"/>
      <c r="D30" s="24"/>
      <c r="F30" s="24"/>
      <c r="G30" s="24"/>
      <c r="H30" s="24"/>
      <c r="I30" s="24"/>
      <c r="J30" s="24"/>
      <c r="L30" s="24"/>
      <c r="M30" s="27"/>
    </row>
    <row r="31" spans="1:13" ht="15" x14ac:dyDescent="0.3">
      <c r="A31" s="119" t="s">
        <v>12</v>
      </c>
      <c r="B31" s="24"/>
      <c r="C31" s="24"/>
      <c r="D31" s="24"/>
      <c r="E31" s="8"/>
      <c r="F31" s="24"/>
      <c r="G31" s="24"/>
      <c r="H31" s="24"/>
      <c r="I31" s="24"/>
      <c r="J31" s="24"/>
      <c r="L31" s="24"/>
      <c r="M31" s="27"/>
    </row>
    <row r="32" spans="1:13" ht="15.5" thickBot="1" x14ac:dyDescent="0.35">
      <c r="A32" s="29"/>
      <c r="B32" s="30"/>
      <c r="C32" s="30"/>
      <c r="D32" s="30"/>
      <c r="E32" s="104"/>
      <c r="F32" s="30"/>
      <c r="G32" s="30"/>
      <c r="H32" s="30"/>
      <c r="I32" s="30"/>
      <c r="J32" s="30"/>
      <c r="K32" s="30"/>
      <c r="L32" s="30"/>
      <c r="M32" s="31"/>
    </row>
    <row r="33" spans="13:13" ht="13" thickTop="1" x14ac:dyDescent="0.25"/>
    <row r="35" spans="13:13" ht="13" x14ac:dyDescent="0.3">
      <c r="M35" s="109"/>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45" t="s">
        <v>0</v>
      </c>
      <c r="B1" s="146"/>
      <c r="C1" s="146"/>
      <c r="D1" s="146"/>
      <c r="E1" s="146"/>
      <c r="F1" s="146"/>
      <c r="G1" s="146"/>
      <c r="H1" s="146"/>
      <c r="I1" s="146"/>
      <c r="J1" s="146"/>
      <c r="K1" s="146"/>
      <c r="L1" s="146"/>
      <c r="M1" s="146"/>
      <c r="N1" s="147"/>
    </row>
    <row r="2" spans="1:14" ht="15" x14ac:dyDescent="0.25">
      <c r="A2" s="142" t="s">
        <v>91</v>
      </c>
      <c r="B2" s="143"/>
      <c r="C2" s="143"/>
      <c r="D2" s="143"/>
      <c r="E2" s="143"/>
      <c r="F2" s="143"/>
      <c r="G2" s="143"/>
      <c r="H2" s="143"/>
      <c r="I2" s="143"/>
      <c r="J2" s="143"/>
      <c r="K2" s="143"/>
      <c r="L2" s="143"/>
      <c r="M2" s="143"/>
      <c r="N2" s="144"/>
    </row>
    <row r="3" spans="1:14" ht="15.5" thickBot="1" x14ac:dyDescent="0.3">
      <c r="A3" s="139" t="s">
        <v>13</v>
      </c>
      <c r="B3" s="140"/>
      <c r="C3" s="140"/>
      <c r="D3" s="140"/>
      <c r="E3" s="140"/>
      <c r="F3" s="140"/>
      <c r="G3" s="140"/>
      <c r="H3" s="140"/>
      <c r="I3" s="140"/>
      <c r="J3" s="140"/>
      <c r="K3" s="140"/>
      <c r="L3" s="140"/>
      <c r="M3" s="140"/>
      <c r="N3" s="141"/>
    </row>
    <row r="4" spans="1:14" ht="13" x14ac:dyDescent="0.25">
      <c r="A4" s="45" t="s">
        <v>14</v>
      </c>
      <c r="B4" s="48" t="s">
        <v>15</v>
      </c>
      <c r="C4" s="49" t="s">
        <v>16</v>
      </c>
      <c r="D4" s="50" t="s">
        <v>17</v>
      </c>
      <c r="E4" s="52" t="s">
        <v>18</v>
      </c>
      <c r="F4" s="71" t="s">
        <v>19</v>
      </c>
      <c r="G4" s="91" t="s">
        <v>20</v>
      </c>
      <c r="H4" s="92" t="s">
        <v>21</v>
      </c>
      <c r="I4" s="51" t="s">
        <v>22</v>
      </c>
      <c r="J4" s="71" t="s">
        <v>23</v>
      </c>
      <c r="K4" s="72" t="s">
        <v>24</v>
      </c>
      <c r="L4" s="50" t="s">
        <v>25</v>
      </c>
      <c r="M4" s="51" t="s">
        <v>26</v>
      </c>
      <c r="N4" s="48" t="s">
        <v>27</v>
      </c>
    </row>
    <row r="5" spans="1:14" x14ac:dyDescent="0.25">
      <c r="A5" s="148" t="s">
        <v>28</v>
      </c>
      <c r="B5" s="80"/>
      <c r="C5" s="81"/>
      <c r="D5" s="82"/>
      <c r="E5" s="93"/>
      <c r="F5" s="83"/>
      <c r="G5" s="96"/>
      <c r="H5" s="97"/>
      <c r="I5" s="81"/>
      <c r="J5" s="83"/>
      <c r="K5" s="84" t="s">
        <v>29</v>
      </c>
      <c r="L5" s="82"/>
      <c r="M5" s="81" t="s">
        <v>30</v>
      </c>
      <c r="N5" s="85"/>
    </row>
    <row r="6" spans="1:14" x14ac:dyDescent="0.25">
      <c r="A6" s="149"/>
      <c r="B6" s="80" t="s">
        <v>31</v>
      </c>
      <c r="C6" s="81"/>
      <c r="D6" s="82" t="s">
        <v>32</v>
      </c>
      <c r="E6" s="93"/>
      <c r="F6" s="83" t="s">
        <v>32</v>
      </c>
      <c r="G6" s="95"/>
      <c r="H6" s="82" t="s">
        <v>32</v>
      </c>
      <c r="I6" s="81" t="s">
        <v>33</v>
      </c>
      <c r="J6" s="83" t="s">
        <v>32</v>
      </c>
      <c r="K6" s="84" t="s">
        <v>33</v>
      </c>
      <c r="L6" s="82" t="s">
        <v>32</v>
      </c>
      <c r="M6" s="81" t="s">
        <v>33</v>
      </c>
      <c r="N6" s="85" t="s">
        <v>32</v>
      </c>
    </row>
    <row r="7" spans="1:14" x14ac:dyDescent="0.25">
      <c r="A7" s="149"/>
      <c r="B7" s="80" t="s">
        <v>34</v>
      </c>
      <c r="C7" s="81" t="s">
        <v>35</v>
      </c>
      <c r="D7" s="82" t="s">
        <v>36</v>
      </c>
      <c r="E7" s="93"/>
      <c r="F7" s="83" t="s">
        <v>36</v>
      </c>
      <c r="G7" s="95" t="s">
        <v>29</v>
      </c>
      <c r="H7" s="82" t="s">
        <v>31</v>
      </c>
      <c r="I7" s="81" t="s">
        <v>37</v>
      </c>
      <c r="J7" s="83" t="s">
        <v>31</v>
      </c>
      <c r="K7" s="84" t="s">
        <v>37</v>
      </c>
      <c r="L7" s="82" t="s">
        <v>29</v>
      </c>
      <c r="M7" s="81" t="s">
        <v>38</v>
      </c>
      <c r="N7" s="85" t="s">
        <v>30</v>
      </c>
    </row>
    <row r="8" spans="1:14" ht="13" thickBot="1" x14ac:dyDescent="0.3">
      <c r="A8" s="150"/>
      <c r="B8" s="86" t="s">
        <v>39</v>
      </c>
      <c r="C8" s="79" t="s">
        <v>40</v>
      </c>
      <c r="D8" s="87" t="s">
        <v>39</v>
      </c>
      <c r="E8" s="94" t="s">
        <v>33</v>
      </c>
      <c r="F8" s="88" t="s">
        <v>39</v>
      </c>
      <c r="G8" s="89" t="s">
        <v>33</v>
      </c>
      <c r="H8" s="87" t="s">
        <v>33</v>
      </c>
      <c r="I8" s="79" t="s">
        <v>30</v>
      </c>
      <c r="J8" s="88" t="s">
        <v>33</v>
      </c>
      <c r="K8" s="89" t="s">
        <v>30</v>
      </c>
      <c r="L8" s="87" t="s">
        <v>33</v>
      </c>
      <c r="M8" s="79" t="s">
        <v>41</v>
      </c>
      <c r="N8" s="90" t="s">
        <v>33</v>
      </c>
    </row>
    <row r="9" spans="1:14" ht="17.25" customHeight="1" x14ac:dyDescent="0.25">
      <c r="A9" s="14" t="s">
        <v>42</v>
      </c>
      <c r="B9" s="66">
        <v>2925</v>
      </c>
      <c r="C9" s="32">
        <v>1532</v>
      </c>
      <c r="D9" s="16">
        <f>+C9/B9</f>
        <v>0.52376068376068374</v>
      </c>
      <c r="E9" s="44">
        <v>98</v>
      </c>
      <c r="F9" s="76">
        <f t="shared" ref="F9:F25" si="0">+E9/B9</f>
        <v>3.3504273504273506E-2</v>
      </c>
      <c r="G9" s="44">
        <v>12</v>
      </c>
      <c r="H9" s="16">
        <f>+G9/E9</f>
        <v>0.12244897959183673</v>
      </c>
      <c r="I9" s="44">
        <v>3</v>
      </c>
      <c r="J9" s="75">
        <f>I9/E9</f>
        <v>3.0612244897959183E-2</v>
      </c>
      <c r="K9" s="44">
        <v>1</v>
      </c>
      <c r="L9" s="16">
        <f>+K9/G9</f>
        <v>8.3333333333333329E-2</v>
      </c>
      <c r="M9" s="44">
        <v>3</v>
      </c>
      <c r="N9" s="108">
        <f>M9/I9</f>
        <v>1</v>
      </c>
    </row>
    <row r="10" spans="1:14" ht="17.25" customHeight="1" x14ac:dyDescent="0.25">
      <c r="A10" s="17" t="s">
        <v>43</v>
      </c>
      <c r="B10" s="67">
        <v>12484</v>
      </c>
      <c r="C10" s="32">
        <v>7171</v>
      </c>
      <c r="D10" s="16">
        <f t="shared" ref="D10:D23" si="1">+C10/B10</f>
        <v>0.57441525152194806</v>
      </c>
      <c r="E10" s="44">
        <v>286</v>
      </c>
      <c r="F10" s="76">
        <f t="shared" si="0"/>
        <v>2.2909323934636336E-2</v>
      </c>
      <c r="G10" s="44">
        <v>83</v>
      </c>
      <c r="H10" s="16">
        <f t="shared" ref="H10:H25" si="2">+G10/E10</f>
        <v>0.29020979020979021</v>
      </c>
      <c r="I10" s="44">
        <v>81</v>
      </c>
      <c r="J10" s="76">
        <f>I10/E10</f>
        <v>0.28321678321678323</v>
      </c>
      <c r="K10" s="44">
        <v>71</v>
      </c>
      <c r="L10" s="16">
        <f t="shared" ref="L10:L25" si="3">+K10/G10</f>
        <v>0.85542168674698793</v>
      </c>
      <c r="M10" s="44">
        <v>76</v>
      </c>
      <c r="N10" s="33">
        <f>M10/I10</f>
        <v>0.93827160493827155</v>
      </c>
    </row>
    <row r="11" spans="1:14" ht="17.25" customHeight="1" x14ac:dyDescent="0.25">
      <c r="A11" s="17" t="s">
        <v>44</v>
      </c>
      <c r="B11" s="67">
        <v>7105</v>
      </c>
      <c r="C11" s="32">
        <v>4933</v>
      </c>
      <c r="D11" s="16">
        <f t="shared" si="1"/>
        <v>0.69429978888106969</v>
      </c>
      <c r="E11" s="44">
        <v>287</v>
      </c>
      <c r="F11" s="76">
        <f t="shared" si="0"/>
        <v>4.0394088669950742E-2</v>
      </c>
      <c r="G11" s="44">
        <v>65</v>
      </c>
      <c r="H11" s="16">
        <f t="shared" si="2"/>
        <v>0.2264808362369338</v>
      </c>
      <c r="I11" s="44">
        <v>38</v>
      </c>
      <c r="J11" s="120">
        <f t="shared" ref="J11:J25" si="4">I11/E11</f>
        <v>0.13240418118466898</v>
      </c>
      <c r="K11" s="44">
        <v>21</v>
      </c>
      <c r="L11" s="16">
        <f t="shared" si="3"/>
        <v>0.32307692307692309</v>
      </c>
      <c r="M11" s="44">
        <v>19</v>
      </c>
      <c r="N11" s="33">
        <f t="shared" ref="N11:N23" si="5">M11/I11</f>
        <v>0.5</v>
      </c>
    </row>
    <row r="12" spans="1:14" ht="17.25" customHeight="1" x14ac:dyDescent="0.25">
      <c r="A12" s="17" t="s">
        <v>45</v>
      </c>
      <c r="B12" s="67">
        <v>6221</v>
      </c>
      <c r="C12" s="32">
        <v>3933</v>
      </c>
      <c r="D12" s="16">
        <f t="shared" si="1"/>
        <v>0.63221347050313459</v>
      </c>
      <c r="E12" s="44">
        <v>172</v>
      </c>
      <c r="F12" s="76">
        <f t="shared" si="0"/>
        <v>2.7648288056582544E-2</v>
      </c>
      <c r="G12" s="44">
        <v>27</v>
      </c>
      <c r="H12" s="16">
        <f t="shared" si="2"/>
        <v>0.15697674418604651</v>
      </c>
      <c r="I12" s="44">
        <v>15</v>
      </c>
      <c r="J12" s="120">
        <f t="shared" si="4"/>
        <v>8.7209302325581398E-2</v>
      </c>
      <c r="K12" s="44">
        <v>6</v>
      </c>
      <c r="L12" s="16">
        <f t="shared" si="3"/>
        <v>0.22222222222222221</v>
      </c>
      <c r="M12" s="44">
        <v>15</v>
      </c>
      <c r="N12" s="33">
        <f t="shared" si="5"/>
        <v>1</v>
      </c>
    </row>
    <row r="13" spans="1:14" ht="17.25" customHeight="1" x14ac:dyDescent="0.25">
      <c r="A13" s="17" t="s">
        <v>46</v>
      </c>
      <c r="B13" s="67">
        <v>2807</v>
      </c>
      <c r="C13" s="32">
        <v>1865</v>
      </c>
      <c r="D13" s="16">
        <f t="shared" si="1"/>
        <v>0.66441040256501604</v>
      </c>
      <c r="E13" s="44">
        <v>175</v>
      </c>
      <c r="F13" s="76">
        <f t="shared" si="0"/>
        <v>6.2344139650872821E-2</v>
      </c>
      <c r="G13" s="44">
        <v>41</v>
      </c>
      <c r="H13" s="16">
        <f t="shared" si="2"/>
        <v>0.23428571428571429</v>
      </c>
      <c r="I13" s="44">
        <v>67</v>
      </c>
      <c r="J13" s="120">
        <f t="shared" si="4"/>
        <v>0.38285714285714284</v>
      </c>
      <c r="K13" s="44">
        <v>28</v>
      </c>
      <c r="L13" s="16">
        <f t="shared" si="3"/>
        <v>0.68292682926829273</v>
      </c>
      <c r="M13" s="44">
        <v>58</v>
      </c>
      <c r="N13" s="33">
        <f t="shared" si="5"/>
        <v>0.86567164179104472</v>
      </c>
    </row>
    <row r="14" spans="1:14" ht="17.25" customHeight="1" x14ac:dyDescent="0.25">
      <c r="A14" s="17" t="s">
        <v>47</v>
      </c>
      <c r="B14" s="67">
        <v>9085</v>
      </c>
      <c r="C14" s="68">
        <v>6140</v>
      </c>
      <c r="D14" s="16">
        <f t="shared" si="1"/>
        <v>0.67583929554210231</v>
      </c>
      <c r="E14" s="73">
        <v>332</v>
      </c>
      <c r="F14" s="76">
        <f t="shared" si="0"/>
        <v>3.6543753439735829E-2</v>
      </c>
      <c r="G14" s="73">
        <v>68</v>
      </c>
      <c r="H14" s="16">
        <f t="shared" si="2"/>
        <v>0.20481927710843373</v>
      </c>
      <c r="I14" s="73">
        <v>92</v>
      </c>
      <c r="J14" s="120">
        <f t="shared" si="4"/>
        <v>0.27710843373493976</v>
      </c>
      <c r="K14" s="73">
        <v>46</v>
      </c>
      <c r="L14" s="16">
        <f t="shared" si="3"/>
        <v>0.67647058823529416</v>
      </c>
      <c r="M14" s="73">
        <v>86</v>
      </c>
      <c r="N14" s="33">
        <f t="shared" si="5"/>
        <v>0.93478260869565222</v>
      </c>
    </row>
    <row r="15" spans="1:14" ht="17.25" customHeight="1" x14ac:dyDescent="0.25">
      <c r="A15" s="14" t="s">
        <v>48</v>
      </c>
      <c r="B15" s="66">
        <v>2599</v>
      </c>
      <c r="C15" s="32">
        <v>1590</v>
      </c>
      <c r="D15" s="16">
        <f t="shared" si="1"/>
        <v>0.61177375913813004</v>
      </c>
      <c r="E15" s="44">
        <v>123</v>
      </c>
      <c r="F15" s="76">
        <f t="shared" si="0"/>
        <v>4.7325894574836477E-2</v>
      </c>
      <c r="G15" s="44">
        <v>26</v>
      </c>
      <c r="H15" s="16">
        <f t="shared" si="2"/>
        <v>0.21138211382113822</v>
      </c>
      <c r="I15" s="44">
        <v>40</v>
      </c>
      <c r="J15" s="120">
        <f t="shared" si="4"/>
        <v>0.32520325203252032</v>
      </c>
      <c r="K15" s="44">
        <v>20</v>
      </c>
      <c r="L15" s="16">
        <f t="shared" si="3"/>
        <v>0.76923076923076927</v>
      </c>
      <c r="M15" s="44">
        <v>19</v>
      </c>
      <c r="N15" s="33">
        <f t="shared" si="5"/>
        <v>0.47499999999999998</v>
      </c>
    </row>
    <row r="16" spans="1:14" ht="17.25" customHeight="1" x14ac:dyDescent="0.25">
      <c r="A16" s="17" t="s">
        <v>49</v>
      </c>
      <c r="B16" s="67">
        <v>7353</v>
      </c>
      <c r="C16" s="32">
        <v>3969</v>
      </c>
      <c r="D16" s="16">
        <f t="shared" si="1"/>
        <v>0.53977968176254587</v>
      </c>
      <c r="E16" s="44">
        <v>198</v>
      </c>
      <c r="F16" s="76">
        <f t="shared" si="0"/>
        <v>2.6927784577723379E-2</v>
      </c>
      <c r="G16" s="44">
        <v>43</v>
      </c>
      <c r="H16" s="16">
        <f t="shared" si="2"/>
        <v>0.21717171717171718</v>
      </c>
      <c r="I16" s="44">
        <v>34</v>
      </c>
      <c r="J16" s="120">
        <f t="shared" si="4"/>
        <v>0.17171717171717171</v>
      </c>
      <c r="K16" s="44">
        <v>21</v>
      </c>
      <c r="L16" s="16">
        <f t="shared" si="3"/>
        <v>0.48837209302325579</v>
      </c>
      <c r="M16" s="44">
        <v>29</v>
      </c>
      <c r="N16" s="33">
        <f t="shared" si="5"/>
        <v>0.8529411764705882</v>
      </c>
    </row>
    <row r="17" spans="1:14" ht="17.25" customHeight="1" x14ac:dyDescent="0.25">
      <c r="A17" s="17" t="s">
        <v>50</v>
      </c>
      <c r="B17" s="67">
        <v>3863</v>
      </c>
      <c r="C17" s="32">
        <v>2304</v>
      </c>
      <c r="D17" s="16">
        <f t="shared" si="1"/>
        <v>0.59642764690654937</v>
      </c>
      <c r="E17" s="44">
        <v>168</v>
      </c>
      <c r="F17" s="76">
        <f t="shared" si="0"/>
        <v>4.3489515920269221E-2</v>
      </c>
      <c r="G17" s="44">
        <v>50</v>
      </c>
      <c r="H17" s="16">
        <f t="shared" si="2"/>
        <v>0.29761904761904762</v>
      </c>
      <c r="I17" s="44">
        <v>75</v>
      </c>
      <c r="J17" s="120">
        <f t="shared" si="4"/>
        <v>0.44642857142857145</v>
      </c>
      <c r="K17" s="44">
        <v>36</v>
      </c>
      <c r="L17" s="16">
        <f t="shared" si="3"/>
        <v>0.72</v>
      </c>
      <c r="M17" s="44">
        <v>74</v>
      </c>
      <c r="N17" s="33">
        <f>IF(M17&gt;0,M17/I17,0)</f>
        <v>0.98666666666666669</v>
      </c>
    </row>
    <row r="18" spans="1:14" ht="17.25" customHeight="1" x14ac:dyDescent="0.25">
      <c r="A18" s="17" t="s">
        <v>51</v>
      </c>
      <c r="B18" s="67">
        <v>16722</v>
      </c>
      <c r="C18" s="32">
        <v>7110</v>
      </c>
      <c r="D18" s="16">
        <f t="shared" si="1"/>
        <v>0.42518837459634012</v>
      </c>
      <c r="E18" s="44">
        <v>423</v>
      </c>
      <c r="F18" s="76">
        <f t="shared" si="0"/>
        <v>2.5296017222820238E-2</v>
      </c>
      <c r="G18" s="44">
        <v>36</v>
      </c>
      <c r="H18" s="16">
        <f t="shared" si="2"/>
        <v>8.5106382978723402E-2</v>
      </c>
      <c r="I18" s="44">
        <v>42</v>
      </c>
      <c r="J18" s="120">
        <f t="shared" si="4"/>
        <v>9.9290780141843976E-2</v>
      </c>
      <c r="K18" s="44">
        <v>15</v>
      </c>
      <c r="L18" s="16">
        <f t="shared" si="3"/>
        <v>0.41666666666666669</v>
      </c>
      <c r="M18" s="44">
        <v>30</v>
      </c>
      <c r="N18" s="33">
        <f t="shared" si="5"/>
        <v>0.7142857142857143</v>
      </c>
    </row>
    <row r="19" spans="1:14" ht="17.25" customHeight="1" x14ac:dyDescent="0.25">
      <c r="A19" s="17" t="s">
        <v>52</v>
      </c>
      <c r="B19" s="67">
        <v>8870</v>
      </c>
      <c r="C19" s="32">
        <v>5644</v>
      </c>
      <c r="D19" s="16">
        <f t="shared" si="1"/>
        <v>0.6363021420518602</v>
      </c>
      <c r="E19" s="44">
        <v>210</v>
      </c>
      <c r="F19" s="76">
        <f t="shared" si="0"/>
        <v>2.367531003382187E-2</v>
      </c>
      <c r="G19" s="44">
        <v>43</v>
      </c>
      <c r="H19" s="16">
        <f t="shared" si="2"/>
        <v>0.20476190476190476</v>
      </c>
      <c r="I19" s="44">
        <v>54</v>
      </c>
      <c r="J19" s="120">
        <f t="shared" si="4"/>
        <v>0.25714285714285712</v>
      </c>
      <c r="K19" s="44">
        <v>31</v>
      </c>
      <c r="L19" s="16">
        <f t="shared" si="3"/>
        <v>0.72093023255813948</v>
      </c>
      <c r="M19" s="44">
        <v>42</v>
      </c>
      <c r="N19" s="33">
        <f t="shared" si="5"/>
        <v>0.77777777777777779</v>
      </c>
    </row>
    <row r="20" spans="1:14" ht="17.25" customHeight="1" x14ac:dyDescent="0.25">
      <c r="A20" s="17" t="s">
        <v>53</v>
      </c>
      <c r="B20" s="67">
        <v>10590</v>
      </c>
      <c r="C20" s="32">
        <v>8506</v>
      </c>
      <c r="D20" s="16">
        <f t="shared" si="1"/>
        <v>0.80321057601510859</v>
      </c>
      <c r="E20" s="44">
        <v>309</v>
      </c>
      <c r="F20" s="76">
        <f t="shared" si="0"/>
        <v>2.9178470254957508E-2</v>
      </c>
      <c r="G20" s="44">
        <v>54</v>
      </c>
      <c r="H20" s="16">
        <f t="shared" si="2"/>
        <v>0.17475728155339806</v>
      </c>
      <c r="I20" s="44">
        <v>102</v>
      </c>
      <c r="J20" s="120">
        <f t="shared" si="4"/>
        <v>0.3300970873786408</v>
      </c>
      <c r="K20" s="44">
        <v>40</v>
      </c>
      <c r="L20" s="16">
        <f t="shared" si="3"/>
        <v>0.7407407407407407</v>
      </c>
      <c r="M20" s="44">
        <v>25</v>
      </c>
      <c r="N20" s="33">
        <f t="shared" si="5"/>
        <v>0.24509803921568626</v>
      </c>
    </row>
    <row r="21" spans="1:14" ht="17.25" customHeight="1" x14ac:dyDescent="0.25">
      <c r="A21" s="17" t="s">
        <v>54</v>
      </c>
      <c r="B21" s="67">
        <v>9162</v>
      </c>
      <c r="C21" s="32">
        <v>7675</v>
      </c>
      <c r="D21" s="16">
        <f t="shared" si="1"/>
        <v>0.83769919231608814</v>
      </c>
      <c r="E21" s="44">
        <v>298</v>
      </c>
      <c r="F21" s="76">
        <f t="shared" si="0"/>
        <v>3.2525649421523688E-2</v>
      </c>
      <c r="G21" s="44">
        <v>52</v>
      </c>
      <c r="H21" s="16">
        <f t="shared" si="2"/>
        <v>0.17449664429530201</v>
      </c>
      <c r="I21" s="44">
        <v>42</v>
      </c>
      <c r="J21" s="120">
        <f t="shared" si="4"/>
        <v>0.14093959731543623</v>
      </c>
      <c r="K21" s="44">
        <v>21</v>
      </c>
      <c r="L21" s="16">
        <f t="shared" si="3"/>
        <v>0.40384615384615385</v>
      </c>
      <c r="M21" s="44">
        <v>27</v>
      </c>
      <c r="N21" s="33">
        <f t="shared" si="5"/>
        <v>0.6428571428571429</v>
      </c>
    </row>
    <row r="22" spans="1:14" ht="17.25" customHeight="1" x14ac:dyDescent="0.25">
      <c r="A22" s="17" t="s">
        <v>55</v>
      </c>
      <c r="B22" s="67">
        <v>4138</v>
      </c>
      <c r="C22" s="32">
        <v>3170</v>
      </c>
      <c r="D22" s="16">
        <f t="shared" si="1"/>
        <v>0.76607056549057517</v>
      </c>
      <c r="E22" s="44">
        <v>168</v>
      </c>
      <c r="F22" s="76">
        <f t="shared" si="0"/>
        <v>4.0599323344610923E-2</v>
      </c>
      <c r="G22" s="44">
        <v>45</v>
      </c>
      <c r="H22" s="16">
        <f t="shared" si="2"/>
        <v>0.26785714285714285</v>
      </c>
      <c r="I22" s="44">
        <v>37</v>
      </c>
      <c r="J22" s="120">
        <f t="shared" si="4"/>
        <v>0.22023809523809523</v>
      </c>
      <c r="K22" s="44">
        <v>22</v>
      </c>
      <c r="L22" s="16">
        <f t="shared" si="3"/>
        <v>0.48888888888888887</v>
      </c>
      <c r="M22" s="44">
        <v>30</v>
      </c>
      <c r="N22" s="33">
        <f t="shared" si="5"/>
        <v>0.81081081081081086</v>
      </c>
    </row>
    <row r="23" spans="1:14" ht="17.25" customHeight="1" x14ac:dyDescent="0.25">
      <c r="A23" s="17" t="s">
        <v>56</v>
      </c>
      <c r="B23" s="67">
        <v>5257</v>
      </c>
      <c r="C23" s="32">
        <v>3661</v>
      </c>
      <c r="D23" s="16">
        <f t="shared" si="1"/>
        <v>0.69640479360852192</v>
      </c>
      <c r="E23" s="44">
        <v>179</v>
      </c>
      <c r="F23" s="76">
        <f t="shared" si="0"/>
        <v>3.4049838310823664E-2</v>
      </c>
      <c r="G23" s="44">
        <v>13</v>
      </c>
      <c r="H23" s="16">
        <f t="shared" si="2"/>
        <v>7.2625698324022353E-2</v>
      </c>
      <c r="I23" s="44">
        <v>23</v>
      </c>
      <c r="J23" s="120">
        <f t="shared" si="4"/>
        <v>0.12849162011173185</v>
      </c>
      <c r="K23" s="44">
        <v>6</v>
      </c>
      <c r="L23" s="16">
        <f t="shared" si="3"/>
        <v>0.46153846153846156</v>
      </c>
      <c r="M23" s="44">
        <v>16</v>
      </c>
      <c r="N23" s="33">
        <f t="shared" si="5"/>
        <v>0.69565217391304346</v>
      </c>
    </row>
    <row r="24" spans="1:14" ht="17.25" customHeight="1" thickBot="1" x14ac:dyDescent="0.3">
      <c r="A24" s="17" t="s">
        <v>57</v>
      </c>
      <c r="B24" s="69">
        <v>8298</v>
      </c>
      <c r="C24" s="34">
        <v>6009</v>
      </c>
      <c r="D24" s="20">
        <f>+C24/B24</f>
        <v>0.7241503976861895</v>
      </c>
      <c r="E24" s="74">
        <v>265</v>
      </c>
      <c r="F24" s="77">
        <f t="shared" si="0"/>
        <v>3.1935406121957097E-2</v>
      </c>
      <c r="G24" s="74">
        <v>36</v>
      </c>
      <c r="H24" s="20">
        <f t="shared" si="2"/>
        <v>0.13584905660377358</v>
      </c>
      <c r="I24" s="74">
        <v>36</v>
      </c>
      <c r="J24" s="121">
        <f t="shared" si="4"/>
        <v>0.13584905660377358</v>
      </c>
      <c r="K24" s="74">
        <v>18</v>
      </c>
      <c r="L24" s="20">
        <f t="shared" si="3"/>
        <v>0.5</v>
      </c>
      <c r="M24" s="74">
        <v>33</v>
      </c>
      <c r="N24" s="33">
        <f>M24/I24</f>
        <v>0.91666666666666663</v>
      </c>
    </row>
    <row r="25" spans="1:14" ht="17.25" customHeight="1" thickBot="1" x14ac:dyDescent="0.3">
      <c r="A25" s="98" t="s">
        <v>58</v>
      </c>
      <c r="B25" s="70">
        <v>117479</v>
      </c>
      <c r="C25" s="35">
        <v>75212</v>
      </c>
      <c r="D25" s="23">
        <f>+C25/B25</f>
        <v>0.64021654934073324</v>
      </c>
      <c r="E25" s="42">
        <v>3691</v>
      </c>
      <c r="F25" s="78">
        <f t="shared" si="0"/>
        <v>3.1418381157483466E-2</v>
      </c>
      <c r="G25" s="42">
        <v>694</v>
      </c>
      <c r="H25" s="23">
        <f t="shared" si="2"/>
        <v>0.18802492549444594</v>
      </c>
      <c r="I25" s="42">
        <v>781</v>
      </c>
      <c r="J25" s="78">
        <f t="shared" si="4"/>
        <v>0.21159577350311568</v>
      </c>
      <c r="K25" s="42">
        <v>403</v>
      </c>
      <c r="L25" s="23">
        <f t="shared" si="3"/>
        <v>0.5806916426512968</v>
      </c>
      <c r="M25" s="42">
        <v>582</v>
      </c>
      <c r="N25" s="36">
        <f>+M25/I25</f>
        <v>0.74519846350832264</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FY24 QUARTER ENDING MARCH 31, 2024</v>
      </c>
      <c r="B2" s="157"/>
      <c r="C2" s="157"/>
      <c r="D2" s="157"/>
      <c r="E2" s="157"/>
      <c r="F2" s="157"/>
      <c r="G2" s="157"/>
      <c r="H2" s="157"/>
      <c r="I2" s="157"/>
      <c r="J2" s="157"/>
      <c r="K2" s="158"/>
      <c r="L2" s="6"/>
      <c r="M2" s="6"/>
      <c r="N2" s="6"/>
    </row>
    <row r="3" spans="1:14" s="1" customFormat="1" ht="18.75" customHeight="1" thickBot="1" x14ac:dyDescent="0.3">
      <c r="A3" s="159" t="s">
        <v>59</v>
      </c>
      <c r="B3" s="160"/>
      <c r="C3" s="160"/>
      <c r="D3" s="160"/>
      <c r="E3" s="160"/>
      <c r="F3" s="160"/>
      <c r="G3" s="160"/>
      <c r="H3" s="160"/>
      <c r="I3" s="160"/>
      <c r="J3" s="160"/>
      <c r="K3" s="161"/>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x14ac:dyDescent="0.25">
      <c r="A5" s="169" t="s">
        <v>63</v>
      </c>
      <c r="B5" s="172" t="s">
        <v>64</v>
      </c>
      <c r="C5" s="175" t="s">
        <v>65</v>
      </c>
      <c r="D5" s="175" t="s">
        <v>66</v>
      </c>
      <c r="E5" s="151" t="s">
        <v>67</v>
      </c>
      <c r="F5" s="172" t="s">
        <v>68</v>
      </c>
      <c r="G5" s="175" t="s">
        <v>69</v>
      </c>
      <c r="H5" s="175" t="s">
        <v>70</v>
      </c>
      <c r="I5" s="151" t="s">
        <v>67</v>
      </c>
      <c r="J5" s="178" t="s">
        <v>71</v>
      </c>
      <c r="K5" s="151" t="s">
        <v>67</v>
      </c>
    </row>
    <row r="6" spans="1:14" s="3" customFormat="1" x14ac:dyDescent="0.25">
      <c r="A6" s="170"/>
      <c r="B6" s="173"/>
      <c r="C6" s="176"/>
      <c r="D6" s="176"/>
      <c r="E6" s="152"/>
      <c r="F6" s="173"/>
      <c r="G6" s="176"/>
      <c r="H6" s="176"/>
      <c r="I6" s="152"/>
      <c r="J6" s="179"/>
      <c r="K6" s="152"/>
    </row>
    <row r="7" spans="1:14" s="3" customFormat="1" ht="13" thickBot="1" x14ac:dyDescent="0.3">
      <c r="A7" s="171"/>
      <c r="B7" s="174"/>
      <c r="C7" s="177"/>
      <c r="D7" s="177"/>
      <c r="E7" s="153"/>
      <c r="F7" s="174"/>
      <c r="G7" s="177"/>
      <c r="H7" s="177"/>
      <c r="I7" s="153"/>
      <c r="J7" s="180"/>
      <c r="K7" s="153"/>
    </row>
    <row r="8" spans="1:14" s="3" customFormat="1" ht="17.25" customHeight="1" x14ac:dyDescent="0.25">
      <c r="A8" s="14" t="s">
        <v>42</v>
      </c>
      <c r="B8" s="15">
        <v>2222</v>
      </c>
      <c r="C8" s="32">
        <v>1428</v>
      </c>
      <c r="D8" s="58">
        <f>+C8/B8</f>
        <v>0.64266426642664265</v>
      </c>
      <c r="E8" s="16">
        <f>D8/0.63</f>
        <v>1.0201020102010201</v>
      </c>
      <c r="F8" s="32">
        <v>1879</v>
      </c>
      <c r="G8" s="43">
        <v>1163</v>
      </c>
      <c r="H8" s="56">
        <f>+G8/F8</f>
        <v>0.61894624800425757</v>
      </c>
      <c r="I8" s="16">
        <f>H8/0.65</f>
        <v>0.95222499692962703</v>
      </c>
      <c r="J8" s="64">
        <v>7912.0249999999996</v>
      </c>
      <c r="K8" s="33">
        <f>(J8/8100)</f>
        <v>0.97679320987654317</v>
      </c>
    </row>
    <row r="9" spans="1:14" s="3" customFormat="1" ht="17.25" customHeight="1" x14ac:dyDescent="0.25">
      <c r="A9" s="17" t="s">
        <v>43</v>
      </c>
      <c r="B9" s="15">
        <v>7631</v>
      </c>
      <c r="C9" s="32">
        <v>4858</v>
      </c>
      <c r="D9" s="58">
        <f t="shared" ref="D9:D24" si="0">+C9/B9</f>
        <v>0.63661381208229595</v>
      </c>
      <c r="E9" s="16">
        <f t="shared" ref="E9:E24" si="1">D9/0.63</f>
        <v>1.0104981144163427</v>
      </c>
      <c r="F9" s="32">
        <v>6751</v>
      </c>
      <c r="G9" s="44">
        <v>4567</v>
      </c>
      <c r="H9" s="56">
        <f t="shared" ref="H9:H24" si="2">+G9/F9</f>
        <v>0.67649237150051844</v>
      </c>
      <c r="I9" s="16">
        <f t="shared" ref="I9:I23" si="3">H9/0.65</f>
        <v>1.0407574946161822</v>
      </c>
      <c r="J9" s="65">
        <v>10484.27</v>
      </c>
      <c r="K9" s="33">
        <f t="shared" ref="K9:K23" si="4">(J9/8100)</f>
        <v>1.2943543209876545</v>
      </c>
    </row>
    <row r="10" spans="1:14" s="3" customFormat="1" ht="17.25" customHeight="1" x14ac:dyDescent="0.25">
      <c r="A10" s="17" t="s">
        <v>44</v>
      </c>
      <c r="B10" s="15">
        <v>5043</v>
      </c>
      <c r="C10" s="32">
        <v>3291</v>
      </c>
      <c r="D10" s="58">
        <f t="shared" si="0"/>
        <v>0.65258774538964903</v>
      </c>
      <c r="E10" s="16">
        <f t="shared" si="1"/>
        <v>1.035853564110554</v>
      </c>
      <c r="F10" s="32">
        <v>3923</v>
      </c>
      <c r="G10" s="44">
        <v>2721</v>
      </c>
      <c r="H10" s="56">
        <f t="shared" si="2"/>
        <v>0.69360183533010455</v>
      </c>
      <c r="I10" s="16">
        <f t="shared" si="3"/>
        <v>1.0670797466616992</v>
      </c>
      <c r="J10" s="65">
        <v>9839.36</v>
      </c>
      <c r="K10" s="33">
        <f t="shared" si="4"/>
        <v>1.2147358024691359</v>
      </c>
    </row>
    <row r="11" spans="1:14" s="3" customFormat="1" ht="17.25" customHeight="1" x14ac:dyDescent="0.25">
      <c r="A11" s="17" t="s">
        <v>45</v>
      </c>
      <c r="B11" s="15">
        <v>4509</v>
      </c>
      <c r="C11" s="32">
        <v>3004</v>
      </c>
      <c r="D11" s="58">
        <f t="shared" si="0"/>
        <v>0.66622310933688178</v>
      </c>
      <c r="E11" s="16">
        <f t="shared" si="1"/>
        <v>1.0574969989474314</v>
      </c>
      <c r="F11" s="32">
        <v>3911</v>
      </c>
      <c r="G11" s="44">
        <v>2636</v>
      </c>
      <c r="H11" s="56">
        <f t="shared" si="2"/>
        <v>0.6739964203528509</v>
      </c>
      <c r="I11" s="16">
        <f t="shared" si="3"/>
        <v>1.0369175697736168</v>
      </c>
      <c r="J11" s="65">
        <v>10549.205</v>
      </c>
      <c r="K11" s="33">
        <f t="shared" si="4"/>
        <v>1.302370987654321</v>
      </c>
    </row>
    <row r="12" spans="1:14" s="3" customFormat="1" ht="17.25" customHeight="1" x14ac:dyDescent="0.25">
      <c r="A12" s="17" t="s">
        <v>72</v>
      </c>
      <c r="B12" s="15">
        <v>2054</v>
      </c>
      <c r="C12" s="32">
        <v>1281</v>
      </c>
      <c r="D12" s="58">
        <f t="shared" si="0"/>
        <v>0.62366114897760472</v>
      </c>
      <c r="E12" s="16">
        <f t="shared" si="1"/>
        <v>0.98993833171048362</v>
      </c>
      <c r="F12" s="32">
        <v>1948</v>
      </c>
      <c r="G12" s="44">
        <v>1203</v>
      </c>
      <c r="H12" s="56">
        <f t="shared" si="2"/>
        <v>0.61755646817248455</v>
      </c>
      <c r="I12" s="16">
        <f t="shared" si="3"/>
        <v>0.95008687411151471</v>
      </c>
      <c r="J12" s="65">
        <v>10081.5</v>
      </c>
      <c r="K12" s="33">
        <f t="shared" si="4"/>
        <v>1.2446296296296295</v>
      </c>
    </row>
    <row r="13" spans="1:14" s="3" customFormat="1" ht="17.25" customHeight="1" x14ac:dyDescent="0.25">
      <c r="A13" s="17" t="s">
        <v>47</v>
      </c>
      <c r="B13" s="15">
        <v>5500</v>
      </c>
      <c r="C13" s="32">
        <v>3657</v>
      </c>
      <c r="D13" s="58">
        <f t="shared" si="0"/>
        <v>0.66490909090909089</v>
      </c>
      <c r="E13" s="16">
        <f t="shared" si="1"/>
        <v>1.0554112554112554</v>
      </c>
      <c r="F13" s="32">
        <v>4435</v>
      </c>
      <c r="G13" s="44">
        <v>3112</v>
      </c>
      <c r="H13" s="56">
        <f t="shared" si="2"/>
        <v>0.7016910935738444</v>
      </c>
      <c r="I13" s="16">
        <f t="shared" si="3"/>
        <v>1.079524759344376</v>
      </c>
      <c r="J13" s="65">
        <v>10294.31</v>
      </c>
      <c r="K13" s="33">
        <f t="shared" si="4"/>
        <v>1.2709024691358024</v>
      </c>
    </row>
    <row r="14" spans="1:14" s="3" customFormat="1" ht="17.25" customHeight="1" x14ac:dyDescent="0.25">
      <c r="A14" s="14" t="s">
        <v>73</v>
      </c>
      <c r="B14" s="15">
        <v>2177</v>
      </c>
      <c r="C14" s="32">
        <v>1403</v>
      </c>
      <c r="D14" s="58">
        <f t="shared" si="0"/>
        <v>0.64446485989894353</v>
      </c>
      <c r="E14" s="16">
        <f t="shared" si="1"/>
        <v>1.022960095077688</v>
      </c>
      <c r="F14" s="32">
        <v>1775</v>
      </c>
      <c r="G14" s="44">
        <v>1185</v>
      </c>
      <c r="H14" s="56">
        <f t="shared" si="2"/>
        <v>0.6676056338028169</v>
      </c>
      <c r="I14" s="16">
        <f t="shared" si="3"/>
        <v>1.0270855904658722</v>
      </c>
      <c r="J14" s="65">
        <v>9240.92</v>
      </c>
      <c r="K14" s="33">
        <f t="shared" si="4"/>
        <v>1.1408543209876543</v>
      </c>
    </row>
    <row r="15" spans="1:14" s="3" customFormat="1" ht="17.25" customHeight="1" x14ac:dyDescent="0.25">
      <c r="A15" s="17" t="s">
        <v>74</v>
      </c>
      <c r="B15" s="15">
        <v>4739</v>
      </c>
      <c r="C15" s="32">
        <v>3080</v>
      </c>
      <c r="D15" s="58">
        <f t="shared" si="0"/>
        <v>0.64992614475627775</v>
      </c>
      <c r="E15" s="16">
        <f t="shared" si="1"/>
        <v>1.0316288012004409</v>
      </c>
      <c r="F15" s="32">
        <v>4034</v>
      </c>
      <c r="G15" s="44">
        <v>2678</v>
      </c>
      <c r="H15" s="56">
        <f t="shared" si="2"/>
        <v>0.66385721368368866</v>
      </c>
      <c r="I15" s="16">
        <f t="shared" si="3"/>
        <v>1.021318790282598</v>
      </c>
      <c r="J15" s="65">
        <v>10479.334999999999</v>
      </c>
      <c r="K15" s="33">
        <f t="shared" si="4"/>
        <v>1.293745061728395</v>
      </c>
    </row>
    <row r="16" spans="1:14" s="3" customFormat="1" ht="17.25" customHeight="1" x14ac:dyDescent="0.25">
      <c r="A16" s="17" t="s">
        <v>75</v>
      </c>
      <c r="B16" s="15">
        <v>3006</v>
      </c>
      <c r="C16" s="32">
        <v>1903</v>
      </c>
      <c r="D16" s="58">
        <f t="shared" si="0"/>
        <v>0.63306719893546237</v>
      </c>
      <c r="E16" s="16">
        <f t="shared" si="1"/>
        <v>1.0048685697388291</v>
      </c>
      <c r="F16" s="32">
        <v>2406</v>
      </c>
      <c r="G16" s="44">
        <v>1557</v>
      </c>
      <c r="H16" s="56">
        <f t="shared" si="2"/>
        <v>0.6471321695760599</v>
      </c>
      <c r="I16" s="16">
        <f t="shared" si="3"/>
        <v>0.99558795319393822</v>
      </c>
      <c r="J16" s="65">
        <v>8816.52</v>
      </c>
      <c r="K16" s="33">
        <f t="shared" si="4"/>
        <v>1.0884592592592592</v>
      </c>
    </row>
    <row r="17" spans="1:12" s="3" customFormat="1" ht="17.25" customHeight="1" x14ac:dyDescent="0.25">
      <c r="A17" s="17" t="s">
        <v>51</v>
      </c>
      <c r="B17" s="15">
        <v>12892</v>
      </c>
      <c r="C17" s="32">
        <v>7361</v>
      </c>
      <c r="D17" s="58">
        <f t="shared" si="0"/>
        <v>0.57097424759540805</v>
      </c>
      <c r="E17" s="16">
        <f t="shared" si="1"/>
        <v>0.90630832951652074</v>
      </c>
      <c r="F17" s="32">
        <v>10685</v>
      </c>
      <c r="G17" s="44">
        <v>6274</v>
      </c>
      <c r="H17" s="56">
        <f t="shared" si="2"/>
        <v>0.58717828731867105</v>
      </c>
      <c r="I17" s="16">
        <f t="shared" si="3"/>
        <v>0.90335121125949391</v>
      </c>
      <c r="J17" s="65">
        <v>7578.99</v>
      </c>
      <c r="K17" s="33">
        <f t="shared" si="4"/>
        <v>0.93567777777777772</v>
      </c>
    </row>
    <row r="18" spans="1:12" s="3" customFormat="1" ht="17.25" customHeight="1" x14ac:dyDescent="0.25">
      <c r="A18" s="17" t="s">
        <v>76</v>
      </c>
      <c r="B18" s="15">
        <v>5962</v>
      </c>
      <c r="C18" s="32">
        <v>4116</v>
      </c>
      <c r="D18" s="58">
        <f t="shared" si="0"/>
        <v>0.6903723582690372</v>
      </c>
      <c r="E18" s="16">
        <f t="shared" si="1"/>
        <v>1.0958291401095828</v>
      </c>
      <c r="F18" s="32">
        <v>4367</v>
      </c>
      <c r="G18" s="44">
        <v>3061</v>
      </c>
      <c r="H18" s="56">
        <f t="shared" si="2"/>
        <v>0.7009388596290359</v>
      </c>
      <c r="I18" s="16">
        <f t="shared" si="3"/>
        <v>1.078367476352363</v>
      </c>
      <c r="J18" s="65">
        <v>10932.29</v>
      </c>
      <c r="K18" s="33">
        <f t="shared" si="4"/>
        <v>1.3496654320987655</v>
      </c>
    </row>
    <row r="19" spans="1:12" s="3" customFormat="1" ht="17.25" customHeight="1" x14ac:dyDescent="0.25">
      <c r="A19" s="17" t="s">
        <v>53</v>
      </c>
      <c r="B19" s="15">
        <v>6167</v>
      </c>
      <c r="C19" s="32">
        <v>4088</v>
      </c>
      <c r="D19" s="58">
        <f t="shared" si="0"/>
        <v>0.66288308740068103</v>
      </c>
      <c r="E19" s="16">
        <f t="shared" si="1"/>
        <v>1.0521953768264778</v>
      </c>
      <c r="F19" s="32">
        <v>5139</v>
      </c>
      <c r="G19" s="44">
        <v>3560</v>
      </c>
      <c r="H19" s="56">
        <f t="shared" si="2"/>
        <v>0.69274177855613928</v>
      </c>
      <c r="I19" s="16">
        <f t="shared" si="3"/>
        <v>1.0657565823940605</v>
      </c>
      <c r="J19" s="65">
        <v>14783.445</v>
      </c>
      <c r="K19" s="33">
        <f t="shared" si="4"/>
        <v>1.8251166666666667</v>
      </c>
    </row>
    <row r="20" spans="1:12" s="3" customFormat="1" ht="17.25" customHeight="1" x14ac:dyDescent="0.25">
      <c r="A20" s="17" t="s">
        <v>77</v>
      </c>
      <c r="B20" s="15">
        <v>6079</v>
      </c>
      <c r="C20" s="32">
        <v>4034</v>
      </c>
      <c r="D20" s="58">
        <f t="shared" si="0"/>
        <v>0.66359598618193782</v>
      </c>
      <c r="E20" s="16">
        <f t="shared" si="1"/>
        <v>1.0533269621935522</v>
      </c>
      <c r="F20" s="32">
        <v>5209</v>
      </c>
      <c r="G20" s="44">
        <v>3633</v>
      </c>
      <c r="H20" s="56">
        <f t="shared" si="2"/>
        <v>0.69744672681896713</v>
      </c>
      <c r="I20" s="16">
        <f t="shared" si="3"/>
        <v>1.0729949643368726</v>
      </c>
      <c r="J20" s="65">
        <v>14972.59</v>
      </c>
      <c r="K20" s="33">
        <f t="shared" si="4"/>
        <v>1.8484679012345679</v>
      </c>
    </row>
    <row r="21" spans="1:12" s="3" customFormat="1" ht="17.25" customHeight="1" x14ac:dyDescent="0.25">
      <c r="A21" s="17" t="s">
        <v>78</v>
      </c>
      <c r="B21" s="15">
        <v>2840</v>
      </c>
      <c r="C21" s="32">
        <v>1980</v>
      </c>
      <c r="D21" s="58">
        <f t="shared" si="0"/>
        <v>0.69718309859154926</v>
      </c>
      <c r="E21" s="16">
        <f t="shared" si="1"/>
        <v>1.1066398390342052</v>
      </c>
      <c r="F21" s="32">
        <v>2467</v>
      </c>
      <c r="G21" s="44">
        <v>1736</v>
      </c>
      <c r="H21" s="56">
        <f t="shared" si="2"/>
        <v>0.70368869071747064</v>
      </c>
      <c r="I21" s="16">
        <f t="shared" si="3"/>
        <v>1.0825979857191856</v>
      </c>
      <c r="J21" s="65">
        <v>12102.974999999999</v>
      </c>
      <c r="K21" s="33">
        <f t="shared" si="4"/>
        <v>1.4941944444444442</v>
      </c>
    </row>
    <row r="22" spans="1:12" s="3" customFormat="1" ht="17.25" customHeight="1" x14ac:dyDescent="0.25">
      <c r="A22" s="17" t="s">
        <v>56</v>
      </c>
      <c r="B22" s="15">
        <v>3222</v>
      </c>
      <c r="C22" s="32">
        <v>2139</v>
      </c>
      <c r="D22" s="58">
        <f t="shared" si="0"/>
        <v>0.66387337057728124</v>
      </c>
      <c r="E22" s="16">
        <f t="shared" si="1"/>
        <v>1.0537672548845733</v>
      </c>
      <c r="F22" s="32">
        <v>2606</v>
      </c>
      <c r="G22" s="44">
        <v>1822</v>
      </c>
      <c r="H22" s="56">
        <f t="shared" si="2"/>
        <v>0.69915579432079811</v>
      </c>
      <c r="I22" s="16">
        <f t="shared" si="3"/>
        <v>1.0756242989550739</v>
      </c>
      <c r="J22" s="65">
        <v>11514.22</v>
      </c>
      <c r="K22" s="33">
        <f t="shared" si="4"/>
        <v>1.4215086419753085</v>
      </c>
    </row>
    <row r="23" spans="1:12" s="3" customFormat="1" ht="17.25" customHeight="1" thickBot="1" x14ac:dyDescent="0.3">
      <c r="A23" s="18" t="s">
        <v>57</v>
      </c>
      <c r="B23" s="19">
        <v>4519</v>
      </c>
      <c r="C23" s="34">
        <v>2929</v>
      </c>
      <c r="D23" s="59">
        <f t="shared" si="0"/>
        <v>0.64815224607213984</v>
      </c>
      <c r="E23" s="20">
        <f t="shared" si="1"/>
        <v>1.0288130890033966</v>
      </c>
      <c r="F23" s="34">
        <v>3613</v>
      </c>
      <c r="G23" s="74">
        <v>2450</v>
      </c>
      <c r="H23" s="57">
        <f t="shared" si="2"/>
        <v>0.67810683642402436</v>
      </c>
      <c r="I23" s="16">
        <f t="shared" si="3"/>
        <v>1.0432412868061913</v>
      </c>
      <c r="J23" s="99">
        <v>12175</v>
      </c>
      <c r="K23" s="33">
        <f t="shared" si="4"/>
        <v>1.5030864197530864</v>
      </c>
      <c r="L23" s="60"/>
    </row>
    <row r="24" spans="1:12" s="7" customFormat="1" ht="17.25" customHeight="1" thickBot="1" x14ac:dyDescent="0.3">
      <c r="A24" s="21" t="s">
        <v>79</v>
      </c>
      <c r="B24" s="22">
        <v>78562</v>
      </c>
      <c r="C24" s="42">
        <v>50552</v>
      </c>
      <c r="D24" s="78">
        <f t="shared" si="0"/>
        <v>0.64346630686591477</v>
      </c>
      <c r="E24" s="23">
        <f t="shared" si="1"/>
        <v>1.0213750902633567</v>
      </c>
      <c r="F24" s="35">
        <v>65148</v>
      </c>
      <c r="G24" s="42">
        <v>43358</v>
      </c>
      <c r="H24" s="78">
        <f t="shared" si="2"/>
        <v>0.66553079142874683</v>
      </c>
      <c r="I24" s="23">
        <f>H24/0.65</f>
        <v>1.023893525274995</v>
      </c>
      <c r="J24" s="107">
        <v>10447.375</v>
      </c>
      <c r="K24" s="36">
        <f>(J24/8100)</f>
        <v>1.2897993827160494</v>
      </c>
      <c r="L24" s="61"/>
    </row>
    <row r="25" spans="1:12" s="7" customFormat="1" ht="17.25" customHeight="1" x14ac:dyDescent="0.25">
      <c r="A25" s="165" t="s">
        <v>90</v>
      </c>
      <c r="B25" s="166"/>
      <c r="C25" s="166"/>
      <c r="D25" s="166"/>
      <c r="E25" s="166"/>
      <c r="F25" s="166"/>
      <c r="G25" s="166"/>
      <c r="H25" s="166"/>
      <c r="I25" s="167"/>
      <c r="J25" s="166"/>
      <c r="K25" s="168"/>
    </row>
    <row r="26" spans="1:12" s="5" customFormat="1" ht="122.25" customHeight="1" thickBot="1" x14ac:dyDescent="0.3">
      <c r="A26" s="162" t="s">
        <v>80</v>
      </c>
      <c r="B26" s="163"/>
      <c r="C26" s="163"/>
      <c r="D26" s="163"/>
      <c r="E26" s="163"/>
      <c r="F26" s="163"/>
      <c r="G26" s="163"/>
      <c r="H26" s="163"/>
      <c r="I26" s="163"/>
      <c r="J26" s="163"/>
      <c r="K26" s="164"/>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FY24 QUARTER ENDING MARCH 31, 2024</v>
      </c>
      <c r="B2" s="157"/>
      <c r="C2" s="157"/>
      <c r="D2" s="157"/>
      <c r="E2" s="157"/>
      <c r="F2" s="157"/>
      <c r="G2" s="157"/>
      <c r="H2" s="157"/>
      <c r="I2" s="157"/>
      <c r="J2" s="157"/>
      <c r="K2" s="158"/>
      <c r="L2" s="6"/>
      <c r="M2" s="6"/>
      <c r="N2" s="6"/>
    </row>
    <row r="3" spans="1:14" s="1" customFormat="1" ht="18.75" customHeight="1" thickBot="1" x14ac:dyDescent="0.3">
      <c r="A3" s="142" t="s">
        <v>81</v>
      </c>
      <c r="B3" s="157"/>
      <c r="C3" s="157"/>
      <c r="D3" s="157"/>
      <c r="E3" s="157"/>
      <c r="F3" s="157"/>
      <c r="G3" s="157"/>
      <c r="H3" s="157"/>
      <c r="I3" s="157"/>
      <c r="J3" s="157"/>
      <c r="K3" s="158"/>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ht="39.5" thickBot="1" x14ac:dyDescent="0.3">
      <c r="A5" s="126" t="s">
        <v>63</v>
      </c>
      <c r="B5" s="127" t="s">
        <v>64</v>
      </c>
      <c r="C5" s="129" t="s">
        <v>65</v>
      </c>
      <c r="D5" s="128" t="s">
        <v>66</v>
      </c>
      <c r="E5" s="124" t="s">
        <v>67</v>
      </c>
      <c r="F5" s="37" t="s">
        <v>68</v>
      </c>
      <c r="G5" s="129" t="s">
        <v>69</v>
      </c>
      <c r="H5" s="128" t="s">
        <v>70</v>
      </c>
      <c r="I5" s="124" t="s">
        <v>67</v>
      </c>
      <c r="J5" s="130" t="s">
        <v>71</v>
      </c>
      <c r="K5" s="63" t="s">
        <v>67</v>
      </c>
    </row>
    <row r="6" spans="1:14" s="3" customFormat="1" ht="17.25" customHeight="1" x14ac:dyDescent="0.25">
      <c r="A6" s="38" t="s">
        <v>42</v>
      </c>
      <c r="B6" s="111">
        <v>1170</v>
      </c>
      <c r="C6" s="112">
        <v>810</v>
      </c>
      <c r="D6" s="113">
        <f>+C6/B6</f>
        <v>0.69230769230769229</v>
      </c>
      <c r="E6" s="114">
        <f>D6/0.63</f>
        <v>1.0989010989010988</v>
      </c>
      <c r="F6" s="112">
        <v>999</v>
      </c>
      <c r="G6" s="43">
        <v>701</v>
      </c>
      <c r="H6" s="115">
        <f>+G6/F6</f>
        <v>0.70170170170170165</v>
      </c>
      <c r="I6" s="114">
        <f>H6/0.65</f>
        <v>1.0795410795410794</v>
      </c>
      <c r="J6" s="116">
        <v>9040.18</v>
      </c>
      <c r="K6" s="108">
        <f>(J6/8100)</f>
        <v>1.1160716049382717</v>
      </c>
    </row>
    <row r="7" spans="1:14" s="3" customFormat="1" ht="17.25" customHeight="1" x14ac:dyDescent="0.25">
      <c r="A7" s="17" t="s">
        <v>43</v>
      </c>
      <c r="B7" s="15">
        <v>4029</v>
      </c>
      <c r="C7" s="32">
        <v>2757</v>
      </c>
      <c r="D7" s="58">
        <f t="shared" ref="D7:D22" si="0">+C7/B7</f>
        <v>0.68428890543559195</v>
      </c>
      <c r="E7" s="16">
        <f>D7/0.63</f>
        <v>1.086172865770781</v>
      </c>
      <c r="F7" s="32">
        <v>3567</v>
      </c>
      <c r="G7" s="44">
        <v>2647</v>
      </c>
      <c r="H7" s="56">
        <f t="shared" ref="H7:H22" si="1">+G7/F7</f>
        <v>0.74208017942248383</v>
      </c>
      <c r="I7" s="16">
        <f>H7/0.65</f>
        <v>1.141661814496129</v>
      </c>
      <c r="J7" s="65">
        <v>12072.13</v>
      </c>
      <c r="K7" s="33">
        <f>(J7/8100)</f>
        <v>1.4903864197530863</v>
      </c>
    </row>
    <row r="8" spans="1:14" s="3" customFormat="1" ht="17.25" customHeight="1" x14ac:dyDescent="0.25">
      <c r="A8" s="17" t="s">
        <v>44</v>
      </c>
      <c r="B8" s="15">
        <v>3603</v>
      </c>
      <c r="C8" s="32">
        <v>2480</v>
      </c>
      <c r="D8" s="58">
        <f t="shared" si="0"/>
        <v>0.68831529281154591</v>
      </c>
      <c r="E8" s="16">
        <f t="shared" ref="E8:E21" si="2">D8/0.63</f>
        <v>1.0925639568437238</v>
      </c>
      <c r="F8" s="32">
        <v>2640</v>
      </c>
      <c r="G8" s="44">
        <v>1919</v>
      </c>
      <c r="H8" s="56">
        <f t="shared" si="1"/>
        <v>0.72689393939393943</v>
      </c>
      <c r="I8" s="16">
        <f t="shared" ref="I8:I21" si="3">H8/0.65</f>
        <v>1.1182983682983683</v>
      </c>
      <c r="J8" s="65">
        <v>11155.84</v>
      </c>
      <c r="K8" s="33">
        <f t="shared" ref="K8:K20" si="4">(J8/8100)</f>
        <v>1.3772641975308642</v>
      </c>
    </row>
    <row r="9" spans="1:14" s="3" customFormat="1" ht="17.25" customHeight="1" x14ac:dyDescent="0.25">
      <c r="A9" s="17" t="s">
        <v>45</v>
      </c>
      <c r="B9" s="15">
        <v>3054</v>
      </c>
      <c r="C9" s="32">
        <v>2082</v>
      </c>
      <c r="D9" s="58">
        <f t="shared" si="0"/>
        <v>0.68172888015717092</v>
      </c>
      <c r="E9" s="16">
        <f t="shared" si="2"/>
        <v>1.0821093335828109</v>
      </c>
      <c r="F9" s="32">
        <v>2484</v>
      </c>
      <c r="G9" s="44">
        <v>1777</v>
      </c>
      <c r="H9" s="56">
        <f t="shared" si="1"/>
        <v>0.71537842190016099</v>
      </c>
      <c r="I9" s="16">
        <f t="shared" si="3"/>
        <v>1.1005821875387092</v>
      </c>
      <c r="J9" s="65">
        <v>11845.435000000001</v>
      </c>
      <c r="K9" s="33">
        <f t="shared" si="4"/>
        <v>1.4623993827160495</v>
      </c>
    </row>
    <row r="10" spans="1:14" s="3" customFormat="1" ht="17.25" customHeight="1" x14ac:dyDescent="0.25">
      <c r="A10" s="17" t="s">
        <v>72</v>
      </c>
      <c r="B10" s="15">
        <v>1476</v>
      </c>
      <c r="C10" s="32">
        <v>967</v>
      </c>
      <c r="D10" s="58">
        <f t="shared" si="0"/>
        <v>0.65514905149051494</v>
      </c>
      <c r="E10" s="16">
        <f t="shared" si="2"/>
        <v>1.0399191293500236</v>
      </c>
      <c r="F10" s="32">
        <v>1328</v>
      </c>
      <c r="G10" s="44">
        <v>852</v>
      </c>
      <c r="H10" s="56">
        <f t="shared" si="1"/>
        <v>0.64156626506024095</v>
      </c>
      <c r="I10" s="16">
        <f t="shared" si="3"/>
        <v>0.98702502316960139</v>
      </c>
      <c r="J10" s="65">
        <v>11127.25</v>
      </c>
      <c r="K10" s="33">
        <f t="shared" si="4"/>
        <v>1.3737345679012345</v>
      </c>
    </row>
    <row r="11" spans="1:14" s="3" customFormat="1" ht="17.25" customHeight="1" x14ac:dyDescent="0.25">
      <c r="A11" s="17" t="s">
        <v>47</v>
      </c>
      <c r="B11" s="15">
        <v>4054</v>
      </c>
      <c r="C11" s="32">
        <v>2748</v>
      </c>
      <c r="D11" s="58">
        <f t="shared" si="0"/>
        <v>0.67784903798717311</v>
      </c>
      <c r="E11" s="16">
        <f t="shared" si="2"/>
        <v>1.0759508539478939</v>
      </c>
      <c r="F11" s="32">
        <v>3114</v>
      </c>
      <c r="G11" s="44">
        <v>2286</v>
      </c>
      <c r="H11" s="56">
        <f t="shared" si="1"/>
        <v>0.73410404624277459</v>
      </c>
      <c r="I11" s="16">
        <f t="shared" si="3"/>
        <v>1.1293908403734993</v>
      </c>
      <c r="J11" s="65">
        <v>11478.67</v>
      </c>
      <c r="K11" s="33">
        <f t="shared" si="4"/>
        <v>1.4171197530864197</v>
      </c>
    </row>
    <row r="12" spans="1:14" s="3" customFormat="1" ht="17.25" customHeight="1" x14ac:dyDescent="0.25">
      <c r="A12" s="14" t="s">
        <v>73</v>
      </c>
      <c r="B12" s="15">
        <v>1377</v>
      </c>
      <c r="C12" s="32">
        <v>946</v>
      </c>
      <c r="D12" s="58">
        <f t="shared" si="0"/>
        <v>0.68700072621641251</v>
      </c>
      <c r="E12" s="16">
        <f t="shared" si="2"/>
        <v>1.0904773432006547</v>
      </c>
      <c r="F12" s="32">
        <v>1129</v>
      </c>
      <c r="G12" s="44">
        <v>810</v>
      </c>
      <c r="H12" s="56">
        <f t="shared" si="1"/>
        <v>0.71744906997342783</v>
      </c>
      <c r="I12" s="16">
        <f t="shared" si="3"/>
        <v>1.1037677999591198</v>
      </c>
      <c r="J12" s="65">
        <v>10594.665000000001</v>
      </c>
      <c r="K12" s="33">
        <f t="shared" si="4"/>
        <v>1.3079833333333335</v>
      </c>
    </row>
    <row r="13" spans="1:14" s="3" customFormat="1" ht="17.25" customHeight="1" x14ac:dyDescent="0.25">
      <c r="A13" s="17" t="s">
        <v>74</v>
      </c>
      <c r="B13" s="15">
        <v>2696</v>
      </c>
      <c r="C13" s="32">
        <v>1872</v>
      </c>
      <c r="D13" s="58">
        <f t="shared" si="0"/>
        <v>0.6943620178041543</v>
      </c>
      <c r="E13" s="16">
        <f t="shared" si="2"/>
        <v>1.1021619330224672</v>
      </c>
      <c r="F13" s="32">
        <v>2260</v>
      </c>
      <c r="G13" s="44">
        <v>1636</v>
      </c>
      <c r="H13" s="56">
        <f t="shared" si="1"/>
        <v>0.72389380530973446</v>
      </c>
      <c r="I13" s="16">
        <f t="shared" si="3"/>
        <v>1.1136827773995914</v>
      </c>
      <c r="J13" s="65">
        <v>12870.36</v>
      </c>
      <c r="K13" s="33">
        <f t="shared" si="4"/>
        <v>1.5889333333333333</v>
      </c>
    </row>
    <row r="14" spans="1:14" s="3" customFormat="1" ht="17.25" customHeight="1" x14ac:dyDescent="0.25">
      <c r="A14" s="17" t="s">
        <v>75</v>
      </c>
      <c r="B14" s="15">
        <v>1843</v>
      </c>
      <c r="C14" s="32">
        <v>1257</v>
      </c>
      <c r="D14" s="58">
        <f t="shared" si="0"/>
        <v>0.68204015192620726</v>
      </c>
      <c r="E14" s="16">
        <f t="shared" si="2"/>
        <v>1.0826034157558846</v>
      </c>
      <c r="F14" s="32">
        <v>1324</v>
      </c>
      <c r="G14" s="44">
        <v>978</v>
      </c>
      <c r="H14" s="56">
        <f t="shared" si="1"/>
        <v>0.73867069486404835</v>
      </c>
      <c r="I14" s="16">
        <f t="shared" si="3"/>
        <v>1.1364164536369974</v>
      </c>
      <c r="J14" s="65">
        <v>10290.950000000001</v>
      </c>
      <c r="K14" s="33">
        <f t="shared" si="4"/>
        <v>1.2704876543209878</v>
      </c>
    </row>
    <row r="15" spans="1:14" s="3" customFormat="1" ht="17.25" customHeight="1" x14ac:dyDescent="0.25">
      <c r="A15" s="17" t="s">
        <v>51</v>
      </c>
      <c r="B15" s="15">
        <v>5086</v>
      </c>
      <c r="C15" s="32">
        <v>3585</v>
      </c>
      <c r="D15" s="58">
        <f t="shared" si="0"/>
        <v>0.70487613055446319</v>
      </c>
      <c r="E15" s="16">
        <f t="shared" si="2"/>
        <v>1.1188510008801003</v>
      </c>
      <c r="F15" s="32">
        <v>4060</v>
      </c>
      <c r="G15" s="44">
        <v>2938</v>
      </c>
      <c r="H15" s="56">
        <f t="shared" si="1"/>
        <v>0.72364532019704431</v>
      </c>
      <c r="I15" s="16">
        <f t="shared" si="3"/>
        <v>1.1133004926108374</v>
      </c>
      <c r="J15" s="65">
        <v>9058.5</v>
      </c>
      <c r="K15" s="33">
        <f t="shared" si="4"/>
        <v>1.1183333333333334</v>
      </c>
    </row>
    <row r="16" spans="1:14" s="3" customFormat="1" ht="17.25" customHeight="1" x14ac:dyDescent="0.25">
      <c r="A16" s="17" t="s">
        <v>76</v>
      </c>
      <c r="B16" s="15">
        <v>3961</v>
      </c>
      <c r="C16" s="32">
        <v>2788</v>
      </c>
      <c r="D16" s="58">
        <f t="shared" si="0"/>
        <v>0.70386266094420602</v>
      </c>
      <c r="E16" s="16">
        <f t="shared" si="2"/>
        <v>1.1172423189590572</v>
      </c>
      <c r="F16" s="32">
        <v>2739</v>
      </c>
      <c r="G16" s="44">
        <v>1987</v>
      </c>
      <c r="H16" s="56">
        <f t="shared" si="1"/>
        <v>0.72544724351953271</v>
      </c>
      <c r="I16" s="16">
        <f t="shared" si="3"/>
        <v>1.1160726823377427</v>
      </c>
      <c r="J16" s="65">
        <v>12642.880000000001</v>
      </c>
      <c r="K16" s="33">
        <f t="shared" si="4"/>
        <v>1.5608493827160494</v>
      </c>
    </row>
    <row r="17" spans="1:12" s="3" customFormat="1" ht="17.25" customHeight="1" x14ac:dyDescent="0.25">
      <c r="A17" s="17" t="s">
        <v>53</v>
      </c>
      <c r="B17" s="15">
        <v>4998</v>
      </c>
      <c r="C17" s="32">
        <v>3374</v>
      </c>
      <c r="D17" s="58">
        <f t="shared" si="0"/>
        <v>0.67507002801120453</v>
      </c>
      <c r="E17" s="16">
        <f t="shared" si="2"/>
        <v>1.071539727001912</v>
      </c>
      <c r="F17" s="32">
        <v>4044</v>
      </c>
      <c r="G17" s="44">
        <v>2892</v>
      </c>
      <c r="H17" s="56">
        <f t="shared" si="1"/>
        <v>0.71513353115727007</v>
      </c>
      <c r="I17" s="16">
        <f t="shared" si="3"/>
        <v>1.1002054325496462</v>
      </c>
      <c r="J17" s="65">
        <v>16835.095000000001</v>
      </c>
      <c r="K17" s="33">
        <f t="shared" si="4"/>
        <v>2.0784067901234571</v>
      </c>
    </row>
    <row r="18" spans="1:12" s="3" customFormat="1" ht="17.25" customHeight="1" x14ac:dyDescent="0.25">
      <c r="A18" s="17" t="s">
        <v>77</v>
      </c>
      <c r="B18" s="15">
        <v>5169</v>
      </c>
      <c r="C18" s="32">
        <v>3451</v>
      </c>
      <c r="D18" s="58">
        <f t="shared" si="0"/>
        <v>0.66763397175469141</v>
      </c>
      <c r="E18" s="16">
        <f t="shared" si="2"/>
        <v>1.0597364631026849</v>
      </c>
      <c r="F18" s="32">
        <v>4359</v>
      </c>
      <c r="G18" s="44">
        <v>3090</v>
      </c>
      <c r="H18" s="56">
        <f t="shared" si="1"/>
        <v>0.70887818306951134</v>
      </c>
      <c r="I18" s="16">
        <f t="shared" si="3"/>
        <v>1.0905818201069404</v>
      </c>
      <c r="J18" s="65">
        <v>16499.259999999998</v>
      </c>
      <c r="K18" s="33">
        <f t="shared" si="4"/>
        <v>2.0369456790123457</v>
      </c>
    </row>
    <row r="19" spans="1:12" s="3" customFormat="1" ht="17.25" customHeight="1" x14ac:dyDescent="0.25">
      <c r="A19" s="17" t="s">
        <v>78</v>
      </c>
      <c r="B19" s="15">
        <v>2129</v>
      </c>
      <c r="C19" s="32">
        <v>1483</v>
      </c>
      <c r="D19" s="58">
        <f t="shared" si="0"/>
        <v>0.69657116016909348</v>
      </c>
      <c r="E19" s="16">
        <f t="shared" si="2"/>
        <v>1.1056685082049102</v>
      </c>
      <c r="F19" s="32">
        <v>1823</v>
      </c>
      <c r="G19" s="44">
        <v>1282</v>
      </c>
      <c r="H19" s="56">
        <f t="shared" si="1"/>
        <v>0.70323642347778392</v>
      </c>
      <c r="I19" s="16">
        <f t="shared" si="3"/>
        <v>1.0819021899658214</v>
      </c>
      <c r="J19" s="65">
        <v>12586</v>
      </c>
      <c r="K19" s="33">
        <f t="shared" si="4"/>
        <v>1.5538271604938272</v>
      </c>
    </row>
    <row r="20" spans="1:12" s="3" customFormat="1" ht="17.25" customHeight="1" x14ac:dyDescent="0.25">
      <c r="A20" s="17" t="s">
        <v>56</v>
      </c>
      <c r="B20" s="15">
        <v>2155</v>
      </c>
      <c r="C20" s="32">
        <v>1432</v>
      </c>
      <c r="D20" s="58">
        <f t="shared" si="0"/>
        <v>0.66450116009280746</v>
      </c>
      <c r="E20" s="16">
        <f t="shared" si="2"/>
        <v>1.0547637461790595</v>
      </c>
      <c r="F20" s="32">
        <v>1671</v>
      </c>
      <c r="G20" s="44">
        <v>1191</v>
      </c>
      <c r="H20" s="56">
        <f t="shared" si="1"/>
        <v>0.71274685816876127</v>
      </c>
      <c r="I20" s="16">
        <f t="shared" si="3"/>
        <v>1.0965336279519404</v>
      </c>
      <c r="J20" s="65">
        <v>12569.174999999999</v>
      </c>
      <c r="K20" s="33">
        <f t="shared" si="4"/>
        <v>1.55175</v>
      </c>
    </row>
    <row r="21" spans="1:12" s="3" customFormat="1" ht="17.25" customHeight="1" thickBot="1" x14ac:dyDescent="0.3">
      <c r="A21" s="18" t="s">
        <v>57</v>
      </c>
      <c r="B21" s="19">
        <v>3483</v>
      </c>
      <c r="C21" s="34">
        <v>2325</v>
      </c>
      <c r="D21" s="59">
        <f t="shared" si="0"/>
        <v>0.66752799310938848</v>
      </c>
      <c r="E21" s="16">
        <f t="shared" si="2"/>
        <v>1.0595682430307753</v>
      </c>
      <c r="F21" s="34">
        <v>2843</v>
      </c>
      <c r="G21" s="74">
        <v>2004</v>
      </c>
      <c r="H21" s="56">
        <f t="shared" si="1"/>
        <v>0.70488920154766088</v>
      </c>
      <c r="I21" s="16">
        <f t="shared" si="3"/>
        <v>1.0844449254579398</v>
      </c>
      <c r="J21" s="99">
        <v>13851.49</v>
      </c>
      <c r="K21" s="33">
        <f>(J21/8100)</f>
        <v>1.7100604938271604</v>
      </c>
      <c r="L21" s="60"/>
    </row>
    <row r="22" spans="1:12" s="7" customFormat="1" ht="17.25" customHeight="1" thickBot="1" x14ac:dyDescent="0.3">
      <c r="A22" s="21" t="s">
        <v>79</v>
      </c>
      <c r="B22" s="22">
        <v>50283</v>
      </c>
      <c r="C22" s="42">
        <v>34357</v>
      </c>
      <c r="D22" s="78">
        <f t="shared" si="0"/>
        <v>0.68327267665016012</v>
      </c>
      <c r="E22" s="23">
        <f>D22/0.63</f>
        <v>1.0845598042066034</v>
      </c>
      <c r="F22" s="106">
        <v>40384</v>
      </c>
      <c r="G22" s="42">
        <v>28990</v>
      </c>
      <c r="H22" s="78">
        <f t="shared" si="1"/>
        <v>0.71785855784469099</v>
      </c>
      <c r="I22" s="23">
        <f>H22/0.65</f>
        <v>1.1043977812995245</v>
      </c>
      <c r="J22" s="107">
        <v>12221.41</v>
      </c>
      <c r="K22" s="36">
        <f>(J22/8100)</f>
        <v>1.5088160493827161</v>
      </c>
      <c r="L22" s="61"/>
    </row>
    <row r="23" spans="1:12" s="7" customFormat="1" ht="17.25" customHeight="1" x14ac:dyDescent="0.25">
      <c r="A23" s="165" t="str">
        <f>'2 - Job Seeker'!A25:K25</f>
        <v>*State Labor Exchange Goals:   Q2 EE Rate = 63%    Q4 EE Rate = 65%    Median Earnings = $8100</v>
      </c>
      <c r="B23" s="166"/>
      <c r="C23" s="166"/>
      <c r="D23" s="166"/>
      <c r="E23" s="166"/>
      <c r="F23" s="166"/>
      <c r="G23" s="166"/>
      <c r="H23" s="166"/>
      <c r="I23" s="166"/>
      <c r="J23" s="166"/>
      <c r="K23" s="181"/>
    </row>
    <row r="24" spans="1:12" s="5" customFormat="1" ht="122.25" customHeight="1" thickBot="1" x14ac:dyDescent="0.3">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6"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MARCH 31, 2024</v>
      </c>
      <c r="B2" s="186"/>
      <c r="C2" s="186"/>
      <c r="D2" s="186"/>
      <c r="E2" s="186"/>
      <c r="F2" s="186"/>
      <c r="G2" s="186"/>
      <c r="H2" s="186"/>
      <c r="I2" s="186"/>
      <c r="J2" s="186"/>
      <c r="K2" s="187"/>
    </row>
    <row r="3" spans="1:13" s="100" customFormat="1" ht="20.149999999999999" customHeight="1" thickBot="1" x14ac:dyDescent="0.3">
      <c r="A3" s="188" t="s">
        <v>82</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133</v>
      </c>
      <c r="C6" s="112">
        <v>72</v>
      </c>
      <c r="D6" s="113">
        <f>+C6/B6</f>
        <v>0.54135338345864659</v>
      </c>
      <c r="E6" s="114">
        <f>D6/0.56</f>
        <v>0.96670247046186886</v>
      </c>
      <c r="F6" s="112">
        <v>140</v>
      </c>
      <c r="G6" s="43">
        <v>70</v>
      </c>
      <c r="H6" s="115">
        <f>+G6/F6</f>
        <v>0.5</v>
      </c>
      <c r="I6" s="114">
        <f>H6/0.56</f>
        <v>0.89285714285714279</v>
      </c>
      <c r="J6" s="116">
        <v>8989.1</v>
      </c>
      <c r="K6" s="108">
        <f>(J6/8000)</f>
        <v>1.1236375000000001</v>
      </c>
    </row>
    <row r="7" spans="1:13" s="101" customFormat="1" ht="16.5" customHeight="1" x14ac:dyDescent="0.25">
      <c r="A7" s="17" t="s">
        <v>43</v>
      </c>
      <c r="B7" s="15">
        <v>280</v>
      </c>
      <c r="C7" s="32">
        <v>175</v>
      </c>
      <c r="D7" s="58">
        <f t="shared" ref="D7:D22" si="0">+C7/B7</f>
        <v>0.625</v>
      </c>
      <c r="E7" s="16">
        <f>D7/0.56</f>
        <v>1.1160714285714284</v>
      </c>
      <c r="F7" s="32">
        <v>284</v>
      </c>
      <c r="G7" s="44">
        <v>190</v>
      </c>
      <c r="H7" s="56">
        <f t="shared" ref="H7:H22" si="1">+G7/F7</f>
        <v>0.66901408450704225</v>
      </c>
      <c r="I7" s="16">
        <f>H7/0.56</f>
        <v>1.1946680080482897</v>
      </c>
      <c r="J7" s="65">
        <v>11542.65</v>
      </c>
      <c r="K7" s="33">
        <f>(J7/8000)</f>
        <v>1.44283125</v>
      </c>
    </row>
    <row r="8" spans="1:13" s="101" customFormat="1" ht="16.5" customHeight="1" x14ac:dyDescent="0.25">
      <c r="A8" s="17" t="s">
        <v>44</v>
      </c>
      <c r="B8" s="15">
        <v>161</v>
      </c>
      <c r="C8" s="32">
        <v>97</v>
      </c>
      <c r="D8" s="58">
        <f t="shared" si="0"/>
        <v>0.60248447204968947</v>
      </c>
      <c r="E8" s="16">
        <f t="shared" ref="E8:E21" si="2">D8/0.56</f>
        <v>1.0758651286601597</v>
      </c>
      <c r="F8" s="32">
        <v>151</v>
      </c>
      <c r="G8" s="44">
        <v>96</v>
      </c>
      <c r="H8" s="56">
        <f t="shared" si="1"/>
        <v>0.63576158940397354</v>
      </c>
      <c r="I8" s="16">
        <f t="shared" ref="I8:I21" si="3">H8/0.56</f>
        <v>1.1352885525070955</v>
      </c>
      <c r="J8" s="65">
        <v>11930.61</v>
      </c>
      <c r="K8" s="33">
        <f t="shared" ref="K8:K21" si="4">(J8/8000)</f>
        <v>1.49132625</v>
      </c>
    </row>
    <row r="9" spans="1:13" s="101" customFormat="1" ht="16.5" customHeight="1" x14ac:dyDescent="0.25">
      <c r="A9" s="17" t="s">
        <v>45</v>
      </c>
      <c r="B9" s="15">
        <v>141</v>
      </c>
      <c r="C9" s="32">
        <v>78</v>
      </c>
      <c r="D9" s="58">
        <f t="shared" si="0"/>
        <v>0.55319148936170215</v>
      </c>
      <c r="E9" s="16">
        <f t="shared" si="2"/>
        <v>0.9878419452887538</v>
      </c>
      <c r="F9" s="32">
        <v>127</v>
      </c>
      <c r="G9" s="44">
        <v>75</v>
      </c>
      <c r="H9" s="56">
        <f t="shared" si="1"/>
        <v>0.59055118110236215</v>
      </c>
      <c r="I9" s="16">
        <f t="shared" si="3"/>
        <v>1.0545556805399323</v>
      </c>
      <c r="J9" s="65">
        <v>12519.485000000001</v>
      </c>
      <c r="K9" s="33">
        <f t="shared" si="4"/>
        <v>1.5649356250000002</v>
      </c>
    </row>
    <row r="10" spans="1:13" s="101" customFormat="1" ht="16.5" customHeight="1" x14ac:dyDescent="0.25">
      <c r="A10" s="17" t="s">
        <v>72</v>
      </c>
      <c r="B10" s="15">
        <v>123</v>
      </c>
      <c r="C10" s="32">
        <v>70</v>
      </c>
      <c r="D10" s="58">
        <f>IF(B10&gt;0,C10/B10,0)</f>
        <v>0.56910569105691056</v>
      </c>
      <c r="E10" s="16">
        <f t="shared" si="2"/>
        <v>1.0162601626016259</v>
      </c>
      <c r="F10" s="32">
        <v>120</v>
      </c>
      <c r="G10" s="44">
        <v>63</v>
      </c>
      <c r="H10" s="56">
        <f t="shared" si="1"/>
        <v>0.52500000000000002</v>
      </c>
      <c r="I10" s="16">
        <f t="shared" si="3"/>
        <v>0.9375</v>
      </c>
      <c r="J10" s="65">
        <v>8194.8150000000005</v>
      </c>
      <c r="K10" s="33">
        <f t="shared" si="4"/>
        <v>1.024351875</v>
      </c>
    </row>
    <row r="11" spans="1:13" s="101" customFormat="1" ht="16.5" customHeight="1" x14ac:dyDescent="0.25">
      <c r="A11" s="17" t="s">
        <v>47</v>
      </c>
      <c r="B11" s="15">
        <v>238</v>
      </c>
      <c r="C11" s="32">
        <v>143</v>
      </c>
      <c r="D11" s="58">
        <f t="shared" si="0"/>
        <v>0.60084033613445376</v>
      </c>
      <c r="E11" s="16">
        <f t="shared" si="2"/>
        <v>1.0729291716686673</v>
      </c>
      <c r="F11" s="32">
        <v>221</v>
      </c>
      <c r="G11" s="44">
        <v>138</v>
      </c>
      <c r="H11" s="56">
        <f t="shared" si="1"/>
        <v>0.6244343891402715</v>
      </c>
      <c r="I11" s="16">
        <f t="shared" si="3"/>
        <v>1.1150614091790561</v>
      </c>
      <c r="J11" s="65">
        <v>12859.95</v>
      </c>
      <c r="K11" s="33">
        <f t="shared" si="4"/>
        <v>1.6074937500000002</v>
      </c>
    </row>
    <row r="12" spans="1:13" s="101" customFormat="1" ht="16.5" customHeight="1" x14ac:dyDescent="0.25">
      <c r="A12" s="14" t="s">
        <v>73</v>
      </c>
      <c r="B12" s="15">
        <v>122</v>
      </c>
      <c r="C12" s="32">
        <v>71</v>
      </c>
      <c r="D12" s="58">
        <f t="shared" si="0"/>
        <v>0.58196721311475408</v>
      </c>
      <c r="E12" s="16">
        <f t="shared" si="2"/>
        <v>1.0392271662763464</v>
      </c>
      <c r="F12" s="32">
        <v>92</v>
      </c>
      <c r="G12" s="44">
        <v>58</v>
      </c>
      <c r="H12" s="56">
        <f t="shared" si="1"/>
        <v>0.63043478260869568</v>
      </c>
      <c r="I12" s="16">
        <f t="shared" si="3"/>
        <v>1.1257763975155279</v>
      </c>
      <c r="J12" s="65">
        <v>12344.75</v>
      </c>
      <c r="K12" s="33">
        <f t="shared" si="4"/>
        <v>1.5430937499999999</v>
      </c>
    </row>
    <row r="13" spans="1:13" s="101" customFormat="1" ht="16.5" customHeight="1" x14ac:dyDescent="0.25">
      <c r="A13" s="17" t="s">
        <v>74</v>
      </c>
      <c r="B13" s="15">
        <v>136</v>
      </c>
      <c r="C13" s="32">
        <v>86</v>
      </c>
      <c r="D13" s="58">
        <f t="shared" si="0"/>
        <v>0.63235294117647056</v>
      </c>
      <c r="E13" s="16">
        <f t="shared" si="2"/>
        <v>1.1292016806722687</v>
      </c>
      <c r="F13" s="32">
        <v>122</v>
      </c>
      <c r="G13" s="44">
        <v>73</v>
      </c>
      <c r="H13" s="56">
        <f t="shared" si="1"/>
        <v>0.59836065573770492</v>
      </c>
      <c r="I13" s="16">
        <f t="shared" si="3"/>
        <v>1.0685011709601873</v>
      </c>
      <c r="J13" s="65">
        <v>15582.9</v>
      </c>
      <c r="K13" s="33">
        <f t="shared" si="4"/>
        <v>1.9478625000000001</v>
      </c>
    </row>
    <row r="14" spans="1:13" s="101" customFormat="1" ht="16.5" customHeight="1" x14ac:dyDescent="0.25">
      <c r="A14" s="17" t="s">
        <v>75</v>
      </c>
      <c r="B14" s="15">
        <v>199</v>
      </c>
      <c r="C14" s="32">
        <v>111</v>
      </c>
      <c r="D14" s="58">
        <f t="shared" si="0"/>
        <v>0.55778894472361806</v>
      </c>
      <c r="E14" s="16">
        <f t="shared" si="2"/>
        <v>0.99605168700646074</v>
      </c>
      <c r="F14" s="32">
        <v>132</v>
      </c>
      <c r="G14" s="44">
        <v>77</v>
      </c>
      <c r="H14" s="56">
        <f t="shared" si="1"/>
        <v>0.58333333333333337</v>
      </c>
      <c r="I14" s="16">
        <f t="shared" si="3"/>
        <v>1.0416666666666667</v>
      </c>
      <c r="J14" s="65">
        <v>10179</v>
      </c>
      <c r="K14" s="33">
        <f t="shared" si="4"/>
        <v>1.272375</v>
      </c>
    </row>
    <row r="15" spans="1:13" s="101" customFormat="1" ht="16.5" customHeight="1" x14ac:dyDescent="0.25">
      <c r="A15" s="17" t="s">
        <v>51</v>
      </c>
      <c r="B15" s="15">
        <v>281</v>
      </c>
      <c r="C15" s="32">
        <v>158</v>
      </c>
      <c r="D15" s="58">
        <f t="shared" si="0"/>
        <v>0.56227758007117434</v>
      </c>
      <c r="E15" s="16">
        <f t="shared" si="2"/>
        <v>1.0040671072699541</v>
      </c>
      <c r="F15" s="32">
        <v>262</v>
      </c>
      <c r="G15" s="44">
        <v>156</v>
      </c>
      <c r="H15" s="56">
        <f t="shared" si="1"/>
        <v>0.59541984732824427</v>
      </c>
      <c r="I15" s="16">
        <f t="shared" si="3"/>
        <v>1.0632497273718646</v>
      </c>
      <c r="J15" s="65">
        <v>10474.605</v>
      </c>
      <c r="K15" s="33">
        <f t="shared" si="4"/>
        <v>1.309325625</v>
      </c>
    </row>
    <row r="16" spans="1:13" s="101" customFormat="1" ht="16.5" customHeight="1" x14ac:dyDescent="0.25">
      <c r="A16" s="17" t="s">
        <v>76</v>
      </c>
      <c r="B16" s="15">
        <v>132</v>
      </c>
      <c r="C16" s="32">
        <v>78</v>
      </c>
      <c r="D16" s="58">
        <f t="shared" si="0"/>
        <v>0.59090909090909094</v>
      </c>
      <c r="E16" s="16">
        <f t="shared" si="2"/>
        <v>1.0551948051948052</v>
      </c>
      <c r="F16" s="32">
        <v>98</v>
      </c>
      <c r="G16" s="44">
        <v>64</v>
      </c>
      <c r="H16" s="56">
        <f t="shared" si="1"/>
        <v>0.65306122448979587</v>
      </c>
      <c r="I16" s="16">
        <f t="shared" si="3"/>
        <v>1.1661807580174925</v>
      </c>
      <c r="J16" s="65">
        <v>16255.635</v>
      </c>
      <c r="K16" s="33">
        <f t="shared" si="4"/>
        <v>2.0319543750000002</v>
      </c>
    </row>
    <row r="17" spans="1:12" s="101" customFormat="1" ht="16.5" customHeight="1" x14ac:dyDescent="0.25">
      <c r="A17" s="17" t="s">
        <v>53</v>
      </c>
      <c r="B17" s="15">
        <v>218</v>
      </c>
      <c r="C17" s="32">
        <v>124</v>
      </c>
      <c r="D17" s="58">
        <f t="shared" si="0"/>
        <v>0.56880733944954132</v>
      </c>
      <c r="E17" s="16">
        <f t="shared" si="2"/>
        <v>1.0157273918741809</v>
      </c>
      <c r="F17" s="32">
        <v>204</v>
      </c>
      <c r="G17" s="44">
        <v>126</v>
      </c>
      <c r="H17" s="56">
        <f t="shared" si="1"/>
        <v>0.61764705882352944</v>
      </c>
      <c r="I17" s="16">
        <f t="shared" si="3"/>
        <v>1.1029411764705881</v>
      </c>
      <c r="J17" s="65">
        <v>13326.93</v>
      </c>
      <c r="K17" s="33">
        <f t="shared" si="4"/>
        <v>1.6658662500000001</v>
      </c>
    </row>
    <row r="18" spans="1:12" s="101" customFormat="1" ht="16.5" customHeight="1" x14ac:dyDescent="0.25">
      <c r="A18" s="17" t="s">
        <v>77</v>
      </c>
      <c r="B18" s="15">
        <v>191</v>
      </c>
      <c r="C18" s="32">
        <v>115</v>
      </c>
      <c r="D18" s="58">
        <f>IF(B18&gt;0,C18/B18,0)</f>
        <v>0.60209424083769636</v>
      </c>
      <c r="E18" s="16">
        <f t="shared" si="2"/>
        <v>1.075168287210172</v>
      </c>
      <c r="F18" s="32">
        <v>178</v>
      </c>
      <c r="G18" s="44">
        <v>125</v>
      </c>
      <c r="H18" s="56">
        <f t="shared" si="1"/>
        <v>0.702247191011236</v>
      </c>
      <c r="I18" s="16">
        <f t="shared" si="3"/>
        <v>1.2540128410914928</v>
      </c>
      <c r="J18" s="65">
        <v>16946.5</v>
      </c>
      <c r="K18" s="33">
        <f t="shared" si="4"/>
        <v>2.1183125</v>
      </c>
    </row>
    <row r="19" spans="1:12" s="101" customFormat="1" ht="16.5" customHeight="1" x14ac:dyDescent="0.25">
      <c r="A19" s="17" t="s">
        <v>78</v>
      </c>
      <c r="B19" s="15">
        <v>145</v>
      </c>
      <c r="C19" s="32">
        <v>90</v>
      </c>
      <c r="D19" s="58">
        <f t="shared" si="0"/>
        <v>0.62068965517241381</v>
      </c>
      <c r="E19" s="16">
        <f t="shared" si="2"/>
        <v>1.1083743842364531</v>
      </c>
      <c r="F19" s="32">
        <v>146</v>
      </c>
      <c r="G19" s="44">
        <v>95</v>
      </c>
      <c r="H19" s="56">
        <f t="shared" si="1"/>
        <v>0.65068493150684936</v>
      </c>
      <c r="I19" s="16">
        <f t="shared" si="3"/>
        <v>1.1619373776908024</v>
      </c>
      <c r="J19" s="65">
        <v>13694.2</v>
      </c>
      <c r="K19" s="33">
        <f t="shared" si="4"/>
        <v>1.711775</v>
      </c>
    </row>
    <row r="20" spans="1:12" s="101" customFormat="1" ht="16.5" customHeight="1" x14ac:dyDescent="0.25">
      <c r="A20" s="17" t="s">
        <v>56</v>
      </c>
      <c r="B20" s="15">
        <v>147</v>
      </c>
      <c r="C20" s="32">
        <v>81</v>
      </c>
      <c r="D20" s="58">
        <f t="shared" si="0"/>
        <v>0.55102040816326525</v>
      </c>
      <c r="E20" s="16">
        <f t="shared" si="2"/>
        <v>0.98396501457725927</v>
      </c>
      <c r="F20" s="32">
        <v>137</v>
      </c>
      <c r="G20" s="44">
        <v>82</v>
      </c>
      <c r="H20" s="56">
        <f t="shared" si="1"/>
        <v>0.59854014598540151</v>
      </c>
      <c r="I20" s="16">
        <f t="shared" si="3"/>
        <v>1.0688216892596454</v>
      </c>
      <c r="J20" s="65">
        <v>10549.13</v>
      </c>
      <c r="K20" s="33">
        <f t="shared" si="4"/>
        <v>1.31864125</v>
      </c>
    </row>
    <row r="21" spans="1:12" s="101" customFormat="1" ht="16.5" customHeight="1" thickBot="1" x14ac:dyDescent="0.3">
      <c r="A21" s="18" t="s">
        <v>57</v>
      </c>
      <c r="B21" s="19">
        <v>165</v>
      </c>
      <c r="C21" s="41">
        <v>99</v>
      </c>
      <c r="D21" s="59">
        <f t="shared" si="0"/>
        <v>0.6</v>
      </c>
      <c r="E21" s="16">
        <f t="shared" si="2"/>
        <v>1.0714285714285714</v>
      </c>
      <c r="F21" s="34">
        <v>157</v>
      </c>
      <c r="G21" s="74">
        <v>98</v>
      </c>
      <c r="H21" s="57">
        <f t="shared" si="1"/>
        <v>0.62420382165605093</v>
      </c>
      <c r="I21" s="16">
        <f t="shared" si="3"/>
        <v>1.1146496815286622</v>
      </c>
      <c r="J21" s="99">
        <v>12736.59</v>
      </c>
      <c r="K21" s="33">
        <f t="shared" si="4"/>
        <v>1.59207375</v>
      </c>
    </row>
    <row r="22" spans="1:12" s="102" customFormat="1" ht="16.5" customHeight="1" thickBot="1" x14ac:dyDescent="0.3">
      <c r="A22" s="21" t="s">
        <v>79</v>
      </c>
      <c r="B22" s="22">
        <v>2812</v>
      </c>
      <c r="C22" s="42">
        <v>1648</v>
      </c>
      <c r="D22" s="78">
        <f t="shared" si="0"/>
        <v>0.58605974395448079</v>
      </c>
      <c r="E22" s="23">
        <f>D22/0.56</f>
        <v>1.0465352570615727</v>
      </c>
      <c r="F22" s="106">
        <v>2571</v>
      </c>
      <c r="G22" s="42">
        <v>1586</v>
      </c>
      <c r="H22" s="78">
        <f t="shared" si="1"/>
        <v>0.616880591209646</v>
      </c>
      <c r="I22" s="23">
        <f>H22/0.56</f>
        <v>1.1015724843029391</v>
      </c>
      <c r="J22" s="107">
        <v>12242.314999999999</v>
      </c>
      <c r="K22" s="36">
        <f>(J22/8000)</f>
        <v>1.5302893749999997</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Normal="100" workbookViewId="0">
      <selection activeCell="A26" sqref="A26"/>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MARCH 31, 2024</v>
      </c>
      <c r="B2" s="186"/>
      <c r="C2" s="186"/>
      <c r="D2" s="186"/>
      <c r="E2" s="186"/>
      <c r="F2" s="186"/>
      <c r="G2" s="186"/>
      <c r="H2" s="186"/>
      <c r="I2" s="186"/>
      <c r="J2" s="186"/>
      <c r="K2" s="187"/>
    </row>
    <row r="3" spans="1:13" s="100" customFormat="1" ht="20.149999999999999" customHeight="1" thickBot="1" x14ac:dyDescent="0.3">
      <c r="A3" s="188" t="s">
        <v>85</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18</v>
      </c>
      <c r="C6" s="112">
        <v>7</v>
      </c>
      <c r="D6" s="113">
        <f>+C6/B6</f>
        <v>0.3888888888888889</v>
      </c>
      <c r="E6" s="114">
        <f>D6/0.56</f>
        <v>0.69444444444444442</v>
      </c>
      <c r="F6" s="112">
        <v>16</v>
      </c>
      <c r="G6" s="43">
        <v>7</v>
      </c>
      <c r="H6" s="115">
        <f>+G6/F6</f>
        <v>0.4375</v>
      </c>
      <c r="I6" s="114">
        <f>H6/0.56</f>
        <v>0.78124999999999989</v>
      </c>
      <c r="J6" s="116">
        <v>5631.54</v>
      </c>
      <c r="K6" s="108">
        <f>(J6/8000)</f>
        <v>0.70394250000000003</v>
      </c>
    </row>
    <row r="7" spans="1:13" s="101" customFormat="1" ht="16.5" customHeight="1" x14ac:dyDescent="0.25">
      <c r="A7" s="17" t="s">
        <v>43</v>
      </c>
      <c r="B7" s="15">
        <v>117</v>
      </c>
      <c r="C7" s="32">
        <v>81</v>
      </c>
      <c r="D7" s="58">
        <f t="shared" ref="D7:D22" si="0">+C7/B7</f>
        <v>0.69230769230769229</v>
      </c>
      <c r="E7" s="16">
        <f>D7/0.56</f>
        <v>1.2362637362637361</v>
      </c>
      <c r="F7" s="32">
        <v>134</v>
      </c>
      <c r="G7" s="44">
        <v>94</v>
      </c>
      <c r="H7" s="56">
        <f t="shared" ref="H7:H22" si="1">+G7/F7</f>
        <v>0.70149253731343286</v>
      </c>
      <c r="I7" s="16">
        <f>H7/0.56</f>
        <v>1.2526652452025586</v>
      </c>
      <c r="J7" s="65">
        <v>14615.02</v>
      </c>
      <c r="K7" s="33">
        <f>(J7/8000)</f>
        <v>1.8268775000000002</v>
      </c>
    </row>
    <row r="8" spans="1:13" s="101" customFormat="1" ht="16.5" customHeight="1" x14ac:dyDescent="0.25">
      <c r="A8" s="17" t="s">
        <v>44</v>
      </c>
      <c r="B8" s="15">
        <v>40</v>
      </c>
      <c r="C8" s="32">
        <v>24</v>
      </c>
      <c r="D8" s="58">
        <f t="shared" si="0"/>
        <v>0.6</v>
      </c>
      <c r="E8" s="16">
        <f t="shared" ref="E8:E21" si="2">D8/0.56</f>
        <v>1.0714285714285714</v>
      </c>
      <c r="F8" s="32">
        <v>38</v>
      </c>
      <c r="G8" s="44">
        <v>18</v>
      </c>
      <c r="H8" s="56">
        <f t="shared" si="1"/>
        <v>0.47368421052631576</v>
      </c>
      <c r="I8" s="16">
        <f t="shared" ref="I8:I21" si="3">H8/0.56</f>
        <v>0.84586466165413521</v>
      </c>
      <c r="J8" s="65">
        <v>12095.2</v>
      </c>
      <c r="K8" s="33">
        <f t="shared" ref="K8:K21" si="4">(J8/8000)</f>
        <v>1.5119</v>
      </c>
    </row>
    <row r="9" spans="1:13" s="101" customFormat="1" ht="16.5" customHeight="1" x14ac:dyDescent="0.25">
      <c r="A9" s="17" t="s">
        <v>45</v>
      </c>
      <c r="B9" s="15">
        <v>13</v>
      </c>
      <c r="C9" s="32">
        <v>6</v>
      </c>
      <c r="D9" s="58">
        <f t="shared" si="0"/>
        <v>0.46153846153846156</v>
      </c>
      <c r="E9" s="16">
        <f t="shared" si="2"/>
        <v>0.82417582417582413</v>
      </c>
      <c r="F9" s="32">
        <v>16</v>
      </c>
      <c r="G9" s="44">
        <v>7</v>
      </c>
      <c r="H9" s="56">
        <f t="shared" si="1"/>
        <v>0.4375</v>
      </c>
      <c r="I9" s="16">
        <f t="shared" si="3"/>
        <v>0.78124999999999989</v>
      </c>
      <c r="J9" s="65">
        <v>18930.11</v>
      </c>
      <c r="K9" s="33">
        <f t="shared" si="4"/>
        <v>2.3662637499999999</v>
      </c>
    </row>
    <row r="10" spans="1:13" s="101" customFormat="1" ht="16.5" customHeight="1" x14ac:dyDescent="0.25">
      <c r="A10" s="17" t="s">
        <v>72</v>
      </c>
      <c r="B10" s="15">
        <v>23</v>
      </c>
      <c r="C10" s="32">
        <v>14</v>
      </c>
      <c r="D10" s="58">
        <f>IF(B10&gt;0,C10/B10,0)</f>
        <v>0.60869565217391308</v>
      </c>
      <c r="E10" s="16">
        <f t="shared" si="2"/>
        <v>1.0869565217391304</v>
      </c>
      <c r="F10" s="32">
        <v>27</v>
      </c>
      <c r="G10" s="44">
        <v>17</v>
      </c>
      <c r="H10" s="56">
        <f t="shared" si="1"/>
        <v>0.62962962962962965</v>
      </c>
      <c r="I10" s="16">
        <f t="shared" si="3"/>
        <v>1.1243386243386242</v>
      </c>
      <c r="J10" s="65">
        <v>10309.655000000001</v>
      </c>
      <c r="K10" s="33">
        <f t="shared" si="4"/>
        <v>1.2887068750000001</v>
      </c>
    </row>
    <row r="11" spans="1:13" s="101" customFormat="1" ht="16.5" customHeight="1" x14ac:dyDescent="0.25">
      <c r="A11" s="17" t="s">
        <v>47</v>
      </c>
      <c r="B11" s="15">
        <v>43</v>
      </c>
      <c r="C11" s="32">
        <v>26</v>
      </c>
      <c r="D11" s="58">
        <f t="shared" si="0"/>
        <v>0.60465116279069764</v>
      </c>
      <c r="E11" s="16">
        <f t="shared" si="2"/>
        <v>1.0797342192691028</v>
      </c>
      <c r="F11" s="32">
        <v>46</v>
      </c>
      <c r="G11" s="44">
        <v>28</v>
      </c>
      <c r="H11" s="56">
        <f t="shared" si="1"/>
        <v>0.60869565217391308</v>
      </c>
      <c r="I11" s="16">
        <f t="shared" si="3"/>
        <v>1.0869565217391304</v>
      </c>
      <c r="J11" s="65">
        <v>11728.345000000001</v>
      </c>
      <c r="K11" s="33">
        <f t="shared" si="4"/>
        <v>1.4660431250000001</v>
      </c>
    </row>
    <row r="12" spans="1:13" s="101" customFormat="1" ht="16.5" customHeight="1" x14ac:dyDescent="0.25">
      <c r="A12" s="14" t="s">
        <v>73</v>
      </c>
      <c r="B12" s="15">
        <v>40</v>
      </c>
      <c r="C12" s="32">
        <v>20</v>
      </c>
      <c r="D12" s="58">
        <f t="shared" si="0"/>
        <v>0.5</v>
      </c>
      <c r="E12" s="16">
        <f t="shared" si="2"/>
        <v>0.89285714285714279</v>
      </c>
      <c r="F12" s="32">
        <v>29</v>
      </c>
      <c r="G12" s="44">
        <v>15</v>
      </c>
      <c r="H12" s="56">
        <f t="shared" si="1"/>
        <v>0.51724137931034486</v>
      </c>
      <c r="I12" s="16">
        <f t="shared" si="3"/>
        <v>0.92364532019704426</v>
      </c>
      <c r="J12" s="65">
        <v>14665.955</v>
      </c>
      <c r="K12" s="33">
        <f t="shared" si="4"/>
        <v>1.833244375</v>
      </c>
    </row>
    <row r="13" spans="1:13" s="101" customFormat="1" ht="16.5" customHeight="1" x14ac:dyDescent="0.25">
      <c r="A13" s="17" t="s">
        <v>74</v>
      </c>
      <c r="B13" s="15">
        <v>34</v>
      </c>
      <c r="C13" s="32">
        <v>20</v>
      </c>
      <c r="D13" s="58">
        <f t="shared" si="0"/>
        <v>0.58823529411764708</v>
      </c>
      <c r="E13" s="16">
        <f t="shared" si="2"/>
        <v>1.0504201680672269</v>
      </c>
      <c r="F13" s="32">
        <v>31</v>
      </c>
      <c r="G13" s="44">
        <v>15</v>
      </c>
      <c r="H13" s="56">
        <f t="shared" si="1"/>
        <v>0.4838709677419355</v>
      </c>
      <c r="I13" s="16">
        <f t="shared" si="3"/>
        <v>0.86405529953917048</v>
      </c>
      <c r="J13" s="65">
        <v>15025.084999999999</v>
      </c>
      <c r="K13" s="33">
        <f t="shared" si="4"/>
        <v>1.8781356249999999</v>
      </c>
    </row>
    <row r="14" spans="1:13" s="101" customFormat="1" ht="16.5" customHeight="1" x14ac:dyDescent="0.25">
      <c r="A14" s="17" t="s">
        <v>75</v>
      </c>
      <c r="B14" s="15">
        <v>71</v>
      </c>
      <c r="C14" s="32">
        <v>40</v>
      </c>
      <c r="D14" s="58">
        <f t="shared" si="0"/>
        <v>0.56338028169014087</v>
      </c>
      <c r="E14" s="16">
        <f t="shared" si="2"/>
        <v>1.0060362173038229</v>
      </c>
      <c r="F14" s="32">
        <v>41</v>
      </c>
      <c r="G14" s="44">
        <v>25</v>
      </c>
      <c r="H14" s="56">
        <f t="shared" si="1"/>
        <v>0.6097560975609756</v>
      </c>
      <c r="I14" s="16">
        <f t="shared" si="3"/>
        <v>1.0888501742160277</v>
      </c>
      <c r="J14" s="65">
        <v>11269.174999999999</v>
      </c>
      <c r="K14" s="33">
        <f t="shared" si="4"/>
        <v>1.4086468749999999</v>
      </c>
    </row>
    <row r="15" spans="1:13" s="101" customFormat="1" ht="16.5" customHeight="1" x14ac:dyDescent="0.25">
      <c r="A15" s="17" t="s">
        <v>51</v>
      </c>
      <c r="B15" s="15">
        <v>30</v>
      </c>
      <c r="C15" s="32">
        <v>13</v>
      </c>
      <c r="D15" s="58">
        <f t="shared" si="0"/>
        <v>0.43333333333333335</v>
      </c>
      <c r="E15" s="16">
        <f t="shared" si="2"/>
        <v>0.77380952380952372</v>
      </c>
      <c r="F15" s="32">
        <v>32</v>
      </c>
      <c r="G15" s="44">
        <v>17</v>
      </c>
      <c r="H15" s="56">
        <f t="shared" si="1"/>
        <v>0.53125</v>
      </c>
      <c r="I15" s="16">
        <f t="shared" si="3"/>
        <v>0.94866071428571419</v>
      </c>
      <c r="J15" s="65">
        <v>10463.64</v>
      </c>
      <c r="K15" s="33">
        <f t="shared" si="4"/>
        <v>1.307955</v>
      </c>
    </row>
    <row r="16" spans="1:13" s="101" customFormat="1" ht="16.5" customHeight="1" x14ac:dyDescent="0.25">
      <c r="A16" s="17" t="s">
        <v>76</v>
      </c>
      <c r="B16" s="15">
        <v>16</v>
      </c>
      <c r="C16" s="32">
        <v>10</v>
      </c>
      <c r="D16" s="58">
        <f t="shared" si="0"/>
        <v>0.625</v>
      </c>
      <c r="E16" s="16">
        <f t="shared" si="2"/>
        <v>1.1160714285714284</v>
      </c>
      <c r="F16" s="32">
        <v>11</v>
      </c>
      <c r="G16" s="44">
        <v>9</v>
      </c>
      <c r="H16" s="56">
        <f t="shared" si="1"/>
        <v>0.81818181818181823</v>
      </c>
      <c r="I16" s="16">
        <f t="shared" si="3"/>
        <v>1.4610389610389609</v>
      </c>
      <c r="J16" s="65">
        <v>15087.544999999998</v>
      </c>
      <c r="K16" s="33">
        <f t="shared" si="4"/>
        <v>1.8859431249999998</v>
      </c>
    </row>
    <row r="17" spans="1:12" s="101" customFormat="1" ht="16.5" customHeight="1" x14ac:dyDescent="0.25">
      <c r="A17" s="17" t="s">
        <v>53</v>
      </c>
      <c r="B17" s="15">
        <v>51</v>
      </c>
      <c r="C17" s="32">
        <v>24</v>
      </c>
      <c r="D17" s="58">
        <f t="shared" si="0"/>
        <v>0.47058823529411764</v>
      </c>
      <c r="E17" s="16">
        <f t="shared" si="2"/>
        <v>0.84033613445378141</v>
      </c>
      <c r="F17" s="32">
        <v>44</v>
      </c>
      <c r="G17" s="44">
        <v>24</v>
      </c>
      <c r="H17" s="56">
        <f t="shared" si="1"/>
        <v>0.54545454545454541</v>
      </c>
      <c r="I17" s="16">
        <f t="shared" si="3"/>
        <v>0.97402597402597391</v>
      </c>
      <c r="J17" s="65">
        <v>6846.33</v>
      </c>
      <c r="K17" s="33">
        <f t="shared" si="4"/>
        <v>0.85579125</v>
      </c>
    </row>
    <row r="18" spans="1:12" s="101" customFormat="1" ht="16.5" customHeight="1" x14ac:dyDescent="0.25">
      <c r="A18" s="17" t="s">
        <v>77</v>
      </c>
      <c r="B18" s="15">
        <v>32</v>
      </c>
      <c r="C18" s="32">
        <v>17</v>
      </c>
      <c r="D18" s="58">
        <f>IF(B18&gt;0,C18/B18,0)</f>
        <v>0.53125</v>
      </c>
      <c r="E18" s="16">
        <f t="shared" si="2"/>
        <v>0.94866071428571419</v>
      </c>
      <c r="F18" s="32">
        <v>34</v>
      </c>
      <c r="G18" s="44">
        <v>23</v>
      </c>
      <c r="H18" s="56">
        <f t="shared" si="1"/>
        <v>0.67647058823529416</v>
      </c>
      <c r="I18" s="16">
        <f t="shared" si="3"/>
        <v>1.2079831932773109</v>
      </c>
      <c r="J18" s="65">
        <v>19461.52</v>
      </c>
      <c r="K18" s="33">
        <f t="shared" si="4"/>
        <v>2.43269</v>
      </c>
    </row>
    <row r="19" spans="1:12" s="101" customFormat="1" ht="16.5" customHeight="1" x14ac:dyDescent="0.25">
      <c r="A19" s="17" t="s">
        <v>78</v>
      </c>
      <c r="B19" s="15">
        <v>38</v>
      </c>
      <c r="C19" s="32">
        <v>20</v>
      </c>
      <c r="D19" s="58">
        <f t="shared" si="0"/>
        <v>0.52631578947368418</v>
      </c>
      <c r="E19" s="16">
        <f t="shared" si="2"/>
        <v>0.93984962406015027</v>
      </c>
      <c r="F19" s="32">
        <v>31</v>
      </c>
      <c r="G19" s="44">
        <v>16</v>
      </c>
      <c r="H19" s="56">
        <f t="shared" si="1"/>
        <v>0.5161290322580645</v>
      </c>
      <c r="I19" s="16">
        <f t="shared" si="3"/>
        <v>0.9216589861751151</v>
      </c>
      <c r="J19" s="65">
        <v>14416.41</v>
      </c>
      <c r="K19" s="33">
        <f t="shared" si="4"/>
        <v>1.8020512499999999</v>
      </c>
    </row>
    <row r="20" spans="1:12" s="101" customFormat="1" ht="16.5" customHeight="1" x14ac:dyDescent="0.25">
      <c r="A20" s="17" t="s">
        <v>56</v>
      </c>
      <c r="B20" s="15">
        <v>17</v>
      </c>
      <c r="C20" s="32">
        <v>9</v>
      </c>
      <c r="D20" s="58">
        <f t="shared" si="0"/>
        <v>0.52941176470588236</v>
      </c>
      <c r="E20" s="16">
        <f t="shared" si="2"/>
        <v>0.94537815126050417</v>
      </c>
      <c r="F20" s="32">
        <v>20</v>
      </c>
      <c r="G20" s="44">
        <v>12</v>
      </c>
      <c r="H20" s="56">
        <f t="shared" si="1"/>
        <v>0.6</v>
      </c>
      <c r="I20" s="16">
        <f t="shared" si="3"/>
        <v>1.0714285714285714</v>
      </c>
      <c r="J20" s="65">
        <v>13333.82</v>
      </c>
      <c r="K20" s="33">
        <f t="shared" si="4"/>
        <v>1.6667274999999999</v>
      </c>
    </row>
    <row r="21" spans="1:12" s="101" customFormat="1" ht="16.5" customHeight="1" thickBot="1" x14ac:dyDescent="0.3">
      <c r="A21" s="18" t="s">
        <v>57</v>
      </c>
      <c r="B21" s="19">
        <v>44</v>
      </c>
      <c r="C21" s="41">
        <v>27</v>
      </c>
      <c r="D21" s="59">
        <f t="shared" si="0"/>
        <v>0.61363636363636365</v>
      </c>
      <c r="E21" s="16">
        <f t="shared" si="2"/>
        <v>1.0957792207792207</v>
      </c>
      <c r="F21" s="34">
        <v>32</v>
      </c>
      <c r="G21" s="74">
        <v>20</v>
      </c>
      <c r="H21" s="57">
        <f t="shared" si="1"/>
        <v>0.625</v>
      </c>
      <c r="I21" s="16">
        <f t="shared" si="3"/>
        <v>1.1160714285714284</v>
      </c>
      <c r="J21" s="99">
        <v>9950.52</v>
      </c>
      <c r="K21" s="33">
        <f t="shared" si="4"/>
        <v>1.2438150000000001</v>
      </c>
    </row>
    <row r="22" spans="1:12" s="102" customFormat="1" ht="16.5" customHeight="1" thickBot="1" x14ac:dyDescent="0.3">
      <c r="A22" s="21" t="s">
        <v>79</v>
      </c>
      <c r="B22" s="22">
        <v>627</v>
      </c>
      <c r="C22" s="42">
        <v>358</v>
      </c>
      <c r="D22" s="78">
        <f t="shared" si="0"/>
        <v>0.57097288676236047</v>
      </c>
      <c r="E22" s="23">
        <f>D22/0.56</f>
        <v>1.0195944406470721</v>
      </c>
      <c r="F22" s="106">
        <v>582</v>
      </c>
      <c r="G22" s="42">
        <v>347</v>
      </c>
      <c r="H22" s="78">
        <f t="shared" si="1"/>
        <v>0.59621993127147765</v>
      </c>
      <c r="I22" s="23">
        <f>H22/0.56</f>
        <v>1.0646784486990672</v>
      </c>
      <c r="J22" s="107">
        <v>13112.154999999999</v>
      </c>
      <c r="K22" s="36">
        <f>(J22/8000)</f>
        <v>1.6390193749999999</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11" zoomScaleNormal="100" workbookViewId="0">
      <selection activeCell="H6" sqref="H6"/>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MARCH 31, 2024</v>
      </c>
      <c r="B2" s="186"/>
      <c r="C2" s="186"/>
      <c r="D2" s="186"/>
      <c r="E2" s="186"/>
      <c r="F2" s="186"/>
      <c r="G2" s="186"/>
      <c r="H2" s="186"/>
      <c r="I2" s="186"/>
      <c r="J2" s="186"/>
      <c r="K2" s="187"/>
    </row>
    <row r="3" spans="1:13" s="100" customFormat="1" ht="20.149999999999999" customHeight="1" thickBot="1" x14ac:dyDescent="0.3">
      <c r="A3" s="188" t="s">
        <v>86</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v>
      </c>
      <c r="C6" s="112">
        <v>1</v>
      </c>
      <c r="D6" s="113">
        <f>+C6/B6</f>
        <v>1</v>
      </c>
      <c r="E6" s="114">
        <f>D6/0.56</f>
        <v>1.7857142857142856</v>
      </c>
      <c r="F6" s="112">
        <v>0</v>
      </c>
      <c r="G6" s="43">
        <v>0</v>
      </c>
      <c r="H6" s="75">
        <f>IF(F6&gt;0,G6/F6,0)</f>
        <v>0</v>
      </c>
      <c r="I6" s="114">
        <f>H6/0.56</f>
        <v>0</v>
      </c>
      <c r="J6" s="116">
        <v>16660.150000000001</v>
      </c>
      <c r="K6" s="108">
        <f>(J6/8000)</f>
        <v>2.0825187500000002</v>
      </c>
    </row>
    <row r="7" spans="1:13" s="101" customFormat="1" ht="16.5" customHeight="1" x14ac:dyDescent="0.25">
      <c r="A7" s="17" t="s">
        <v>43</v>
      </c>
      <c r="B7" s="15">
        <v>92</v>
      </c>
      <c r="C7" s="32">
        <v>66</v>
      </c>
      <c r="D7" s="58">
        <f t="shared" ref="D7:D22" si="0">+C7/B7</f>
        <v>0.71739130434782605</v>
      </c>
      <c r="E7" s="16">
        <f>D7/0.56</f>
        <v>1.2810559006211177</v>
      </c>
      <c r="F7" s="32">
        <v>99</v>
      </c>
      <c r="G7" s="44">
        <v>71</v>
      </c>
      <c r="H7" s="56">
        <f t="shared" ref="H7:H22" si="1">+G7/F7</f>
        <v>0.71717171717171713</v>
      </c>
      <c r="I7" s="16">
        <f>H7/0.56</f>
        <v>1.2806637806637804</v>
      </c>
      <c r="J7" s="65">
        <v>14868.525000000001</v>
      </c>
      <c r="K7" s="33">
        <f>(J7/8000)</f>
        <v>1.8585656250000002</v>
      </c>
    </row>
    <row r="8" spans="1:13" s="101" customFormat="1" ht="16.5" customHeight="1" x14ac:dyDescent="0.25">
      <c r="A8" s="17" t="s">
        <v>44</v>
      </c>
      <c r="B8" s="15">
        <v>1</v>
      </c>
      <c r="C8" s="32">
        <v>0</v>
      </c>
      <c r="D8" s="58">
        <f t="shared" si="0"/>
        <v>0</v>
      </c>
      <c r="E8" s="16">
        <f t="shared" ref="E8:E21" si="2">D8/0.56</f>
        <v>0</v>
      </c>
      <c r="F8" s="32">
        <v>0</v>
      </c>
      <c r="G8" s="44">
        <v>0</v>
      </c>
      <c r="H8" s="56">
        <f>IF(F8&gt;0,G8/F8,0)</f>
        <v>0</v>
      </c>
      <c r="I8" s="16">
        <f t="shared" ref="I8:I21" si="3">H8/0.56</f>
        <v>0</v>
      </c>
      <c r="J8" s="65">
        <v>0</v>
      </c>
      <c r="K8" s="33">
        <f t="shared" ref="K8:K21" si="4">(J8/8000)</f>
        <v>0</v>
      </c>
    </row>
    <row r="9" spans="1:13" s="101" customFormat="1" ht="16.5" customHeight="1" x14ac:dyDescent="0.25">
      <c r="A9" s="17" t="s">
        <v>45</v>
      </c>
      <c r="B9" s="15">
        <v>2</v>
      </c>
      <c r="C9" s="32">
        <v>1</v>
      </c>
      <c r="D9" s="58">
        <f t="shared" si="0"/>
        <v>0.5</v>
      </c>
      <c r="E9" s="16">
        <f t="shared" si="2"/>
        <v>0.89285714285714279</v>
      </c>
      <c r="F9" s="32">
        <v>5</v>
      </c>
      <c r="G9" s="44">
        <v>2</v>
      </c>
      <c r="H9" s="56">
        <f t="shared" si="1"/>
        <v>0.4</v>
      </c>
      <c r="I9" s="16">
        <f t="shared" si="3"/>
        <v>0.7142857142857143</v>
      </c>
      <c r="J9" s="65">
        <v>7744</v>
      </c>
      <c r="K9" s="33">
        <f t="shared" si="4"/>
        <v>0.96799999999999997</v>
      </c>
    </row>
    <row r="10" spans="1:13" s="101" customFormat="1" ht="16.5" customHeight="1" x14ac:dyDescent="0.25">
      <c r="A10" s="17" t="s">
        <v>72</v>
      </c>
      <c r="B10" s="15">
        <v>14</v>
      </c>
      <c r="C10" s="32">
        <v>8</v>
      </c>
      <c r="D10" s="58">
        <f>IF(B10&gt;0,C10/B10,0)</f>
        <v>0.5714285714285714</v>
      </c>
      <c r="E10" s="16">
        <f t="shared" si="2"/>
        <v>1.0204081632653059</v>
      </c>
      <c r="F10" s="32">
        <v>17</v>
      </c>
      <c r="G10" s="44">
        <v>10</v>
      </c>
      <c r="H10" s="56">
        <f>IF(F10&gt;0,G10/F10,0)</f>
        <v>0.58823529411764708</v>
      </c>
      <c r="I10" s="16">
        <f t="shared" si="3"/>
        <v>1.0504201680672269</v>
      </c>
      <c r="J10" s="65">
        <v>15407.43</v>
      </c>
      <c r="K10" s="33">
        <f t="shared" si="4"/>
        <v>1.92592875</v>
      </c>
    </row>
    <row r="11" spans="1:13" s="101" customFormat="1" ht="16.5" customHeight="1" x14ac:dyDescent="0.25">
      <c r="A11" s="17" t="s">
        <v>47</v>
      </c>
      <c r="B11" s="15">
        <v>18</v>
      </c>
      <c r="C11" s="32">
        <v>13</v>
      </c>
      <c r="D11" s="58">
        <f t="shared" si="0"/>
        <v>0.72222222222222221</v>
      </c>
      <c r="E11" s="16">
        <f t="shared" si="2"/>
        <v>1.2896825396825395</v>
      </c>
      <c r="F11" s="32">
        <v>24</v>
      </c>
      <c r="G11" s="44">
        <v>14</v>
      </c>
      <c r="H11" s="56">
        <f t="shared" si="1"/>
        <v>0.58333333333333337</v>
      </c>
      <c r="I11" s="16">
        <f t="shared" si="3"/>
        <v>1.0416666666666667</v>
      </c>
      <c r="J11" s="65">
        <v>8307.69</v>
      </c>
      <c r="K11" s="33">
        <f t="shared" si="4"/>
        <v>1.0384612500000001</v>
      </c>
    </row>
    <row r="12" spans="1:13" s="101" customFormat="1" ht="16.5" customHeight="1" x14ac:dyDescent="0.25">
      <c r="A12" s="14" t="s">
        <v>73</v>
      </c>
      <c r="B12" s="15">
        <v>27</v>
      </c>
      <c r="C12" s="32">
        <v>13</v>
      </c>
      <c r="D12" s="58">
        <f t="shared" si="0"/>
        <v>0.48148148148148145</v>
      </c>
      <c r="E12" s="16">
        <f t="shared" si="2"/>
        <v>0.85978835978835966</v>
      </c>
      <c r="F12" s="32">
        <v>20</v>
      </c>
      <c r="G12" s="44">
        <v>10</v>
      </c>
      <c r="H12" s="56">
        <f>IF(F12&gt;0,G12/F12,0)</f>
        <v>0.5</v>
      </c>
      <c r="I12" s="16">
        <f t="shared" si="3"/>
        <v>0.89285714285714279</v>
      </c>
      <c r="J12" s="65">
        <v>15291.91</v>
      </c>
      <c r="K12" s="33">
        <f t="shared" si="4"/>
        <v>1.91148875</v>
      </c>
    </row>
    <row r="13" spans="1:13" s="101" customFormat="1" ht="16.5" customHeight="1" x14ac:dyDescent="0.25">
      <c r="A13" s="17" t="s">
        <v>74</v>
      </c>
      <c r="B13" s="15">
        <v>9</v>
      </c>
      <c r="C13" s="32">
        <v>5</v>
      </c>
      <c r="D13" s="58">
        <f t="shared" si="0"/>
        <v>0.55555555555555558</v>
      </c>
      <c r="E13" s="16">
        <f t="shared" si="2"/>
        <v>0.99206349206349198</v>
      </c>
      <c r="F13" s="32">
        <v>3</v>
      </c>
      <c r="G13" s="44">
        <v>1</v>
      </c>
      <c r="H13" s="56">
        <f t="shared" si="1"/>
        <v>0.33333333333333331</v>
      </c>
      <c r="I13" s="16">
        <f t="shared" si="3"/>
        <v>0.59523809523809512</v>
      </c>
      <c r="J13" s="65">
        <v>12969</v>
      </c>
      <c r="K13" s="33">
        <f t="shared" si="4"/>
        <v>1.6211249999999999</v>
      </c>
    </row>
    <row r="14" spans="1:13" s="101" customFormat="1" ht="16.5" customHeight="1" x14ac:dyDescent="0.25">
      <c r="A14" s="17" t="s">
        <v>75</v>
      </c>
      <c r="B14" s="15">
        <v>48</v>
      </c>
      <c r="C14" s="32">
        <v>27</v>
      </c>
      <c r="D14" s="58">
        <f>IF(B14&gt;0,C14/B14,0)</f>
        <v>0.5625</v>
      </c>
      <c r="E14" s="16">
        <f t="shared" si="2"/>
        <v>1.0044642857142856</v>
      </c>
      <c r="F14" s="32">
        <v>32</v>
      </c>
      <c r="G14" s="44">
        <v>18</v>
      </c>
      <c r="H14" s="56">
        <f>IF(F14&gt;0,G14/F14,0)</f>
        <v>0.5625</v>
      </c>
      <c r="I14" s="16">
        <f t="shared" si="3"/>
        <v>1.0044642857142856</v>
      </c>
      <c r="J14" s="65">
        <v>10767.25</v>
      </c>
      <c r="K14" s="33">
        <f t="shared" si="4"/>
        <v>1.3459062500000001</v>
      </c>
    </row>
    <row r="15" spans="1:13" s="101" customFormat="1" ht="16.5" customHeight="1" x14ac:dyDescent="0.25">
      <c r="A15" s="17" t="s">
        <v>51</v>
      </c>
      <c r="B15" s="15">
        <v>8</v>
      </c>
      <c r="C15" s="32">
        <v>2</v>
      </c>
      <c r="D15" s="58">
        <f t="shared" si="0"/>
        <v>0.25</v>
      </c>
      <c r="E15" s="16">
        <f t="shared" si="2"/>
        <v>0.4464285714285714</v>
      </c>
      <c r="F15" s="32">
        <v>9</v>
      </c>
      <c r="G15" s="44">
        <v>7</v>
      </c>
      <c r="H15" s="56">
        <f t="shared" si="1"/>
        <v>0.77777777777777779</v>
      </c>
      <c r="I15" s="16">
        <f t="shared" si="3"/>
        <v>1.3888888888888888</v>
      </c>
      <c r="J15" s="65">
        <v>9780.14</v>
      </c>
      <c r="K15" s="33">
        <f t="shared" si="4"/>
        <v>1.2225174999999999</v>
      </c>
    </row>
    <row r="16" spans="1:13" s="101" customFormat="1" ht="16.5" customHeight="1" x14ac:dyDescent="0.25">
      <c r="A16" s="17" t="s">
        <v>76</v>
      </c>
      <c r="B16" s="15">
        <v>2</v>
      </c>
      <c r="C16" s="32">
        <v>1</v>
      </c>
      <c r="D16" s="58">
        <f t="shared" si="0"/>
        <v>0.5</v>
      </c>
      <c r="E16" s="16">
        <f t="shared" si="2"/>
        <v>0.89285714285714279</v>
      </c>
      <c r="F16" s="32">
        <v>1</v>
      </c>
      <c r="G16" s="44">
        <v>0</v>
      </c>
      <c r="H16" s="56">
        <f>IF(F16&gt;0,G16/F16,0)</f>
        <v>0</v>
      </c>
      <c r="I16" s="16">
        <f t="shared" si="3"/>
        <v>0</v>
      </c>
      <c r="J16" s="65">
        <v>30000</v>
      </c>
      <c r="K16" s="33">
        <f t="shared" si="4"/>
        <v>3.75</v>
      </c>
    </row>
    <row r="17" spans="1:12" s="101" customFormat="1" ht="16.5" customHeight="1" x14ac:dyDescent="0.25">
      <c r="A17" s="17" t="s">
        <v>53</v>
      </c>
      <c r="B17" s="15">
        <v>23</v>
      </c>
      <c r="C17" s="32">
        <v>12</v>
      </c>
      <c r="D17" s="58">
        <f>IF(B17&gt;0,C17/B17,0)</f>
        <v>0.52173913043478259</v>
      </c>
      <c r="E17" s="16">
        <f t="shared" si="2"/>
        <v>0.93167701863354024</v>
      </c>
      <c r="F17" s="32">
        <v>25</v>
      </c>
      <c r="G17" s="44">
        <v>13</v>
      </c>
      <c r="H17" s="56">
        <f>IF(F17&gt;0,G17/F17,0)</f>
        <v>0.52</v>
      </c>
      <c r="I17" s="16">
        <f t="shared" si="3"/>
        <v>0.92857142857142849</v>
      </c>
      <c r="J17" s="65">
        <v>6263.3</v>
      </c>
      <c r="K17" s="33">
        <f t="shared" si="4"/>
        <v>0.78291250000000001</v>
      </c>
    </row>
    <row r="18" spans="1:12" s="101" customFormat="1" ht="16.5" customHeight="1" x14ac:dyDescent="0.25">
      <c r="A18" s="17" t="s">
        <v>77</v>
      </c>
      <c r="B18" s="15">
        <v>9</v>
      </c>
      <c r="C18" s="32">
        <v>4</v>
      </c>
      <c r="D18" s="58">
        <f>IF(B18&gt;0,C18/B18,0)</f>
        <v>0.44444444444444442</v>
      </c>
      <c r="E18" s="16">
        <f t="shared" si="2"/>
        <v>0.7936507936507935</v>
      </c>
      <c r="F18" s="32">
        <v>10</v>
      </c>
      <c r="G18" s="44">
        <v>7</v>
      </c>
      <c r="H18" s="56">
        <f>IF(F18&gt;0,G18/F18,0)</f>
        <v>0.7</v>
      </c>
      <c r="I18" s="16">
        <f t="shared" si="3"/>
        <v>1.2499999999999998</v>
      </c>
      <c r="J18" s="65">
        <v>25652.315000000002</v>
      </c>
      <c r="K18" s="33">
        <f t="shared" si="4"/>
        <v>3.2065393750000002</v>
      </c>
    </row>
    <row r="19" spans="1:12" s="101" customFormat="1" ht="16.5" customHeight="1" x14ac:dyDescent="0.25">
      <c r="A19" s="17" t="s">
        <v>78</v>
      </c>
      <c r="B19" s="15">
        <v>26</v>
      </c>
      <c r="C19" s="32">
        <v>13</v>
      </c>
      <c r="D19" s="58">
        <f t="shared" si="0"/>
        <v>0.5</v>
      </c>
      <c r="E19" s="16">
        <f t="shared" si="2"/>
        <v>0.89285714285714279</v>
      </c>
      <c r="F19" s="32">
        <v>21</v>
      </c>
      <c r="G19" s="44">
        <v>9</v>
      </c>
      <c r="H19" s="56">
        <f t="shared" si="1"/>
        <v>0.42857142857142855</v>
      </c>
      <c r="I19" s="16">
        <f t="shared" si="3"/>
        <v>0.76530612244897944</v>
      </c>
      <c r="J19" s="65">
        <v>13832.82</v>
      </c>
      <c r="K19" s="33">
        <f t="shared" si="4"/>
        <v>1.7291025</v>
      </c>
    </row>
    <row r="20" spans="1:12" s="101" customFormat="1" ht="16.5" customHeight="1" x14ac:dyDescent="0.25">
      <c r="A20" s="17" t="s">
        <v>56</v>
      </c>
      <c r="B20" s="15">
        <v>5</v>
      </c>
      <c r="C20" s="32">
        <v>3</v>
      </c>
      <c r="D20" s="58">
        <f t="shared" si="0"/>
        <v>0.6</v>
      </c>
      <c r="E20" s="16">
        <f t="shared" si="2"/>
        <v>1.0714285714285714</v>
      </c>
      <c r="F20" s="32">
        <v>10</v>
      </c>
      <c r="G20" s="44">
        <v>7</v>
      </c>
      <c r="H20" s="56">
        <f t="shared" si="1"/>
        <v>0.7</v>
      </c>
      <c r="I20" s="16">
        <f t="shared" si="3"/>
        <v>1.2499999999999998</v>
      </c>
      <c r="J20" s="65">
        <v>13333.82</v>
      </c>
      <c r="K20" s="33">
        <f t="shared" si="4"/>
        <v>1.6667274999999999</v>
      </c>
    </row>
    <row r="21" spans="1:12" s="101" customFormat="1" ht="16.5" customHeight="1" thickBot="1" x14ac:dyDescent="0.3">
      <c r="A21" s="18" t="s">
        <v>57</v>
      </c>
      <c r="B21" s="19">
        <v>28</v>
      </c>
      <c r="C21" s="41">
        <v>15</v>
      </c>
      <c r="D21" s="59">
        <f t="shared" si="0"/>
        <v>0.5357142857142857</v>
      </c>
      <c r="E21" s="16">
        <f t="shared" si="2"/>
        <v>0.95663265306122436</v>
      </c>
      <c r="F21" s="34">
        <v>20</v>
      </c>
      <c r="G21" s="74">
        <v>13</v>
      </c>
      <c r="H21" s="57">
        <f t="shared" si="1"/>
        <v>0.65</v>
      </c>
      <c r="I21" s="16">
        <f t="shared" si="3"/>
        <v>1.1607142857142856</v>
      </c>
      <c r="J21" s="99">
        <v>12166</v>
      </c>
      <c r="K21" s="33">
        <f t="shared" si="4"/>
        <v>1.52075</v>
      </c>
    </row>
    <row r="22" spans="1:12" s="102" customFormat="1" ht="16.5" customHeight="1" thickBot="1" x14ac:dyDescent="0.3">
      <c r="A22" s="21" t="s">
        <v>79</v>
      </c>
      <c r="B22" s="22">
        <v>313</v>
      </c>
      <c r="C22" s="42">
        <v>184</v>
      </c>
      <c r="D22" s="78">
        <f t="shared" si="0"/>
        <v>0.58785942492012777</v>
      </c>
      <c r="E22" s="23">
        <f>D22/0.56</f>
        <v>1.0497489730716567</v>
      </c>
      <c r="F22" s="106">
        <v>296</v>
      </c>
      <c r="G22" s="42">
        <v>182</v>
      </c>
      <c r="H22" s="78">
        <f t="shared" si="1"/>
        <v>0.61486486486486491</v>
      </c>
      <c r="I22" s="23">
        <f>H22/0.56</f>
        <v>1.097972972972973</v>
      </c>
      <c r="J22" s="107">
        <v>13180.935000000001</v>
      </c>
      <c r="K22" s="36">
        <f>(J22/8000)</f>
        <v>1.6476168750000002</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MARCH 31, 2024</v>
      </c>
      <c r="B2" s="186"/>
      <c r="C2" s="186"/>
      <c r="D2" s="186"/>
      <c r="E2" s="186"/>
      <c r="F2" s="186"/>
      <c r="G2" s="186"/>
      <c r="H2" s="186"/>
      <c r="I2" s="186"/>
      <c r="J2" s="186"/>
      <c r="K2" s="187"/>
    </row>
    <row r="3" spans="1:13" s="100" customFormat="1" ht="20.149999999999999" customHeight="1" thickBot="1" x14ac:dyDescent="0.3">
      <c r="A3" s="188" t="s">
        <v>87</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v>
      </c>
      <c r="C6" s="112">
        <v>1</v>
      </c>
      <c r="D6" s="113">
        <f>+C6/B6</f>
        <v>1</v>
      </c>
      <c r="E6" s="114">
        <f>D6/0.56</f>
        <v>1.7857142857142856</v>
      </c>
      <c r="F6" s="112">
        <v>2</v>
      </c>
      <c r="G6" s="43">
        <v>1</v>
      </c>
      <c r="H6" s="115">
        <f>+G6/F6</f>
        <v>0.5</v>
      </c>
      <c r="I6" s="114">
        <f>H6/0.56</f>
        <v>0.89285714285714279</v>
      </c>
      <c r="J6" s="116">
        <v>16660.150000000001</v>
      </c>
      <c r="K6" s="108">
        <f>(J6/8000)</f>
        <v>2.0825187500000002</v>
      </c>
    </row>
    <row r="7" spans="1:13" s="101" customFormat="1" ht="16.5" customHeight="1" x14ac:dyDescent="0.25">
      <c r="A7" s="17" t="s">
        <v>43</v>
      </c>
      <c r="B7" s="15">
        <v>110</v>
      </c>
      <c r="C7" s="32">
        <v>77</v>
      </c>
      <c r="D7" s="58">
        <f t="shared" ref="D7:D22" si="0">+C7/B7</f>
        <v>0.7</v>
      </c>
      <c r="E7" s="16">
        <f>D7/0.56</f>
        <v>1.2499999999999998</v>
      </c>
      <c r="F7" s="32">
        <v>118</v>
      </c>
      <c r="G7" s="44">
        <v>86</v>
      </c>
      <c r="H7" s="56">
        <f t="shared" ref="H7:H22" si="1">+G7/F7</f>
        <v>0.72881355932203384</v>
      </c>
      <c r="I7" s="16">
        <f>H7/0.56</f>
        <v>1.3014527845036317</v>
      </c>
      <c r="J7" s="65">
        <v>14375.01</v>
      </c>
      <c r="K7" s="33">
        <f>(J7/8000)</f>
        <v>1.79687625</v>
      </c>
    </row>
    <row r="8" spans="1:13" s="101" customFormat="1" ht="16.5" customHeight="1" x14ac:dyDescent="0.25">
      <c r="A8" s="17" t="s">
        <v>44</v>
      </c>
      <c r="B8" s="15">
        <v>1</v>
      </c>
      <c r="C8" s="32">
        <v>0</v>
      </c>
      <c r="D8" s="58">
        <f t="shared" si="0"/>
        <v>0</v>
      </c>
      <c r="E8" s="16">
        <f t="shared" ref="E8:E22" si="2">D8/0.56</f>
        <v>0</v>
      </c>
      <c r="F8" s="32">
        <v>2</v>
      </c>
      <c r="G8" s="44">
        <v>0</v>
      </c>
      <c r="H8" s="56">
        <f t="shared" si="1"/>
        <v>0</v>
      </c>
      <c r="I8" s="16">
        <f t="shared" ref="I8:I22" si="3">H8/0.56</f>
        <v>0</v>
      </c>
      <c r="J8" s="65">
        <v>0</v>
      </c>
      <c r="K8" s="33">
        <f t="shared" ref="K8:K22" si="4">(J8/8000)</f>
        <v>0</v>
      </c>
    </row>
    <row r="9" spans="1:13" s="101" customFormat="1" ht="16.5" customHeight="1" x14ac:dyDescent="0.25">
      <c r="A9" s="17" t="s">
        <v>45</v>
      </c>
      <c r="B9" s="15">
        <v>6</v>
      </c>
      <c r="C9" s="32">
        <v>5</v>
      </c>
      <c r="D9" s="58">
        <f t="shared" si="0"/>
        <v>0.83333333333333337</v>
      </c>
      <c r="E9" s="16">
        <f t="shared" si="2"/>
        <v>1.4880952380952379</v>
      </c>
      <c r="F9" s="32">
        <v>8</v>
      </c>
      <c r="G9" s="44">
        <v>5</v>
      </c>
      <c r="H9" s="56">
        <f t="shared" si="1"/>
        <v>0.625</v>
      </c>
      <c r="I9" s="16">
        <f t="shared" si="3"/>
        <v>1.1160714285714284</v>
      </c>
      <c r="J9" s="65">
        <v>7744</v>
      </c>
      <c r="K9" s="33">
        <f t="shared" si="4"/>
        <v>0.96799999999999997</v>
      </c>
    </row>
    <row r="10" spans="1:13" s="101" customFormat="1" ht="16.5" customHeight="1" x14ac:dyDescent="0.25">
      <c r="A10" s="17" t="s">
        <v>72</v>
      </c>
      <c r="B10" s="15">
        <v>34</v>
      </c>
      <c r="C10" s="32">
        <v>19</v>
      </c>
      <c r="D10" s="58">
        <f>IF(B10&gt;0,C10/B10,0)</f>
        <v>0.55882352941176472</v>
      </c>
      <c r="E10" s="16">
        <f t="shared" si="2"/>
        <v>0.99789915966386544</v>
      </c>
      <c r="F10" s="32">
        <v>46</v>
      </c>
      <c r="G10" s="44">
        <v>21</v>
      </c>
      <c r="H10" s="56">
        <f>IF(F10&gt;0,G10/F10,0)</f>
        <v>0.45652173913043476</v>
      </c>
      <c r="I10" s="16">
        <f t="shared" si="3"/>
        <v>0.81521739130434767</v>
      </c>
      <c r="J10" s="65">
        <v>7021.01</v>
      </c>
      <c r="K10" s="33">
        <f t="shared" si="4"/>
        <v>0.87762625000000005</v>
      </c>
    </row>
    <row r="11" spans="1:13" s="101" customFormat="1" ht="16.5" customHeight="1" x14ac:dyDescent="0.25">
      <c r="A11" s="17" t="s">
        <v>47</v>
      </c>
      <c r="B11" s="15">
        <v>55</v>
      </c>
      <c r="C11" s="32">
        <v>33</v>
      </c>
      <c r="D11" s="58">
        <f t="shared" si="0"/>
        <v>0.6</v>
      </c>
      <c r="E11" s="16">
        <f t="shared" si="2"/>
        <v>1.0714285714285714</v>
      </c>
      <c r="F11" s="32">
        <v>60</v>
      </c>
      <c r="G11" s="44">
        <v>34</v>
      </c>
      <c r="H11" s="56">
        <f t="shared" si="1"/>
        <v>0.56666666666666665</v>
      </c>
      <c r="I11" s="16">
        <f t="shared" si="3"/>
        <v>1.0119047619047619</v>
      </c>
      <c r="J11" s="65">
        <v>8503</v>
      </c>
      <c r="K11" s="33">
        <f t="shared" si="4"/>
        <v>1.062875</v>
      </c>
    </row>
    <row r="12" spans="1:13" s="101" customFormat="1" ht="16.5" customHeight="1" x14ac:dyDescent="0.25">
      <c r="A12" s="14" t="s">
        <v>73</v>
      </c>
      <c r="B12" s="15">
        <v>46</v>
      </c>
      <c r="C12" s="32">
        <v>25</v>
      </c>
      <c r="D12" s="58">
        <f t="shared" si="0"/>
        <v>0.54347826086956519</v>
      </c>
      <c r="E12" s="16">
        <f t="shared" si="2"/>
        <v>0.97049689440993769</v>
      </c>
      <c r="F12" s="32">
        <v>27</v>
      </c>
      <c r="G12" s="44">
        <v>14</v>
      </c>
      <c r="H12" s="56">
        <f t="shared" si="1"/>
        <v>0.51851851851851849</v>
      </c>
      <c r="I12" s="16">
        <f t="shared" si="3"/>
        <v>0.92592592592592582</v>
      </c>
      <c r="J12" s="65">
        <v>12344.75</v>
      </c>
      <c r="K12" s="33">
        <f t="shared" si="4"/>
        <v>1.5430937499999999</v>
      </c>
    </row>
    <row r="13" spans="1:13" s="101" customFormat="1" ht="16.5" customHeight="1" x14ac:dyDescent="0.25">
      <c r="A13" s="17" t="s">
        <v>74</v>
      </c>
      <c r="B13" s="15">
        <v>20</v>
      </c>
      <c r="C13" s="32">
        <v>13</v>
      </c>
      <c r="D13" s="58">
        <f t="shared" si="0"/>
        <v>0.65</v>
      </c>
      <c r="E13" s="16">
        <f t="shared" si="2"/>
        <v>1.1607142857142856</v>
      </c>
      <c r="F13" s="32">
        <v>7</v>
      </c>
      <c r="G13" s="44">
        <v>3</v>
      </c>
      <c r="H13" s="56">
        <f t="shared" si="1"/>
        <v>0.42857142857142855</v>
      </c>
      <c r="I13" s="16">
        <f t="shared" si="3"/>
        <v>0.76530612244897944</v>
      </c>
      <c r="J13" s="65">
        <v>11821.52</v>
      </c>
      <c r="K13" s="33">
        <f t="shared" si="4"/>
        <v>1.4776899999999999</v>
      </c>
    </row>
    <row r="14" spans="1:13" s="101" customFormat="1" ht="16.5" customHeight="1" x14ac:dyDescent="0.25">
      <c r="A14" s="17" t="s">
        <v>75</v>
      </c>
      <c r="B14" s="15">
        <v>97</v>
      </c>
      <c r="C14" s="32">
        <v>47</v>
      </c>
      <c r="D14" s="58">
        <f>IF(B14&gt;0,C14/B14,0)</f>
        <v>0.4845360824742268</v>
      </c>
      <c r="E14" s="16">
        <f t="shared" si="2"/>
        <v>0.86524300441826207</v>
      </c>
      <c r="F14" s="32">
        <v>71</v>
      </c>
      <c r="G14" s="44">
        <v>36</v>
      </c>
      <c r="H14" s="56">
        <f>IF(F14&gt;0,G14/F14,0)</f>
        <v>0.50704225352112675</v>
      </c>
      <c r="I14" s="16">
        <f t="shared" si="3"/>
        <v>0.90543259557344058</v>
      </c>
      <c r="J14" s="65">
        <v>9819.58</v>
      </c>
      <c r="K14" s="33">
        <f t="shared" si="4"/>
        <v>1.2274475</v>
      </c>
    </row>
    <row r="15" spans="1:13" s="101" customFormat="1" ht="16.5" customHeight="1" x14ac:dyDescent="0.25">
      <c r="A15" s="17" t="s">
        <v>51</v>
      </c>
      <c r="B15" s="15">
        <v>17</v>
      </c>
      <c r="C15" s="32">
        <v>6</v>
      </c>
      <c r="D15" s="58">
        <f t="shared" si="0"/>
        <v>0.35294117647058826</v>
      </c>
      <c r="E15" s="16">
        <f t="shared" si="2"/>
        <v>0.63025210084033612</v>
      </c>
      <c r="F15" s="32">
        <v>16</v>
      </c>
      <c r="G15" s="44">
        <v>11</v>
      </c>
      <c r="H15" s="56">
        <f t="shared" si="1"/>
        <v>0.6875</v>
      </c>
      <c r="I15" s="16">
        <f t="shared" si="3"/>
        <v>1.2276785714285714</v>
      </c>
      <c r="J15" s="65">
        <v>11029.625</v>
      </c>
      <c r="K15" s="33">
        <f t="shared" si="4"/>
        <v>1.3787031249999999</v>
      </c>
    </row>
    <row r="16" spans="1:13" s="101" customFormat="1" ht="16.5" customHeight="1" x14ac:dyDescent="0.25">
      <c r="A16" s="17" t="s">
        <v>76</v>
      </c>
      <c r="B16" s="15">
        <v>3</v>
      </c>
      <c r="C16" s="32">
        <v>2</v>
      </c>
      <c r="D16" s="58">
        <f t="shared" si="0"/>
        <v>0.66666666666666663</v>
      </c>
      <c r="E16" s="16">
        <f t="shared" si="2"/>
        <v>1.1904761904761902</v>
      </c>
      <c r="F16" s="32">
        <v>1</v>
      </c>
      <c r="G16" s="44">
        <v>0</v>
      </c>
      <c r="H16" s="56">
        <f t="shared" si="1"/>
        <v>0</v>
      </c>
      <c r="I16" s="16">
        <f t="shared" si="3"/>
        <v>0</v>
      </c>
      <c r="J16" s="65">
        <v>19183.75</v>
      </c>
      <c r="K16" s="33">
        <f t="shared" si="4"/>
        <v>2.39796875</v>
      </c>
    </row>
    <row r="17" spans="1:12" s="101" customFormat="1" ht="16.5" customHeight="1" x14ac:dyDescent="0.25">
      <c r="A17" s="17" t="s">
        <v>53</v>
      </c>
      <c r="B17" s="15">
        <v>55</v>
      </c>
      <c r="C17" s="32">
        <v>30</v>
      </c>
      <c r="D17" s="58">
        <f t="shared" si="0"/>
        <v>0.54545454545454541</v>
      </c>
      <c r="E17" s="16">
        <f t="shared" si="2"/>
        <v>0.97402597402597391</v>
      </c>
      <c r="F17" s="32">
        <v>64</v>
      </c>
      <c r="G17" s="44">
        <v>36</v>
      </c>
      <c r="H17" s="56">
        <f t="shared" si="1"/>
        <v>0.5625</v>
      </c>
      <c r="I17" s="16">
        <f t="shared" si="3"/>
        <v>1.0044642857142856</v>
      </c>
      <c r="J17" s="65">
        <v>11844.655000000001</v>
      </c>
      <c r="K17" s="33">
        <f t="shared" si="4"/>
        <v>1.4805818750000002</v>
      </c>
    </row>
    <row r="18" spans="1:12" s="101" customFormat="1" ht="16.5" customHeight="1" x14ac:dyDescent="0.25">
      <c r="A18" s="17" t="s">
        <v>77</v>
      </c>
      <c r="B18" s="15">
        <v>17</v>
      </c>
      <c r="C18" s="32">
        <v>11</v>
      </c>
      <c r="D18" s="58">
        <f>IF(B18&gt;0,C18/B18,0)</f>
        <v>0.6470588235294118</v>
      </c>
      <c r="E18" s="16">
        <f t="shared" si="2"/>
        <v>1.1554621848739495</v>
      </c>
      <c r="F18" s="32">
        <v>13</v>
      </c>
      <c r="G18" s="44">
        <v>9</v>
      </c>
      <c r="H18" s="56">
        <f>IF(F18&gt;0,G18/F18,0)</f>
        <v>0.69230769230769229</v>
      </c>
      <c r="I18" s="16">
        <f t="shared" si="3"/>
        <v>1.2362637362637361</v>
      </c>
      <c r="J18" s="65">
        <v>11580.18</v>
      </c>
      <c r="K18" s="33">
        <f t="shared" si="4"/>
        <v>1.4475225</v>
      </c>
    </row>
    <row r="19" spans="1:12" s="101" customFormat="1" ht="16.5" customHeight="1" x14ac:dyDescent="0.25">
      <c r="A19" s="17" t="s">
        <v>78</v>
      </c>
      <c r="B19" s="15">
        <v>45</v>
      </c>
      <c r="C19" s="32">
        <v>22</v>
      </c>
      <c r="D19" s="58">
        <f t="shared" si="0"/>
        <v>0.48888888888888887</v>
      </c>
      <c r="E19" s="16">
        <f t="shared" si="2"/>
        <v>0.87301587301587291</v>
      </c>
      <c r="F19" s="32">
        <v>48</v>
      </c>
      <c r="G19" s="44">
        <v>23</v>
      </c>
      <c r="H19" s="56">
        <f t="shared" si="1"/>
        <v>0.47916666666666669</v>
      </c>
      <c r="I19" s="16">
        <f t="shared" si="3"/>
        <v>0.85565476190476186</v>
      </c>
      <c r="J19" s="65">
        <v>13328.91</v>
      </c>
      <c r="K19" s="33">
        <f t="shared" si="4"/>
        <v>1.6661137500000001</v>
      </c>
    </row>
    <row r="20" spans="1:12" s="101" customFormat="1" ht="16.5" customHeight="1" x14ac:dyDescent="0.25">
      <c r="A20" s="17" t="s">
        <v>56</v>
      </c>
      <c r="B20" s="15">
        <v>37</v>
      </c>
      <c r="C20" s="32">
        <v>24</v>
      </c>
      <c r="D20" s="58">
        <f t="shared" si="0"/>
        <v>0.64864864864864868</v>
      </c>
      <c r="E20" s="16">
        <f t="shared" si="2"/>
        <v>1.1583011583011582</v>
      </c>
      <c r="F20" s="32">
        <v>41</v>
      </c>
      <c r="G20" s="44">
        <v>24</v>
      </c>
      <c r="H20" s="56">
        <f t="shared" si="1"/>
        <v>0.58536585365853655</v>
      </c>
      <c r="I20" s="16">
        <f t="shared" si="3"/>
        <v>1.0452961672473866</v>
      </c>
      <c r="J20" s="65">
        <v>9432.5649999999987</v>
      </c>
      <c r="K20" s="33">
        <f t="shared" si="4"/>
        <v>1.1790706249999998</v>
      </c>
    </row>
    <row r="21" spans="1:12" s="101" customFormat="1" ht="16.5" customHeight="1" thickBot="1" x14ac:dyDescent="0.3">
      <c r="A21" s="18" t="s">
        <v>57</v>
      </c>
      <c r="B21" s="19">
        <v>36</v>
      </c>
      <c r="C21" s="41">
        <v>17</v>
      </c>
      <c r="D21" s="59">
        <f t="shared" si="0"/>
        <v>0.47222222222222221</v>
      </c>
      <c r="E21" s="20">
        <f t="shared" si="2"/>
        <v>0.84325396825396814</v>
      </c>
      <c r="F21" s="34">
        <v>31</v>
      </c>
      <c r="G21" s="74">
        <v>21</v>
      </c>
      <c r="H21" s="57">
        <f t="shared" si="1"/>
        <v>0.67741935483870963</v>
      </c>
      <c r="I21" s="20">
        <f t="shared" si="3"/>
        <v>1.2096774193548385</v>
      </c>
      <c r="J21" s="99">
        <v>12166</v>
      </c>
      <c r="K21" s="110">
        <f t="shared" si="4"/>
        <v>1.52075</v>
      </c>
    </row>
    <row r="22" spans="1:12" s="102" customFormat="1" ht="16.5" customHeight="1" thickBot="1" x14ac:dyDescent="0.3">
      <c r="A22" s="21" t="s">
        <v>79</v>
      </c>
      <c r="B22" s="22">
        <v>580</v>
      </c>
      <c r="C22" s="42">
        <v>332</v>
      </c>
      <c r="D22" s="78">
        <f t="shared" si="0"/>
        <v>0.57241379310344831</v>
      </c>
      <c r="E22" s="23">
        <f t="shared" si="2"/>
        <v>1.0221674876847291</v>
      </c>
      <c r="F22" s="106">
        <v>555</v>
      </c>
      <c r="G22" s="42">
        <v>324</v>
      </c>
      <c r="H22" s="78">
        <f t="shared" si="1"/>
        <v>0.58378378378378382</v>
      </c>
      <c r="I22" s="23">
        <f t="shared" si="3"/>
        <v>1.0424710424710424</v>
      </c>
      <c r="J22" s="107">
        <v>11241.33</v>
      </c>
      <c r="K22" s="36">
        <f t="shared" si="4"/>
        <v>1.40516625</v>
      </c>
    </row>
    <row r="23" spans="1:12" s="102" customFormat="1" ht="16.5" customHeight="1" x14ac:dyDescent="0.25">
      <c r="A23" s="165" t="s">
        <v>88</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tabSelected="1"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MARCH 31, 2024</v>
      </c>
      <c r="B2" s="186"/>
      <c r="C2" s="186"/>
      <c r="D2" s="186"/>
      <c r="E2" s="186"/>
      <c r="F2" s="186"/>
      <c r="G2" s="186"/>
      <c r="H2" s="186"/>
      <c r="I2" s="186"/>
      <c r="J2" s="186"/>
      <c r="K2" s="187"/>
    </row>
    <row r="3" spans="1:13" s="100" customFormat="1" ht="20.149999999999999" customHeight="1" thickBot="1" x14ac:dyDescent="0.3">
      <c r="A3" s="188" t="s">
        <v>89</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740</v>
      </c>
      <c r="C6" s="112">
        <v>487</v>
      </c>
      <c r="D6" s="113">
        <f>+C6/B6</f>
        <v>0.65810810810810816</v>
      </c>
      <c r="E6" s="114">
        <f>D6/0.63</f>
        <v>1.0446160446160446</v>
      </c>
      <c r="F6" s="112">
        <v>536</v>
      </c>
      <c r="G6" s="43">
        <v>374</v>
      </c>
      <c r="H6" s="115">
        <f>+G6/F6</f>
        <v>0.69776119402985071</v>
      </c>
      <c r="I6" s="114">
        <f>H6/0.65</f>
        <v>1.0734787600459241</v>
      </c>
      <c r="J6" s="116">
        <v>9081</v>
      </c>
      <c r="K6" s="108">
        <f>(J6/8100)</f>
        <v>1.1211111111111112</v>
      </c>
    </row>
    <row r="7" spans="1:13" s="101" customFormat="1" ht="16.5" customHeight="1" x14ac:dyDescent="0.25">
      <c r="A7" s="17" t="s">
        <v>43</v>
      </c>
      <c r="B7" s="15">
        <v>3228</v>
      </c>
      <c r="C7" s="32">
        <v>2170</v>
      </c>
      <c r="D7" s="58">
        <f t="shared" ref="D7:D22" si="0">+C7/B7</f>
        <v>0.67224287484510536</v>
      </c>
      <c r="E7" s="16">
        <f>D7/0.63</f>
        <v>1.0670521822938179</v>
      </c>
      <c r="F7" s="32">
        <v>2665</v>
      </c>
      <c r="G7" s="44">
        <v>1968</v>
      </c>
      <c r="H7" s="56">
        <f t="shared" ref="H7:H22" si="1">+G7/F7</f>
        <v>0.7384615384615385</v>
      </c>
      <c r="I7" s="16">
        <f>H7/0.65</f>
        <v>1.136094674556213</v>
      </c>
      <c r="J7" s="65">
        <v>12863.880000000001</v>
      </c>
      <c r="K7" s="33">
        <f>(J7/8100)</f>
        <v>1.5881333333333334</v>
      </c>
    </row>
    <row r="8" spans="1:13" s="101" customFormat="1" ht="16.5" customHeight="1" x14ac:dyDescent="0.25">
      <c r="A8" s="17" t="s">
        <v>44</v>
      </c>
      <c r="B8" s="15">
        <v>2988</v>
      </c>
      <c r="C8" s="32">
        <v>2032</v>
      </c>
      <c r="D8" s="58">
        <f t="shared" si="0"/>
        <v>0.68005354752342706</v>
      </c>
      <c r="E8" s="16">
        <f t="shared" ref="E8:E21" si="2">D8/0.63</f>
        <v>1.0794500754340113</v>
      </c>
      <c r="F8" s="32">
        <v>2099</v>
      </c>
      <c r="G8" s="44">
        <v>1507</v>
      </c>
      <c r="H8" s="56">
        <f t="shared" si="1"/>
        <v>0.71796093377798953</v>
      </c>
      <c r="I8" s="16">
        <f t="shared" ref="I8:I21" si="3">H8/0.65</f>
        <v>1.1045552827353684</v>
      </c>
      <c r="J8" s="65">
        <v>11671.885</v>
      </c>
      <c r="K8" s="33">
        <f t="shared" ref="K8:K20" si="4">(J8/8100)</f>
        <v>1.4409734567901236</v>
      </c>
    </row>
    <row r="9" spans="1:13" s="101" customFormat="1" ht="16.5" customHeight="1" x14ac:dyDescent="0.25">
      <c r="A9" s="17" t="s">
        <v>45</v>
      </c>
      <c r="B9" s="15">
        <v>2506</v>
      </c>
      <c r="C9" s="32">
        <v>1675</v>
      </c>
      <c r="D9" s="58">
        <f t="shared" si="0"/>
        <v>0.66839584996009582</v>
      </c>
      <c r="E9" s="16">
        <f t="shared" si="2"/>
        <v>1.0609457935874538</v>
      </c>
      <c r="F9" s="32">
        <v>1982</v>
      </c>
      <c r="G9" s="44">
        <v>1394</v>
      </c>
      <c r="H9" s="56">
        <f t="shared" si="1"/>
        <v>0.70332996972754791</v>
      </c>
      <c r="I9" s="16">
        <f t="shared" si="3"/>
        <v>1.0820461072731506</v>
      </c>
      <c r="J9" s="65">
        <v>12512.82</v>
      </c>
      <c r="K9" s="33">
        <f t="shared" si="4"/>
        <v>1.5447925925925925</v>
      </c>
    </row>
    <row r="10" spans="1:13" s="101" customFormat="1" ht="16.5" customHeight="1" x14ac:dyDescent="0.25">
      <c r="A10" s="17" t="s">
        <v>72</v>
      </c>
      <c r="B10" s="15">
        <v>1073</v>
      </c>
      <c r="C10" s="32">
        <v>695</v>
      </c>
      <c r="D10" s="58">
        <f>IF(B10&gt;0,C10/B10,0)</f>
        <v>0.64771668219944079</v>
      </c>
      <c r="E10" s="16">
        <f t="shared" si="2"/>
        <v>1.0281217177768902</v>
      </c>
      <c r="F10" s="32">
        <v>952</v>
      </c>
      <c r="G10" s="44">
        <v>597</v>
      </c>
      <c r="H10" s="56">
        <f>IF(F10&gt;0,G10/F10,0)</f>
        <v>0.62710084033613445</v>
      </c>
      <c r="I10" s="16">
        <f t="shared" si="3"/>
        <v>0.96477052359405291</v>
      </c>
      <c r="J10" s="65">
        <v>11327.21</v>
      </c>
      <c r="K10" s="33">
        <f t="shared" si="4"/>
        <v>1.398420987654321</v>
      </c>
    </row>
    <row r="11" spans="1:13" s="101" customFormat="1" ht="16.5" customHeight="1" x14ac:dyDescent="0.25">
      <c r="A11" s="17" t="s">
        <v>47</v>
      </c>
      <c r="B11" s="15">
        <v>3395</v>
      </c>
      <c r="C11" s="32">
        <v>2257</v>
      </c>
      <c r="D11" s="58">
        <f t="shared" si="0"/>
        <v>0.66480117820324003</v>
      </c>
      <c r="E11" s="16">
        <f t="shared" si="2"/>
        <v>1.0552399654019682</v>
      </c>
      <c r="F11" s="32">
        <v>2451</v>
      </c>
      <c r="G11" s="44">
        <v>1786</v>
      </c>
      <c r="H11" s="56">
        <f t="shared" si="1"/>
        <v>0.72868217054263562</v>
      </c>
      <c r="I11" s="16">
        <f t="shared" si="3"/>
        <v>1.1210494931425163</v>
      </c>
      <c r="J11" s="65">
        <v>11640</v>
      </c>
      <c r="K11" s="33">
        <f t="shared" si="4"/>
        <v>1.4370370370370371</v>
      </c>
    </row>
    <row r="12" spans="1:13" s="101" customFormat="1" ht="16.5" customHeight="1" x14ac:dyDescent="0.25">
      <c r="A12" s="14" t="s">
        <v>73</v>
      </c>
      <c r="B12" s="15">
        <v>975</v>
      </c>
      <c r="C12" s="32">
        <v>653</v>
      </c>
      <c r="D12" s="58">
        <f t="shared" si="0"/>
        <v>0.66974358974358972</v>
      </c>
      <c r="E12" s="16">
        <f t="shared" si="2"/>
        <v>1.063085063085063</v>
      </c>
      <c r="F12" s="32">
        <v>670</v>
      </c>
      <c r="G12" s="44">
        <v>480</v>
      </c>
      <c r="H12" s="56">
        <f t="shared" si="1"/>
        <v>0.71641791044776115</v>
      </c>
      <c r="I12" s="16">
        <f t="shared" si="3"/>
        <v>1.1021814006888633</v>
      </c>
      <c r="J12" s="65">
        <v>11134.8</v>
      </c>
      <c r="K12" s="33">
        <f t="shared" si="4"/>
        <v>1.3746666666666665</v>
      </c>
    </row>
    <row r="13" spans="1:13" s="101" customFormat="1" ht="16.5" customHeight="1" x14ac:dyDescent="0.25">
      <c r="A13" s="17" t="s">
        <v>74</v>
      </c>
      <c r="B13" s="15">
        <v>1906</v>
      </c>
      <c r="C13" s="32">
        <v>1302</v>
      </c>
      <c r="D13" s="58">
        <f t="shared" si="0"/>
        <v>0.68310598111227705</v>
      </c>
      <c r="E13" s="16">
        <f t="shared" si="2"/>
        <v>1.0842952081147255</v>
      </c>
      <c r="F13" s="32">
        <v>1547</v>
      </c>
      <c r="G13" s="44">
        <v>1125</v>
      </c>
      <c r="H13" s="56">
        <f t="shared" si="1"/>
        <v>0.72721396250808013</v>
      </c>
      <c r="I13" s="16">
        <f t="shared" si="3"/>
        <v>1.1187907115508924</v>
      </c>
      <c r="J13" s="65">
        <v>14126.76</v>
      </c>
      <c r="K13" s="33">
        <f t="shared" si="4"/>
        <v>1.7440444444444445</v>
      </c>
    </row>
    <row r="14" spans="1:13" s="101" customFormat="1" ht="16.5" customHeight="1" x14ac:dyDescent="0.25">
      <c r="A14" s="17" t="s">
        <v>75</v>
      </c>
      <c r="B14" s="15">
        <v>1446</v>
      </c>
      <c r="C14" s="32">
        <v>977</v>
      </c>
      <c r="D14" s="58">
        <f t="shared" si="0"/>
        <v>0.67565698478561553</v>
      </c>
      <c r="E14" s="16">
        <f t="shared" si="2"/>
        <v>1.0724714044216119</v>
      </c>
      <c r="F14" s="32">
        <v>995</v>
      </c>
      <c r="G14" s="44">
        <v>741</v>
      </c>
      <c r="H14" s="56">
        <f t="shared" si="1"/>
        <v>0.74472361809045229</v>
      </c>
      <c r="I14" s="16">
        <f t="shared" si="3"/>
        <v>1.1457286432160805</v>
      </c>
      <c r="J14" s="65">
        <v>10489</v>
      </c>
      <c r="K14" s="33">
        <f t="shared" si="4"/>
        <v>1.2949382716049382</v>
      </c>
    </row>
    <row r="15" spans="1:13" s="101" customFormat="1" ht="16.5" customHeight="1" x14ac:dyDescent="0.25">
      <c r="A15" s="17" t="s">
        <v>51</v>
      </c>
      <c r="B15" s="15">
        <v>3634</v>
      </c>
      <c r="C15" s="32">
        <v>2470</v>
      </c>
      <c r="D15" s="58">
        <f t="shared" si="0"/>
        <v>0.67969179966978532</v>
      </c>
      <c r="E15" s="16">
        <f t="shared" si="2"/>
        <v>1.0788758724917227</v>
      </c>
      <c r="F15" s="32">
        <v>2639</v>
      </c>
      <c r="G15" s="44">
        <v>1905</v>
      </c>
      <c r="H15" s="56">
        <f t="shared" si="1"/>
        <v>0.72186434255399767</v>
      </c>
      <c r="I15" s="16">
        <f t="shared" si="3"/>
        <v>1.1105605270061503</v>
      </c>
      <c r="J15" s="65">
        <v>9599.2799999999988</v>
      </c>
      <c r="K15" s="33">
        <f t="shared" si="4"/>
        <v>1.1850962962962961</v>
      </c>
    </row>
    <row r="16" spans="1:13" s="101" customFormat="1" ht="16.5" customHeight="1" x14ac:dyDescent="0.25">
      <c r="A16" s="17" t="s">
        <v>76</v>
      </c>
      <c r="B16" s="15">
        <v>3007</v>
      </c>
      <c r="C16" s="32">
        <v>2063</v>
      </c>
      <c r="D16" s="58">
        <f t="shared" si="0"/>
        <v>0.68606584635849688</v>
      </c>
      <c r="E16" s="16">
        <f t="shared" si="2"/>
        <v>1.088993406918249</v>
      </c>
      <c r="F16" s="32">
        <v>1930</v>
      </c>
      <c r="G16" s="44">
        <v>1372</v>
      </c>
      <c r="H16" s="56">
        <f t="shared" si="1"/>
        <v>0.71088082901554406</v>
      </c>
      <c r="I16" s="16">
        <f t="shared" si="3"/>
        <v>1.0936628138700677</v>
      </c>
      <c r="J16" s="65">
        <v>13747.58</v>
      </c>
      <c r="K16" s="33">
        <f t="shared" si="4"/>
        <v>1.6972320987654321</v>
      </c>
    </row>
    <row r="17" spans="1:12" s="101" customFormat="1" ht="16.5" customHeight="1" x14ac:dyDescent="0.25">
      <c r="A17" s="17" t="s">
        <v>53</v>
      </c>
      <c r="B17" s="15">
        <v>4297</v>
      </c>
      <c r="C17" s="32">
        <v>2912</v>
      </c>
      <c r="D17" s="58">
        <f t="shared" si="0"/>
        <v>0.67768210379334415</v>
      </c>
      <c r="E17" s="16">
        <f t="shared" si="2"/>
        <v>1.0756858790370543</v>
      </c>
      <c r="F17" s="32">
        <v>3324</v>
      </c>
      <c r="G17" s="44">
        <v>2372</v>
      </c>
      <c r="H17" s="56">
        <f t="shared" si="1"/>
        <v>0.7135980746089049</v>
      </c>
      <c r="I17" s="16">
        <f t="shared" si="3"/>
        <v>1.0978431917060074</v>
      </c>
      <c r="J17" s="65">
        <v>17500.02</v>
      </c>
      <c r="K17" s="33">
        <f t="shared" si="4"/>
        <v>2.1604962962962961</v>
      </c>
    </row>
    <row r="18" spans="1:12" s="101" customFormat="1" ht="16.5" customHeight="1" x14ac:dyDescent="0.25">
      <c r="A18" s="17" t="s">
        <v>77</v>
      </c>
      <c r="B18" s="15">
        <v>4518</v>
      </c>
      <c r="C18" s="32">
        <v>3010</v>
      </c>
      <c r="D18" s="58">
        <f>IF(B18&gt;0,C18/B18,0)</f>
        <v>0.66622399291722001</v>
      </c>
      <c r="E18" s="16">
        <f t="shared" si="2"/>
        <v>1.0574984014559048</v>
      </c>
      <c r="F18" s="32">
        <v>3719</v>
      </c>
      <c r="G18" s="44">
        <v>2625</v>
      </c>
      <c r="H18" s="56">
        <f>IF(F18&gt;0,G18/F18,0)</f>
        <v>0.70583490185533748</v>
      </c>
      <c r="I18" s="16">
        <f t="shared" si="3"/>
        <v>1.0858998490082115</v>
      </c>
      <c r="J18" s="65">
        <v>17265.47</v>
      </c>
      <c r="K18" s="33">
        <f t="shared" si="4"/>
        <v>2.1315395061728397</v>
      </c>
    </row>
    <row r="19" spans="1:12" s="101" customFormat="1" ht="16.5" customHeight="1" x14ac:dyDescent="0.25">
      <c r="A19" s="17" t="s">
        <v>78</v>
      </c>
      <c r="B19" s="15">
        <v>1709</v>
      </c>
      <c r="C19" s="32">
        <v>1160</v>
      </c>
      <c r="D19" s="58">
        <f t="shared" si="0"/>
        <v>0.67875950848449385</v>
      </c>
      <c r="E19" s="16">
        <f t="shared" si="2"/>
        <v>1.0773960452134823</v>
      </c>
      <c r="F19" s="32">
        <v>1312</v>
      </c>
      <c r="G19" s="44">
        <v>891</v>
      </c>
      <c r="H19" s="56">
        <f t="shared" si="1"/>
        <v>0.67911585365853655</v>
      </c>
      <c r="I19" s="16">
        <f t="shared" si="3"/>
        <v>1.0447936210131332</v>
      </c>
      <c r="J19" s="65">
        <v>12873.225</v>
      </c>
      <c r="K19" s="33">
        <f t="shared" si="4"/>
        <v>1.5892870370370371</v>
      </c>
    </row>
    <row r="20" spans="1:12" s="101" customFormat="1" ht="16.5" customHeight="1" x14ac:dyDescent="0.25">
      <c r="A20" s="17" t="s">
        <v>56</v>
      </c>
      <c r="B20" s="15">
        <v>1751</v>
      </c>
      <c r="C20" s="32">
        <v>1155</v>
      </c>
      <c r="D20" s="58">
        <f t="shared" si="0"/>
        <v>0.65962307252998287</v>
      </c>
      <c r="E20" s="16">
        <f t="shared" si="2"/>
        <v>1.0470207500475919</v>
      </c>
      <c r="F20" s="32">
        <v>1391</v>
      </c>
      <c r="G20" s="44">
        <v>990</v>
      </c>
      <c r="H20" s="56">
        <f t="shared" si="1"/>
        <v>0.71171818835370237</v>
      </c>
      <c r="I20" s="16">
        <f t="shared" si="3"/>
        <v>1.0949510590056959</v>
      </c>
      <c r="J20" s="65">
        <v>13117.84</v>
      </c>
      <c r="K20" s="33">
        <f t="shared" si="4"/>
        <v>1.6194864197530865</v>
      </c>
    </row>
    <row r="21" spans="1:12" s="101" customFormat="1" ht="16.5" customHeight="1" thickBot="1" x14ac:dyDescent="0.3">
      <c r="A21" s="18" t="s">
        <v>57</v>
      </c>
      <c r="B21" s="19">
        <v>2941</v>
      </c>
      <c r="C21" s="41">
        <v>1932</v>
      </c>
      <c r="D21" s="59">
        <f t="shared" si="0"/>
        <v>0.65691941516490993</v>
      </c>
      <c r="E21" s="16">
        <f t="shared" si="2"/>
        <v>1.042729230420492</v>
      </c>
      <c r="F21" s="34">
        <v>2358</v>
      </c>
      <c r="G21" s="74">
        <v>1645</v>
      </c>
      <c r="H21" s="57">
        <f t="shared" si="1"/>
        <v>0.69762510602205263</v>
      </c>
      <c r="I21" s="16">
        <f t="shared" si="3"/>
        <v>1.073269393880081</v>
      </c>
      <c r="J21" s="99">
        <v>14302.66</v>
      </c>
      <c r="K21" s="33">
        <f>(J21/8100)</f>
        <v>1.7657604938271605</v>
      </c>
    </row>
    <row r="22" spans="1:12" s="102" customFormat="1" ht="16.5" customHeight="1" thickBot="1" x14ac:dyDescent="0.3">
      <c r="A22" s="21" t="s">
        <v>79</v>
      </c>
      <c r="B22" s="22">
        <v>40114</v>
      </c>
      <c r="C22" s="42">
        <v>26950</v>
      </c>
      <c r="D22" s="78">
        <f t="shared" si="0"/>
        <v>0.67183526948197636</v>
      </c>
      <c r="E22" s="23">
        <f>D22/0.63</f>
        <v>1.0664051896539308</v>
      </c>
      <c r="F22" s="106">
        <v>30570</v>
      </c>
      <c r="G22" s="42">
        <v>21772</v>
      </c>
      <c r="H22" s="78">
        <f t="shared" si="1"/>
        <v>0.71220150474321231</v>
      </c>
      <c r="I22" s="23">
        <f>H22/0.65</f>
        <v>1.0956946226818651</v>
      </c>
      <c r="J22" s="107">
        <v>12946.61</v>
      </c>
      <c r="K22" s="36">
        <f>(J22/8100)</f>
        <v>1.5983469135802471</v>
      </c>
    </row>
    <row r="23" spans="1:12" s="102" customFormat="1" ht="16.5" customHeight="1" x14ac:dyDescent="0.25">
      <c r="A23" s="165" t="str">
        <f>'2 - Job Seeker'!A25:K25</f>
        <v>*State Labor Exchange Goals:   Q2 EE Rate = 63%    Q4 EE Rate = 65%    Median Earnings = $8100</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5" ma:contentTypeDescription="Create a new document." ma:contentTypeScope="" ma:versionID="ec184bb3937ccf786f06a0f55099a588">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896728f8de559250406524062321555d"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4.xml><?xml version="1.0" encoding="utf-8"?>
<ds:datastoreItem xmlns:ds="http://schemas.openxmlformats.org/officeDocument/2006/customXml" ds:itemID="{CD3A3D67-5E73-4A14-ABB8-B07C543BC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(DCS)</cp:lastModifiedBy>
  <cp:revision/>
  <dcterms:created xsi:type="dcterms:W3CDTF">2002-02-12T20:34:33Z</dcterms:created>
  <dcterms:modified xsi:type="dcterms:W3CDTF">2024-05-22T18:29:34Z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