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4 06302024/"/>
    </mc:Choice>
  </mc:AlternateContent>
  <xr:revisionPtr revIDLastSave="167" documentId="11_AE56BC44DF4AEACBE23886ABDCF5BC7FE563A7F3" xr6:coauthVersionLast="47" xr6:coauthVersionMax="47" xr10:uidLastSave="{67CE6185-47EE-4E8B-BF76-8F2D62911B9A}"/>
  <bookViews>
    <workbookView xWindow="-120" yWindow="-120" windowWidth="19410" windowHeight="9705" tabRatio="935" firstSheet="5" activeTab="9" xr2:uid="{00000000-000D-0000-FFFF-FFFF00000000}"/>
  </bookViews>
  <sheets>
    <sheet name="Cover Sheet " sheetId="56" r:id="rId1"/>
    <sheet name="1 In School Youth Part" sheetId="38" r:id="rId2"/>
    <sheet name="2 Out of School Youth Part" sheetId="37" r:id="rId3"/>
    <sheet name="3 Total Youth Part" sheetId="39" r:id="rId4"/>
    <sheet name="4 In School Youth Exits" sheetId="42" r:id="rId5"/>
    <sheet name="5 Out School Youth Exits" sheetId="62" r:id="rId6"/>
    <sheet name="6 Total Youth Exits" sheetId="63" r:id="rId7"/>
    <sheet name="7 In School Characteristic" sheetId="64" r:id="rId8"/>
    <sheet name="8 Out School Characteristics" sheetId="60" r:id="rId9"/>
    <sheet name="9 Total Characteristics" sheetId="61" r:id="rId10"/>
  </sheets>
  <definedNames>
    <definedName name="_xlnm.Print_Area" localSheetId="1">'1 In School Youth Part'!$A$1:$N$23</definedName>
    <definedName name="_xlnm.Print_Area" localSheetId="2">'2 Out of School Youth Part'!$A$1:$N$23</definedName>
    <definedName name="_xlnm.Print_Area" localSheetId="3">'3 Total Youth Part'!$A$1:$N$23</definedName>
    <definedName name="_xlnm.Print_Area" localSheetId="4">'4 In School Youth Exits'!$A$1:$O$26</definedName>
    <definedName name="_xlnm.Print_Area" localSheetId="5">'5 Out School Youth Exits'!$A$1:$O$26</definedName>
    <definedName name="_xlnm.Print_Area" localSheetId="6">'6 Total Youth Exits'!$A$1:$O$26</definedName>
    <definedName name="_xlnm.Print_Area" localSheetId="7">'7 In School Characteristic'!$A$1:$T$22</definedName>
    <definedName name="_xlnm.Print_Area" localSheetId="8">'8 Out School Characteristics'!$A$1:$T$22</definedName>
    <definedName name="_xlnm.Print_Area" localSheetId="9">'9 Total Characteristics'!$A$1:$T$22</definedName>
    <definedName name="_xlnm.Print_Area" localSheetId="0">'Cover Sheet '!$A$1:$C$31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38" l="1"/>
  <c r="D9" i="38"/>
  <c r="D10" i="38"/>
  <c r="D11" i="38"/>
  <c r="D12" i="38"/>
  <c r="D13" i="38"/>
  <c r="D14" i="38"/>
  <c r="D15" i="38"/>
  <c r="D16" i="38"/>
  <c r="D17" i="38"/>
  <c r="D18" i="38"/>
  <c r="D19" i="38"/>
  <c r="D20" i="38"/>
  <c r="D7" i="38"/>
  <c r="G7" i="42"/>
  <c r="G8" i="42"/>
  <c r="G9" i="42"/>
  <c r="G10" i="42"/>
  <c r="G11" i="42"/>
  <c r="G12" i="42"/>
  <c r="G13" i="42"/>
  <c r="G14" i="42"/>
  <c r="G15" i="42"/>
  <c r="G16" i="42"/>
  <c r="G17" i="42"/>
  <c r="G18" i="42"/>
  <c r="G19" i="42"/>
  <c r="G20" i="42"/>
  <c r="B20" i="64"/>
  <c r="B16" i="64"/>
  <c r="B6" i="64"/>
  <c r="K21" i="42"/>
  <c r="K20" i="42"/>
  <c r="K19" i="42"/>
  <c r="K17" i="42"/>
  <c r="K16" i="42"/>
  <c r="K15" i="42"/>
  <c r="K14" i="42"/>
  <c r="K13" i="42"/>
  <c r="K12" i="42"/>
  <c r="K11" i="42"/>
  <c r="K10" i="42"/>
  <c r="K9" i="42"/>
  <c r="K8" i="42"/>
  <c r="K7" i="42"/>
  <c r="K6" i="42"/>
  <c r="K18" i="42"/>
  <c r="J22" i="42" l="1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I7" i="63" l="1"/>
  <c r="I8" i="63"/>
  <c r="I9" i="63"/>
  <c r="I10" i="63"/>
  <c r="I11" i="63"/>
  <c r="I12" i="63"/>
  <c r="I13" i="63"/>
  <c r="I14" i="63"/>
  <c r="I15" i="63"/>
  <c r="I16" i="63"/>
  <c r="I17" i="63"/>
  <c r="I18" i="63"/>
  <c r="I19" i="63"/>
  <c r="I20" i="63"/>
  <c r="I21" i="63"/>
  <c r="O22" i="42" l="1"/>
  <c r="C22" i="42"/>
  <c r="B9" i="64"/>
  <c r="D6" i="42"/>
  <c r="G6" i="42"/>
  <c r="L6" i="42"/>
  <c r="L7" i="42"/>
  <c r="L8" i="42"/>
  <c r="L9" i="42"/>
  <c r="L10" i="42"/>
  <c r="L11" i="42"/>
  <c r="L12" i="42"/>
  <c r="L13" i="42"/>
  <c r="L14" i="42"/>
  <c r="L15" i="42"/>
  <c r="L16" i="42"/>
  <c r="L17" i="42"/>
  <c r="L18" i="42"/>
  <c r="L19" i="42"/>
  <c r="L20" i="42"/>
  <c r="G21" i="42"/>
  <c r="L21" i="42"/>
  <c r="D6" i="38"/>
  <c r="A4" i="61"/>
  <c r="A4" i="60"/>
  <c r="A4" i="64"/>
  <c r="B7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6" i="60"/>
  <c r="B21" i="64"/>
  <c r="B19" i="64"/>
  <c r="B18" i="64"/>
  <c r="B17" i="64"/>
  <c r="B15" i="64"/>
  <c r="B14" i="64"/>
  <c r="B13" i="64"/>
  <c r="B12" i="64"/>
  <c r="B11" i="64"/>
  <c r="B10" i="64"/>
  <c r="B8" i="64"/>
  <c r="B7" i="64"/>
  <c r="I22" i="42"/>
  <c r="D21" i="38"/>
  <c r="L8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7" i="62"/>
  <c r="L6" i="62"/>
  <c r="F22" i="42"/>
  <c r="A2" i="64"/>
  <c r="O11" i="63"/>
  <c r="O12" i="63"/>
  <c r="O13" i="63"/>
  <c r="O14" i="63"/>
  <c r="O15" i="63"/>
  <c r="O16" i="63"/>
  <c r="O17" i="63"/>
  <c r="O18" i="63"/>
  <c r="O19" i="63"/>
  <c r="O20" i="63"/>
  <c r="O21" i="63"/>
  <c r="O22" i="62"/>
  <c r="O22" i="63" s="1"/>
  <c r="O10" i="63"/>
  <c r="O9" i="63"/>
  <c r="O8" i="63"/>
  <c r="O7" i="63"/>
  <c r="O6" i="63"/>
  <c r="B7" i="63"/>
  <c r="E7" i="63"/>
  <c r="H7" i="63"/>
  <c r="B8" i="63"/>
  <c r="E8" i="63"/>
  <c r="H8" i="63"/>
  <c r="K8" i="63" s="1"/>
  <c r="B9" i="63"/>
  <c r="E9" i="63"/>
  <c r="H9" i="63"/>
  <c r="B10" i="63"/>
  <c r="E10" i="63"/>
  <c r="H10" i="63"/>
  <c r="B11" i="63"/>
  <c r="E11" i="63"/>
  <c r="H11" i="63"/>
  <c r="B12" i="63"/>
  <c r="E12" i="63"/>
  <c r="H12" i="63"/>
  <c r="K12" i="63" s="1"/>
  <c r="B13" i="63"/>
  <c r="E13" i="63"/>
  <c r="H13" i="63"/>
  <c r="B14" i="63"/>
  <c r="E14" i="63"/>
  <c r="H14" i="63"/>
  <c r="K14" i="63" s="1"/>
  <c r="B15" i="63"/>
  <c r="E15" i="63"/>
  <c r="H15" i="63"/>
  <c r="B16" i="63"/>
  <c r="E16" i="63"/>
  <c r="H16" i="63"/>
  <c r="B17" i="63"/>
  <c r="E17" i="63"/>
  <c r="H17" i="63"/>
  <c r="B18" i="63"/>
  <c r="E18" i="63"/>
  <c r="H18" i="63"/>
  <c r="B19" i="63"/>
  <c r="E19" i="63"/>
  <c r="H19" i="63"/>
  <c r="B20" i="63"/>
  <c r="E20" i="63"/>
  <c r="H20" i="63"/>
  <c r="K20" i="63" s="1"/>
  <c r="B21" i="63"/>
  <c r="E21" i="63"/>
  <c r="H21" i="63"/>
  <c r="B6" i="63"/>
  <c r="E6" i="63"/>
  <c r="H6" i="63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B22" i="62"/>
  <c r="E22" i="62"/>
  <c r="H22" i="62"/>
  <c r="K7" i="62"/>
  <c r="K6" i="62"/>
  <c r="B22" i="42"/>
  <c r="E22" i="42"/>
  <c r="H22" i="42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6" i="63"/>
  <c r="I6" i="63"/>
  <c r="F7" i="63"/>
  <c r="G7" i="63" s="1"/>
  <c r="F8" i="63"/>
  <c r="F9" i="63"/>
  <c r="F10" i="63"/>
  <c r="F11" i="63"/>
  <c r="G11" i="63" s="1"/>
  <c r="F12" i="63"/>
  <c r="F13" i="63"/>
  <c r="G13" i="63" s="1"/>
  <c r="F14" i="63"/>
  <c r="G14" i="63" s="1"/>
  <c r="F15" i="63"/>
  <c r="G15" i="63" s="1"/>
  <c r="F16" i="63"/>
  <c r="F17" i="63"/>
  <c r="F18" i="63"/>
  <c r="G18" i="63" s="1"/>
  <c r="F19" i="63"/>
  <c r="G19" i="63" s="1"/>
  <c r="F20" i="63"/>
  <c r="G20" i="63" s="1"/>
  <c r="F21" i="63"/>
  <c r="G21" i="63" s="1"/>
  <c r="F6" i="63"/>
  <c r="G6" i="63" s="1"/>
  <c r="C7" i="63"/>
  <c r="C8" i="63"/>
  <c r="D8" i="63" s="1"/>
  <c r="C9" i="63"/>
  <c r="C10" i="63"/>
  <c r="C11" i="63"/>
  <c r="C12" i="63"/>
  <c r="C13" i="63"/>
  <c r="D13" i="63" s="1"/>
  <c r="C14" i="63"/>
  <c r="C15" i="63"/>
  <c r="D15" i="63" s="1"/>
  <c r="C16" i="63"/>
  <c r="C17" i="63"/>
  <c r="C18" i="63"/>
  <c r="D18" i="63" s="1"/>
  <c r="C19" i="63"/>
  <c r="C21" i="63"/>
  <c r="C6" i="63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6" i="39"/>
  <c r="M7" i="39"/>
  <c r="M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1" i="39"/>
  <c r="M6" i="39"/>
  <c r="L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6" i="39"/>
  <c r="K7" i="39"/>
  <c r="K8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6" i="39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6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6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6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7" i="39"/>
  <c r="F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6" i="39"/>
  <c r="C8" i="39"/>
  <c r="B8" i="61" s="1"/>
  <c r="C9" i="39"/>
  <c r="B9" i="61" s="1"/>
  <c r="C10" i="39"/>
  <c r="B10" i="61" s="1"/>
  <c r="C11" i="39"/>
  <c r="B11" i="61" s="1"/>
  <c r="C12" i="39"/>
  <c r="B12" i="61" s="1"/>
  <c r="C13" i="39"/>
  <c r="B13" i="61" s="1"/>
  <c r="C14" i="39"/>
  <c r="B14" i="61" s="1"/>
  <c r="C15" i="39"/>
  <c r="B15" i="61" s="1"/>
  <c r="C16" i="39"/>
  <c r="B16" i="61" s="1"/>
  <c r="C17" i="39"/>
  <c r="B17" i="61" s="1"/>
  <c r="C18" i="39"/>
  <c r="B18" i="61" s="1"/>
  <c r="C19" i="39"/>
  <c r="B19" i="61" s="1"/>
  <c r="C20" i="39"/>
  <c r="B20" i="61" s="1"/>
  <c r="C21" i="39"/>
  <c r="B21" i="61" s="1"/>
  <c r="C7" i="39"/>
  <c r="B7" i="61" s="1"/>
  <c r="C6" i="39"/>
  <c r="B6" i="61" s="1"/>
  <c r="B8" i="39"/>
  <c r="D8" i="39" s="1"/>
  <c r="B9" i="39"/>
  <c r="D9" i="39" s="1"/>
  <c r="B10" i="39"/>
  <c r="B11" i="39"/>
  <c r="D11" i="39" s="1"/>
  <c r="B12" i="39"/>
  <c r="D12" i="39" s="1"/>
  <c r="B13" i="39"/>
  <c r="D13" i="39" s="1"/>
  <c r="B14" i="39"/>
  <c r="B15" i="39"/>
  <c r="B16" i="39"/>
  <c r="D16" i="39" s="1"/>
  <c r="B17" i="39"/>
  <c r="D17" i="39" s="1"/>
  <c r="B18" i="39"/>
  <c r="B19" i="39"/>
  <c r="B20" i="39"/>
  <c r="D20" i="39" s="1"/>
  <c r="B21" i="39"/>
  <c r="B6" i="39"/>
  <c r="B7" i="39"/>
  <c r="A1" i="63"/>
  <c r="A2" i="63"/>
  <c r="A4" i="63"/>
  <c r="A1" i="62"/>
  <c r="A2" i="62"/>
  <c r="D6" i="62"/>
  <c r="G6" i="62"/>
  <c r="D7" i="62"/>
  <c r="G7" i="62"/>
  <c r="D8" i="62"/>
  <c r="G8" i="62"/>
  <c r="D9" i="62"/>
  <c r="G9" i="62"/>
  <c r="D10" i="62"/>
  <c r="G10" i="62"/>
  <c r="D11" i="62"/>
  <c r="G11" i="62"/>
  <c r="D12" i="62"/>
  <c r="G12" i="62"/>
  <c r="D13" i="62"/>
  <c r="G13" i="62"/>
  <c r="D14" i="62"/>
  <c r="G14" i="62"/>
  <c r="D15" i="62"/>
  <c r="G15" i="62"/>
  <c r="D16" i="62"/>
  <c r="G16" i="62"/>
  <c r="D17" i="62"/>
  <c r="G17" i="62"/>
  <c r="D18" i="62"/>
  <c r="G18" i="62"/>
  <c r="D19" i="62"/>
  <c r="G19" i="62"/>
  <c r="D20" i="62"/>
  <c r="G20" i="62"/>
  <c r="D21" i="62"/>
  <c r="G21" i="62"/>
  <c r="C22" i="62"/>
  <c r="F22" i="62"/>
  <c r="I22" i="62"/>
  <c r="J22" i="62"/>
  <c r="N22" i="62"/>
  <c r="A2" i="61"/>
  <c r="A2" i="60"/>
  <c r="N22" i="37"/>
  <c r="M22" i="37"/>
  <c r="L22" i="37"/>
  <c r="K22" i="37"/>
  <c r="J22" i="37"/>
  <c r="I22" i="37"/>
  <c r="H22" i="37"/>
  <c r="G22" i="37"/>
  <c r="F22" i="37"/>
  <c r="E22" i="37"/>
  <c r="C22" i="37"/>
  <c r="B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A2" i="39"/>
  <c r="A1" i="39"/>
  <c r="N22" i="42"/>
  <c r="C22" i="38"/>
  <c r="B22" i="38"/>
  <c r="J22" i="38"/>
  <c r="A2" i="42"/>
  <c r="A2" i="37"/>
  <c r="N22" i="38"/>
  <c r="M22" i="38"/>
  <c r="L22" i="38"/>
  <c r="K22" i="38"/>
  <c r="I22" i="38"/>
  <c r="H22" i="38"/>
  <c r="G22" i="38"/>
  <c r="F22" i="38"/>
  <c r="E22" i="38"/>
  <c r="A1" i="42"/>
  <c r="A1" i="37"/>
  <c r="C20" i="63"/>
  <c r="D15" i="39"/>
  <c r="D17" i="63"/>
  <c r="H22" i="63" l="1"/>
  <c r="G22" i="62"/>
  <c r="B22" i="63"/>
  <c r="K22" i="42"/>
  <c r="K15" i="63"/>
  <c r="D6" i="63"/>
  <c r="D19" i="39"/>
  <c r="D22" i="38"/>
  <c r="N22" i="63"/>
  <c r="K21" i="63"/>
  <c r="K18" i="63"/>
  <c r="D22" i="62"/>
  <c r="K22" i="62"/>
  <c r="E22" i="63"/>
  <c r="G9" i="63"/>
  <c r="K10" i="63"/>
  <c r="G16" i="63"/>
  <c r="K7" i="63"/>
  <c r="G17" i="63"/>
  <c r="D11" i="63"/>
  <c r="D21" i="63"/>
  <c r="K6" i="63"/>
  <c r="D7" i="63"/>
  <c r="K19" i="63"/>
  <c r="K13" i="63"/>
  <c r="G12" i="63"/>
  <c r="G10" i="63"/>
  <c r="G8" i="63"/>
  <c r="K16" i="63"/>
  <c r="K11" i="63"/>
  <c r="K9" i="63"/>
  <c r="K17" i="63"/>
  <c r="D19" i="63"/>
  <c r="G22" i="39"/>
  <c r="B22" i="64"/>
  <c r="D10" i="39"/>
  <c r="D7" i="39"/>
  <c r="D18" i="39"/>
  <c r="D14" i="39"/>
  <c r="L20" i="63"/>
  <c r="L13" i="63"/>
  <c r="L9" i="63"/>
  <c r="L16" i="63"/>
  <c r="L14" i="63"/>
  <c r="L12" i="63"/>
  <c r="L10" i="63"/>
  <c r="D16" i="63"/>
  <c r="E22" i="39"/>
  <c r="F22" i="39"/>
  <c r="M22" i="39"/>
  <c r="K22" i="39"/>
  <c r="L22" i="39"/>
  <c r="D22" i="37"/>
  <c r="B22" i="60"/>
  <c r="L22" i="62"/>
  <c r="H22" i="39"/>
  <c r="J22" i="39"/>
  <c r="G22" i="42"/>
  <c r="B22" i="39"/>
  <c r="F22" i="63"/>
  <c r="L7" i="63"/>
  <c r="L18" i="63"/>
  <c r="D12" i="63"/>
  <c r="I22" i="63"/>
  <c r="D10" i="63"/>
  <c r="D20" i="63"/>
  <c r="L17" i="63"/>
  <c r="L11" i="63"/>
  <c r="L19" i="63"/>
  <c r="C22" i="63"/>
  <c r="L8" i="63"/>
  <c r="L21" i="63"/>
  <c r="D14" i="63"/>
  <c r="J22" i="63"/>
  <c r="L22" i="42"/>
  <c r="L6" i="63"/>
  <c r="L15" i="63"/>
  <c r="D9" i="63"/>
  <c r="D22" i="42"/>
  <c r="I22" i="39"/>
  <c r="N22" i="39"/>
  <c r="B22" i="61"/>
  <c r="C22" i="39"/>
  <c r="D21" i="39"/>
  <c r="D6" i="39"/>
  <c r="K22" i="63" l="1"/>
  <c r="G22" i="63"/>
  <c r="D22" i="39"/>
  <c r="D22" i="63"/>
  <c r="L22" i="63"/>
</calcChain>
</file>

<file path=xl/sharedStrings.xml><?xml version="1.0" encoding="utf-8"?>
<sst xmlns="http://schemas.openxmlformats.org/spreadsheetml/2006/main" count="363" uniqueCount="91">
  <si>
    <t xml:space="preserve"> TAB 7 - WIOA TITLE I PARTICIPANT SUMMARY</t>
  </si>
  <si>
    <t>YOUTH</t>
  </si>
  <si>
    <t>Participant Activities</t>
  </si>
  <si>
    <t xml:space="preserve">  Table 1 - In School Youth </t>
  </si>
  <si>
    <t xml:space="preserve">  Table 2 - Out of School Youth </t>
  </si>
  <si>
    <t xml:space="preserve">  Table 3 - Total Youth</t>
  </si>
  <si>
    <t>Exit and Outcome Summary</t>
  </si>
  <si>
    <t xml:space="preserve">  Table 4 - In School Youth </t>
  </si>
  <si>
    <t xml:space="preserve">  Table 5 - Out of School Youth </t>
  </si>
  <si>
    <t xml:space="preserve">  Table 6 - Total Youth</t>
  </si>
  <si>
    <t>Participant Characteristics</t>
  </si>
  <si>
    <t xml:space="preserve">  Table 7 - In School Youth </t>
  </si>
  <si>
    <t xml:space="preserve">  Table 8 - Out of School Youth </t>
  </si>
  <si>
    <t xml:space="preserve">  Table 9 - Total Youth</t>
  </si>
  <si>
    <t>Data Source:  Crystal Reports/MOSES Database</t>
  </si>
  <si>
    <t xml:space="preserve">Compiled by MassHire Department of Career Services </t>
  </si>
  <si>
    <t>TAB 7 - WIOA TITLE I PARTICIPANT SUMMARY</t>
  </si>
  <si>
    <t>TABLE 1 - IN SCHOOL YOUTH PARTICIPANT ACTIVITIES</t>
  </si>
  <si>
    <t>WORKFORCE AREA</t>
  </si>
  <si>
    <t>PARTICIPANTS</t>
  </si>
  <si>
    <t>ENROLLMENTS BY ACTIVITY (Multiple Counts)</t>
  </si>
  <si>
    <t>Annual
Plan</t>
  </si>
  <si>
    <t>YTD
Actual</t>
  </si>
  <si>
    <t>Pct.</t>
  </si>
  <si>
    <t>(1)
Educ Trng
&amp; Tutoring</t>
  </si>
  <si>
    <t>(2)
ESL/ABE/
GED
Alternative</t>
  </si>
  <si>
    <t>(3)
Finan-
cial Lit</t>
  </si>
  <si>
    <t>(4)
Summer
Empl                        Opp</t>
  </si>
  <si>
    <t>(5)
Work              Exp
/ OJT</t>
  </si>
  <si>
    <t>(6)
Occup
Skills</t>
  </si>
  <si>
    <t>(7)
Leadership
CommSvc</t>
  </si>
  <si>
    <t>(8)
Mentor</t>
  </si>
  <si>
    <t>(9)
Guide/
Counsel</t>
  </si>
  <si>
    <t>(10)
Other*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</si>
  <si>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</si>
  <si>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</si>
  <si>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</si>
  <si>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</si>
  <si>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</si>
  <si>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</si>
  <si>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</si>
  <si>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</si>
  <si>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</si>
  <si>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</si>
  <si>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</si>
  <si>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</si>
  <si>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</si>
  <si>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</si>
  <si>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</si>
  <si>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</si>
  <si>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</si>
  <si>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Activities  1: Educational training, tutoring and dropout prevention; 2: ESL, ABE, GED preparation, alternative school; 3: Financial Literacy; 4: Summer Employment Opportunities; 5: Work Experience and OJT; 6: Occupational Skills Training, including job readiness, customized training, workplace training and cooperative education; 7: Leadership Development and Community Service; 8: Mentoring; 9: Guidance and Comprehensive Counseling; 10: Activities counted in the "Other" column are non program related activities. (Supportive services and follow-up services are not included on this table.) For some youth contracts providing multiple activities, only the primary activity has been recorded on MOSES.  </t>
  </si>
  <si>
    <t>TABLE 2 - OUT OF SCHOOL YOUTH PARTICIPANT ACTIVITIES</t>
  </si>
  <si>
    <t>TABLE 3 - TOTAL YOUTH PARTICIPANT ACTIVITIES</t>
  </si>
  <si>
    <t xml:space="preserve">TABLE 4 - IN SCHOOL YOUTH EXIT AND OUTCOME SUMMARY </t>
  </si>
  <si>
    <t>TOTAL EXITS</t>
  </si>
  <si>
    <t>ENTERED EMPLOYMENTS</t>
  </si>
  <si>
    <t>ENT POST-HS TRN</t>
  </si>
  <si>
    <t>Exclusions</t>
  </si>
  <si>
    <t>PLACED EMP/
ED RATE</t>
  </si>
  <si>
    <t>AVG
WAGE</t>
  </si>
  <si>
    <t>DEG/CERT</t>
  </si>
  <si>
    <t>% of   Plan</t>
  </si>
  <si>
    <t xml:space="preserve">Exclusions:  Exiters who leave the program for any exlusionary reason are not counted in the placed in employment/education rate.  </t>
  </si>
  <si>
    <t xml:space="preserve">TABLE 5 - OUT OF SCHOOL YOUTH EXIT AND OUTCOME SUMMARY </t>
  </si>
  <si>
    <t xml:space="preserve">TABLE 6 - TOTAL YOUTH EXIT AND OUTCOME SUMMARY </t>
  </si>
  <si>
    <t xml:space="preserve">TABLE 7 - IN SCHOOL YOUTH PARTICIPANT CHARACTERISTICS </t>
  </si>
  <si>
    <t>PERCENTAGES OF TOTAL PARTICIPANTS</t>
  </si>
  <si>
    <t>Total
Enrs</t>
  </si>
  <si>
    <t>Age
14-18</t>
  </si>
  <si>
    <t>Age
19-21</t>
  </si>
  <si>
    <t>Age
22-24</t>
  </si>
  <si>
    <t>Female</t>
  </si>
  <si>
    <t>Hisp
or Latino</t>
  </si>
  <si>
    <t>Black or
African</t>
  </si>
  <si>
    <t>Asian or
Pacific
Islander</t>
  </si>
  <si>
    <t>Dis-
abled</t>
  </si>
  <si>
    <t>H.S.
Student</t>
  </si>
  <si>
    <t>H.S.
Dropout</t>
  </si>
  <si>
    <t>Limit-
ed Engl</t>
  </si>
  <si>
    <t>Math or
Reading
Level &lt; 9.0</t>
  </si>
  <si>
    <t>Offend</t>
  </si>
  <si>
    <t>Wel-
fare</t>
  </si>
  <si>
    <t>Foster
Child</t>
  </si>
  <si>
    <t>Home-less/Run-away</t>
  </si>
  <si>
    <t>Pregnant/
Parenting</t>
  </si>
  <si>
    <t>Reqs
Addtl      Asst</t>
  </si>
  <si>
    <t xml:space="preserve">TABLE 8 - OUT OF SCHOOL YOUTH PARTICIPANT CHARACTERISTICS </t>
  </si>
  <si>
    <t>Age
16-18</t>
  </si>
  <si>
    <t xml:space="preserve">TABLE 9 - TOTAL YOUTH PARTICIPANT CHARACTERISTICS </t>
  </si>
  <si>
    <t>FY24 QUARTER ENDING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</si>
</sst>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$&quot;#,##0.00"/>
    <numFmt numFmtId="165" formatCode="0;\-0;\-"/>
    <numFmt numFmtId="166" formatCode="0[$%-409];\-0[$%-409];\-"/>
    <numFmt numFmtId="167" formatCode="#,##0[$%-409]"/>
    <numFmt numFmtId="168" formatCode="#,##0;\-#,##0;\-"/>
    <numFmt numFmtId="169" formatCode="0_);\(0\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indent="2"/>
    </xf>
    <xf numFmtId="0" fontId="7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5" fillId="0" borderId="0" xfId="0" applyFont="1"/>
    <xf numFmtId="0" fontId="8" fillId="0" borderId="0" xfId="0" applyFont="1" applyAlignment="1">
      <alignment horizontal="left" indent="2"/>
    </xf>
    <xf numFmtId="0" fontId="9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center" vertical="center"/>
    </xf>
    <xf numFmtId="9" fontId="10" fillId="2" borderId="16" xfId="0" applyNumberFormat="1" applyFont="1" applyFill="1" applyBorder="1" applyAlignment="1">
      <alignment horizontal="center" vertical="center"/>
    </xf>
    <xf numFmtId="1" fontId="10" fillId="2" borderId="14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1" fontId="10" fillId="2" borderId="23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3" fontId="10" fillId="2" borderId="25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3" fontId="10" fillId="2" borderId="27" xfId="0" applyNumberFormat="1" applyFont="1" applyFill="1" applyBorder="1" applyAlignment="1">
      <alignment horizontal="center" vertical="center"/>
    </xf>
    <xf numFmtId="3" fontId="10" fillId="2" borderId="28" xfId="0" applyNumberFormat="1" applyFont="1" applyFill="1" applyBorder="1" applyAlignment="1">
      <alignment horizontal="center" vertical="center"/>
    </xf>
    <xf numFmtId="9" fontId="10" fillId="2" borderId="29" xfId="0" applyNumberFormat="1" applyFont="1" applyFill="1" applyBorder="1" applyAlignment="1">
      <alignment horizontal="center" vertical="center"/>
    </xf>
    <xf numFmtId="1" fontId="10" fillId="2" borderId="27" xfId="0" applyNumberFormat="1" applyFont="1" applyFill="1" applyBorder="1" applyAlignment="1">
      <alignment horizontal="center" vertical="center"/>
    </xf>
    <xf numFmtId="1" fontId="10" fillId="2" borderId="28" xfId="0" applyNumberFormat="1" applyFont="1" applyFill="1" applyBorder="1" applyAlignment="1">
      <alignment horizontal="center" vertical="center"/>
    </xf>
    <xf numFmtId="1" fontId="10" fillId="2" borderId="30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3" fontId="10" fillId="2" borderId="33" xfId="0" applyNumberFormat="1" applyFont="1" applyFill="1" applyBorder="1" applyAlignment="1">
      <alignment horizontal="center" vertical="center"/>
    </xf>
    <xf numFmtId="3" fontId="10" fillId="2" borderId="34" xfId="0" applyNumberFormat="1" applyFont="1" applyFill="1" applyBorder="1" applyAlignment="1">
      <alignment horizontal="center" vertical="center"/>
    </xf>
    <xf numFmtId="9" fontId="10" fillId="2" borderId="35" xfId="0" applyNumberFormat="1" applyFont="1" applyFill="1" applyBorder="1" applyAlignment="1">
      <alignment horizontal="center" vertical="center"/>
    </xf>
    <xf numFmtId="3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10" fillId="2" borderId="3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2" borderId="37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center" vertical="center"/>
    </xf>
    <xf numFmtId="3" fontId="10" fillId="2" borderId="40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3" fillId="0" borderId="41" xfId="0" applyFont="1" applyBorder="1" applyAlignment="1">
      <alignment horizontal="center" wrapText="1"/>
    </xf>
    <xf numFmtId="9" fontId="3" fillId="0" borderId="4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19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9" fontId="10" fillId="2" borderId="20" xfId="0" applyNumberFormat="1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9" fontId="10" fillId="2" borderId="42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2" borderId="24" xfId="0" applyNumberFormat="1" applyFont="1" applyFill="1" applyBorder="1" applyAlignment="1">
      <alignment horizontal="center" vertical="center"/>
    </xf>
    <xf numFmtId="1" fontId="10" fillId="2" borderId="44" xfId="0" applyNumberFormat="1" applyFont="1" applyFill="1" applyBorder="1" applyAlignment="1">
      <alignment horizontal="center" vertical="center"/>
    </xf>
    <xf numFmtId="3" fontId="10" fillId="2" borderId="45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3" fontId="10" fillId="2" borderId="47" xfId="0" applyNumberFormat="1" applyFont="1" applyFill="1" applyBorder="1" applyAlignment="1">
      <alignment horizontal="center" vertical="center"/>
    </xf>
    <xf numFmtId="9" fontId="10" fillId="2" borderId="19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/>
    </xf>
    <xf numFmtId="3" fontId="10" fillId="2" borderId="46" xfId="0" applyNumberFormat="1" applyFont="1" applyFill="1" applyBorder="1" applyAlignment="1">
      <alignment horizontal="center" vertical="center"/>
    </xf>
    <xf numFmtId="3" fontId="10" fillId="2" borderId="48" xfId="0" applyNumberFormat="1" applyFont="1" applyFill="1" applyBorder="1" applyAlignment="1">
      <alignment horizontal="center" vertical="center"/>
    </xf>
    <xf numFmtId="164" fontId="10" fillId="2" borderId="50" xfId="0" applyNumberFormat="1" applyFont="1" applyFill="1" applyBorder="1" applyAlignment="1">
      <alignment horizontal="center" vertical="center"/>
    </xf>
    <xf numFmtId="3" fontId="10" fillId="2" borderId="50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" fontId="10" fillId="2" borderId="51" xfId="0" applyNumberFormat="1" applyFont="1" applyFill="1" applyBorder="1" applyAlignment="1">
      <alignment horizontal="center" vertical="center"/>
    </xf>
    <xf numFmtId="1" fontId="10" fillId="2" borderId="33" xfId="0" applyNumberFormat="1" applyFont="1" applyFill="1" applyBorder="1" applyAlignment="1">
      <alignment horizontal="center" vertical="center"/>
    </xf>
    <xf numFmtId="3" fontId="10" fillId="2" borderId="52" xfId="0" applyNumberFormat="1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9" fontId="10" fillId="2" borderId="3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9" fontId="10" fillId="2" borderId="0" xfId="0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9" fontId="10" fillId="2" borderId="54" xfId="0" applyNumberFormat="1" applyFont="1" applyFill="1" applyBorder="1" applyAlignment="1">
      <alignment horizontal="center" vertical="center"/>
    </xf>
    <xf numFmtId="9" fontId="10" fillId="2" borderId="50" xfId="0" applyNumberFormat="1" applyFont="1" applyFill="1" applyBorder="1" applyAlignment="1">
      <alignment horizontal="center" vertical="center"/>
    </xf>
    <xf numFmtId="9" fontId="10" fillId="2" borderId="4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9" fontId="9" fillId="0" borderId="30" xfId="0" applyNumberFormat="1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3" fillId="0" borderId="6" xfId="0" applyFont="1" applyBorder="1" applyAlignment="1">
      <alignment vertical="center"/>
    </xf>
    <xf numFmtId="167" fontId="11" fillId="0" borderId="7" xfId="0" applyNumberFormat="1" applyFont="1" applyBorder="1" applyAlignment="1">
      <alignment horizontal="center" vertical="center"/>
    </xf>
    <xf numFmtId="167" fontId="11" fillId="0" borderId="59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8" xfId="0" applyNumberFormat="1" applyFont="1" applyBorder="1" applyAlignment="1">
      <alignment horizontal="center" vertical="center"/>
    </xf>
    <xf numFmtId="167" fontId="11" fillId="0" borderId="10" xfId="2" applyNumberFormat="1" applyFont="1" applyBorder="1" applyAlignment="1">
      <alignment horizontal="center" vertical="center"/>
    </xf>
    <xf numFmtId="167" fontId="11" fillId="0" borderId="8" xfId="2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5" fontId="11" fillId="0" borderId="6" xfId="0" applyNumberFormat="1" applyFont="1" applyBorder="1" applyAlignment="1">
      <alignment horizontal="center" vertical="center"/>
    </xf>
    <xf numFmtId="167" fontId="11" fillId="0" borderId="20" xfId="0" applyNumberFormat="1" applyFont="1" applyBorder="1" applyAlignment="1">
      <alignment horizontal="center" vertical="center"/>
    </xf>
    <xf numFmtId="167" fontId="11" fillId="0" borderId="60" xfId="0" applyNumberFormat="1" applyFont="1" applyBorder="1" applyAlignment="1">
      <alignment horizontal="center" vertical="center"/>
    </xf>
    <xf numFmtId="167" fontId="11" fillId="0" borderId="23" xfId="0" applyNumberFormat="1" applyFont="1" applyBorder="1" applyAlignment="1">
      <alignment horizontal="center" vertical="center"/>
    </xf>
    <xf numFmtId="167" fontId="11" fillId="0" borderId="21" xfId="0" applyNumberFormat="1" applyFont="1" applyBorder="1" applyAlignment="1">
      <alignment horizontal="center" vertical="center"/>
    </xf>
    <xf numFmtId="167" fontId="11" fillId="0" borderId="23" xfId="2" applyNumberFormat="1" applyFont="1" applyBorder="1" applyAlignment="1">
      <alignment horizontal="center" vertical="center"/>
    </xf>
    <xf numFmtId="167" fontId="11" fillId="0" borderId="21" xfId="2" applyNumberFormat="1" applyFont="1" applyBorder="1" applyAlignment="1">
      <alignment horizontal="center" vertical="center"/>
    </xf>
    <xf numFmtId="167" fontId="11" fillId="0" borderId="22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67" fontId="11" fillId="0" borderId="60" xfId="2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65" fontId="11" fillId="0" borderId="26" xfId="0" applyNumberFormat="1" applyFont="1" applyBorder="1" applyAlignment="1">
      <alignment horizontal="center" vertical="center"/>
    </xf>
    <xf numFmtId="167" fontId="11" fillId="0" borderId="46" xfId="2" applyNumberFormat="1" applyFont="1" applyBorder="1" applyAlignment="1">
      <alignment horizontal="center" vertical="center"/>
    </xf>
    <xf numFmtId="167" fontId="11" fillId="0" borderId="61" xfId="2" applyNumberFormat="1" applyFont="1" applyBorder="1" applyAlignment="1">
      <alignment horizontal="center" vertical="center"/>
    </xf>
    <xf numFmtId="167" fontId="11" fillId="0" borderId="49" xfId="2" applyNumberFormat="1" applyFont="1" applyBorder="1" applyAlignment="1">
      <alignment horizontal="center" vertical="center"/>
    </xf>
    <xf numFmtId="167" fontId="11" fillId="0" borderId="48" xfId="2" applyNumberFormat="1" applyFont="1" applyBorder="1" applyAlignment="1">
      <alignment horizontal="center" vertical="center"/>
    </xf>
    <xf numFmtId="167" fontId="11" fillId="0" borderId="62" xfId="2" applyNumberFormat="1" applyFont="1" applyBorder="1" applyAlignment="1">
      <alignment horizontal="center" vertical="center"/>
    </xf>
    <xf numFmtId="167" fontId="11" fillId="0" borderId="29" xfId="2" applyNumberFormat="1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168" fontId="11" fillId="0" borderId="39" xfId="0" applyNumberFormat="1" applyFont="1" applyBorder="1" applyAlignment="1">
      <alignment horizontal="center" vertical="center"/>
    </xf>
    <xf numFmtId="167" fontId="11" fillId="0" borderId="33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67" fontId="11" fillId="0" borderId="40" xfId="0" applyNumberFormat="1" applyFont="1" applyBorder="1" applyAlignment="1">
      <alignment horizontal="center" vertical="center"/>
    </xf>
    <xf numFmtId="167" fontId="11" fillId="0" borderId="34" xfId="0" applyNumberFormat="1" applyFont="1" applyBorder="1" applyAlignment="1">
      <alignment horizontal="center" vertical="center"/>
    </xf>
    <xf numFmtId="167" fontId="11" fillId="0" borderId="40" xfId="2" applyNumberFormat="1" applyFont="1" applyBorder="1" applyAlignment="1">
      <alignment horizontal="center" vertical="center"/>
    </xf>
    <xf numFmtId="167" fontId="11" fillId="0" borderId="35" xfId="0" applyNumberFormat="1" applyFont="1" applyBorder="1" applyAlignment="1">
      <alignment horizontal="center" vertical="center"/>
    </xf>
    <xf numFmtId="165" fontId="12" fillId="0" borderId="41" xfId="0" applyNumberFormat="1" applyFont="1" applyBorder="1" applyAlignment="1">
      <alignment horizontal="center" vertical="center"/>
    </xf>
    <xf numFmtId="167" fontId="12" fillId="0" borderId="7" xfId="0" applyNumberFormat="1" applyFont="1" applyBorder="1" applyAlignment="1">
      <alignment horizontal="center" vertical="center"/>
    </xf>
    <xf numFmtId="167" fontId="12" fillId="0" borderId="10" xfId="0" applyNumberFormat="1" applyFont="1" applyBorder="1" applyAlignment="1">
      <alignment horizontal="center" vertical="center"/>
    </xf>
    <xf numFmtId="167" fontId="12" fillId="0" borderId="8" xfId="0" applyNumberFormat="1" applyFont="1" applyBorder="1" applyAlignment="1">
      <alignment horizontal="center" vertical="center"/>
    </xf>
    <xf numFmtId="167" fontId="12" fillId="0" borderId="10" xfId="2" applyNumberFormat="1" applyFont="1" applyBorder="1" applyAlignment="1">
      <alignment horizontal="center" vertical="center"/>
    </xf>
    <xf numFmtId="167" fontId="12" fillId="0" borderId="8" xfId="2" applyNumberFormat="1" applyFont="1" applyBorder="1" applyAlignment="1">
      <alignment horizontal="center" vertical="center"/>
    </xf>
    <xf numFmtId="167" fontId="12" fillId="0" borderId="9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167" fontId="12" fillId="0" borderId="23" xfId="0" applyNumberFormat="1" applyFont="1" applyBorder="1" applyAlignment="1">
      <alignment horizontal="center" vertical="center"/>
    </xf>
    <xf numFmtId="167" fontId="12" fillId="0" borderId="21" xfId="0" applyNumberFormat="1" applyFont="1" applyBorder="1" applyAlignment="1">
      <alignment horizontal="center" vertical="center"/>
    </xf>
    <xf numFmtId="167" fontId="12" fillId="0" borderId="23" xfId="2" applyNumberFormat="1" applyFont="1" applyBorder="1" applyAlignment="1">
      <alignment horizontal="center" vertical="center"/>
    </xf>
    <xf numFmtId="167" fontId="12" fillId="0" borderId="22" xfId="0" applyNumberFormat="1" applyFont="1" applyBorder="1" applyAlignment="1">
      <alignment horizontal="center" vertical="center"/>
    </xf>
    <xf numFmtId="167" fontId="12" fillId="0" borderId="21" xfId="2" applyNumberFormat="1" applyFont="1" applyBorder="1" applyAlignment="1">
      <alignment horizontal="center" vertical="center"/>
    </xf>
    <xf numFmtId="165" fontId="12" fillId="0" borderId="26" xfId="0" applyNumberFormat="1" applyFont="1" applyBorder="1" applyAlignment="1">
      <alignment horizontal="center" vertical="center"/>
    </xf>
    <xf numFmtId="167" fontId="12" fillId="0" borderId="46" xfId="0" applyNumberFormat="1" applyFont="1" applyBorder="1" applyAlignment="1">
      <alignment horizontal="center" vertical="center"/>
    </xf>
    <xf numFmtId="167" fontId="12" fillId="0" borderId="49" xfId="0" applyNumberFormat="1" applyFont="1" applyBorder="1" applyAlignment="1">
      <alignment horizontal="center" vertical="center"/>
    </xf>
    <xf numFmtId="167" fontId="12" fillId="0" borderId="62" xfId="0" applyNumberFormat="1" applyFont="1" applyBorder="1" applyAlignment="1">
      <alignment horizontal="center" vertical="center"/>
    </xf>
    <xf numFmtId="167" fontId="12" fillId="0" borderId="49" xfId="2" applyNumberFormat="1" applyFont="1" applyBorder="1" applyAlignment="1">
      <alignment horizontal="center" vertical="center"/>
    </xf>
    <xf numFmtId="167" fontId="12" fillId="0" borderId="62" xfId="2" applyNumberFormat="1" applyFont="1" applyBorder="1" applyAlignment="1">
      <alignment horizontal="center" vertical="center"/>
    </xf>
    <xf numFmtId="167" fontId="12" fillId="0" borderId="50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168" fontId="12" fillId="0" borderId="39" xfId="1" applyNumberFormat="1" applyFont="1" applyBorder="1" applyAlignment="1">
      <alignment horizontal="center" vertical="center"/>
    </xf>
    <xf numFmtId="167" fontId="12" fillId="0" borderId="33" xfId="0" applyNumberFormat="1" applyFont="1" applyBorder="1" applyAlignment="1">
      <alignment horizontal="center" vertical="center"/>
    </xf>
    <xf numFmtId="167" fontId="12" fillId="0" borderId="40" xfId="0" applyNumberFormat="1" applyFont="1" applyBorder="1" applyAlignment="1">
      <alignment horizontal="center" vertical="center"/>
    </xf>
    <xf numFmtId="167" fontId="12" fillId="0" borderId="34" xfId="0" applyNumberFormat="1" applyFont="1" applyBorder="1" applyAlignment="1">
      <alignment horizontal="center" vertical="center"/>
    </xf>
    <xf numFmtId="167" fontId="12" fillId="0" borderId="40" xfId="2" applyNumberFormat="1" applyFont="1" applyBorder="1" applyAlignment="1">
      <alignment horizontal="center" vertical="center"/>
    </xf>
    <xf numFmtId="167" fontId="12" fillId="0" borderId="35" xfId="0" applyNumberFormat="1" applyFont="1" applyBorder="1" applyAlignment="1">
      <alignment horizontal="center" vertical="center"/>
    </xf>
    <xf numFmtId="165" fontId="12" fillId="0" borderId="32" xfId="0" applyNumberFormat="1" applyFont="1" applyBorder="1" applyAlignment="1">
      <alignment horizontal="center" vertical="center"/>
    </xf>
    <xf numFmtId="166" fontId="12" fillId="0" borderId="33" xfId="0" applyNumberFormat="1" applyFont="1" applyBorder="1" applyAlignment="1">
      <alignment horizontal="center" vertical="center"/>
    </xf>
    <xf numFmtId="166" fontId="12" fillId="0" borderId="40" xfId="0" applyNumberFormat="1" applyFont="1" applyBorder="1" applyAlignment="1">
      <alignment horizontal="center" vertical="center"/>
    </xf>
    <xf numFmtId="166" fontId="12" fillId="0" borderId="34" xfId="0" applyNumberFormat="1" applyFont="1" applyBorder="1" applyAlignment="1">
      <alignment horizontal="center" vertical="center"/>
    </xf>
    <xf numFmtId="166" fontId="12" fillId="0" borderId="35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1" xfId="0" applyFont="1" applyBorder="1" applyAlignment="1">
      <alignment horizontal="center" wrapText="1"/>
    </xf>
    <xf numFmtId="169" fontId="11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4" xfId="0" applyFont="1" applyBorder="1" applyAlignment="1">
      <alignment horizontal="center"/>
    </xf>
    <xf numFmtId="0" fontId="10" fillId="0" borderId="39" xfId="0" applyFont="1" applyBorder="1" applyAlignment="1">
      <alignment wrapText="1"/>
    </xf>
    <xf numFmtId="0" fontId="10" fillId="0" borderId="51" xfId="0" applyFont="1" applyBorder="1" applyAlignment="1">
      <alignment wrapText="1"/>
    </xf>
    <xf numFmtId="0" fontId="10" fillId="0" borderId="52" xfId="0" applyFont="1" applyBorder="1" applyAlignment="1">
      <alignment wrapText="1"/>
    </xf>
    <xf numFmtId="0" fontId="5" fillId="0" borderId="6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9" fontId="5" fillId="0" borderId="6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9" fontId="3" fillId="0" borderId="36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5" fillId="0" borderId="53" xfId="0" applyNumberFormat="1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9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3" xfId="0" applyFont="1" applyBorder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0" fillId="0" borderId="45" xfId="0" applyFont="1" applyBorder="1" applyAlignment="1">
      <alignment horizontal="left" wrapText="1" indent="1"/>
    </xf>
    <xf numFmtId="0" fontId="14" fillId="0" borderId="67" xfId="0" applyFont="1" applyBorder="1" applyAlignment="1">
      <alignment horizontal="left" wrapText="1"/>
    </xf>
    <xf numFmtId="0" fontId="14" fillId="0" borderId="56" xfId="0" applyFont="1" applyBorder="1" applyAlignment="1">
      <alignment horizontal="left"/>
    </xf>
    <xf numFmtId="9" fontId="9" fillId="0" borderId="36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9" fontId="5" fillId="0" borderId="1" xfId="0" applyNumberFormat="1" applyFont="1" applyBorder="1" applyAlignment="1">
      <alignment horizontal="center" vertical="center" wrapText="1"/>
    </xf>
    <xf numFmtId="9" fontId="5" fillId="0" borderId="66" xfId="0" applyNumberFormat="1" applyFont="1" applyBorder="1" applyAlignment="1">
      <alignment horizontal="center" vertical="center" wrapText="1"/>
    </xf>
    <xf numFmtId="9" fontId="5" fillId="0" borderId="53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248" name="Rectangle 2">
          <a:extLst>
            <a:ext uri="{FF2B5EF4-FFF2-40B4-BE49-F238E27FC236}">
              <a16:creationId xmlns:a16="http://schemas.microsoft.com/office/drawing/2014/main" id="{4A7CAD44-3324-49A7-BBC5-23486EADCCC8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7924800" cy="60102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zoomScale="90" zoomScaleNormal="90" workbookViewId="0">
      <selection activeCell="A32" sqref="A32"/>
    </sheetView>
  </sheetViews>
  <sheetFormatPr defaultColWidth="9.140625" defaultRowHeight="12.75" x14ac:dyDescent="0.2"/>
  <cols>
    <col min="1" max="1" width="24.5703125" style="1" customWidth="1"/>
    <col min="2" max="2" width="14.5703125" style="1" customWidth="1"/>
    <col min="3" max="3" width="80" style="1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17.25" customHeight="1" x14ac:dyDescent="0.25">
      <c r="A1" s="218"/>
      <c r="B1" s="218"/>
      <c r="C1" s="218"/>
    </row>
    <row r="2" spans="1:15" ht="17.25" customHeight="1" x14ac:dyDescent="0.3">
      <c r="A2" s="221"/>
      <c r="B2" s="221"/>
      <c r="C2" s="221"/>
    </row>
    <row r="3" spans="1:15" ht="17.25" customHeight="1" x14ac:dyDescent="0.3">
      <c r="A3" s="219"/>
      <c r="B3" s="219"/>
      <c r="C3" s="219"/>
    </row>
    <row r="4" spans="1:15" ht="17.25" customHeight="1" x14ac:dyDescent="0.3">
      <c r="A4" s="222" t="s">
        <v>0</v>
      </c>
      <c r="B4" s="221"/>
      <c r="C4" s="221"/>
      <c r="D4" s="2"/>
    </row>
    <row r="5" spans="1:15" ht="16.5" customHeight="1" x14ac:dyDescent="0.3">
      <c r="A5" s="221" t="s">
        <v>90</v>
      </c>
      <c r="B5" s="221"/>
      <c r="C5" s="221"/>
    </row>
    <row r="6" spans="1:15" ht="17.25" customHeight="1" x14ac:dyDescent="0.25">
      <c r="A6" s="3"/>
      <c r="B6" s="3"/>
      <c r="C6" s="3"/>
    </row>
    <row r="7" spans="1:15" ht="17.25" customHeight="1" x14ac:dyDescent="0.35">
      <c r="A7" s="220" t="s">
        <v>1</v>
      </c>
      <c r="B7" s="220"/>
      <c r="C7" s="220"/>
    </row>
    <row r="8" spans="1:15" ht="17.25" customHeight="1" x14ac:dyDescent="0.35">
      <c r="A8" s="215"/>
      <c r="B8" s="215"/>
      <c r="C8" s="215"/>
      <c r="N8" s="4"/>
      <c r="O8" s="4"/>
    </row>
    <row r="9" spans="1:15" ht="17.25" customHeight="1" x14ac:dyDescent="0.35">
      <c r="C9" s="5" t="s">
        <v>2</v>
      </c>
      <c r="D9" s="5"/>
      <c r="E9" s="5"/>
      <c r="N9" s="4"/>
      <c r="O9" s="4"/>
    </row>
    <row r="10" spans="1:15" ht="7.5" customHeight="1" x14ac:dyDescent="0.35">
      <c r="A10" s="6"/>
      <c r="B10" s="6"/>
      <c r="C10" s="7"/>
    </row>
    <row r="11" spans="1:15" ht="20.25" customHeight="1" x14ac:dyDescent="0.3">
      <c r="B11" s="6"/>
      <c r="C11" s="8" t="s">
        <v>3</v>
      </c>
    </row>
    <row r="12" spans="1:15" ht="20.25" customHeight="1" x14ac:dyDescent="0.3">
      <c r="B12" s="9"/>
      <c r="C12" s="8" t="s">
        <v>4</v>
      </c>
    </row>
    <row r="13" spans="1:15" ht="20.25" customHeight="1" x14ac:dyDescent="0.3">
      <c r="B13" s="6"/>
      <c r="C13" s="8" t="s">
        <v>5</v>
      </c>
    </row>
    <row r="14" spans="1:15" ht="17.25" customHeight="1" x14ac:dyDescent="0.35">
      <c r="B14" s="6"/>
      <c r="C14" s="5"/>
    </row>
    <row r="15" spans="1:15" ht="17.25" customHeight="1" x14ac:dyDescent="0.35">
      <c r="B15" s="6"/>
      <c r="C15" s="5" t="s">
        <v>6</v>
      </c>
    </row>
    <row r="16" spans="1:15" ht="6.75" customHeight="1" x14ac:dyDescent="0.35">
      <c r="A16" s="6"/>
      <c r="B16" s="6"/>
      <c r="C16" s="10"/>
    </row>
    <row r="17" spans="1:3" ht="20.25" customHeight="1" x14ac:dyDescent="0.3">
      <c r="B17" s="9"/>
      <c r="C17" s="8" t="s">
        <v>7</v>
      </c>
    </row>
    <row r="18" spans="1:3" ht="20.25" customHeight="1" x14ac:dyDescent="0.3">
      <c r="B18" s="9"/>
      <c r="C18" s="8" t="s">
        <v>8</v>
      </c>
    </row>
    <row r="19" spans="1:3" ht="20.25" customHeight="1" x14ac:dyDescent="0.3">
      <c r="A19" s="6"/>
      <c r="B19" s="6"/>
      <c r="C19" s="8" t="s">
        <v>9</v>
      </c>
    </row>
    <row r="20" spans="1:3" ht="17.25" customHeight="1" x14ac:dyDescent="0.35">
      <c r="A20" s="6"/>
      <c r="B20" s="6"/>
      <c r="C20" s="5"/>
    </row>
    <row r="21" spans="1:3" ht="17.25" customHeight="1" x14ac:dyDescent="0.35">
      <c r="A21" s="6"/>
      <c r="B21" s="6"/>
      <c r="C21" s="5" t="s">
        <v>10</v>
      </c>
    </row>
    <row r="22" spans="1:3" ht="6" customHeight="1" x14ac:dyDescent="0.35">
      <c r="A22" s="6"/>
      <c r="B22" s="6"/>
      <c r="C22" s="10"/>
    </row>
    <row r="23" spans="1:3" ht="20.25" customHeight="1" x14ac:dyDescent="0.3">
      <c r="A23" s="6"/>
      <c r="B23" s="6"/>
      <c r="C23" s="8" t="s">
        <v>11</v>
      </c>
    </row>
    <row r="24" spans="1:3" ht="20.25" customHeight="1" x14ac:dyDescent="0.3">
      <c r="A24" s="6"/>
      <c r="B24" s="6"/>
      <c r="C24" s="8" t="s">
        <v>12</v>
      </c>
    </row>
    <row r="25" spans="1:3" ht="20.25" customHeight="1" x14ac:dyDescent="0.3">
      <c r="A25" s="6"/>
      <c r="B25" s="6"/>
      <c r="C25" s="8" t="s">
        <v>13</v>
      </c>
    </row>
    <row r="26" spans="1:3" ht="17.25" customHeight="1" x14ac:dyDescent="0.25">
      <c r="A26" s="6"/>
      <c r="B26" s="6"/>
      <c r="C26" s="9"/>
    </row>
    <row r="27" spans="1:3" ht="17.25" customHeight="1" x14ac:dyDescent="0.2"/>
    <row r="28" spans="1:3" ht="12.75" customHeight="1" x14ac:dyDescent="0.2">
      <c r="A28" s="11"/>
    </row>
    <row r="29" spans="1:3" ht="16.5" customHeight="1" x14ac:dyDescent="0.2"/>
    <row r="30" spans="1:3" ht="11.25" customHeight="1" x14ac:dyDescent="0.2">
      <c r="A30" s="1" t="s">
        <v>14</v>
      </c>
      <c r="C30" s="12"/>
    </row>
    <row r="31" spans="1:3" x14ac:dyDescent="0.2">
      <c r="A31" s="1" t="s">
        <v>15</v>
      </c>
    </row>
  </sheetData>
  <mergeCells count="6">
    <mergeCell ref="A1:C1"/>
    <mergeCell ref="A3:C3"/>
    <mergeCell ref="A7:C7"/>
    <mergeCell ref="A2:C2"/>
    <mergeCell ref="A4:C4"/>
    <mergeCell ref="A5:C5"/>
  </mergeCells>
  <phoneticPr fontId="0" type="noConversion"/>
  <printOptions horizontalCentered="1" verticalCentered="1"/>
  <pageMargins left="0.7" right="0.7" top="0.55000000000000004" bottom="0.47" header="0.28000000000000003" footer="0.31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23"/>
  <sheetViews>
    <sheetView tabSelected="1" zoomScaleNormal="100" workbookViewId="0">
      <selection activeCell="A23" sqref="A23"/>
    </sheetView>
  </sheetViews>
  <sheetFormatPr defaultColWidth="9.140625" defaultRowHeight="12.75" x14ac:dyDescent="0.2"/>
  <cols>
    <col min="1" max="1" width="19.42578125" style="1" customWidth="1"/>
    <col min="2" max="2" width="6.140625" style="1" customWidth="1"/>
    <col min="3" max="5" width="5" style="1" bestFit="1" customWidth="1"/>
    <col min="6" max="6" width="5.855468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6.85546875" style="1" customWidth="1"/>
    <col min="11" max="11" width="6.42578125" style="120" customWidth="1"/>
    <col min="12" max="12" width="6.85546875" style="1" customWidth="1"/>
    <col min="13" max="13" width="6.28515625" style="1" customWidth="1"/>
    <col min="14" max="14" width="7" style="1" customWidth="1"/>
    <col min="15" max="15" width="5.5703125" style="1" customWidth="1"/>
    <col min="16" max="16" width="6.4257812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44" t="s">
        <v>16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4" ht="20.100000000000001" customHeight="1" x14ac:dyDescent="0.2">
      <c r="A2" s="273" t="str">
        <f>'1 In School Youth Part'!A2:N2</f>
        <v>FY24 QUARTER ENDING JUNE 30, 2024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5"/>
    </row>
    <row r="3" spans="1:24" ht="20.100000000000001" customHeight="1" thickBot="1" x14ac:dyDescent="0.3">
      <c r="A3" s="276" t="s">
        <v>89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8"/>
    </row>
    <row r="4" spans="1:24" ht="15" customHeight="1" x14ac:dyDescent="0.2">
      <c r="A4" s="265" t="str">
        <f>'1 In School Youth Part'!$A$4</f>
        <v>WORKFORCE AREA</v>
      </c>
      <c r="B4" s="249" t="s">
        <v>67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79"/>
      <c r="S4" s="279"/>
      <c r="T4" s="280"/>
    </row>
    <row r="5" spans="1:24" ht="50.25" customHeight="1" thickBot="1" x14ac:dyDescent="0.25">
      <c r="A5" s="266"/>
      <c r="B5" s="139" t="s">
        <v>68</v>
      </c>
      <c r="C5" s="139" t="s">
        <v>69</v>
      </c>
      <c r="D5" s="141" t="s">
        <v>70</v>
      </c>
      <c r="E5" s="142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8" t="s">
        <v>34</v>
      </c>
      <c r="B6" s="180">
        <f>'3 Total Youth Part'!C6</f>
        <v>56</v>
      </c>
      <c r="C6" s="181">
        <v>41.071428571428598</v>
      </c>
      <c r="D6" s="182">
        <v>37.5</v>
      </c>
      <c r="E6" s="183">
        <v>21.428571428571399</v>
      </c>
      <c r="F6" s="183">
        <v>60.714285714285701</v>
      </c>
      <c r="G6" s="182">
        <v>16.071428571428601</v>
      </c>
      <c r="H6" s="182">
        <v>30.3571428571429</v>
      </c>
      <c r="I6" s="184">
        <v>1.78571428571429</v>
      </c>
      <c r="J6" s="182">
        <v>12.5</v>
      </c>
      <c r="K6" s="182">
        <v>0</v>
      </c>
      <c r="L6" s="182">
        <v>73.214285714285694</v>
      </c>
      <c r="M6" s="185">
        <v>0</v>
      </c>
      <c r="N6" s="182">
        <v>10.714285714285699</v>
      </c>
      <c r="O6" s="182">
        <v>5.3571428571428603</v>
      </c>
      <c r="P6" s="182">
        <v>26.785714285714299</v>
      </c>
      <c r="Q6" s="182">
        <v>1.78571428571429</v>
      </c>
      <c r="R6" s="182">
        <v>0</v>
      </c>
      <c r="S6" s="182">
        <v>23.214285714285701</v>
      </c>
      <c r="T6" s="186">
        <v>0</v>
      </c>
      <c r="U6" s="28"/>
    </row>
    <row r="7" spans="1:24" s="29" customFormat="1" ht="21.95" customHeight="1" x14ac:dyDescent="0.2">
      <c r="A7" s="30" t="s">
        <v>35</v>
      </c>
      <c r="B7" s="187">
        <f>'3 Total Youth Part'!C7</f>
        <v>115</v>
      </c>
      <c r="C7" s="188">
        <v>13.0434782608696</v>
      </c>
      <c r="D7" s="189">
        <v>51.304347826087003</v>
      </c>
      <c r="E7" s="190">
        <v>35.652173913043498</v>
      </c>
      <c r="F7" s="190">
        <v>52.173913043478301</v>
      </c>
      <c r="G7" s="189">
        <v>43.478260869565197</v>
      </c>
      <c r="H7" s="189">
        <v>59.130434782608702</v>
      </c>
      <c r="I7" s="189">
        <v>1.73913043478261</v>
      </c>
      <c r="J7" s="189">
        <v>8.6956521739130395</v>
      </c>
      <c r="K7" s="189">
        <v>0</v>
      </c>
      <c r="L7" s="189">
        <v>43.478260869565197</v>
      </c>
      <c r="M7" s="190">
        <v>0.86956521739130399</v>
      </c>
      <c r="N7" s="189">
        <v>62.6086956521739</v>
      </c>
      <c r="O7" s="189">
        <v>6.9565217391304301</v>
      </c>
      <c r="P7" s="189">
        <v>20</v>
      </c>
      <c r="Q7" s="189">
        <v>0.86956521739130399</v>
      </c>
      <c r="R7" s="189">
        <v>10.4347826086957</v>
      </c>
      <c r="S7" s="189">
        <v>7.8260869565217401</v>
      </c>
      <c r="T7" s="192">
        <v>26.086956521739101</v>
      </c>
      <c r="U7" s="28"/>
    </row>
    <row r="8" spans="1:24" s="29" customFormat="1" ht="21.95" customHeight="1" x14ac:dyDescent="0.2">
      <c r="A8" s="18" t="s">
        <v>36</v>
      </c>
      <c r="B8" s="187">
        <f>'3 Total Youth Part'!C8</f>
        <v>19</v>
      </c>
      <c r="C8" s="188">
        <v>78.947368421052602</v>
      </c>
      <c r="D8" s="189">
        <v>10.526315789473699</v>
      </c>
      <c r="E8" s="190">
        <v>10.526315789473699</v>
      </c>
      <c r="F8" s="190">
        <v>47.368421052631597</v>
      </c>
      <c r="G8" s="189">
        <v>21.052631578947398</v>
      </c>
      <c r="H8" s="189">
        <v>21.052631578947398</v>
      </c>
      <c r="I8" s="189">
        <v>5.2631578947368398</v>
      </c>
      <c r="J8" s="189">
        <v>78.947368421052602</v>
      </c>
      <c r="K8" s="189">
        <v>0</v>
      </c>
      <c r="L8" s="189">
        <v>84.210526315789494</v>
      </c>
      <c r="M8" s="193">
        <v>0</v>
      </c>
      <c r="N8" s="189">
        <v>47.368421052631597</v>
      </c>
      <c r="O8" s="189">
        <v>0</v>
      </c>
      <c r="P8" s="189">
        <v>10.526315789473699</v>
      </c>
      <c r="Q8" s="189">
        <v>5.2631578947368398</v>
      </c>
      <c r="R8" s="189">
        <v>0</v>
      </c>
      <c r="S8" s="189">
        <v>0</v>
      </c>
      <c r="T8" s="192">
        <v>0</v>
      </c>
      <c r="U8" s="28"/>
    </row>
    <row r="9" spans="1:24" s="29" customFormat="1" ht="21.95" customHeight="1" x14ac:dyDescent="0.2">
      <c r="A9" s="18" t="s">
        <v>37</v>
      </c>
      <c r="B9" s="187">
        <f>'3 Total Youth Part'!C9</f>
        <v>66</v>
      </c>
      <c r="C9" s="188">
        <v>21.2121212121212</v>
      </c>
      <c r="D9" s="189">
        <v>42.424242424242401</v>
      </c>
      <c r="E9" s="190">
        <v>36.363636363636402</v>
      </c>
      <c r="F9" s="190">
        <v>59.090909090909101</v>
      </c>
      <c r="G9" s="189">
        <v>16.6666666666667</v>
      </c>
      <c r="H9" s="189">
        <v>75.757575757575793</v>
      </c>
      <c r="I9" s="189">
        <v>1.51515151515151</v>
      </c>
      <c r="J9" s="189">
        <v>31.818181818181799</v>
      </c>
      <c r="K9" s="189">
        <v>0</v>
      </c>
      <c r="L9" s="189">
        <v>4.5454545454545503</v>
      </c>
      <c r="M9" s="190">
        <v>9.0909090909090899</v>
      </c>
      <c r="N9" s="189">
        <v>34.848484848484901</v>
      </c>
      <c r="O9" s="189">
        <v>6.0606060606060597</v>
      </c>
      <c r="P9" s="189">
        <v>15.1515151515152</v>
      </c>
      <c r="Q9" s="189">
        <v>1.51515151515151</v>
      </c>
      <c r="R9" s="189">
        <v>19.696969696969699</v>
      </c>
      <c r="S9" s="189">
        <v>22.727272727272702</v>
      </c>
      <c r="T9" s="192">
        <v>9.0909090909090899</v>
      </c>
      <c r="U9" s="28"/>
    </row>
    <row r="10" spans="1:24" s="29" customFormat="1" ht="21.95" customHeight="1" x14ac:dyDescent="0.2">
      <c r="A10" s="18" t="s">
        <v>38</v>
      </c>
      <c r="B10" s="187">
        <f>'3 Total Youth Part'!C10</f>
        <v>66</v>
      </c>
      <c r="C10" s="188">
        <v>68.181818181818201</v>
      </c>
      <c r="D10" s="189">
        <v>22.727272727272702</v>
      </c>
      <c r="E10" s="190">
        <v>9.0909090909090899</v>
      </c>
      <c r="F10" s="190">
        <v>50</v>
      </c>
      <c r="G10" s="189">
        <v>28.7878787878788</v>
      </c>
      <c r="H10" s="189">
        <v>16.6666666666667</v>
      </c>
      <c r="I10" s="191">
        <v>10.6060606060606</v>
      </c>
      <c r="J10" s="189">
        <v>13.636363636363599</v>
      </c>
      <c r="K10" s="189">
        <v>0</v>
      </c>
      <c r="L10" s="189">
        <v>93.939393939393895</v>
      </c>
      <c r="M10" s="193">
        <v>3.0303030303030298</v>
      </c>
      <c r="N10" s="189">
        <v>0</v>
      </c>
      <c r="O10" s="189">
        <v>0</v>
      </c>
      <c r="P10" s="189">
        <v>3.0303030303030298</v>
      </c>
      <c r="Q10" s="189">
        <v>0</v>
      </c>
      <c r="R10" s="189">
        <v>4.5454545454545503</v>
      </c>
      <c r="S10" s="189">
        <v>3.0303030303030298</v>
      </c>
      <c r="T10" s="192">
        <v>0</v>
      </c>
      <c r="U10" s="28"/>
    </row>
    <row r="11" spans="1:24" s="29" customFormat="1" ht="21.95" customHeight="1" x14ac:dyDescent="0.2">
      <c r="A11" s="18" t="s">
        <v>39</v>
      </c>
      <c r="B11" s="187">
        <f>'3 Total Youth Part'!C11</f>
        <v>106</v>
      </c>
      <c r="C11" s="188">
        <v>47.169811320754697</v>
      </c>
      <c r="D11" s="189">
        <v>35.849056603773597</v>
      </c>
      <c r="E11" s="190">
        <v>16.981132075471699</v>
      </c>
      <c r="F11" s="190">
        <v>71.698113207547195</v>
      </c>
      <c r="G11" s="189">
        <v>35.849056603773597</v>
      </c>
      <c r="H11" s="189">
        <v>23.584905660377402</v>
      </c>
      <c r="I11" s="189">
        <v>7.5471698113207504</v>
      </c>
      <c r="J11" s="189">
        <v>8.4905660377358494</v>
      </c>
      <c r="K11" s="189">
        <v>0</v>
      </c>
      <c r="L11" s="189">
        <v>44.339622641509401</v>
      </c>
      <c r="M11" s="190">
        <v>0</v>
      </c>
      <c r="N11" s="189">
        <v>77.358490566037702</v>
      </c>
      <c r="O11" s="189">
        <v>0</v>
      </c>
      <c r="P11" s="189">
        <v>5.6603773584905701</v>
      </c>
      <c r="Q11" s="189">
        <v>0.94339622641509402</v>
      </c>
      <c r="R11" s="189">
        <v>6.6037735849056602</v>
      </c>
      <c r="S11" s="189">
        <v>13.207547169811299</v>
      </c>
      <c r="T11" s="192">
        <v>0</v>
      </c>
      <c r="U11" s="28"/>
    </row>
    <row r="12" spans="1:24" s="29" customFormat="1" ht="21.95" customHeight="1" x14ac:dyDescent="0.2">
      <c r="A12" s="18" t="s">
        <v>40</v>
      </c>
      <c r="B12" s="187">
        <f>'3 Total Youth Part'!C12</f>
        <v>29</v>
      </c>
      <c r="C12" s="188">
        <v>27.586206896551701</v>
      </c>
      <c r="D12" s="189">
        <v>41.379310344827601</v>
      </c>
      <c r="E12" s="190">
        <v>31.034482758620701</v>
      </c>
      <c r="F12" s="190">
        <v>24.137931034482801</v>
      </c>
      <c r="G12" s="189">
        <v>20.689655172413801</v>
      </c>
      <c r="H12" s="189">
        <v>17.241379310344801</v>
      </c>
      <c r="I12" s="189">
        <v>6.8965517241379297</v>
      </c>
      <c r="J12" s="189">
        <v>58.620689655172399</v>
      </c>
      <c r="K12" s="189">
        <v>0</v>
      </c>
      <c r="L12" s="189">
        <v>24.137931034482801</v>
      </c>
      <c r="M12" s="193">
        <v>13.7931034482759</v>
      </c>
      <c r="N12" s="189">
        <v>58.620689655172399</v>
      </c>
      <c r="O12" s="189">
        <v>6.8965517241379297</v>
      </c>
      <c r="P12" s="189">
        <v>27.586206896551701</v>
      </c>
      <c r="Q12" s="189">
        <v>3.4482758620689702</v>
      </c>
      <c r="R12" s="189">
        <v>6.8965517241379297</v>
      </c>
      <c r="S12" s="189">
        <v>3.4482758620689702</v>
      </c>
      <c r="T12" s="192">
        <v>27.586206896551701</v>
      </c>
      <c r="U12" s="28"/>
    </row>
    <row r="13" spans="1:24" s="29" customFormat="1" ht="21.95" customHeight="1" x14ac:dyDescent="0.2">
      <c r="A13" s="18" t="s">
        <v>41</v>
      </c>
      <c r="B13" s="187">
        <f>'3 Total Youth Part'!C13</f>
        <v>63</v>
      </c>
      <c r="C13" s="188">
        <v>63.492063492063501</v>
      </c>
      <c r="D13" s="189">
        <v>25.396825396825399</v>
      </c>
      <c r="E13" s="190">
        <v>11.1111111111111</v>
      </c>
      <c r="F13" s="190">
        <v>49.206349206349202</v>
      </c>
      <c r="G13" s="189">
        <v>39.682539682539698</v>
      </c>
      <c r="H13" s="189">
        <v>20.634920634920601</v>
      </c>
      <c r="I13" s="189">
        <v>14.285714285714301</v>
      </c>
      <c r="J13" s="189">
        <v>38.095238095238102</v>
      </c>
      <c r="K13" s="189">
        <v>39.682539682539698</v>
      </c>
      <c r="L13" s="189">
        <v>42.857142857142897</v>
      </c>
      <c r="M13" s="190">
        <v>9.5238095238095202</v>
      </c>
      <c r="N13" s="189">
        <v>1.5873015873015901</v>
      </c>
      <c r="O13" s="191">
        <v>1.5873015873015901</v>
      </c>
      <c r="P13" s="189">
        <v>9.5238095238095202</v>
      </c>
      <c r="Q13" s="189">
        <v>1.5873015873015901</v>
      </c>
      <c r="R13" s="189">
        <v>6.3492063492063497</v>
      </c>
      <c r="S13" s="189">
        <v>9.5238095238095202</v>
      </c>
      <c r="T13" s="192">
        <v>3.17460317460317</v>
      </c>
      <c r="U13" s="28"/>
    </row>
    <row r="14" spans="1:24" s="29" customFormat="1" ht="21.95" customHeight="1" x14ac:dyDescent="0.2">
      <c r="A14" s="18" t="s">
        <v>42</v>
      </c>
      <c r="B14" s="187">
        <f>'3 Total Youth Part'!C14</f>
        <v>98</v>
      </c>
      <c r="C14" s="188">
        <v>51.020408163265301</v>
      </c>
      <c r="D14" s="189">
        <v>31.632653061224499</v>
      </c>
      <c r="E14" s="190">
        <v>17.3469387755102</v>
      </c>
      <c r="F14" s="190">
        <v>38.775510204081598</v>
      </c>
      <c r="G14" s="189">
        <v>41.836734693877602</v>
      </c>
      <c r="H14" s="189">
        <v>35.714285714285701</v>
      </c>
      <c r="I14" s="189">
        <v>3.06122448979592</v>
      </c>
      <c r="J14" s="189">
        <v>11.2244897959184</v>
      </c>
      <c r="K14" s="189">
        <v>2.0408163265306101</v>
      </c>
      <c r="L14" s="189">
        <v>71.428571428571402</v>
      </c>
      <c r="M14" s="193">
        <v>3.06122448979592</v>
      </c>
      <c r="N14" s="189">
        <v>45.918367346938801</v>
      </c>
      <c r="O14" s="189">
        <v>6.12244897959184</v>
      </c>
      <c r="P14" s="189">
        <v>17.3469387755102</v>
      </c>
      <c r="Q14" s="189">
        <v>0</v>
      </c>
      <c r="R14" s="189">
        <v>9.1836734693877595</v>
      </c>
      <c r="S14" s="189">
        <v>12.244897959183699</v>
      </c>
      <c r="T14" s="192">
        <v>2.0408163265306101</v>
      </c>
      <c r="U14" s="28"/>
    </row>
    <row r="15" spans="1:24" s="29" customFormat="1" ht="21.95" customHeight="1" x14ac:dyDescent="0.2">
      <c r="A15" s="18" t="s">
        <v>43</v>
      </c>
      <c r="B15" s="187">
        <f>'3 Total Youth Part'!C15</f>
        <v>409</v>
      </c>
      <c r="C15" s="188">
        <v>77.9951100244499</v>
      </c>
      <c r="D15" s="189">
        <v>11.9804400977995</v>
      </c>
      <c r="E15" s="190">
        <v>10.0244498777506</v>
      </c>
      <c r="F15" s="190">
        <v>51.833740831295799</v>
      </c>
      <c r="G15" s="189">
        <v>63.569682151589198</v>
      </c>
      <c r="H15" s="189">
        <v>18.0929095354523</v>
      </c>
      <c r="I15" s="189">
        <v>0.24449877750611199</v>
      </c>
      <c r="J15" s="189">
        <v>13.9364303178484</v>
      </c>
      <c r="K15" s="189">
        <v>42.787286063569702</v>
      </c>
      <c r="L15" s="189">
        <v>51.100244498777499</v>
      </c>
      <c r="M15" s="190">
        <v>0</v>
      </c>
      <c r="N15" s="189">
        <v>95.599022004890003</v>
      </c>
      <c r="O15" s="189">
        <v>1.22249388753056</v>
      </c>
      <c r="P15" s="189">
        <v>15.4034229828851</v>
      </c>
      <c r="Q15" s="189">
        <v>0.73349633251833701</v>
      </c>
      <c r="R15" s="189">
        <v>15.647921760391201</v>
      </c>
      <c r="S15" s="189">
        <v>1.7114914425427901</v>
      </c>
      <c r="T15" s="192">
        <v>0</v>
      </c>
      <c r="U15" s="28"/>
    </row>
    <row r="16" spans="1:24" s="29" customFormat="1" ht="21.95" customHeight="1" x14ac:dyDescent="0.2">
      <c r="A16" s="18" t="s">
        <v>44</v>
      </c>
      <c r="B16" s="187">
        <f>'3 Total Youth Part'!C16</f>
        <v>34</v>
      </c>
      <c r="C16" s="188">
        <v>23.529411764705898</v>
      </c>
      <c r="D16" s="189">
        <v>35.294117647058798</v>
      </c>
      <c r="E16" s="190">
        <v>41.176470588235297</v>
      </c>
      <c r="F16" s="190">
        <v>47.058823529411796</v>
      </c>
      <c r="G16" s="189">
        <v>82.352941176470594</v>
      </c>
      <c r="H16" s="189">
        <v>14.705882352941201</v>
      </c>
      <c r="I16" s="189">
        <v>2.9411764705882399</v>
      </c>
      <c r="J16" s="189">
        <v>8.8235294117647101</v>
      </c>
      <c r="K16" s="189">
        <v>11.764705882352899</v>
      </c>
      <c r="L16" s="189">
        <v>5.8823529411764701</v>
      </c>
      <c r="M16" s="190">
        <v>5.8823529411764701</v>
      </c>
      <c r="N16" s="189">
        <v>0</v>
      </c>
      <c r="O16" s="189">
        <v>5.8823529411764701</v>
      </c>
      <c r="P16" s="189">
        <v>11.764705882352899</v>
      </c>
      <c r="Q16" s="191">
        <v>0</v>
      </c>
      <c r="R16" s="189">
        <v>0</v>
      </c>
      <c r="S16" s="189">
        <v>11.764705882352899</v>
      </c>
      <c r="T16" s="192">
        <v>73.529411764705898</v>
      </c>
      <c r="U16" s="28"/>
    </row>
    <row r="17" spans="1:28" s="29" customFormat="1" ht="21.95" customHeight="1" x14ac:dyDescent="0.2">
      <c r="A17" s="18" t="s">
        <v>45</v>
      </c>
      <c r="B17" s="187">
        <f>'3 Total Youth Part'!C17</f>
        <v>54</v>
      </c>
      <c r="C17" s="188">
        <v>37.037037037037003</v>
      </c>
      <c r="D17" s="189">
        <v>44.4444444444444</v>
      </c>
      <c r="E17" s="190">
        <v>18.518518518518501</v>
      </c>
      <c r="F17" s="190">
        <v>55.5555555555556</v>
      </c>
      <c r="G17" s="189">
        <v>38.8888888888889</v>
      </c>
      <c r="H17" s="189">
        <v>42.592592592592602</v>
      </c>
      <c r="I17" s="189">
        <v>3.7037037037037002</v>
      </c>
      <c r="J17" s="189">
        <v>31.481481481481499</v>
      </c>
      <c r="K17" s="189">
        <v>20.370370370370399</v>
      </c>
      <c r="L17" s="189">
        <v>27.7777777777778</v>
      </c>
      <c r="M17" s="190">
        <v>11.1111111111111</v>
      </c>
      <c r="N17" s="189">
        <v>31.481481481481499</v>
      </c>
      <c r="O17" s="189">
        <v>5.5555555555555598</v>
      </c>
      <c r="P17" s="189">
        <v>12.962962962962999</v>
      </c>
      <c r="Q17" s="191">
        <v>3.7037037037037002</v>
      </c>
      <c r="R17" s="189">
        <v>29.629629629629601</v>
      </c>
      <c r="S17" s="189">
        <v>7.4074074074074101</v>
      </c>
      <c r="T17" s="192">
        <v>0</v>
      </c>
      <c r="U17" s="28"/>
    </row>
    <row r="18" spans="1:28" s="29" customFormat="1" ht="21.95" customHeight="1" x14ac:dyDescent="0.2">
      <c r="A18" s="18" t="s">
        <v>46</v>
      </c>
      <c r="B18" s="187">
        <f>'3 Total Youth Part'!C18</f>
        <v>110</v>
      </c>
      <c r="C18" s="188">
        <v>49.090909090909101</v>
      </c>
      <c r="D18" s="189">
        <v>27.272727272727298</v>
      </c>
      <c r="E18" s="190">
        <v>23.636363636363601</v>
      </c>
      <c r="F18" s="190">
        <v>50.909090909090899</v>
      </c>
      <c r="G18" s="189">
        <v>42.727272727272698</v>
      </c>
      <c r="H18" s="189">
        <v>19.090909090909101</v>
      </c>
      <c r="I18" s="189">
        <v>0</v>
      </c>
      <c r="J18" s="189">
        <v>43.636363636363598</v>
      </c>
      <c r="K18" s="189">
        <v>15.454545454545499</v>
      </c>
      <c r="L18" s="189">
        <v>36.363636363636402</v>
      </c>
      <c r="M18" s="190">
        <v>0.90909090909090895</v>
      </c>
      <c r="N18" s="189">
        <v>10.909090909090899</v>
      </c>
      <c r="O18" s="191">
        <v>1.8181818181818199</v>
      </c>
      <c r="P18" s="189">
        <v>16.363636363636399</v>
      </c>
      <c r="Q18" s="189">
        <v>0.90909090909090895</v>
      </c>
      <c r="R18" s="189">
        <v>3.6363636363636398</v>
      </c>
      <c r="S18" s="189">
        <v>26.363636363636399</v>
      </c>
      <c r="T18" s="192">
        <v>1.8181818181818199</v>
      </c>
      <c r="U18" s="28"/>
    </row>
    <row r="19" spans="1:28" s="29" customFormat="1" ht="21.95" customHeight="1" x14ac:dyDescent="0.2">
      <c r="A19" s="18" t="s">
        <v>47</v>
      </c>
      <c r="B19" s="187">
        <f>'3 Total Youth Part'!C19</f>
        <v>39</v>
      </c>
      <c r="C19" s="188">
        <v>23.076923076923102</v>
      </c>
      <c r="D19" s="189">
        <v>30.769230769230798</v>
      </c>
      <c r="E19" s="190">
        <v>46.153846153846203</v>
      </c>
      <c r="F19" s="190">
        <v>74.358974358974393</v>
      </c>
      <c r="G19" s="189">
        <v>53.846153846153797</v>
      </c>
      <c r="H19" s="189">
        <v>7.6923076923076898</v>
      </c>
      <c r="I19" s="191">
        <v>2.5641025641025599</v>
      </c>
      <c r="J19" s="189">
        <v>5.1282051282051304</v>
      </c>
      <c r="K19" s="189">
        <v>2.5641025641025599</v>
      </c>
      <c r="L19" s="189">
        <v>35.897435897435898</v>
      </c>
      <c r="M19" s="193">
        <v>7.6923076923076898</v>
      </c>
      <c r="N19" s="189">
        <v>87.179487179487197</v>
      </c>
      <c r="O19" s="189">
        <v>0</v>
      </c>
      <c r="P19" s="189">
        <v>35.897435897435898</v>
      </c>
      <c r="Q19" s="189">
        <v>0</v>
      </c>
      <c r="R19" s="191">
        <v>23.076923076923102</v>
      </c>
      <c r="S19" s="189">
        <v>46.153846153846203</v>
      </c>
      <c r="T19" s="192">
        <v>0</v>
      </c>
      <c r="U19" s="28"/>
    </row>
    <row r="20" spans="1:28" s="29" customFormat="1" ht="21.95" customHeight="1" x14ac:dyDescent="0.2">
      <c r="A20" s="18" t="s">
        <v>48</v>
      </c>
      <c r="B20" s="187">
        <f>'3 Total Youth Part'!C20</f>
        <v>80</v>
      </c>
      <c r="C20" s="188">
        <v>56.25</v>
      </c>
      <c r="D20" s="189">
        <v>22.5</v>
      </c>
      <c r="E20" s="190">
        <v>21.25</v>
      </c>
      <c r="F20" s="190">
        <v>48.75</v>
      </c>
      <c r="G20" s="189">
        <v>46.25</v>
      </c>
      <c r="H20" s="189">
        <v>13.75</v>
      </c>
      <c r="I20" s="189">
        <v>2.5</v>
      </c>
      <c r="J20" s="189">
        <v>32.5</v>
      </c>
      <c r="K20" s="189">
        <v>0</v>
      </c>
      <c r="L20" s="189">
        <v>91.25</v>
      </c>
      <c r="M20" s="190">
        <v>2.5</v>
      </c>
      <c r="N20" s="189">
        <v>75</v>
      </c>
      <c r="O20" s="189">
        <v>2.5</v>
      </c>
      <c r="P20" s="189">
        <v>21.25</v>
      </c>
      <c r="Q20" s="189">
        <v>0</v>
      </c>
      <c r="R20" s="189">
        <v>3.75</v>
      </c>
      <c r="S20" s="189">
        <v>8.75</v>
      </c>
      <c r="T20" s="192">
        <v>32.5</v>
      </c>
      <c r="U20" s="28"/>
    </row>
    <row r="21" spans="1:28" s="29" customFormat="1" ht="21.95" customHeight="1" thickBot="1" x14ac:dyDescent="0.25">
      <c r="A21" s="49" t="s">
        <v>49</v>
      </c>
      <c r="B21" s="194">
        <f>'3 Total Youth Part'!C21</f>
        <v>131</v>
      </c>
      <c r="C21" s="195">
        <v>61.068702290076303</v>
      </c>
      <c r="D21" s="196">
        <v>23.6641221374046</v>
      </c>
      <c r="E21" s="197">
        <v>14.503816793893099</v>
      </c>
      <c r="F21" s="197">
        <v>47.328244274809201</v>
      </c>
      <c r="G21" s="196">
        <v>14.503816793893099</v>
      </c>
      <c r="H21" s="196">
        <v>35.114503816793899</v>
      </c>
      <c r="I21" s="198">
        <v>3.0534351145038201</v>
      </c>
      <c r="J21" s="196">
        <v>61.068702290076303</v>
      </c>
      <c r="K21" s="196">
        <v>23.6641221374046</v>
      </c>
      <c r="L21" s="196">
        <v>34.3511450381679</v>
      </c>
      <c r="M21" s="199">
        <v>0.76335877862595403</v>
      </c>
      <c r="N21" s="196">
        <v>4.5801526717557302</v>
      </c>
      <c r="O21" s="196">
        <v>4.5801526717557302</v>
      </c>
      <c r="P21" s="196">
        <v>18.320610687022899</v>
      </c>
      <c r="Q21" s="196">
        <v>4.5801526717557302</v>
      </c>
      <c r="R21" s="196">
        <v>8.3969465648855</v>
      </c>
      <c r="S21" s="198">
        <v>10.687022900763401</v>
      </c>
      <c r="T21" s="200">
        <v>6.1068702290076304</v>
      </c>
      <c r="U21" s="28"/>
    </row>
    <row r="22" spans="1:28" s="29" customFormat="1" ht="21.95" customHeight="1" thickBot="1" x14ac:dyDescent="0.25">
      <c r="A22" s="201" t="s">
        <v>50</v>
      </c>
      <c r="B22" s="208">
        <f>SUM(B6:B21)</f>
        <v>1475</v>
      </c>
      <c r="C22" s="209">
        <v>53.8983050847458</v>
      </c>
      <c r="D22" s="210">
        <v>26.983050847457601</v>
      </c>
      <c r="E22" s="211">
        <v>19.0508474576271</v>
      </c>
      <c r="F22" s="211">
        <v>52.271186440678001</v>
      </c>
      <c r="G22" s="210">
        <v>43.118644067796602</v>
      </c>
      <c r="H22" s="210">
        <v>27.864406779661</v>
      </c>
      <c r="I22" s="210">
        <v>3.0508474576271198</v>
      </c>
      <c r="J22" s="210">
        <v>24.135593220339</v>
      </c>
      <c r="K22" s="210">
        <v>18.033898305084701</v>
      </c>
      <c r="L22" s="210">
        <v>48.881355932203398</v>
      </c>
      <c r="M22" s="211">
        <v>2.50847457627119</v>
      </c>
      <c r="N22" s="210">
        <v>52.542372881355902</v>
      </c>
      <c r="O22" s="210">
        <v>2.9830508474576298</v>
      </c>
      <c r="P22" s="210">
        <v>16</v>
      </c>
      <c r="Q22" s="210">
        <v>1.28813559322034</v>
      </c>
      <c r="R22" s="210">
        <v>10.6440677966102</v>
      </c>
      <c r="S22" s="210">
        <v>10.508474576271199</v>
      </c>
      <c r="T22" s="212">
        <v>7.3898305084745797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20.7109375" style="1" customWidth="1"/>
    <col min="2" max="2" width="8.42578125" style="1" customWidth="1"/>
    <col min="3" max="3" width="8" style="1" customWidth="1"/>
    <col min="4" max="4" width="7.28515625" style="1" customWidth="1"/>
    <col min="5" max="5" width="9.7109375" style="1" customWidth="1"/>
    <col min="6" max="6" width="9.42578125" style="1" customWidth="1"/>
    <col min="7" max="7" width="6.85546875" style="1" customWidth="1"/>
    <col min="8" max="8" width="9.5703125" style="1" customWidth="1"/>
    <col min="9" max="9" width="9.28515625" style="1" customWidth="1"/>
    <col min="10" max="10" width="8.140625" style="1" customWidth="1"/>
    <col min="11" max="11" width="9.7109375" style="1" customWidth="1"/>
    <col min="12" max="12" width="7.42578125" style="1" customWidth="1"/>
    <col min="13" max="13" width="8.42578125" style="1" customWidth="1"/>
    <col min="14" max="14" width="6.85546875" style="1" customWidth="1"/>
    <col min="15" max="16" width="9.140625" style="1"/>
    <col min="17" max="17" width="8.85546875" style="1" customWidth="1"/>
    <col min="18" max="16384" width="9.140625" style="1"/>
  </cols>
  <sheetData>
    <row r="1" spans="1:18" ht="20.100000000000001" customHeight="1" x14ac:dyDescent="0.2">
      <c r="A1" s="226" t="s">
        <v>16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8"/>
      <c r="O1" s="13"/>
      <c r="P1" s="13"/>
    </row>
    <row r="2" spans="1:18" ht="20.100000000000001" customHeight="1" x14ac:dyDescent="0.2">
      <c r="A2" s="235" t="s">
        <v>90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7"/>
    </row>
    <row r="3" spans="1:18" ht="20.100000000000001" customHeight="1" thickBot="1" x14ac:dyDescent="0.25">
      <c r="A3" s="232" t="s">
        <v>17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</row>
    <row r="4" spans="1:18" ht="16.5" customHeight="1" x14ac:dyDescent="0.25">
      <c r="A4" s="238" t="s">
        <v>18</v>
      </c>
      <c r="B4" s="229" t="s">
        <v>19</v>
      </c>
      <c r="C4" s="230"/>
      <c r="D4" s="231"/>
      <c r="E4" s="229" t="s">
        <v>20</v>
      </c>
      <c r="F4" s="230"/>
      <c r="G4" s="230"/>
      <c r="H4" s="230"/>
      <c r="I4" s="230"/>
      <c r="J4" s="230"/>
      <c r="K4" s="230"/>
      <c r="L4" s="230"/>
      <c r="M4" s="230"/>
      <c r="N4" s="231"/>
    </row>
    <row r="5" spans="1:18" ht="54" customHeight="1" thickBot="1" x14ac:dyDescent="0.25">
      <c r="A5" s="239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0</v>
      </c>
      <c r="C6" s="20">
        <v>0</v>
      </c>
      <c r="D6" s="21">
        <f>IF(B6&gt;0,(C6/B6),0)</f>
        <v>0</v>
      </c>
      <c r="E6" s="22">
        <v>0</v>
      </c>
      <c r="F6" s="23">
        <v>0</v>
      </c>
      <c r="G6" s="20">
        <v>0</v>
      </c>
      <c r="H6" s="20">
        <v>0</v>
      </c>
      <c r="I6" s="24">
        <v>0</v>
      </c>
      <c r="J6" s="23">
        <v>0</v>
      </c>
      <c r="K6" s="25">
        <v>0</v>
      </c>
      <c r="L6" s="26">
        <v>0</v>
      </c>
      <c r="M6" s="24">
        <v>0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2</v>
      </c>
      <c r="C7" s="32">
        <v>0</v>
      </c>
      <c r="D7" s="41">
        <f>IF(B7&gt;0,C7/B7,0)</f>
        <v>0</v>
      </c>
      <c r="E7" s="34">
        <v>0</v>
      </c>
      <c r="F7" s="35">
        <v>0</v>
      </c>
      <c r="G7" s="32">
        <v>0</v>
      </c>
      <c r="H7" s="32">
        <v>0</v>
      </c>
      <c r="I7" s="36">
        <v>0</v>
      </c>
      <c r="J7" s="35">
        <v>0</v>
      </c>
      <c r="K7" s="36">
        <v>0</v>
      </c>
      <c r="L7" s="37">
        <v>0</v>
      </c>
      <c r="M7" s="36">
        <v>0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0</v>
      </c>
      <c r="C8" s="40">
        <v>0</v>
      </c>
      <c r="D8" s="41">
        <f t="shared" ref="D8:D20" si="0">IF(B8&gt;0,C8/B8,0)</f>
        <v>0</v>
      </c>
      <c r="E8" s="42">
        <v>0</v>
      </c>
      <c r="F8" s="43">
        <v>0</v>
      </c>
      <c r="G8" s="40">
        <v>0</v>
      </c>
      <c r="H8" s="43">
        <v>0</v>
      </c>
      <c r="I8" s="44">
        <v>0</v>
      </c>
      <c r="J8" s="43">
        <v>0</v>
      </c>
      <c r="K8" s="44">
        <v>0</v>
      </c>
      <c r="L8" s="45">
        <v>0</v>
      </c>
      <c r="M8" s="44">
        <v>0</v>
      </c>
      <c r="N8" s="46">
        <v>0</v>
      </c>
      <c r="O8" s="28"/>
    </row>
    <row r="9" spans="1:18" s="29" customFormat="1" ht="20.100000000000001" customHeight="1" x14ac:dyDescent="0.2">
      <c r="A9" s="18" t="s">
        <v>37</v>
      </c>
      <c r="B9" s="39">
        <v>0</v>
      </c>
      <c r="C9" s="40">
        <v>2</v>
      </c>
      <c r="D9" s="41">
        <f t="shared" si="0"/>
        <v>0</v>
      </c>
      <c r="E9" s="42">
        <v>0</v>
      </c>
      <c r="F9" s="43">
        <v>0</v>
      </c>
      <c r="G9" s="40">
        <v>0</v>
      </c>
      <c r="H9" s="43">
        <v>0</v>
      </c>
      <c r="I9" s="44">
        <v>0</v>
      </c>
      <c r="J9" s="43">
        <v>0</v>
      </c>
      <c r="K9" s="44">
        <v>0</v>
      </c>
      <c r="L9" s="45">
        <v>0</v>
      </c>
      <c r="M9" s="44">
        <v>0</v>
      </c>
      <c r="N9" s="46">
        <v>0</v>
      </c>
      <c r="O9" s="28"/>
    </row>
    <row r="10" spans="1:18" s="29" customFormat="1" ht="20.100000000000001" customHeight="1" x14ac:dyDescent="0.2">
      <c r="A10" s="18" t="s">
        <v>38</v>
      </c>
      <c r="B10" s="39">
        <v>0</v>
      </c>
      <c r="C10" s="40">
        <v>0</v>
      </c>
      <c r="D10" s="41">
        <f t="shared" si="0"/>
        <v>0</v>
      </c>
      <c r="E10" s="42">
        <v>0</v>
      </c>
      <c r="F10" s="43">
        <v>0</v>
      </c>
      <c r="G10" s="40">
        <v>0</v>
      </c>
      <c r="H10" s="43">
        <v>0</v>
      </c>
      <c r="I10" s="44">
        <v>0</v>
      </c>
      <c r="J10" s="43">
        <v>0</v>
      </c>
      <c r="K10" s="44">
        <v>0</v>
      </c>
      <c r="L10" s="45">
        <v>0</v>
      </c>
      <c r="M10" s="44">
        <v>0</v>
      </c>
      <c r="N10" s="46">
        <v>0</v>
      </c>
      <c r="O10" s="28"/>
    </row>
    <row r="11" spans="1:18" s="29" customFormat="1" ht="20.100000000000001" customHeight="1" x14ac:dyDescent="0.2">
      <c r="A11" s="18" t="s">
        <v>39</v>
      </c>
      <c r="B11" s="39">
        <v>0</v>
      </c>
      <c r="C11" s="40">
        <v>0</v>
      </c>
      <c r="D11" s="41">
        <f t="shared" si="0"/>
        <v>0</v>
      </c>
      <c r="E11" s="42">
        <v>0</v>
      </c>
      <c r="F11" s="43">
        <v>0</v>
      </c>
      <c r="G11" s="40">
        <v>0</v>
      </c>
      <c r="H11" s="43">
        <v>0</v>
      </c>
      <c r="I11" s="44">
        <v>0</v>
      </c>
      <c r="J11" s="43">
        <v>0</v>
      </c>
      <c r="K11" s="44">
        <v>0</v>
      </c>
      <c r="L11" s="45">
        <v>0</v>
      </c>
      <c r="M11" s="44">
        <v>0</v>
      </c>
      <c r="N11" s="46">
        <v>0</v>
      </c>
      <c r="O11" s="28"/>
    </row>
    <row r="12" spans="1:18" s="29" customFormat="1" ht="20.100000000000001" customHeight="1" x14ac:dyDescent="0.2">
      <c r="A12" s="18" t="s">
        <v>40</v>
      </c>
      <c r="B12" s="39">
        <v>0</v>
      </c>
      <c r="C12" s="40">
        <v>1</v>
      </c>
      <c r="D12" s="41">
        <f t="shared" si="0"/>
        <v>0</v>
      </c>
      <c r="E12" s="39">
        <v>1</v>
      </c>
      <c r="F12" s="43">
        <v>0</v>
      </c>
      <c r="G12" s="40">
        <v>1</v>
      </c>
      <c r="H12" s="43">
        <v>0</v>
      </c>
      <c r="I12" s="44">
        <v>1</v>
      </c>
      <c r="J12" s="40">
        <v>0</v>
      </c>
      <c r="K12" s="47">
        <v>1</v>
      </c>
      <c r="L12" s="45">
        <v>0</v>
      </c>
      <c r="M12" s="44">
        <v>1</v>
      </c>
      <c r="N12" s="48">
        <v>0</v>
      </c>
      <c r="O12" s="28"/>
    </row>
    <row r="13" spans="1:18" s="29" customFormat="1" ht="20.100000000000001" customHeight="1" x14ac:dyDescent="0.2">
      <c r="A13" s="18" t="s">
        <v>41</v>
      </c>
      <c r="B13" s="39">
        <v>23</v>
      </c>
      <c r="C13" s="40">
        <v>26</v>
      </c>
      <c r="D13" s="41">
        <f t="shared" si="0"/>
        <v>1.1304347826086956</v>
      </c>
      <c r="E13" s="42">
        <v>26</v>
      </c>
      <c r="F13" s="43">
        <v>26</v>
      </c>
      <c r="G13" s="40">
        <v>26</v>
      </c>
      <c r="H13" s="43">
        <v>26</v>
      </c>
      <c r="I13" s="44">
        <v>26</v>
      </c>
      <c r="J13" s="43">
        <v>26</v>
      </c>
      <c r="K13" s="44">
        <v>26</v>
      </c>
      <c r="L13" s="45">
        <v>24</v>
      </c>
      <c r="M13" s="44">
        <v>26</v>
      </c>
      <c r="N13" s="46">
        <v>26</v>
      </c>
      <c r="O13" s="28"/>
    </row>
    <row r="14" spans="1:18" s="29" customFormat="1" ht="20.100000000000001" customHeight="1" x14ac:dyDescent="0.2">
      <c r="A14" s="18" t="s">
        <v>42</v>
      </c>
      <c r="B14" s="39">
        <v>0</v>
      </c>
      <c r="C14" s="40">
        <v>4</v>
      </c>
      <c r="D14" s="41">
        <f t="shared" si="0"/>
        <v>0</v>
      </c>
      <c r="E14" s="42">
        <v>2</v>
      </c>
      <c r="F14" s="43">
        <v>0</v>
      </c>
      <c r="G14" s="40">
        <v>2</v>
      </c>
      <c r="H14" s="43">
        <v>2</v>
      </c>
      <c r="I14" s="44">
        <v>2</v>
      </c>
      <c r="J14" s="43">
        <v>3</v>
      </c>
      <c r="K14" s="44">
        <v>2</v>
      </c>
      <c r="L14" s="45">
        <v>2</v>
      </c>
      <c r="M14" s="44">
        <v>0</v>
      </c>
      <c r="N14" s="46">
        <v>2</v>
      </c>
      <c r="O14" s="28"/>
    </row>
    <row r="15" spans="1:18" s="29" customFormat="1" ht="20.100000000000001" customHeight="1" x14ac:dyDescent="0.2">
      <c r="A15" s="18" t="s">
        <v>43</v>
      </c>
      <c r="B15" s="39">
        <v>151</v>
      </c>
      <c r="C15" s="40">
        <v>179</v>
      </c>
      <c r="D15" s="41">
        <f t="shared" si="0"/>
        <v>1.185430463576159</v>
      </c>
      <c r="E15" s="42">
        <v>106</v>
      </c>
      <c r="F15" s="43">
        <v>7</v>
      </c>
      <c r="G15" s="40">
        <v>156</v>
      </c>
      <c r="H15" s="43">
        <v>96</v>
      </c>
      <c r="I15" s="44">
        <v>126</v>
      </c>
      <c r="J15" s="43">
        <v>69</v>
      </c>
      <c r="K15" s="44">
        <v>93</v>
      </c>
      <c r="L15" s="45">
        <v>116</v>
      </c>
      <c r="M15" s="44">
        <v>104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8</v>
      </c>
      <c r="C16" s="40">
        <v>6</v>
      </c>
      <c r="D16" s="41">
        <f t="shared" si="0"/>
        <v>0.75</v>
      </c>
      <c r="E16" s="42">
        <v>6</v>
      </c>
      <c r="F16" s="43">
        <v>6</v>
      </c>
      <c r="G16" s="40">
        <v>6</v>
      </c>
      <c r="H16" s="43">
        <v>6</v>
      </c>
      <c r="I16" s="44">
        <v>6</v>
      </c>
      <c r="J16" s="43">
        <v>6</v>
      </c>
      <c r="K16" s="44">
        <v>6</v>
      </c>
      <c r="L16" s="45">
        <v>6</v>
      </c>
      <c r="M16" s="44">
        <v>6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13</v>
      </c>
      <c r="C17" s="40">
        <v>12</v>
      </c>
      <c r="D17" s="41">
        <f t="shared" si="0"/>
        <v>0.92307692307692313</v>
      </c>
      <c r="E17" s="42">
        <v>12</v>
      </c>
      <c r="F17" s="43">
        <v>0</v>
      </c>
      <c r="G17" s="40">
        <v>2</v>
      </c>
      <c r="H17" s="43">
        <v>11</v>
      </c>
      <c r="I17" s="44">
        <v>12</v>
      </c>
      <c r="J17" s="43">
        <v>12</v>
      </c>
      <c r="K17" s="44">
        <v>11</v>
      </c>
      <c r="L17" s="45">
        <v>12</v>
      </c>
      <c r="M17" s="44">
        <v>12</v>
      </c>
      <c r="N17" s="46">
        <v>0</v>
      </c>
      <c r="O17" s="28"/>
    </row>
    <row r="18" spans="1:22" s="29" customFormat="1" ht="20.100000000000001" customHeight="1" x14ac:dyDescent="0.2">
      <c r="A18" s="18" t="s">
        <v>46</v>
      </c>
      <c r="B18" s="39">
        <v>45</v>
      </c>
      <c r="C18" s="40">
        <v>19</v>
      </c>
      <c r="D18" s="41">
        <f t="shared" si="0"/>
        <v>0.42222222222222222</v>
      </c>
      <c r="E18" s="42">
        <v>14</v>
      </c>
      <c r="F18" s="43">
        <v>12</v>
      </c>
      <c r="G18" s="40">
        <v>14</v>
      </c>
      <c r="H18" s="43">
        <v>16</v>
      </c>
      <c r="I18" s="44">
        <v>16</v>
      </c>
      <c r="J18" s="43">
        <v>1</v>
      </c>
      <c r="K18" s="44">
        <v>0</v>
      </c>
      <c r="L18" s="45">
        <v>14</v>
      </c>
      <c r="M18" s="44">
        <v>16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0</v>
      </c>
      <c r="C19" s="40">
        <v>3</v>
      </c>
      <c r="D19" s="41">
        <f t="shared" si="0"/>
        <v>0</v>
      </c>
      <c r="E19" s="42">
        <v>3</v>
      </c>
      <c r="F19" s="43">
        <v>2</v>
      </c>
      <c r="G19" s="40">
        <v>3</v>
      </c>
      <c r="H19" s="43">
        <v>3</v>
      </c>
      <c r="I19" s="44">
        <v>0</v>
      </c>
      <c r="J19" s="43">
        <v>3</v>
      </c>
      <c r="K19" s="44">
        <v>3</v>
      </c>
      <c r="L19" s="45">
        <v>3</v>
      </c>
      <c r="M19" s="44">
        <v>3</v>
      </c>
      <c r="N19" s="46">
        <v>3</v>
      </c>
      <c r="O19" s="28"/>
    </row>
    <row r="20" spans="1:22" s="29" customFormat="1" ht="20.100000000000001" customHeight="1" x14ac:dyDescent="0.2">
      <c r="A20" s="18" t="s">
        <v>48</v>
      </c>
      <c r="B20" s="39">
        <v>0</v>
      </c>
      <c r="C20" s="40">
        <v>0</v>
      </c>
      <c r="D20" s="41">
        <f t="shared" si="0"/>
        <v>0</v>
      </c>
      <c r="E20" s="42">
        <v>0</v>
      </c>
      <c r="F20" s="43">
        <v>0</v>
      </c>
      <c r="G20" s="40">
        <v>0</v>
      </c>
      <c r="H20" s="43">
        <v>0</v>
      </c>
      <c r="I20" s="44">
        <v>0</v>
      </c>
      <c r="J20" s="43">
        <v>0</v>
      </c>
      <c r="K20" s="44">
        <v>0</v>
      </c>
      <c r="L20" s="45">
        <v>0</v>
      </c>
      <c r="M20" s="44">
        <v>0</v>
      </c>
      <c r="N20" s="46">
        <v>0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30</v>
      </c>
      <c r="C21" s="51">
        <v>35</v>
      </c>
      <c r="D21" s="52">
        <f>IF(B21&gt;0,C21/B21,0)</f>
        <v>1.1666666666666667</v>
      </c>
      <c r="E21" s="53">
        <v>1</v>
      </c>
      <c r="F21" s="54">
        <v>4</v>
      </c>
      <c r="G21" s="51">
        <v>15</v>
      </c>
      <c r="H21" s="54">
        <v>4</v>
      </c>
      <c r="I21" s="55">
        <v>15</v>
      </c>
      <c r="J21" s="54">
        <v>8</v>
      </c>
      <c r="K21" s="55">
        <v>4</v>
      </c>
      <c r="L21" s="56">
        <v>0</v>
      </c>
      <c r="M21" s="55">
        <v>11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272</v>
      </c>
      <c r="C22" s="60">
        <f>SUM(C6:C21)</f>
        <v>287</v>
      </c>
      <c r="D22" s="61">
        <f t="shared" ref="D22" si="1">(C22/B22)</f>
        <v>1.0551470588235294</v>
      </c>
      <c r="E22" s="60">
        <f>SUM(E6:E21)</f>
        <v>171</v>
      </c>
      <c r="F22" s="60">
        <f t="shared" ref="F22:N22" si="2">SUM(F6:F21)</f>
        <v>57</v>
      </c>
      <c r="G22" s="60">
        <f t="shared" si="2"/>
        <v>225</v>
      </c>
      <c r="H22" s="60">
        <f t="shared" si="2"/>
        <v>164</v>
      </c>
      <c r="I22" s="60">
        <f t="shared" si="2"/>
        <v>204</v>
      </c>
      <c r="J22" s="60">
        <f t="shared" si="2"/>
        <v>128</v>
      </c>
      <c r="K22" s="60">
        <f t="shared" si="2"/>
        <v>146</v>
      </c>
      <c r="L22" s="60">
        <f t="shared" si="2"/>
        <v>177</v>
      </c>
      <c r="M22" s="60">
        <f t="shared" si="2"/>
        <v>179</v>
      </c>
      <c r="N22" s="62">
        <f t="shared" si="2"/>
        <v>31</v>
      </c>
      <c r="O22" s="28"/>
      <c r="Q22" s="63"/>
      <c r="R22" s="64"/>
      <c r="S22" s="64"/>
      <c r="T22" s="64"/>
      <c r="U22" s="64"/>
      <c r="V22" s="64"/>
    </row>
    <row r="23" spans="1:22" ht="77.25" customHeight="1" thickBot="1" x14ac:dyDescent="0.3">
      <c r="A23" s="223" t="s">
        <v>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5"/>
    </row>
    <row r="24" spans="1:22" ht="15" x14ac:dyDescent="0.2">
      <c r="A24" s="65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 verticalCentered="1"/>
  <pageMargins left="0.51" right="0.5" top="0.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3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19.7109375" style="1" customWidth="1"/>
    <col min="2" max="3" width="7.5703125" style="1" customWidth="1"/>
    <col min="4" max="4" width="7.28515625" style="1" customWidth="1"/>
    <col min="5" max="6" width="9.7109375" style="1" customWidth="1"/>
    <col min="7" max="7" width="7.85546875" style="1" customWidth="1"/>
    <col min="8" max="8" width="8.5703125" style="1" customWidth="1"/>
    <col min="9" max="9" width="8.85546875" style="1" customWidth="1"/>
    <col min="10" max="10" width="8.7109375" style="1" customWidth="1"/>
    <col min="11" max="11" width="9.7109375" style="1" customWidth="1"/>
    <col min="12" max="12" width="8" style="1" customWidth="1"/>
    <col min="13" max="13" width="9.140625" style="1"/>
    <col min="14" max="14" width="7.5703125" style="1" customWidth="1"/>
    <col min="15" max="16" width="9.140625" style="1"/>
    <col min="17" max="17" width="8.85546875" style="1" customWidth="1"/>
    <col min="18" max="16384" width="9.140625" style="1"/>
  </cols>
  <sheetData>
    <row r="1" spans="1:18" s="66" customFormat="1" ht="21" customHeight="1" x14ac:dyDescent="0.2">
      <c r="A1" s="226" t="str">
        <f>+'1 In School Youth Part'!A1:N1</f>
        <v>TAB 7 - WIOA TITLE I PARTICIPANT SUMMARY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1"/>
    </row>
    <row r="2" spans="1:18" s="66" customFormat="1" ht="21" customHeight="1" x14ac:dyDescent="0.2">
      <c r="A2" s="235" t="str">
        <f>'1 In School Youth Part'!$A$2</f>
        <v>FY24 QUARTER ENDING JUNE 30, 2024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3"/>
    </row>
    <row r="3" spans="1:18" s="66" customFormat="1" ht="18.75" customHeight="1" thickBot="1" x14ac:dyDescent="0.25">
      <c r="A3" s="232" t="s">
        <v>52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</row>
    <row r="4" spans="1:18" ht="16.5" customHeight="1" x14ac:dyDescent="0.25">
      <c r="A4" s="238" t="s">
        <v>18</v>
      </c>
      <c r="B4" s="229" t="s">
        <v>19</v>
      </c>
      <c r="C4" s="230"/>
      <c r="D4" s="231"/>
      <c r="E4" s="229" t="s">
        <v>20</v>
      </c>
      <c r="F4" s="230"/>
      <c r="G4" s="230"/>
      <c r="H4" s="230"/>
      <c r="I4" s="230"/>
      <c r="J4" s="230"/>
      <c r="K4" s="230"/>
      <c r="L4" s="230"/>
      <c r="M4" s="230"/>
      <c r="N4" s="231"/>
    </row>
    <row r="5" spans="1:18" ht="56.25" customHeight="1" thickBot="1" x14ac:dyDescent="0.25">
      <c r="A5" s="239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50</v>
      </c>
      <c r="C6" s="20">
        <v>56</v>
      </c>
      <c r="D6" s="21">
        <f t="shared" ref="D6:D22" si="0">(C6/B6)</f>
        <v>1.1200000000000001</v>
      </c>
      <c r="E6" s="22">
        <v>0</v>
      </c>
      <c r="F6" s="23">
        <v>40</v>
      </c>
      <c r="G6" s="20">
        <v>55</v>
      </c>
      <c r="H6" s="20">
        <v>9</v>
      </c>
      <c r="I6" s="24">
        <v>19</v>
      </c>
      <c r="J6" s="23">
        <v>1</v>
      </c>
      <c r="K6" s="25">
        <v>0</v>
      </c>
      <c r="L6" s="26">
        <v>0</v>
      </c>
      <c r="M6" s="24">
        <v>55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80</v>
      </c>
      <c r="C7" s="32">
        <v>115</v>
      </c>
      <c r="D7" s="33">
        <f t="shared" si="0"/>
        <v>1.4375</v>
      </c>
      <c r="E7" s="34">
        <v>105</v>
      </c>
      <c r="F7" s="35">
        <v>36</v>
      </c>
      <c r="G7" s="32">
        <v>28</v>
      </c>
      <c r="H7" s="32">
        <v>22</v>
      </c>
      <c r="I7" s="36">
        <v>63</v>
      </c>
      <c r="J7" s="35">
        <v>79</v>
      </c>
      <c r="K7" s="36">
        <v>89</v>
      </c>
      <c r="L7" s="37">
        <v>86</v>
      </c>
      <c r="M7" s="36">
        <v>108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45</v>
      </c>
      <c r="C8" s="40">
        <v>19</v>
      </c>
      <c r="D8" s="41">
        <f t="shared" si="0"/>
        <v>0.42222222222222222</v>
      </c>
      <c r="E8" s="42">
        <v>0</v>
      </c>
      <c r="F8" s="43">
        <v>17</v>
      </c>
      <c r="G8" s="40">
        <v>0</v>
      </c>
      <c r="H8" s="43">
        <v>1</v>
      </c>
      <c r="I8" s="44">
        <v>1</v>
      </c>
      <c r="J8" s="43">
        <v>3</v>
      </c>
      <c r="K8" s="44">
        <v>0</v>
      </c>
      <c r="L8" s="45">
        <v>0</v>
      </c>
      <c r="M8" s="44">
        <v>14</v>
      </c>
      <c r="N8" s="46">
        <v>0</v>
      </c>
      <c r="O8" s="28"/>
    </row>
    <row r="9" spans="1:18" s="29" customFormat="1" ht="20.100000000000001" customHeight="1" x14ac:dyDescent="0.2">
      <c r="A9" s="18" t="s">
        <v>37</v>
      </c>
      <c r="B9" s="39">
        <v>72</v>
      </c>
      <c r="C9" s="40">
        <v>64</v>
      </c>
      <c r="D9" s="41">
        <f t="shared" si="0"/>
        <v>0.88888888888888884</v>
      </c>
      <c r="E9" s="42">
        <v>1</v>
      </c>
      <c r="F9" s="43">
        <v>0</v>
      </c>
      <c r="G9" s="40">
        <v>1</v>
      </c>
      <c r="H9" s="43">
        <v>1</v>
      </c>
      <c r="I9" s="44">
        <v>1</v>
      </c>
      <c r="J9" s="43">
        <v>14</v>
      </c>
      <c r="K9" s="44">
        <v>0</v>
      </c>
      <c r="L9" s="45">
        <v>1</v>
      </c>
      <c r="M9" s="44">
        <v>1</v>
      </c>
      <c r="N9" s="46">
        <v>0</v>
      </c>
      <c r="O9" s="28"/>
    </row>
    <row r="10" spans="1:18" s="29" customFormat="1" ht="20.100000000000001" customHeight="1" x14ac:dyDescent="0.2">
      <c r="A10" s="18" t="s">
        <v>38</v>
      </c>
      <c r="B10" s="39">
        <v>74</v>
      </c>
      <c r="C10" s="40">
        <v>66</v>
      </c>
      <c r="D10" s="41">
        <f t="shared" si="0"/>
        <v>0.89189189189189189</v>
      </c>
      <c r="E10" s="42">
        <v>66</v>
      </c>
      <c r="F10" s="43">
        <v>66</v>
      </c>
      <c r="G10" s="40">
        <v>66</v>
      </c>
      <c r="H10" s="43">
        <v>66</v>
      </c>
      <c r="I10" s="44">
        <v>66</v>
      </c>
      <c r="J10" s="43">
        <v>66</v>
      </c>
      <c r="K10" s="44">
        <v>66</v>
      </c>
      <c r="L10" s="45">
        <v>66</v>
      </c>
      <c r="M10" s="44">
        <v>6</v>
      </c>
      <c r="N10" s="46">
        <v>66</v>
      </c>
      <c r="O10" s="28"/>
    </row>
    <row r="11" spans="1:18" s="29" customFormat="1" ht="20.100000000000001" customHeight="1" x14ac:dyDescent="0.2">
      <c r="A11" s="18" t="s">
        <v>39</v>
      </c>
      <c r="B11" s="39">
        <v>106</v>
      </c>
      <c r="C11" s="40">
        <v>106</v>
      </c>
      <c r="D11" s="41">
        <f t="shared" si="0"/>
        <v>1</v>
      </c>
      <c r="E11" s="42">
        <v>102</v>
      </c>
      <c r="F11" s="43">
        <v>61</v>
      </c>
      <c r="G11" s="40">
        <v>100</v>
      </c>
      <c r="H11" s="43">
        <v>1</v>
      </c>
      <c r="I11" s="44">
        <v>54</v>
      </c>
      <c r="J11" s="43">
        <v>56</v>
      </c>
      <c r="K11" s="44">
        <v>101</v>
      </c>
      <c r="L11" s="45">
        <v>0</v>
      </c>
      <c r="M11" s="44">
        <v>102</v>
      </c>
      <c r="N11" s="46">
        <v>85</v>
      </c>
      <c r="O11" s="28"/>
    </row>
    <row r="12" spans="1:18" s="29" customFormat="1" ht="20.100000000000001" customHeight="1" x14ac:dyDescent="0.2">
      <c r="A12" s="18" t="s">
        <v>40</v>
      </c>
      <c r="B12" s="39">
        <v>55</v>
      </c>
      <c r="C12" s="40">
        <v>28</v>
      </c>
      <c r="D12" s="41">
        <f t="shared" si="0"/>
        <v>0.50909090909090904</v>
      </c>
      <c r="E12" s="39">
        <v>13</v>
      </c>
      <c r="F12" s="43">
        <v>1</v>
      </c>
      <c r="G12" s="40">
        <v>13</v>
      </c>
      <c r="H12" s="43">
        <v>2</v>
      </c>
      <c r="I12" s="44">
        <v>1</v>
      </c>
      <c r="J12" s="40">
        <v>6</v>
      </c>
      <c r="K12" s="47">
        <v>5</v>
      </c>
      <c r="L12" s="45">
        <v>2</v>
      </c>
      <c r="M12" s="44">
        <v>13</v>
      </c>
      <c r="N12" s="48">
        <v>0</v>
      </c>
      <c r="O12" s="28"/>
    </row>
    <row r="13" spans="1:18" s="29" customFormat="1" ht="20.100000000000001" customHeight="1" x14ac:dyDescent="0.2">
      <c r="A13" s="18" t="s">
        <v>41</v>
      </c>
      <c r="B13" s="39">
        <v>46</v>
      </c>
      <c r="C13" s="40">
        <v>37</v>
      </c>
      <c r="D13" s="41">
        <f t="shared" si="0"/>
        <v>0.80434782608695654</v>
      </c>
      <c r="E13" s="42">
        <v>36</v>
      </c>
      <c r="F13" s="43">
        <v>36</v>
      </c>
      <c r="G13" s="40">
        <v>36</v>
      </c>
      <c r="H13" s="43">
        <v>23</v>
      </c>
      <c r="I13" s="44">
        <v>36</v>
      </c>
      <c r="J13" s="43">
        <v>36</v>
      </c>
      <c r="K13" s="44">
        <v>36</v>
      </c>
      <c r="L13" s="45">
        <v>30</v>
      </c>
      <c r="M13" s="44">
        <v>36</v>
      </c>
      <c r="N13" s="46">
        <v>36</v>
      </c>
      <c r="O13" s="28"/>
    </row>
    <row r="14" spans="1:18" s="29" customFormat="1" ht="20.100000000000001" customHeight="1" x14ac:dyDescent="0.2">
      <c r="A14" s="18" t="s">
        <v>42</v>
      </c>
      <c r="B14" s="39">
        <v>100</v>
      </c>
      <c r="C14" s="40">
        <v>94</v>
      </c>
      <c r="D14" s="41">
        <f t="shared" si="0"/>
        <v>0.94</v>
      </c>
      <c r="E14" s="42">
        <v>72</v>
      </c>
      <c r="F14" s="43">
        <v>54</v>
      </c>
      <c r="G14" s="40">
        <v>66</v>
      </c>
      <c r="H14" s="43">
        <v>71</v>
      </c>
      <c r="I14" s="44">
        <v>72</v>
      </c>
      <c r="J14" s="43">
        <v>84</v>
      </c>
      <c r="K14" s="44">
        <v>66</v>
      </c>
      <c r="L14" s="45">
        <v>66</v>
      </c>
      <c r="M14" s="44">
        <v>56</v>
      </c>
      <c r="N14" s="46">
        <v>37</v>
      </c>
      <c r="O14" s="28"/>
    </row>
    <row r="15" spans="1:18" s="29" customFormat="1" ht="20.100000000000001" customHeight="1" x14ac:dyDescent="0.2">
      <c r="A15" s="18" t="s">
        <v>43</v>
      </c>
      <c r="B15" s="39">
        <v>306</v>
      </c>
      <c r="C15" s="40">
        <v>230</v>
      </c>
      <c r="D15" s="41">
        <f t="shared" si="0"/>
        <v>0.75163398692810457</v>
      </c>
      <c r="E15" s="42">
        <v>229</v>
      </c>
      <c r="F15" s="43">
        <v>227</v>
      </c>
      <c r="G15" s="40">
        <v>110</v>
      </c>
      <c r="H15" s="43">
        <v>76</v>
      </c>
      <c r="I15" s="44">
        <v>117</v>
      </c>
      <c r="J15" s="43">
        <v>139</v>
      </c>
      <c r="K15" s="44">
        <v>77</v>
      </c>
      <c r="L15" s="45">
        <v>180</v>
      </c>
      <c r="M15" s="44">
        <v>215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85</v>
      </c>
      <c r="C16" s="40">
        <v>28</v>
      </c>
      <c r="D16" s="41">
        <f t="shared" si="0"/>
        <v>0.32941176470588235</v>
      </c>
      <c r="E16" s="42">
        <v>0</v>
      </c>
      <c r="F16" s="43">
        <v>0</v>
      </c>
      <c r="G16" s="40">
        <v>1</v>
      </c>
      <c r="H16" s="43">
        <v>0</v>
      </c>
      <c r="I16" s="44">
        <v>0</v>
      </c>
      <c r="J16" s="43">
        <v>27</v>
      </c>
      <c r="K16" s="44">
        <v>0</v>
      </c>
      <c r="L16" s="45">
        <v>0</v>
      </c>
      <c r="M16" s="44">
        <v>0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66</v>
      </c>
      <c r="C17" s="40">
        <v>42</v>
      </c>
      <c r="D17" s="41">
        <f t="shared" si="0"/>
        <v>0.63636363636363635</v>
      </c>
      <c r="E17" s="42">
        <v>29</v>
      </c>
      <c r="F17" s="43">
        <v>0</v>
      </c>
      <c r="G17" s="40">
        <v>26</v>
      </c>
      <c r="H17" s="43">
        <v>11</v>
      </c>
      <c r="I17" s="44">
        <v>18</v>
      </c>
      <c r="J17" s="43">
        <v>41</v>
      </c>
      <c r="K17" s="44">
        <v>4</v>
      </c>
      <c r="L17" s="45">
        <v>14</v>
      </c>
      <c r="M17" s="44">
        <v>25</v>
      </c>
      <c r="N17" s="46">
        <v>12</v>
      </c>
      <c r="O17" s="28"/>
    </row>
    <row r="18" spans="1:22" s="29" customFormat="1" ht="20.100000000000001" customHeight="1" x14ac:dyDescent="0.2">
      <c r="A18" s="18" t="s">
        <v>46</v>
      </c>
      <c r="B18" s="39">
        <v>127</v>
      </c>
      <c r="C18" s="40">
        <v>91</v>
      </c>
      <c r="D18" s="41">
        <f t="shared" si="0"/>
        <v>0.71653543307086609</v>
      </c>
      <c r="E18" s="42">
        <v>68</v>
      </c>
      <c r="F18" s="43">
        <v>50</v>
      </c>
      <c r="G18" s="40">
        <v>40</v>
      </c>
      <c r="H18" s="43">
        <v>34</v>
      </c>
      <c r="I18" s="44">
        <v>33</v>
      </c>
      <c r="J18" s="43">
        <v>29</v>
      </c>
      <c r="K18" s="44">
        <v>2</v>
      </c>
      <c r="L18" s="45">
        <v>54</v>
      </c>
      <c r="M18" s="44">
        <v>38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50</v>
      </c>
      <c r="C19" s="40">
        <v>36</v>
      </c>
      <c r="D19" s="41">
        <f t="shared" si="0"/>
        <v>0.72</v>
      </c>
      <c r="E19" s="42">
        <v>36</v>
      </c>
      <c r="F19" s="43">
        <v>36</v>
      </c>
      <c r="G19" s="40">
        <v>35</v>
      </c>
      <c r="H19" s="43">
        <v>36</v>
      </c>
      <c r="I19" s="44">
        <v>0</v>
      </c>
      <c r="J19" s="43">
        <v>36</v>
      </c>
      <c r="K19" s="44">
        <v>36</v>
      </c>
      <c r="L19" s="45">
        <v>36</v>
      </c>
      <c r="M19" s="44">
        <v>35</v>
      </c>
      <c r="N19" s="46">
        <v>36</v>
      </c>
      <c r="O19" s="28"/>
    </row>
    <row r="20" spans="1:22" s="29" customFormat="1" ht="20.100000000000001" customHeight="1" x14ac:dyDescent="0.2">
      <c r="A20" s="18" t="s">
        <v>48</v>
      </c>
      <c r="B20" s="39">
        <v>84</v>
      </c>
      <c r="C20" s="40">
        <v>80</v>
      </c>
      <c r="D20" s="41">
        <f t="shared" si="0"/>
        <v>0.95238095238095233</v>
      </c>
      <c r="E20" s="42">
        <v>80</v>
      </c>
      <c r="F20" s="43">
        <v>76</v>
      </c>
      <c r="G20" s="40">
        <v>61</v>
      </c>
      <c r="H20" s="43">
        <v>76</v>
      </c>
      <c r="I20" s="44">
        <v>76</v>
      </c>
      <c r="J20" s="43">
        <v>52</v>
      </c>
      <c r="K20" s="44">
        <v>69</v>
      </c>
      <c r="L20" s="45">
        <v>32</v>
      </c>
      <c r="M20" s="44">
        <v>75</v>
      </c>
      <c r="N20" s="46">
        <v>71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130</v>
      </c>
      <c r="C21" s="51">
        <v>96</v>
      </c>
      <c r="D21" s="52">
        <f t="shared" si="0"/>
        <v>0.7384615384615385</v>
      </c>
      <c r="E21" s="53">
        <v>28</v>
      </c>
      <c r="F21" s="54">
        <v>44</v>
      </c>
      <c r="G21" s="51">
        <v>64</v>
      </c>
      <c r="H21" s="54">
        <v>4</v>
      </c>
      <c r="I21" s="55">
        <v>62</v>
      </c>
      <c r="J21" s="54">
        <v>20</v>
      </c>
      <c r="K21" s="55">
        <v>44</v>
      </c>
      <c r="L21" s="56">
        <v>0</v>
      </c>
      <c r="M21" s="55">
        <v>23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1476</v>
      </c>
      <c r="C22" s="60">
        <f>SUM(C6:C21)</f>
        <v>1188</v>
      </c>
      <c r="D22" s="61">
        <f t="shared" si="0"/>
        <v>0.80487804878048785</v>
      </c>
      <c r="E22" s="60">
        <f>SUM(E6:E21)</f>
        <v>865</v>
      </c>
      <c r="F22" s="60">
        <f t="shared" ref="F22:N22" si="1">SUM(F6:F21)</f>
        <v>744</v>
      </c>
      <c r="G22" s="60">
        <f t="shared" si="1"/>
        <v>702</v>
      </c>
      <c r="H22" s="60">
        <f t="shared" si="1"/>
        <v>433</v>
      </c>
      <c r="I22" s="60">
        <f t="shared" si="1"/>
        <v>619</v>
      </c>
      <c r="J22" s="60">
        <f t="shared" si="1"/>
        <v>689</v>
      </c>
      <c r="K22" s="60">
        <f t="shared" si="1"/>
        <v>595</v>
      </c>
      <c r="L22" s="60">
        <f t="shared" si="1"/>
        <v>567</v>
      </c>
      <c r="M22" s="60">
        <f t="shared" si="1"/>
        <v>802</v>
      </c>
      <c r="N22" s="62">
        <f t="shared" si="1"/>
        <v>343</v>
      </c>
      <c r="O22" s="28"/>
      <c r="Q22" s="63"/>
      <c r="R22" s="64"/>
      <c r="S22" s="64"/>
      <c r="T22" s="64"/>
      <c r="U22" s="64"/>
      <c r="V22" s="64"/>
    </row>
    <row r="23" spans="1:22" ht="76.5" customHeight="1" thickBot="1" x14ac:dyDescent="0.3">
      <c r="A23" s="223" t="s">
        <v>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5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/>
  <pageMargins left="0.51" right="0.5" top="0.5" bottom="0.56999999999999995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4"/>
  <sheetViews>
    <sheetView zoomScale="80" zoomScaleNormal="80" workbookViewId="0">
      <selection activeCell="A24" sqref="A24"/>
    </sheetView>
  </sheetViews>
  <sheetFormatPr defaultColWidth="9.140625" defaultRowHeight="12.75" x14ac:dyDescent="0.2"/>
  <cols>
    <col min="1" max="1" width="20.28515625" style="1" customWidth="1"/>
    <col min="2" max="2" width="8.85546875" style="1" customWidth="1"/>
    <col min="3" max="3" width="8.5703125" style="1" customWidth="1"/>
    <col min="4" max="4" width="8.28515625" style="1" customWidth="1"/>
    <col min="5" max="6" width="9.7109375" style="1" customWidth="1"/>
    <col min="7" max="7" width="6.140625" style="1" customWidth="1"/>
    <col min="8" max="8" width="8.7109375" style="1" customWidth="1"/>
    <col min="9" max="9" width="6.85546875" style="1" customWidth="1"/>
    <col min="10" max="10" width="7.42578125" style="1" customWidth="1"/>
    <col min="11" max="11" width="10.5703125" style="1" customWidth="1"/>
    <col min="12" max="12" width="8.5703125" style="1" customWidth="1"/>
    <col min="13" max="13" width="8.42578125" style="1" customWidth="1"/>
    <col min="14" max="14" width="7.28515625" style="1" customWidth="1"/>
    <col min="15" max="16" width="9.140625" style="1"/>
    <col min="17" max="17" width="8.85546875" style="1" customWidth="1"/>
    <col min="18" max="16384" width="9.140625" style="1"/>
  </cols>
  <sheetData>
    <row r="1" spans="1:43" ht="20.100000000000001" customHeight="1" x14ac:dyDescent="0.2">
      <c r="A1" s="226" t="str">
        <f>+'1 In School Youth Part'!A1:N1</f>
        <v>TAB 7 - WIOA TITLE I PARTICIPANT SUMMARY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1"/>
    </row>
    <row r="2" spans="1:43" ht="20.100000000000001" customHeight="1" x14ac:dyDescent="0.2">
      <c r="A2" s="235" t="str">
        <f>'1 In School Youth Part'!$A$2</f>
        <v>FY24 QUARTER ENDING JUNE 30, 2024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3"/>
    </row>
    <row r="3" spans="1:43" ht="16.5" customHeight="1" thickBot="1" x14ac:dyDescent="0.25">
      <c r="A3" s="232" t="s">
        <v>53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</row>
    <row r="4" spans="1:43" ht="15" customHeight="1" x14ac:dyDescent="0.25">
      <c r="A4" s="238" t="s">
        <v>18</v>
      </c>
      <c r="B4" s="229" t="s">
        <v>19</v>
      </c>
      <c r="C4" s="230"/>
      <c r="D4" s="231"/>
      <c r="E4" s="229" t="s">
        <v>20</v>
      </c>
      <c r="F4" s="230"/>
      <c r="G4" s="230"/>
      <c r="H4" s="230"/>
      <c r="I4" s="230"/>
      <c r="J4" s="230"/>
      <c r="K4" s="230"/>
      <c r="L4" s="230"/>
      <c r="M4" s="230"/>
      <c r="N4" s="231"/>
    </row>
    <row r="5" spans="1:43" ht="54.75" customHeight="1" thickBot="1" x14ac:dyDescent="0.25">
      <c r="A5" s="239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43" s="29" customFormat="1" ht="20.100000000000001" customHeight="1" x14ac:dyDescent="0.2">
      <c r="A6" s="18" t="s">
        <v>34</v>
      </c>
      <c r="B6" s="19">
        <f>+'1 In School Youth Part'!B6+'2 Out of School Youth Part'!B6</f>
        <v>50</v>
      </c>
      <c r="C6" s="20">
        <f>+'1 In School Youth Part'!C6+'2 Out of School Youth Part'!C6</f>
        <v>56</v>
      </c>
      <c r="D6" s="21">
        <f t="shared" ref="D6:D22" si="0">(C6/B6)</f>
        <v>1.1200000000000001</v>
      </c>
      <c r="E6" s="67">
        <f>+'1 In School Youth Part'!E6+'2 Out of School Youth Part'!E6</f>
        <v>0</v>
      </c>
      <c r="F6" s="25">
        <f>+'1 In School Youth Part'!F6+'2 Out of School Youth Part'!F6</f>
        <v>40</v>
      </c>
      <c r="G6" s="47">
        <f>+'1 In School Youth Part'!G6+'2 Out of School Youth Part'!G6</f>
        <v>55</v>
      </c>
      <c r="H6" s="47">
        <f>+'1 In School Youth Part'!H6+'2 Out of School Youth Part'!H6</f>
        <v>9</v>
      </c>
      <c r="I6" s="47">
        <f>+'1 In School Youth Part'!I6+'2 Out of School Youth Part'!I6</f>
        <v>19</v>
      </c>
      <c r="J6" s="47">
        <f>+'1 In School Youth Part'!J6+'2 Out of School Youth Part'!J6</f>
        <v>1</v>
      </c>
      <c r="K6" s="47">
        <f>+'1 In School Youth Part'!K6+'2 Out of School Youth Part'!K6</f>
        <v>0</v>
      </c>
      <c r="L6" s="47">
        <f>+'1 In School Youth Part'!L6+'2 Out of School Youth Part'!L6</f>
        <v>0</v>
      </c>
      <c r="M6" s="47">
        <f>+'1 In School Youth Part'!M6+'2 Out of School Youth Part'!M6</f>
        <v>55</v>
      </c>
      <c r="N6" s="68">
        <f>+'1 In School Youth Part'!N6+'2 Out of School Youth Part'!N6</f>
        <v>0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3" s="29" customFormat="1" ht="20.100000000000001" customHeight="1" x14ac:dyDescent="0.2">
      <c r="A7" s="30" t="s">
        <v>35</v>
      </c>
      <c r="B7" s="31">
        <f>+'1 In School Youth Part'!B7+'2 Out of School Youth Part'!B7</f>
        <v>82</v>
      </c>
      <c r="C7" s="32">
        <f>+'1 In School Youth Part'!C7+'2 Out of School Youth Part'!C7</f>
        <v>115</v>
      </c>
      <c r="D7" s="33">
        <f t="shared" si="0"/>
        <v>1.4024390243902438</v>
      </c>
      <c r="E7" s="69">
        <f>+'1 In School Youth Part'!E7+'2 Out of School Youth Part'!E7</f>
        <v>105</v>
      </c>
      <c r="F7" s="47">
        <f>+'1 In School Youth Part'!F7+'2 Out of School Youth Part'!F7</f>
        <v>36</v>
      </c>
      <c r="G7" s="47">
        <f>+'1 In School Youth Part'!G7+'2 Out of School Youth Part'!G7</f>
        <v>28</v>
      </c>
      <c r="H7" s="47">
        <f>+'1 In School Youth Part'!H7+'2 Out of School Youth Part'!H7</f>
        <v>22</v>
      </c>
      <c r="I7" s="47">
        <f>+'1 In School Youth Part'!I7+'2 Out of School Youth Part'!I7</f>
        <v>63</v>
      </c>
      <c r="J7" s="47">
        <f>+'1 In School Youth Part'!J7+'2 Out of School Youth Part'!J7</f>
        <v>79</v>
      </c>
      <c r="K7" s="47">
        <f>+'1 In School Youth Part'!K7+'2 Out of School Youth Part'!K7</f>
        <v>89</v>
      </c>
      <c r="L7" s="47">
        <f>+'1 In School Youth Part'!L7+'2 Out of School Youth Part'!L7</f>
        <v>86</v>
      </c>
      <c r="M7" s="47">
        <f>+'1 In School Youth Part'!M7+'2 Out of School Youth Part'!M7</f>
        <v>108</v>
      </c>
      <c r="N7" s="70">
        <f>+'1 In School Youth Part'!N7+'2 Out of School Youth Part'!N7</f>
        <v>0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</row>
    <row r="8" spans="1:43" s="29" customFormat="1" ht="20.100000000000001" customHeight="1" x14ac:dyDescent="0.2">
      <c r="A8" s="18" t="s">
        <v>36</v>
      </c>
      <c r="B8" s="31">
        <f>+'1 In School Youth Part'!B8+'2 Out of School Youth Part'!B8</f>
        <v>45</v>
      </c>
      <c r="C8" s="40">
        <f>+'1 In School Youth Part'!C8+'2 Out of School Youth Part'!C8</f>
        <v>19</v>
      </c>
      <c r="D8" s="41">
        <f t="shared" si="0"/>
        <v>0.42222222222222222</v>
      </c>
      <c r="E8" s="69">
        <f>+'1 In School Youth Part'!E8+'2 Out of School Youth Part'!E8</f>
        <v>0</v>
      </c>
      <c r="F8" s="47">
        <f>+'1 In School Youth Part'!F8+'2 Out of School Youth Part'!F8</f>
        <v>17</v>
      </c>
      <c r="G8" s="47">
        <f>+'1 In School Youth Part'!G8+'2 Out of School Youth Part'!G8</f>
        <v>0</v>
      </c>
      <c r="H8" s="47">
        <f>+'1 In School Youth Part'!H8+'2 Out of School Youth Part'!H8</f>
        <v>1</v>
      </c>
      <c r="I8" s="47">
        <f>+'1 In School Youth Part'!I8+'2 Out of School Youth Part'!I8</f>
        <v>1</v>
      </c>
      <c r="J8" s="47">
        <f>+'1 In School Youth Part'!J8+'2 Out of School Youth Part'!J8</f>
        <v>3</v>
      </c>
      <c r="K8" s="47">
        <f>+'1 In School Youth Part'!K8+'2 Out of School Youth Part'!K8</f>
        <v>0</v>
      </c>
      <c r="L8" s="47">
        <f>+'1 In School Youth Part'!L8+'2 Out of School Youth Part'!L8</f>
        <v>0</v>
      </c>
      <c r="M8" s="47">
        <f>+'1 In School Youth Part'!M8+'2 Out of School Youth Part'!M8</f>
        <v>14</v>
      </c>
      <c r="N8" s="70">
        <f>+'1 In School Youth Part'!N8+'2 Out of School Youth Part'!N8</f>
        <v>0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s="29" customFormat="1" ht="20.100000000000001" customHeight="1" x14ac:dyDescent="0.2">
      <c r="A9" s="18" t="s">
        <v>37</v>
      </c>
      <c r="B9" s="31">
        <f>+'1 In School Youth Part'!B9+'2 Out of School Youth Part'!B9</f>
        <v>72</v>
      </c>
      <c r="C9" s="40">
        <f>+'1 In School Youth Part'!C9+'2 Out of School Youth Part'!C9</f>
        <v>66</v>
      </c>
      <c r="D9" s="41">
        <f t="shared" si="0"/>
        <v>0.91666666666666663</v>
      </c>
      <c r="E9" s="69">
        <f>+'1 In School Youth Part'!E9+'2 Out of School Youth Part'!E9</f>
        <v>1</v>
      </c>
      <c r="F9" s="47">
        <f>+'1 In School Youth Part'!F9+'2 Out of School Youth Part'!F9</f>
        <v>0</v>
      </c>
      <c r="G9" s="47">
        <f>+'1 In School Youth Part'!G9+'2 Out of School Youth Part'!G9</f>
        <v>1</v>
      </c>
      <c r="H9" s="47">
        <f>+'1 In School Youth Part'!H9+'2 Out of School Youth Part'!H9</f>
        <v>1</v>
      </c>
      <c r="I9" s="47">
        <f>+'1 In School Youth Part'!I9+'2 Out of School Youth Part'!I9</f>
        <v>1</v>
      </c>
      <c r="J9" s="47">
        <f>+'1 In School Youth Part'!J9+'2 Out of School Youth Part'!J9</f>
        <v>14</v>
      </c>
      <c r="K9" s="47">
        <f>+'1 In School Youth Part'!K9+'2 Out of School Youth Part'!K9</f>
        <v>0</v>
      </c>
      <c r="L9" s="47">
        <f>+'1 In School Youth Part'!L9+'2 Out of School Youth Part'!L9</f>
        <v>1</v>
      </c>
      <c r="M9" s="47">
        <f>+'1 In School Youth Part'!M9+'2 Out of School Youth Part'!M9</f>
        <v>1</v>
      </c>
      <c r="N9" s="70">
        <f>+'1 In School Youth Part'!N9+'2 Out of School Youth Part'!N9</f>
        <v>0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3" s="29" customFormat="1" ht="20.100000000000001" customHeight="1" x14ac:dyDescent="0.2">
      <c r="A10" s="18" t="s">
        <v>38</v>
      </c>
      <c r="B10" s="31">
        <f>+'1 In School Youth Part'!B10+'2 Out of School Youth Part'!B10</f>
        <v>74</v>
      </c>
      <c r="C10" s="40">
        <f>+'1 In School Youth Part'!C10+'2 Out of School Youth Part'!C10</f>
        <v>66</v>
      </c>
      <c r="D10" s="41">
        <f t="shared" si="0"/>
        <v>0.89189189189189189</v>
      </c>
      <c r="E10" s="69">
        <f>+'1 In School Youth Part'!E10+'2 Out of School Youth Part'!E10</f>
        <v>66</v>
      </c>
      <c r="F10" s="47">
        <f>+'1 In School Youth Part'!F10+'2 Out of School Youth Part'!F10</f>
        <v>66</v>
      </c>
      <c r="G10" s="47">
        <f>+'1 In School Youth Part'!G10+'2 Out of School Youth Part'!G10</f>
        <v>66</v>
      </c>
      <c r="H10" s="47">
        <f>+'1 In School Youth Part'!H10+'2 Out of School Youth Part'!H10</f>
        <v>66</v>
      </c>
      <c r="I10" s="47">
        <f>+'1 In School Youth Part'!I10+'2 Out of School Youth Part'!I10</f>
        <v>66</v>
      </c>
      <c r="J10" s="47">
        <f>+'1 In School Youth Part'!J10+'2 Out of School Youth Part'!J10</f>
        <v>66</v>
      </c>
      <c r="K10" s="47">
        <f>+'1 In School Youth Part'!K10+'2 Out of School Youth Part'!K10</f>
        <v>66</v>
      </c>
      <c r="L10" s="47">
        <f>+'1 In School Youth Part'!L10+'2 Out of School Youth Part'!L10</f>
        <v>66</v>
      </c>
      <c r="M10" s="47">
        <f>+'1 In School Youth Part'!M10+'2 Out of School Youth Part'!M10</f>
        <v>6</v>
      </c>
      <c r="N10" s="70">
        <f>+'1 In School Youth Part'!N10+'2 Out of School Youth Part'!N10</f>
        <v>66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s="29" customFormat="1" ht="20.100000000000001" customHeight="1" x14ac:dyDescent="0.2">
      <c r="A11" s="18" t="s">
        <v>39</v>
      </c>
      <c r="B11" s="31">
        <f>+'1 In School Youth Part'!B11+'2 Out of School Youth Part'!B11</f>
        <v>106</v>
      </c>
      <c r="C11" s="40">
        <f>+'1 In School Youth Part'!C11+'2 Out of School Youth Part'!C11</f>
        <v>106</v>
      </c>
      <c r="D11" s="41">
        <f t="shared" si="0"/>
        <v>1</v>
      </c>
      <c r="E11" s="69">
        <f>+'1 In School Youth Part'!E11+'2 Out of School Youth Part'!E11</f>
        <v>102</v>
      </c>
      <c r="F11" s="47">
        <f>+'1 In School Youth Part'!F11+'2 Out of School Youth Part'!F11</f>
        <v>61</v>
      </c>
      <c r="G11" s="47">
        <f>+'1 In School Youth Part'!G11+'2 Out of School Youth Part'!G11</f>
        <v>100</v>
      </c>
      <c r="H11" s="47">
        <f>+'1 In School Youth Part'!H11+'2 Out of School Youth Part'!H11</f>
        <v>1</v>
      </c>
      <c r="I11" s="47">
        <f>+'1 In School Youth Part'!I11+'2 Out of School Youth Part'!I11</f>
        <v>54</v>
      </c>
      <c r="J11" s="47">
        <f>+'1 In School Youth Part'!J11+'2 Out of School Youth Part'!J11</f>
        <v>56</v>
      </c>
      <c r="K11" s="47">
        <f>+'1 In School Youth Part'!K11+'2 Out of School Youth Part'!K11</f>
        <v>101</v>
      </c>
      <c r="L11" s="47">
        <f>+'1 In School Youth Part'!L11+'2 Out of School Youth Part'!L11</f>
        <v>0</v>
      </c>
      <c r="M11" s="47">
        <f>+'1 In School Youth Part'!M11+'2 Out of School Youth Part'!M11</f>
        <v>102</v>
      </c>
      <c r="N11" s="70">
        <f>+'1 In School Youth Part'!N11+'2 Out of School Youth Part'!N11</f>
        <v>85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spans="1:43" s="29" customFormat="1" ht="20.100000000000001" customHeight="1" x14ac:dyDescent="0.2">
      <c r="A12" s="18" t="s">
        <v>40</v>
      </c>
      <c r="B12" s="31">
        <f>+'1 In School Youth Part'!B12+'2 Out of School Youth Part'!B12</f>
        <v>55</v>
      </c>
      <c r="C12" s="40">
        <f>+'1 In School Youth Part'!C12+'2 Out of School Youth Part'!C12</f>
        <v>29</v>
      </c>
      <c r="D12" s="41">
        <f t="shared" si="0"/>
        <v>0.52727272727272723</v>
      </c>
      <c r="E12" s="69">
        <f>+'1 In School Youth Part'!E12+'2 Out of School Youth Part'!E12</f>
        <v>14</v>
      </c>
      <c r="F12" s="47">
        <f>+'1 In School Youth Part'!F12+'2 Out of School Youth Part'!F12</f>
        <v>1</v>
      </c>
      <c r="G12" s="47">
        <f>+'1 In School Youth Part'!G12+'2 Out of School Youth Part'!G12</f>
        <v>14</v>
      </c>
      <c r="H12" s="47">
        <f>+'1 In School Youth Part'!H12+'2 Out of School Youth Part'!H12</f>
        <v>2</v>
      </c>
      <c r="I12" s="47">
        <f>+'1 In School Youth Part'!I12+'2 Out of School Youth Part'!I12</f>
        <v>2</v>
      </c>
      <c r="J12" s="47">
        <f>+'1 In School Youth Part'!J12+'2 Out of School Youth Part'!J12</f>
        <v>6</v>
      </c>
      <c r="K12" s="47">
        <f>+'1 In School Youth Part'!K12+'2 Out of School Youth Part'!K12</f>
        <v>6</v>
      </c>
      <c r="L12" s="47">
        <f>+'1 In School Youth Part'!L12+'2 Out of School Youth Part'!L12</f>
        <v>2</v>
      </c>
      <c r="M12" s="47">
        <f>+'1 In School Youth Part'!M12+'2 Out of School Youth Part'!M12</f>
        <v>14</v>
      </c>
      <c r="N12" s="70">
        <f>+'1 In School Youth Part'!N12+'2 Out of School Youth Part'!N12</f>
        <v>0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spans="1:43" s="29" customFormat="1" ht="20.100000000000001" customHeight="1" x14ac:dyDescent="0.2">
      <c r="A13" s="18" t="s">
        <v>41</v>
      </c>
      <c r="B13" s="31">
        <f>+'1 In School Youth Part'!B13+'2 Out of School Youth Part'!B13</f>
        <v>69</v>
      </c>
      <c r="C13" s="40">
        <f>+'1 In School Youth Part'!C13+'2 Out of School Youth Part'!C13</f>
        <v>63</v>
      </c>
      <c r="D13" s="41">
        <f t="shared" si="0"/>
        <v>0.91304347826086951</v>
      </c>
      <c r="E13" s="69">
        <f>+'1 In School Youth Part'!E13+'2 Out of School Youth Part'!E13</f>
        <v>62</v>
      </c>
      <c r="F13" s="47">
        <f>+'1 In School Youth Part'!F13+'2 Out of School Youth Part'!F13</f>
        <v>62</v>
      </c>
      <c r="G13" s="47">
        <f>+'1 In School Youth Part'!G13+'2 Out of School Youth Part'!G13</f>
        <v>62</v>
      </c>
      <c r="H13" s="47">
        <f>+'1 In School Youth Part'!H13+'2 Out of School Youth Part'!H13</f>
        <v>49</v>
      </c>
      <c r="I13" s="47">
        <f>+'1 In School Youth Part'!I13+'2 Out of School Youth Part'!I13</f>
        <v>62</v>
      </c>
      <c r="J13" s="47">
        <f>+'1 In School Youth Part'!J13+'2 Out of School Youth Part'!J13</f>
        <v>62</v>
      </c>
      <c r="K13" s="47">
        <f>+'1 In School Youth Part'!K13+'2 Out of School Youth Part'!K13</f>
        <v>62</v>
      </c>
      <c r="L13" s="47">
        <f>+'1 In School Youth Part'!L13+'2 Out of School Youth Part'!L13</f>
        <v>54</v>
      </c>
      <c r="M13" s="47">
        <f>+'1 In School Youth Part'!M13+'2 Out of School Youth Part'!M13</f>
        <v>62</v>
      </c>
      <c r="N13" s="70">
        <f>+'1 In School Youth Part'!N13+'2 Out of School Youth Part'!N13</f>
        <v>62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</row>
    <row r="14" spans="1:43" s="29" customFormat="1" ht="20.100000000000001" customHeight="1" x14ac:dyDescent="0.2">
      <c r="A14" s="18" t="s">
        <v>42</v>
      </c>
      <c r="B14" s="31">
        <f>+'1 In School Youth Part'!B14+'2 Out of School Youth Part'!B14</f>
        <v>100</v>
      </c>
      <c r="C14" s="40">
        <f>+'1 In School Youth Part'!C14+'2 Out of School Youth Part'!C14</f>
        <v>98</v>
      </c>
      <c r="D14" s="41">
        <f t="shared" si="0"/>
        <v>0.98</v>
      </c>
      <c r="E14" s="69">
        <f>+'1 In School Youth Part'!E14+'2 Out of School Youth Part'!E14</f>
        <v>74</v>
      </c>
      <c r="F14" s="47">
        <f>+'1 In School Youth Part'!F14+'2 Out of School Youth Part'!F14</f>
        <v>54</v>
      </c>
      <c r="G14" s="47">
        <f>+'1 In School Youth Part'!G14+'2 Out of School Youth Part'!G14</f>
        <v>68</v>
      </c>
      <c r="H14" s="47">
        <f>+'1 In School Youth Part'!H14+'2 Out of School Youth Part'!H14</f>
        <v>73</v>
      </c>
      <c r="I14" s="47">
        <f>+'1 In School Youth Part'!I14+'2 Out of School Youth Part'!I14</f>
        <v>74</v>
      </c>
      <c r="J14" s="47">
        <f>+'1 In School Youth Part'!J14+'2 Out of School Youth Part'!J14</f>
        <v>87</v>
      </c>
      <c r="K14" s="47">
        <f>+'1 In School Youth Part'!K14+'2 Out of School Youth Part'!K14</f>
        <v>68</v>
      </c>
      <c r="L14" s="47">
        <f>+'1 In School Youth Part'!L14+'2 Out of School Youth Part'!L14</f>
        <v>68</v>
      </c>
      <c r="M14" s="47">
        <f>+'1 In School Youth Part'!M14+'2 Out of School Youth Part'!M14</f>
        <v>56</v>
      </c>
      <c r="N14" s="70">
        <f>+'1 In School Youth Part'!N14+'2 Out of School Youth Part'!N14</f>
        <v>39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spans="1:43" s="29" customFormat="1" ht="20.100000000000001" customHeight="1" x14ac:dyDescent="0.2">
      <c r="A15" s="18" t="s">
        <v>43</v>
      </c>
      <c r="B15" s="31">
        <f>+'1 In School Youth Part'!B15+'2 Out of School Youth Part'!B15</f>
        <v>457</v>
      </c>
      <c r="C15" s="40">
        <f>+'1 In School Youth Part'!C15+'2 Out of School Youth Part'!C15</f>
        <v>409</v>
      </c>
      <c r="D15" s="41">
        <f t="shared" si="0"/>
        <v>0.89496717724288843</v>
      </c>
      <c r="E15" s="69">
        <f>+'1 In School Youth Part'!E15+'2 Out of School Youth Part'!E15</f>
        <v>335</v>
      </c>
      <c r="F15" s="47">
        <f>+'1 In School Youth Part'!F15+'2 Out of School Youth Part'!F15</f>
        <v>234</v>
      </c>
      <c r="G15" s="47">
        <f>+'1 In School Youth Part'!G15+'2 Out of School Youth Part'!G15</f>
        <v>266</v>
      </c>
      <c r="H15" s="47">
        <f>+'1 In School Youth Part'!H15+'2 Out of School Youth Part'!H15</f>
        <v>172</v>
      </c>
      <c r="I15" s="47">
        <f>+'1 In School Youth Part'!I15+'2 Out of School Youth Part'!I15</f>
        <v>243</v>
      </c>
      <c r="J15" s="47">
        <f>+'1 In School Youth Part'!J15+'2 Out of School Youth Part'!J15</f>
        <v>208</v>
      </c>
      <c r="K15" s="47">
        <f>+'1 In School Youth Part'!K15+'2 Out of School Youth Part'!K15</f>
        <v>170</v>
      </c>
      <c r="L15" s="47">
        <f>+'1 In School Youth Part'!L15+'2 Out of School Youth Part'!L15</f>
        <v>296</v>
      </c>
      <c r="M15" s="47">
        <f>+'1 In School Youth Part'!M15+'2 Out of School Youth Part'!M15</f>
        <v>319</v>
      </c>
      <c r="N15" s="70">
        <f>+'1 In School Youth Part'!N15+'2 Out of School Youth Part'!N15</f>
        <v>0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spans="1:43" s="29" customFormat="1" ht="20.100000000000001" customHeight="1" x14ac:dyDescent="0.2">
      <c r="A16" s="18" t="s">
        <v>44</v>
      </c>
      <c r="B16" s="31">
        <f>+'1 In School Youth Part'!B16+'2 Out of School Youth Part'!B16</f>
        <v>93</v>
      </c>
      <c r="C16" s="40">
        <f>+'1 In School Youth Part'!C16+'2 Out of School Youth Part'!C16</f>
        <v>34</v>
      </c>
      <c r="D16" s="41">
        <f t="shared" si="0"/>
        <v>0.36559139784946237</v>
      </c>
      <c r="E16" s="69">
        <f>+'1 In School Youth Part'!E16+'2 Out of School Youth Part'!E16</f>
        <v>6</v>
      </c>
      <c r="F16" s="47">
        <f>+'1 In School Youth Part'!F16+'2 Out of School Youth Part'!F16</f>
        <v>6</v>
      </c>
      <c r="G16" s="47">
        <f>+'1 In School Youth Part'!G16+'2 Out of School Youth Part'!G16</f>
        <v>7</v>
      </c>
      <c r="H16" s="47">
        <f>+'1 In School Youth Part'!H16+'2 Out of School Youth Part'!H16</f>
        <v>6</v>
      </c>
      <c r="I16" s="47">
        <f>+'1 In School Youth Part'!I16+'2 Out of School Youth Part'!I16</f>
        <v>6</v>
      </c>
      <c r="J16" s="47">
        <f>+'1 In School Youth Part'!J16+'2 Out of School Youth Part'!J16</f>
        <v>33</v>
      </c>
      <c r="K16" s="47">
        <f>+'1 In School Youth Part'!K16+'2 Out of School Youth Part'!K16</f>
        <v>6</v>
      </c>
      <c r="L16" s="47">
        <f>+'1 In School Youth Part'!L16+'2 Out of School Youth Part'!L16</f>
        <v>6</v>
      </c>
      <c r="M16" s="47">
        <f>+'1 In School Youth Part'!M16+'2 Out of School Youth Part'!M16</f>
        <v>6</v>
      </c>
      <c r="N16" s="70">
        <f>+'1 In School Youth Part'!N16+'2 Out of School Youth Part'!N16</f>
        <v>0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spans="1:43" s="29" customFormat="1" ht="20.100000000000001" customHeight="1" x14ac:dyDescent="0.2">
      <c r="A17" s="18" t="s">
        <v>45</v>
      </c>
      <c r="B17" s="31">
        <f>+'1 In School Youth Part'!B17+'2 Out of School Youth Part'!B17</f>
        <v>79</v>
      </c>
      <c r="C17" s="40">
        <f>+'1 In School Youth Part'!C17+'2 Out of School Youth Part'!C17</f>
        <v>54</v>
      </c>
      <c r="D17" s="41">
        <f t="shared" si="0"/>
        <v>0.68354430379746833</v>
      </c>
      <c r="E17" s="69">
        <f>+'1 In School Youth Part'!E17+'2 Out of School Youth Part'!E17</f>
        <v>41</v>
      </c>
      <c r="F17" s="47">
        <f>+'1 In School Youth Part'!F17+'2 Out of School Youth Part'!F17</f>
        <v>0</v>
      </c>
      <c r="G17" s="47">
        <f>+'1 In School Youth Part'!G17+'2 Out of School Youth Part'!G17</f>
        <v>28</v>
      </c>
      <c r="H17" s="47">
        <f>+'1 In School Youth Part'!H17+'2 Out of School Youth Part'!H17</f>
        <v>22</v>
      </c>
      <c r="I17" s="47">
        <f>+'1 In School Youth Part'!I17+'2 Out of School Youth Part'!I17</f>
        <v>30</v>
      </c>
      <c r="J17" s="47">
        <f>+'1 In School Youth Part'!J17+'2 Out of School Youth Part'!J17</f>
        <v>53</v>
      </c>
      <c r="K17" s="47">
        <f>+'1 In School Youth Part'!K17+'2 Out of School Youth Part'!K17</f>
        <v>15</v>
      </c>
      <c r="L17" s="47">
        <f>+'1 In School Youth Part'!L17+'2 Out of School Youth Part'!L17</f>
        <v>26</v>
      </c>
      <c r="M17" s="47">
        <f>+'1 In School Youth Part'!M17+'2 Out of School Youth Part'!M17</f>
        <v>37</v>
      </c>
      <c r="N17" s="70">
        <f>+'1 In School Youth Part'!N17+'2 Out of School Youth Part'!N17</f>
        <v>12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spans="1:43" s="29" customFormat="1" ht="20.100000000000001" customHeight="1" x14ac:dyDescent="0.2">
      <c r="A18" s="18" t="s">
        <v>46</v>
      </c>
      <c r="B18" s="31">
        <f>+'1 In School Youth Part'!B18+'2 Out of School Youth Part'!B18</f>
        <v>172</v>
      </c>
      <c r="C18" s="40">
        <f>+'1 In School Youth Part'!C18+'2 Out of School Youth Part'!C18</f>
        <v>110</v>
      </c>
      <c r="D18" s="41">
        <f t="shared" si="0"/>
        <v>0.63953488372093026</v>
      </c>
      <c r="E18" s="69">
        <f>+'1 In School Youth Part'!E18+'2 Out of School Youth Part'!E18</f>
        <v>82</v>
      </c>
      <c r="F18" s="47">
        <f>+'1 In School Youth Part'!F18+'2 Out of School Youth Part'!F18</f>
        <v>62</v>
      </c>
      <c r="G18" s="47">
        <f>+'1 In School Youth Part'!G18+'2 Out of School Youth Part'!G18</f>
        <v>54</v>
      </c>
      <c r="H18" s="47">
        <f>+'1 In School Youth Part'!H18+'2 Out of School Youth Part'!H18</f>
        <v>50</v>
      </c>
      <c r="I18" s="47">
        <f>+'1 In School Youth Part'!I18+'2 Out of School Youth Part'!I18</f>
        <v>49</v>
      </c>
      <c r="J18" s="47">
        <f>+'1 In School Youth Part'!J18+'2 Out of School Youth Part'!J18</f>
        <v>30</v>
      </c>
      <c r="K18" s="47">
        <f>+'1 In School Youth Part'!K18+'2 Out of School Youth Part'!K18</f>
        <v>2</v>
      </c>
      <c r="L18" s="47">
        <f>+'1 In School Youth Part'!L18+'2 Out of School Youth Part'!L18</f>
        <v>68</v>
      </c>
      <c r="M18" s="47">
        <f>+'1 In School Youth Part'!M18+'2 Out of School Youth Part'!M18</f>
        <v>54</v>
      </c>
      <c r="N18" s="70">
        <f>+'1 In School Youth Part'!N18+'2 Out of School Youth Part'!N18</f>
        <v>0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</row>
    <row r="19" spans="1:43" s="29" customFormat="1" ht="20.100000000000001" customHeight="1" x14ac:dyDescent="0.2">
      <c r="A19" s="18" t="s">
        <v>47</v>
      </c>
      <c r="B19" s="31">
        <f>+'1 In School Youth Part'!B19+'2 Out of School Youth Part'!B19</f>
        <v>50</v>
      </c>
      <c r="C19" s="40">
        <f>+'1 In School Youth Part'!C19+'2 Out of School Youth Part'!C19</f>
        <v>39</v>
      </c>
      <c r="D19" s="41">
        <f t="shared" si="0"/>
        <v>0.78</v>
      </c>
      <c r="E19" s="69">
        <f>+'1 In School Youth Part'!E19+'2 Out of School Youth Part'!E19</f>
        <v>39</v>
      </c>
      <c r="F19" s="47">
        <f>+'1 In School Youth Part'!F19+'2 Out of School Youth Part'!F19</f>
        <v>38</v>
      </c>
      <c r="G19" s="47">
        <f>+'1 In School Youth Part'!G19+'2 Out of School Youth Part'!G19</f>
        <v>38</v>
      </c>
      <c r="H19" s="47">
        <f>+'1 In School Youth Part'!H19+'2 Out of School Youth Part'!H19</f>
        <v>39</v>
      </c>
      <c r="I19" s="47">
        <f>+'1 In School Youth Part'!I19+'2 Out of School Youth Part'!I19</f>
        <v>0</v>
      </c>
      <c r="J19" s="47">
        <f>+'1 In School Youth Part'!J19+'2 Out of School Youth Part'!J19</f>
        <v>39</v>
      </c>
      <c r="K19" s="47">
        <f>+'1 In School Youth Part'!K19+'2 Out of School Youth Part'!K19</f>
        <v>39</v>
      </c>
      <c r="L19" s="47">
        <f>+'1 In School Youth Part'!L19+'2 Out of School Youth Part'!L19</f>
        <v>39</v>
      </c>
      <c r="M19" s="47">
        <f>+'1 In School Youth Part'!M19+'2 Out of School Youth Part'!M19</f>
        <v>38</v>
      </c>
      <c r="N19" s="70">
        <f>+'1 In School Youth Part'!N19+'2 Out of School Youth Part'!N19</f>
        <v>39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spans="1:43" s="29" customFormat="1" ht="20.100000000000001" customHeight="1" x14ac:dyDescent="0.2">
      <c r="A20" s="18" t="s">
        <v>48</v>
      </c>
      <c r="B20" s="31">
        <f>+'1 In School Youth Part'!B20+'2 Out of School Youth Part'!B20</f>
        <v>84</v>
      </c>
      <c r="C20" s="40">
        <f>+'1 In School Youth Part'!C20+'2 Out of School Youth Part'!C20</f>
        <v>80</v>
      </c>
      <c r="D20" s="41">
        <f t="shared" si="0"/>
        <v>0.95238095238095233</v>
      </c>
      <c r="E20" s="69">
        <f>+'1 In School Youth Part'!E20+'2 Out of School Youth Part'!E20</f>
        <v>80</v>
      </c>
      <c r="F20" s="47">
        <f>+'1 In School Youth Part'!F20+'2 Out of School Youth Part'!F20</f>
        <v>76</v>
      </c>
      <c r="G20" s="47">
        <f>+'1 In School Youth Part'!G20+'2 Out of School Youth Part'!G20</f>
        <v>61</v>
      </c>
      <c r="H20" s="47">
        <f>+'1 In School Youth Part'!H20+'2 Out of School Youth Part'!H20</f>
        <v>76</v>
      </c>
      <c r="I20" s="47">
        <f>+'1 In School Youth Part'!I20+'2 Out of School Youth Part'!I20</f>
        <v>76</v>
      </c>
      <c r="J20" s="47">
        <f>+'1 In School Youth Part'!J20+'2 Out of School Youth Part'!J20</f>
        <v>52</v>
      </c>
      <c r="K20" s="47">
        <f>+'1 In School Youth Part'!K20+'2 Out of School Youth Part'!K20</f>
        <v>69</v>
      </c>
      <c r="L20" s="47">
        <f>+'1 In School Youth Part'!L20+'2 Out of School Youth Part'!L20</f>
        <v>32</v>
      </c>
      <c r="M20" s="47">
        <f>+'1 In School Youth Part'!M20+'2 Out of School Youth Part'!M20</f>
        <v>75</v>
      </c>
      <c r="N20" s="70">
        <f>+'1 In School Youth Part'!N20+'2 Out of School Youth Part'!N20</f>
        <v>71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spans="1:43" s="29" customFormat="1" ht="20.100000000000001" customHeight="1" thickBot="1" x14ac:dyDescent="0.25">
      <c r="A21" s="49" t="s">
        <v>49</v>
      </c>
      <c r="B21" s="71">
        <f>+'1 In School Youth Part'!B21+'2 Out of School Youth Part'!B21</f>
        <v>160</v>
      </c>
      <c r="C21" s="51">
        <f>+'1 In School Youth Part'!C21+'2 Out of School Youth Part'!C21</f>
        <v>131</v>
      </c>
      <c r="D21" s="52">
        <f t="shared" si="0"/>
        <v>0.81874999999999998</v>
      </c>
      <c r="E21" s="69">
        <f>+'1 In School Youth Part'!E21+'2 Out of School Youth Part'!E21</f>
        <v>29</v>
      </c>
      <c r="F21" s="47">
        <f>+'1 In School Youth Part'!F21+'2 Out of School Youth Part'!F21</f>
        <v>48</v>
      </c>
      <c r="G21" s="47">
        <f>+'1 In School Youth Part'!G21+'2 Out of School Youth Part'!G21</f>
        <v>79</v>
      </c>
      <c r="H21" s="47">
        <f>+'1 In School Youth Part'!H21+'2 Out of School Youth Part'!H21</f>
        <v>8</v>
      </c>
      <c r="I21" s="47">
        <f>+'1 In School Youth Part'!I21+'2 Out of School Youth Part'!I21</f>
        <v>77</v>
      </c>
      <c r="J21" s="47">
        <f>+'1 In School Youth Part'!J21+'2 Out of School Youth Part'!J21</f>
        <v>28</v>
      </c>
      <c r="K21" s="47">
        <f>+'1 In School Youth Part'!K21+'2 Out of School Youth Part'!K21</f>
        <v>48</v>
      </c>
      <c r="L21" s="47">
        <f>+'1 In School Youth Part'!L21+'2 Out of School Youth Part'!L21</f>
        <v>0</v>
      </c>
      <c r="M21" s="47">
        <f>+'1 In School Youth Part'!M21+'2 Out of School Youth Part'!M21</f>
        <v>34</v>
      </c>
      <c r="N21" s="72">
        <f>+'1 In School Youth Part'!N21+'2 Out of School Youth Part'!N21</f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s="29" customFormat="1" ht="20.100000000000001" customHeight="1" thickBot="1" x14ac:dyDescent="0.25">
      <c r="A22" s="58" t="s">
        <v>50</v>
      </c>
      <c r="B22" s="59">
        <f>SUM(B6:B21)</f>
        <v>1748</v>
      </c>
      <c r="C22" s="60">
        <f>SUM(C6:C21)</f>
        <v>1475</v>
      </c>
      <c r="D22" s="61">
        <f t="shared" si="0"/>
        <v>0.84382151029748287</v>
      </c>
      <c r="E22" s="73">
        <f>SUM(E6:E21)</f>
        <v>1036</v>
      </c>
      <c r="F22" s="74">
        <f t="shared" ref="F22:N22" si="1">SUM(F6:F21)</f>
        <v>801</v>
      </c>
      <c r="G22" s="60">
        <f t="shared" si="1"/>
        <v>927</v>
      </c>
      <c r="H22" s="60">
        <f t="shared" si="1"/>
        <v>597</v>
      </c>
      <c r="I22" s="60">
        <f t="shared" si="1"/>
        <v>823</v>
      </c>
      <c r="J22" s="60">
        <f t="shared" si="1"/>
        <v>817</v>
      </c>
      <c r="K22" s="60">
        <f t="shared" si="1"/>
        <v>741</v>
      </c>
      <c r="L22" s="60">
        <f t="shared" si="1"/>
        <v>744</v>
      </c>
      <c r="M22" s="60">
        <f t="shared" si="1"/>
        <v>981</v>
      </c>
      <c r="N22" s="62">
        <f t="shared" si="1"/>
        <v>374</v>
      </c>
      <c r="O22" s="28"/>
      <c r="Q22" s="63"/>
      <c r="R22" s="64"/>
      <c r="S22" s="64"/>
      <c r="T22" s="64"/>
      <c r="U22" s="64"/>
      <c r="V22" s="64"/>
      <c r="W22" s="28"/>
      <c r="X22" s="28"/>
      <c r="Y22" s="28"/>
      <c r="Z22" s="28"/>
      <c r="AA22" s="28"/>
      <c r="AB22" s="28"/>
      <c r="AC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spans="1:43" ht="76.5" customHeight="1" thickBot="1" x14ac:dyDescent="0.3">
      <c r="A23" s="223" t="s">
        <v>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5"/>
    </row>
    <row r="24" spans="1:43" x14ac:dyDescent="0.2">
      <c r="A24" s="75"/>
    </row>
  </sheetData>
  <mergeCells count="7">
    <mergeCell ref="A23:N23"/>
    <mergeCell ref="A1:N1"/>
    <mergeCell ref="B4:D4"/>
    <mergeCell ref="E4:N4"/>
    <mergeCell ref="A2:N2"/>
    <mergeCell ref="A3:N3"/>
    <mergeCell ref="A4:A5"/>
  </mergeCells>
  <phoneticPr fontId="2" type="noConversion"/>
  <printOptions horizontalCentered="1" verticalCentered="1"/>
  <pageMargins left="0.51" right="0.5" top="0.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zoomScale="70" zoomScaleNormal="70" workbookViewId="0">
      <selection activeCell="M6" sqref="M6:M22"/>
    </sheetView>
  </sheetViews>
  <sheetFormatPr defaultColWidth="9.140625" defaultRowHeight="12.75" x14ac:dyDescent="0.2"/>
  <cols>
    <col min="1" max="1" width="19.140625" style="1" customWidth="1"/>
    <col min="2" max="2" width="7.1406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4" t="str">
        <f>+'1 In School Youth Part'!A1:N1</f>
        <v>TAB 7 - WIOA TITLE I PARTICIPANT SUMMARY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6"/>
    </row>
    <row r="2" spans="1:17" ht="21.95" customHeight="1" x14ac:dyDescent="0.2">
      <c r="A2" s="253" t="str">
        <f>'1 In School Youth Part'!$A$2</f>
        <v>FY24 QUARTER ENDING JUNE 30, 2024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17" ht="21.95" customHeight="1" thickBot="1" x14ac:dyDescent="0.25">
      <c r="A3" s="257" t="s">
        <v>54</v>
      </c>
      <c r="B3" s="258"/>
      <c r="C3" s="258"/>
      <c r="D3" s="258"/>
      <c r="E3" s="258"/>
      <c r="F3" s="258"/>
      <c r="G3" s="258"/>
      <c r="H3" s="258"/>
      <c r="I3" s="258"/>
      <c r="J3" s="258"/>
      <c r="K3" s="233"/>
      <c r="L3" s="233"/>
      <c r="M3" s="233"/>
      <c r="N3" s="233"/>
      <c r="O3" s="234"/>
    </row>
    <row r="4" spans="1:17" ht="25.5" customHeight="1" x14ac:dyDescent="0.2">
      <c r="A4" s="238" t="s">
        <v>18</v>
      </c>
      <c r="B4" s="252" t="s">
        <v>55</v>
      </c>
      <c r="C4" s="252"/>
      <c r="D4" s="248"/>
      <c r="E4" s="249" t="s">
        <v>56</v>
      </c>
      <c r="F4" s="250"/>
      <c r="G4" s="251"/>
      <c r="H4" s="249" t="s">
        <v>57</v>
      </c>
      <c r="I4" s="248"/>
      <c r="J4" s="76" t="s">
        <v>58</v>
      </c>
      <c r="K4" s="247" t="s">
        <v>59</v>
      </c>
      <c r="L4" s="248"/>
      <c r="M4" s="216" t="s">
        <v>60</v>
      </c>
      <c r="N4" s="249" t="s">
        <v>61</v>
      </c>
      <c r="O4" s="251"/>
    </row>
    <row r="5" spans="1:17" ht="30" customHeight="1" thickBot="1" x14ac:dyDescent="0.25">
      <c r="A5" s="239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0</v>
      </c>
      <c r="C6" s="80">
        <v>0</v>
      </c>
      <c r="D6" s="41">
        <f>IF(B6&gt;0,C6/B6,0)</f>
        <v>0</v>
      </c>
      <c r="E6" s="31">
        <v>0</v>
      </c>
      <c r="F6" s="81">
        <v>0</v>
      </c>
      <c r="G6" s="41">
        <f>IF(E6&gt;0,F6/E6,0)</f>
        <v>0</v>
      </c>
      <c r="H6" s="34">
        <v>0</v>
      </c>
      <c r="I6" s="82">
        <v>0</v>
      </c>
      <c r="J6" s="83">
        <v>0</v>
      </c>
      <c r="K6" s="84">
        <f t="shared" ref="K6:K17" si="0">IF((E6+H6)&gt;0,(E6+H6)/B6,0)</f>
        <v>0</v>
      </c>
      <c r="L6" s="33">
        <f>IF(C6&gt;0,(F6+I6-J6)/C6,0)</f>
        <v>0</v>
      </c>
      <c r="M6" s="85">
        <v>0</v>
      </c>
      <c r="N6" s="31">
        <v>0</v>
      </c>
      <c r="O6" s="86">
        <v>0</v>
      </c>
      <c r="Q6" s="87"/>
    </row>
    <row r="7" spans="1:17" s="29" customFormat="1" ht="21.95" customHeight="1" x14ac:dyDescent="0.2">
      <c r="A7" s="30" t="s">
        <v>35</v>
      </c>
      <c r="B7" s="79">
        <v>1</v>
      </c>
      <c r="C7" s="80">
        <v>0</v>
      </c>
      <c r="D7" s="41">
        <f t="shared" ref="D7:D21" si="1">IF(B7&gt;0,C7/B7,0)</f>
        <v>0</v>
      </c>
      <c r="E7" s="31">
        <v>0</v>
      </c>
      <c r="F7" s="81">
        <v>0</v>
      </c>
      <c r="G7" s="41">
        <f t="shared" ref="G7:G20" si="2">IF(E7&gt;0,F7/E7,0)</f>
        <v>0</v>
      </c>
      <c r="H7" s="34">
        <v>0</v>
      </c>
      <c r="I7" s="82">
        <v>0</v>
      </c>
      <c r="J7" s="89">
        <v>0</v>
      </c>
      <c r="K7" s="84">
        <f t="shared" si="0"/>
        <v>0</v>
      </c>
      <c r="L7" s="33">
        <f t="shared" ref="L7:L22" si="3">IF(C7&gt;0,(F7+I7-J7)/C7,0)</f>
        <v>0</v>
      </c>
      <c r="M7" s="85">
        <v>0</v>
      </c>
      <c r="N7" s="31">
        <v>0</v>
      </c>
      <c r="O7" s="86">
        <v>0</v>
      </c>
      <c r="Q7" s="87"/>
    </row>
    <row r="8" spans="1:17" s="29" customFormat="1" ht="21.95" customHeight="1" x14ac:dyDescent="0.2">
      <c r="A8" s="18" t="s">
        <v>36</v>
      </c>
      <c r="B8" s="90">
        <v>0</v>
      </c>
      <c r="C8" s="47">
        <v>0</v>
      </c>
      <c r="D8" s="41">
        <f t="shared" si="1"/>
        <v>0</v>
      </c>
      <c r="E8" s="39">
        <v>0</v>
      </c>
      <c r="F8" s="91">
        <v>0</v>
      </c>
      <c r="G8" s="41">
        <f t="shared" si="2"/>
        <v>0</v>
      </c>
      <c r="H8" s="92">
        <v>0</v>
      </c>
      <c r="I8" s="93">
        <v>0</v>
      </c>
      <c r="J8" s="94">
        <v>0</v>
      </c>
      <c r="K8" s="84">
        <f t="shared" si="0"/>
        <v>0</v>
      </c>
      <c r="L8" s="33">
        <f t="shared" si="3"/>
        <v>0</v>
      </c>
      <c r="M8" s="95">
        <v>0</v>
      </c>
      <c r="N8" s="39">
        <v>0</v>
      </c>
      <c r="O8" s="70">
        <v>0</v>
      </c>
    </row>
    <row r="9" spans="1:17" s="29" customFormat="1" ht="21.95" customHeight="1" x14ac:dyDescent="0.2">
      <c r="A9" s="18" t="s">
        <v>37</v>
      </c>
      <c r="B9" s="90">
        <v>0</v>
      </c>
      <c r="C9" s="47">
        <v>2</v>
      </c>
      <c r="D9" s="41">
        <f t="shared" si="1"/>
        <v>0</v>
      </c>
      <c r="E9" s="39">
        <v>0</v>
      </c>
      <c r="F9" s="91">
        <v>0</v>
      </c>
      <c r="G9" s="41">
        <f t="shared" si="2"/>
        <v>0</v>
      </c>
      <c r="H9" s="42">
        <v>0</v>
      </c>
      <c r="I9" s="48">
        <v>0</v>
      </c>
      <c r="J9" s="94">
        <v>0</v>
      </c>
      <c r="K9" s="84">
        <f t="shared" si="0"/>
        <v>0</v>
      </c>
      <c r="L9" s="33">
        <f t="shared" si="3"/>
        <v>0</v>
      </c>
      <c r="M9" s="95">
        <v>0</v>
      </c>
      <c r="N9" s="39">
        <v>0</v>
      </c>
      <c r="O9" s="70">
        <v>1</v>
      </c>
      <c r="Q9" s="87"/>
    </row>
    <row r="10" spans="1:17" s="29" customFormat="1" ht="21.95" customHeight="1" x14ac:dyDescent="0.2">
      <c r="A10" s="18" t="s">
        <v>38</v>
      </c>
      <c r="B10" s="90">
        <v>0</v>
      </c>
      <c r="C10" s="47">
        <v>0</v>
      </c>
      <c r="D10" s="41">
        <f t="shared" si="1"/>
        <v>0</v>
      </c>
      <c r="E10" s="39">
        <v>0</v>
      </c>
      <c r="F10" s="91">
        <v>0</v>
      </c>
      <c r="G10" s="41">
        <f t="shared" si="2"/>
        <v>0</v>
      </c>
      <c r="H10" s="42">
        <v>0</v>
      </c>
      <c r="I10" s="48">
        <v>0</v>
      </c>
      <c r="J10" s="94">
        <v>0</v>
      </c>
      <c r="K10" s="84">
        <f t="shared" si="0"/>
        <v>0</v>
      </c>
      <c r="L10" s="33">
        <f t="shared" si="3"/>
        <v>0</v>
      </c>
      <c r="M10" s="95">
        <v>0</v>
      </c>
      <c r="N10" s="39">
        <v>0</v>
      </c>
      <c r="O10" s="70">
        <v>0</v>
      </c>
      <c r="Q10" s="87"/>
    </row>
    <row r="11" spans="1:17" s="29" customFormat="1" ht="21.95" customHeight="1" x14ac:dyDescent="0.2">
      <c r="A11" s="18" t="s">
        <v>39</v>
      </c>
      <c r="B11" s="90">
        <v>0</v>
      </c>
      <c r="C11" s="47">
        <v>0</v>
      </c>
      <c r="D11" s="41">
        <f t="shared" si="1"/>
        <v>0</v>
      </c>
      <c r="E11" s="39">
        <v>0</v>
      </c>
      <c r="F11" s="91">
        <v>0</v>
      </c>
      <c r="G11" s="41">
        <f t="shared" si="2"/>
        <v>0</v>
      </c>
      <c r="H11" s="96">
        <v>0</v>
      </c>
      <c r="I11" s="97">
        <v>0</v>
      </c>
      <c r="J11" s="94">
        <v>0</v>
      </c>
      <c r="K11" s="84">
        <f t="shared" si="0"/>
        <v>0</v>
      </c>
      <c r="L11" s="33">
        <f t="shared" si="3"/>
        <v>0</v>
      </c>
      <c r="M11" s="95">
        <v>0</v>
      </c>
      <c r="N11" s="39">
        <v>0</v>
      </c>
      <c r="O11" s="70">
        <v>0</v>
      </c>
      <c r="Q11" s="87"/>
    </row>
    <row r="12" spans="1:17" s="29" customFormat="1" ht="21.95" customHeight="1" x14ac:dyDescent="0.2">
      <c r="A12" s="18" t="s">
        <v>40</v>
      </c>
      <c r="B12" s="90">
        <v>0</v>
      </c>
      <c r="C12" s="47">
        <v>1</v>
      </c>
      <c r="D12" s="41">
        <f t="shared" si="1"/>
        <v>0</v>
      </c>
      <c r="E12" s="39">
        <v>0</v>
      </c>
      <c r="F12" s="91">
        <v>0</v>
      </c>
      <c r="G12" s="41">
        <f t="shared" si="2"/>
        <v>0</v>
      </c>
      <c r="H12" s="42">
        <v>0</v>
      </c>
      <c r="I12" s="48">
        <v>0</v>
      </c>
      <c r="J12" s="94">
        <v>0</v>
      </c>
      <c r="K12" s="84">
        <f t="shared" si="0"/>
        <v>0</v>
      </c>
      <c r="L12" s="33">
        <f t="shared" si="3"/>
        <v>0</v>
      </c>
      <c r="M12" s="95">
        <v>0</v>
      </c>
      <c r="N12" s="39">
        <v>0</v>
      </c>
      <c r="O12" s="70">
        <v>1</v>
      </c>
      <c r="Q12" s="87"/>
    </row>
    <row r="13" spans="1:17" s="29" customFormat="1" ht="21.95" customHeight="1" x14ac:dyDescent="0.2">
      <c r="A13" s="18" t="s">
        <v>41</v>
      </c>
      <c r="B13" s="90">
        <v>16</v>
      </c>
      <c r="C13" s="47">
        <v>11</v>
      </c>
      <c r="D13" s="41">
        <f t="shared" si="1"/>
        <v>0.6875</v>
      </c>
      <c r="E13" s="39">
        <v>7</v>
      </c>
      <c r="F13" s="91">
        <v>7</v>
      </c>
      <c r="G13" s="41">
        <f t="shared" si="2"/>
        <v>1</v>
      </c>
      <c r="H13" s="92">
        <v>7</v>
      </c>
      <c r="I13" s="93">
        <v>0</v>
      </c>
      <c r="J13" s="94">
        <v>0</v>
      </c>
      <c r="K13" s="84">
        <f t="shared" si="0"/>
        <v>0.875</v>
      </c>
      <c r="L13" s="33">
        <f t="shared" si="3"/>
        <v>0.63636363636363635</v>
      </c>
      <c r="M13" s="95">
        <v>16.571428571428601</v>
      </c>
      <c r="N13" s="39">
        <v>13</v>
      </c>
      <c r="O13" s="70">
        <v>10</v>
      </c>
      <c r="Q13" s="87"/>
    </row>
    <row r="14" spans="1:17" s="29" customFormat="1" ht="21.95" customHeight="1" x14ac:dyDescent="0.2">
      <c r="A14" s="18" t="s">
        <v>42</v>
      </c>
      <c r="B14" s="90">
        <v>0</v>
      </c>
      <c r="C14" s="47">
        <v>2</v>
      </c>
      <c r="D14" s="41">
        <f t="shared" si="1"/>
        <v>0</v>
      </c>
      <c r="E14" s="39">
        <v>0</v>
      </c>
      <c r="F14" s="91">
        <v>1</v>
      </c>
      <c r="G14" s="41">
        <f t="shared" si="2"/>
        <v>0</v>
      </c>
      <c r="H14" s="42">
        <v>0</v>
      </c>
      <c r="I14" s="48">
        <v>0</v>
      </c>
      <c r="J14" s="94">
        <v>0</v>
      </c>
      <c r="K14" s="84">
        <f t="shared" si="0"/>
        <v>0</v>
      </c>
      <c r="L14" s="33">
        <f t="shared" si="3"/>
        <v>0.5</v>
      </c>
      <c r="M14" s="95">
        <v>19.5</v>
      </c>
      <c r="N14" s="39">
        <v>0</v>
      </c>
      <c r="O14" s="70">
        <v>0</v>
      </c>
      <c r="Q14" s="87"/>
    </row>
    <row r="15" spans="1:17" s="29" customFormat="1" ht="21.95" customHeight="1" x14ac:dyDescent="0.2">
      <c r="A15" s="18" t="s">
        <v>43</v>
      </c>
      <c r="B15" s="90">
        <v>70</v>
      </c>
      <c r="C15" s="47">
        <v>28</v>
      </c>
      <c r="D15" s="41">
        <f t="shared" si="1"/>
        <v>0.4</v>
      </c>
      <c r="E15" s="39">
        <v>11</v>
      </c>
      <c r="F15" s="91">
        <v>6</v>
      </c>
      <c r="G15" s="41">
        <f t="shared" si="2"/>
        <v>0.54545454545454541</v>
      </c>
      <c r="H15" s="42">
        <v>53</v>
      </c>
      <c r="I15" s="48">
        <v>13</v>
      </c>
      <c r="J15" s="94">
        <v>0</v>
      </c>
      <c r="K15" s="84">
        <f t="shared" si="0"/>
        <v>0.91428571428571426</v>
      </c>
      <c r="L15" s="33">
        <f t="shared" si="3"/>
        <v>0.6785714285714286</v>
      </c>
      <c r="M15" s="95">
        <v>17.8333333333333</v>
      </c>
      <c r="N15" s="39">
        <v>66</v>
      </c>
      <c r="O15" s="70">
        <v>22</v>
      </c>
      <c r="Q15" s="87"/>
    </row>
    <row r="16" spans="1:17" s="29" customFormat="1" ht="21.95" customHeight="1" x14ac:dyDescent="0.2">
      <c r="A16" s="18" t="s">
        <v>44</v>
      </c>
      <c r="B16" s="90">
        <v>7</v>
      </c>
      <c r="C16" s="47">
        <v>6</v>
      </c>
      <c r="D16" s="41">
        <f t="shared" si="1"/>
        <v>0.8571428571428571</v>
      </c>
      <c r="E16" s="39">
        <v>4</v>
      </c>
      <c r="F16" s="91">
        <v>2</v>
      </c>
      <c r="G16" s="41">
        <f t="shared" si="2"/>
        <v>0.5</v>
      </c>
      <c r="H16" s="42">
        <v>2</v>
      </c>
      <c r="I16" s="48">
        <v>0</v>
      </c>
      <c r="J16" s="94">
        <v>0</v>
      </c>
      <c r="K16" s="84">
        <f t="shared" si="0"/>
        <v>0.8571428571428571</v>
      </c>
      <c r="L16" s="33">
        <f t="shared" si="3"/>
        <v>0.33333333333333331</v>
      </c>
      <c r="M16" s="95">
        <v>15.65</v>
      </c>
      <c r="N16" s="39">
        <v>7</v>
      </c>
      <c r="O16" s="70">
        <v>0</v>
      </c>
      <c r="Q16" s="87"/>
    </row>
    <row r="17" spans="1:17" s="29" customFormat="1" ht="21.95" customHeight="1" x14ac:dyDescent="0.2">
      <c r="A17" s="18" t="s">
        <v>45</v>
      </c>
      <c r="B17" s="90">
        <v>9</v>
      </c>
      <c r="C17" s="47">
        <v>11</v>
      </c>
      <c r="D17" s="41">
        <f t="shared" si="1"/>
        <v>1.2222222222222223</v>
      </c>
      <c r="E17" s="39">
        <v>3</v>
      </c>
      <c r="F17" s="91">
        <v>2</v>
      </c>
      <c r="G17" s="41">
        <f t="shared" si="2"/>
        <v>0.66666666666666663</v>
      </c>
      <c r="H17" s="42">
        <v>5</v>
      </c>
      <c r="I17" s="48">
        <v>0</v>
      </c>
      <c r="J17" s="94">
        <v>0</v>
      </c>
      <c r="K17" s="84">
        <f t="shared" si="0"/>
        <v>0.88888888888888884</v>
      </c>
      <c r="L17" s="33">
        <f t="shared" si="3"/>
        <v>0.18181818181818182</v>
      </c>
      <c r="M17" s="95">
        <v>16.434999999999999</v>
      </c>
      <c r="N17" s="39">
        <v>8</v>
      </c>
      <c r="O17" s="70">
        <v>3</v>
      </c>
      <c r="Q17" s="87"/>
    </row>
    <row r="18" spans="1:17" s="29" customFormat="1" ht="21.95" customHeight="1" x14ac:dyDescent="0.2">
      <c r="A18" s="18" t="s">
        <v>46</v>
      </c>
      <c r="B18" s="90">
        <v>10</v>
      </c>
      <c r="C18" s="47">
        <v>8</v>
      </c>
      <c r="D18" s="41">
        <f t="shared" si="1"/>
        <v>0.8</v>
      </c>
      <c r="E18" s="39">
        <v>7</v>
      </c>
      <c r="F18" s="91">
        <v>5</v>
      </c>
      <c r="G18" s="41">
        <f t="shared" si="2"/>
        <v>0.7142857142857143</v>
      </c>
      <c r="H18" s="42">
        <v>2</v>
      </c>
      <c r="I18" s="48">
        <v>0</v>
      </c>
      <c r="J18" s="94">
        <v>0</v>
      </c>
      <c r="K18" s="84">
        <f>IF((E18+H18)&gt;0,(E18+H18)/B18,0)</f>
        <v>0.9</v>
      </c>
      <c r="L18" s="33">
        <f t="shared" si="3"/>
        <v>0.625</v>
      </c>
      <c r="M18" s="95">
        <v>17.850000000000001</v>
      </c>
      <c r="N18" s="39">
        <v>10</v>
      </c>
      <c r="O18" s="70">
        <v>6</v>
      </c>
      <c r="Q18" s="87"/>
    </row>
    <row r="19" spans="1:17" s="29" customFormat="1" ht="21.95" customHeight="1" x14ac:dyDescent="0.2">
      <c r="A19" s="18" t="s">
        <v>47</v>
      </c>
      <c r="B19" s="90">
        <v>0</v>
      </c>
      <c r="C19" s="47">
        <v>2</v>
      </c>
      <c r="D19" s="41">
        <f t="shared" si="1"/>
        <v>0</v>
      </c>
      <c r="E19" s="39">
        <v>0</v>
      </c>
      <c r="F19" s="91">
        <v>1</v>
      </c>
      <c r="G19" s="41">
        <f t="shared" si="2"/>
        <v>0</v>
      </c>
      <c r="H19" s="34">
        <v>0</v>
      </c>
      <c r="I19" s="82">
        <v>1</v>
      </c>
      <c r="J19" s="83">
        <v>0</v>
      </c>
      <c r="K19" s="84">
        <f t="shared" ref="K19:K22" si="4">IF((E19+H19)&gt;0,(E19+H19)/B19,0)</f>
        <v>0</v>
      </c>
      <c r="L19" s="98">
        <f t="shared" si="3"/>
        <v>1</v>
      </c>
      <c r="M19" s="95">
        <v>19</v>
      </c>
      <c r="N19" s="39">
        <v>0</v>
      </c>
      <c r="O19" s="70">
        <v>2</v>
      </c>
      <c r="Q19" s="87"/>
    </row>
    <row r="20" spans="1:17" s="29" customFormat="1" ht="21.95" customHeight="1" x14ac:dyDescent="0.2">
      <c r="A20" s="18" t="s">
        <v>48</v>
      </c>
      <c r="B20" s="213">
        <v>0</v>
      </c>
      <c r="C20" s="43">
        <v>0</v>
      </c>
      <c r="D20" s="41">
        <f t="shared" si="1"/>
        <v>0</v>
      </c>
      <c r="E20" s="39">
        <v>0</v>
      </c>
      <c r="F20" s="91">
        <v>0</v>
      </c>
      <c r="G20" s="41">
        <f t="shared" si="2"/>
        <v>0</v>
      </c>
      <c r="H20" s="34">
        <v>0</v>
      </c>
      <c r="I20" s="82">
        <v>0</v>
      </c>
      <c r="J20" s="83">
        <v>0</v>
      </c>
      <c r="K20" s="84">
        <f t="shared" si="4"/>
        <v>0</v>
      </c>
      <c r="L20" s="33">
        <f t="shared" si="3"/>
        <v>0</v>
      </c>
      <c r="M20" s="95">
        <v>0</v>
      </c>
      <c r="N20" s="39">
        <v>0</v>
      </c>
      <c r="O20" s="70">
        <v>0</v>
      </c>
      <c r="Q20" s="87"/>
    </row>
    <row r="21" spans="1:17" s="29" customFormat="1" ht="21.95" customHeight="1" thickBot="1" x14ac:dyDescent="0.25">
      <c r="A21" s="49" t="s">
        <v>49</v>
      </c>
      <c r="B21" s="99">
        <v>30</v>
      </c>
      <c r="C21" s="100">
        <v>25</v>
      </c>
      <c r="D21" s="41">
        <f t="shared" si="1"/>
        <v>0.83333333333333337</v>
      </c>
      <c r="E21" s="101">
        <v>15</v>
      </c>
      <c r="F21" s="102">
        <v>13</v>
      </c>
      <c r="G21" s="88">
        <f>IF(E21&gt;0,F21/E21,0)</f>
        <v>0.8666666666666667</v>
      </c>
      <c r="H21" s="92">
        <v>10</v>
      </c>
      <c r="I21" s="93">
        <v>6</v>
      </c>
      <c r="J21" s="89">
        <v>0</v>
      </c>
      <c r="K21" s="123">
        <f t="shared" si="4"/>
        <v>0.83333333333333337</v>
      </c>
      <c r="L21" s="88">
        <f t="shared" si="3"/>
        <v>0.76</v>
      </c>
      <c r="M21" s="103">
        <v>18.076923076923102</v>
      </c>
      <c r="N21" s="101">
        <v>25</v>
      </c>
      <c r="O21" s="104">
        <v>24</v>
      </c>
      <c r="Q21" s="87"/>
    </row>
    <row r="22" spans="1:17" s="29" customFormat="1" ht="21.95" customHeight="1" thickBot="1" x14ac:dyDescent="0.25">
      <c r="A22" s="58" t="s">
        <v>50</v>
      </c>
      <c r="B22" s="105">
        <f>SUM(B6:B21)</f>
        <v>143</v>
      </c>
      <c r="C22" s="74">
        <f>SUM(C6:C21)</f>
        <v>96</v>
      </c>
      <c r="D22" s="61">
        <f t="shared" ref="D22" si="5">C22/B22</f>
        <v>0.67132867132867136</v>
      </c>
      <c r="E22" s="59">
        <f>SUM(E6:E21)</f>
        <v>47</v>
      </c>
      <c r="F22" s="106">
        <f>SUM(F6:F21)</f>
        <v>37</v>
      </c>
      <c r="G22" s="61">
        <f t="shared" ref="G22" si="6">F22/E22</f>
        <v>0.78723404255319152</v>
      </c>
      <c r="H22" s="107">
        <f>SUM(H6:H21)</f>
        <v>79</v>
      </c>
      <c r="I22" s="108">
        <f>SUM(I6:I21)</f>
        <v>20</v>
      </c>
      <c r="J22" s="109">
        <f>SUM(J6:J21)</f>
        <v>0</v>
      </c>
      <c r="K22" s="110">
        <f t="shared" si="4"/>
        <v>0.88111888111888115</v>
      </c>
      <c r="L22" s="61">
        <f t="shared" si="3"/>
        <v>0.59375</v>
      </c>
      <c r="M22" s="111">
        <v>17.5654054054054</v>
      </c>
      <c r="N22" s="59">
        <f>SUM(N6:N21)</f>
        <v>129</v>
      </c>
      <c r="O22" s="62">
        <f>SUM(O6:O21)</f>
        <v>69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59" t="s">
        <v>63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1"/>
      <c r="Q24" s="112"/>
    </row>
    <row r="25" spans="1:17" s="29" customFormat="1" ht="12" customHeight="1" x14ac:dyDescent="0.25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4"/>
      <c r="Q25" s="112"/>
    </row>
    <row r="26" spans="1:17" ht="6.75" customHeight="1" thickBot="1" x14ac:dyDescent="0.3">
      <c r="A26" s="254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6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6"/>
  <sheetViews>
    <sheetView zoomScale="75" zoomScaleNormal="75" workbookViewId="0">
      <selection activeCell="M6" sqref="M6:M22"/>
    </sheetView>
  </sheetViews>
  <sheetFormatPr defaultColWidth="9.140625" defaultRowHeight="12.75" x14ac:dyDescent="0.2"/>
  <cols>
    <col min="1" max="1" width="19.140625" style="1" customWidth="1"/>
    <col min="2" max="2" width="7.1406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4" t="str">
        <f>+'1 In School Youth Part'!A1:N1</f>
        <v>TAB 7 - WIOA TITLE I PARTICIPANT SUMMARY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6"/>
    </row>
    <row r="2" spans="1:17" ht="21.95" customHeight="1" x14ac:dyDescent="0.2">
      <c r="A2" s="253" t="str">
        <f>'1 In School Youth Part'!$A$2</f>
        <v>FY24 QUARTER ENDING JUNE 30, 2024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17" ht="21.95" customHeight="1" thickBot="1" x14ac:dyDescent="0.25">
      <c r="A3" s="257" t="s">
        <v>64</v>
      </c>
      <c r="B3" s="258"/>
      <c r="C3" s="258"/>
      <c r="D3" s="258"/>
      <c r="E3" s="258"/>
      <c r="F3" s="258"/>
      <c r="G3" s="258"/>
      <c r="H3" s="258"/>
      <c r="I3" s="258"/>
      <c r="J3" s="258"/>
      <c r="K3" s="233"/>
      <c r="L3" s="233"/>
      <c r="M3" s="233"/>
      <c r="N3" s="233"/>
      <c r="O3" s="234"/>
    </row>
    <row r="4" spans="1:17" ht="25.5" customHeight="1" x14ac:dyDescent="0.2">
      <c r="A4" s="238" t="s">
        <v>18</v>
      </c>
      <c r="B4" s="252" t="s">
        <v>55</v>
      </c>
      <c r="C4" s="252"/>
      <c r="D4" s="248"/>
      <c r="E4" s="249" t="s">
        <v>56</v>
      </c>
      <c r="F4" s="250"/>
      <c r="G4" s="251"/>
      <c r="H4" s="249" t="s">
        <v>57</v>
      </c>
      <c r="I4" s="248"/>
      <c r="J4" s="76" t="s">
        <v>58</v>
      </c>
      <c r="K4" s="247" t="s">
        <v>59</v>
      </c>
      <c r="L4" s="248"/>
      <c r="M4" s="216" t="s">
        <v>60</v>
      </c>
      <c r="N4" s="249" t="s">
        <v>61</v>
      </c>
      <c r="O4" s="251"/>
    </row>
    <row r="5" spans="1:17" ht="30" customHeight="1" thickBot="1" x14ac:dyDescent="0.25">
      <c r="A5" s="239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32</v>
      </c>
      <c r="C6" s="80">
        <v>40</v>
      </c>
      <c r="D6" s="33">
        <f t="shared" ref="D6:D22" si="0">C6/B6</f>
        <v>1.25</v>
      </c>
      <c r="E6" s="31">
        <v>15</v>
      </c>
      <c r="F6" s="81">
        <v>24</v>
      </c>
      <c r="G6" s="33">
        <f t="shared" ref="G6:G22" si="1">F6/E6</f>
        <v>1.6</v>
      </c>
      <c r="H6" s="34">
        <v>8</v>
      </c>
      <c r="I6" s="82">
        <v>3</v>
      </c>
      <c r="J6" s="83">
        <v>0</v>
      </c>
      <c r="K6" s="121">
        <f>(E6+H6)/B6</f>
        <v>0.71875</v>
      </c>
      <c r="L6" s="33">
        <f>IF(C6&gt;0,(F6+I6-J6)/C6,0)</f>
        <v>0.67500000000000004</v>
      </c>
      <c r="M6" s="85">
        <v>16.785</v>
      </c>
      <c r="N6" s="31">
        <v>20</v>
      </c>
      <c r="O6" s="86">
        <v>29</v>
      </c>
      <c r="Q6" s="87"/>
    </row>
    <row r="7" spans="1:17" s="29" customFormat="1" ht="21.95" customHeight="1" x14ac:dyDescent="0.2">
      <c r="A7" s="30" t="s">
        <v>35</v>
      </c>
      <c r="B7" s="79">
        <v>53</v>
      </c>
      <c r="C7" s="80">
        <v>80</v>
      </c>
      <c r="D7" s="88">
        <f t="shared" si="0"/>
        <v>1.5094339622641511</v>
      </c>
      <c r="E7" s="31">
        <v>36</v>
      </c>
      <c r="F7" s="81">
        <v>18</v>
      </c>
      <c r="G7" s="33">
        <f t="shared" si="1"/>
        <v>0.5</v>
      </c>
      <c r="H7" s="34">
        <v>3</v>
      </c>
      <c r="I7" s="82">
        <v>17</v>
      </c>
      <c r="J7" s="89">
        <v>0</v>
      </c>
      <c r="K7" s="84">
        <f>(E7+H7)/B7</f>
        <v>0.73584905660377353</v>
      </c>
      <c r="L7" s="33">
        <f>IF(C7&gt;0,(F7+I7-J7)/C7,0)</f>
        <v>0.4375</v>
      </c>
      <c r="M7" s="85">
        <v>20.745000000000001</v>
      </c>
      <c r="N7" s="31">
        <v>32</v>
      </c>
      <c r="O7" s="86">
        <v>39</v>
      </c>
      <c r="Q7" s="87"/>
    </row>
    <row r="8" spans="1:17" s="29" customFormat="1" ht="21.95" customHeight="1" x14ac:dyDescent="0.2">
      <c r="A8" s="18" t="s">
        <v>36</v>
      </c>
      <c r="B8" s="90">
        <v>25</v>
      </c>
      <c r="C8" s="47">
        <v>10</v>
      </c>
      <c r="D8" s="41">
        <f t="shared" si="0"/>
        <v>0.4</v>
      </c>
      <c r="E8" s="39">
        <v>13</v>
      </c>
      <c r="F8" s="91">
        <v>1</v>
      </c>
      <c r="G8" s="88">
        <f t="shared" si="1"/>
        <v>7.6923076923076927E-2</v>
      </c>
      <c r="H8" s="92">
        <v>5</v>
      </c>
      <c r="I8" s="93">
        <v>3</v>
      </c>
      <c r="J8" s="94">
        <v>0</v>
      </c>
      <c r="K8" s="84">
        <f t="shared" ref="K8:K22" si="2">(E8+H8)/B8</f>
        <v>0.72</v>
      </c>
      <c r="L8" s="33">
        <f t="shared" ref="L8:L22" si="3">IF(C8&gt;0,(F8+I8-J8)/C8,0)</f>
        <v>0.4</v>
      </c>
      <c r="M8" s="95">
        <v>21.634615384615401</v>
      </c>
      <c r="N8" s="39">
        <v>16</v>
      </c>
      <c r="O8" s="70">
        <v>7</v>
      </c>
    </row>
    <row r="9" spans="1:17" s="29" customFormat="1" ht="21.95" customHeight="1" x14ac:dyDescent="0.2">
      <c r="A9" s="18" t="s">
        <v>37</v>
      </c>
      <c r="B9" s="90">
        <v>20</v>
      </c>
      <c r="C9" s="47">
        <v>55</v>
      </c>
      <c r="D9" s="41">
        <f t="shared" si="0"/>
        <v>2.75</v>
      </c>
      <c r="E9" s="39">
        <v>15</v>
      </c>
      <c r="F9" s="91">
        <v>7</v>
      </c>
      <c r="G9" s="41">
        <f t="shared" si="1"/>
        <v>0.46666666666666667</v>
      </c>
      <c r="H9" s="42">
        <v>0</v>
      </c>
      <c r="I9" s="48">
        <v>3</v>
      </c>
      <c r="J9" s="94">
        <v>0</v>
      </c>
      <c r="K9" s="84">
        <f t="shared" si="2"/>
        <v>0.75</v>
      </c>
      <c r="L9" s="33">
        <f t="shared" si="3"/>
        <v>0.18181818181818182</v>
      </c>
      <c r="M9" s="95">
        <v>21.887142857142901</v>
      </c>
      <c r="N9" s="39">
        <v>15</v>
      </c>
      <c r="O9" s="70">
        <v>6</v>
      </c>
      <c r="Q9" s="87"/>
    </row>
    <row r="10" spans="1:17" s="29" customFormat="1" ht="21.95" customHeight="1" x14ac:dyDescent="0.2">
      <c r="A10" s="18" t="s">
        <v>38</v>
      </c>
      <c r="B10" s="90">
        <v>30</v>
      </c>
      <c r="C10" s="47">
        <v>25</v>
      </c>
      <c r="D10" s="41">
        <f t="shared" si="0"/>
        <v>0.83333333333333337</v>
      </c>
      <c r="E10" s="39">
        <v>14</v>
      </c>
      <c r="F10" s="91">
        <v>12</v>
      </c>
      <c r="G10" s="41">
        <f t="shared" si="1"/>
        <v>0.8571428571428571</v>
      </c>
      <c r="H10" s="42">
        <v>8</v>
      </c>
      <c r="I10" s="48">
        <v>4</v>
      </c>
      <c r="J10" s="94">
        <v>2</v>
      </c>
      <c r="K10" s="84">
        <f t="shared" si="2"/>
        <v>0.73333333333333328</v>
      </c>
      <c r="L10" s="33">
        <f t="shared" si="3"/>
        <v>0.56000000000000005</v>
      </c>
      <c r="M10" s="95">
        <v>19.2291666666667</v>
      </c>
      <c r="N10" s="39">
        <v>20</v>
      </c>
      <c r="O10" s="70">
        <v>14</v>
      </c>
      <c r="Q10" s="87"/>
    </row>
    <row r="11" spans="1:17" s="29" customFormat="1" ht="21.95" customHeight="1" x14ac:dyDescent="0.2">
      <c r="A11" s="18" t="s">
        <v>39</v>
      </c>
      <c r="B11" s="90">
        <v>69</v>
      </c>
      <c r="C11" s="47">
        <v>84</v>
      </c>
      <c r="D11" s="41">
        <f t="shared" si="0"/>
        <v>1.2173913043478262</v>
      </c>
      <c r="E11" s="39">
        <v>38</v>
      </c>
      <c r="F11" s="91">
        <v>59</v>
      </c>
      <c r="G11" s="122">
        <f t="shared" si="1"/>
        <v>1.5526315789473684</v>
      </c>
      <c r="H11" s="96">
        <v>12</v>
      </c>
      <c r="I11" s="97">
        <v>5</v>
      </c>
      <c r="J11" s="94">
        <v>0</v>
      </c>
      <c r="K11" s="84">
        <f t="shared" si="2"/>
        <v>0.72463768115942029</v>
      </c>
      <c r="L11" s="33">
        <f t="shared" si="3"/>
        <v>0.76190476190476186</v>
      </c>
      <c r="M11" s="95">
        <v>18.3005172413793</v>
      </c>
      <c r="N11" s="39">
        <v>45</v>
      </c>
      <c r="O11" s="70">
        <v>69</v>
      </c>
      <c r="Q11" s="87"/>
    </row>
    <row r="12" spans="1:17" s="29" customFormat="1" ht="21.95" customHeight="1" x14ac:dyDescent="0.2">
      <c r="A12" s="18" t="s">
        <v>40</v>
      </c>
      <c r="B12" s="90">
        <v>55</v>
      </c>
      <c r="C12" s="47">
        <v>12</v>
      </c>
      <c r="D12" s="41">
        <f t="shared" si="0"/>
        <v>0.21818181818181817</v>
      </c>
      <c r="E12" s="39">
        <v>25</v>
      </c>
      <c r="F12" s="91">
        <v>3</v>
      </c>
      <c r="G12" s="41">
        <f t="shared" si="1"/>
        <v>0.12</v>
      </c>
      <c r="H12" s="42">
        <v>20</v>
      </c>
      <c r="I12" s="48">
        <v>1</v>
      </c>
      <c r="J12" s="94">
        <v>0</v>
      </c>
      <c r="K12" s="84">
        <f t="shared" si="2"/>
        <v>0.81818181818181823</v>
      </c>
      <c r="L12" s="33">
        <f t="shared" si="3"/>
        <v>0.33333333333333331</v>
      </c>
      <c r="M12" s="95">
        <v>14.75</v>
      </c>
      <c r="N12" s="39">
        <v>40</v>
      </c>
      <c r="O12" s="70">
        <v>3</v>
      </c>
      <c r="Q12" s="87"/>
    </row>
    <row r="13" spans="1:17" s="29" customFormat="1" ht="21.95" customHeight="1" x14ac:dyDescent="0.2">
      <c r="A13" s="18" t="s">
        <v>41</v>
      </c>
      <c r="B13" s="90">
        <v>25</v>
      </c>
      <c r="C13" s="47">
        <v>26</v>
      </c>
      <c r="D13" s="41">
        <f t="shared" si="0"/>
        <v>1.04</v>
      </c>
      <c r="E13" s="39">
        <v>16</v>
      </c>
      <c r="F13" s="91">
        <v>21</v>
      </c>
      <c r="G13" s="88">
        <f t="shared" si="1"/>
        <v>1.3125</v>
      </c>
      <c r="H13" s="92">
        <v>4</v>
      </c>
      <c r="I13" s="93">
        <v>0</v>
      </c>
      <c r="J13" s="94">
        <v>1</v>
      </c>
      <c r="K13" s="84">
        <f t="shared" si="2"/>
        <v>0.8</v>
      </c>
      <c r="L13" s="33">
        <f t="shared" si="3"/>
        <v>0.76923076923076927</v>
      </c>
      <c r="M13" s="95">
        <v>17.5485714285714</v>
      </c>
      <c r="N13" s="39">
        <v>17</v>
      </c>
      <c r="O13" s="70">
        <v>16</v>
      </c>
      <c r="Q13" s="87"/>
    </row>
    <row r="14" spans="1:17" s="29" customFormat="1" ht="21.95" customHeight="1" x14ac:dyDescent="0.2">
      <c r="A14" s="18" t="s">
        <v>42</v>
      </c>
      <c r="B14" s="90">
        <v>67</v>
      </c>
      <c r="C14" s="47">
        <v>40</v>
      </c>
      <c r="D14" s="41">
        <f t="shared" si="0"/>
        <v>0.59701492537313428</v>
      </c>
      <c r="E14" s="39">
        <v>39</v>
      </c>
      <c r="F14" s="91">
        <v>16</v>
      </c>
      <c r="G14" s="41">
        <f t="shared" si="1"/>
        <v>0.41025641025641024</v>
      </c>
      <c r="H14" s="42">
        <v>16</v>
      </c>
      <c r="I14" s="48">
        <v>0</v>
      </c>
      <c r="J14" s="94">
        <v>1</v>
      </c>
      <c r="K14" s="84">
        <f t="shared" si="2"/>
        <v>0.82089552238805974</v>
      </c>
      <c r="L14" s="33">
        <f t="shared" si="3"/>
        <v>0.375</v>
      </c>
      <c r="M14" s="95">
        <v>16.688749999999999</v>
      </c>
      <c r="N14" s="39">
        <v>55</v>
      </c>
      <c r="O14" s="70">
        <v>10</v>
      </c>
      <c r="Q14" s="87"/>
    </row>
    <row r="15" spans="1:17" s="29" customFormat="1" ht="21.95" customHeight="1" x14ac:dyDescent="0.2">
      <c r="A15" s="18" t="s">
        <v>43</v>
      </c>
      <c r="B15" s="90">
        <v>77</v>
      </c>
      <c r="C15" s="47">
        <v>158</v>
      </c>
      <c r="D15" s="41">
        <f t="shared" si="0"/>
        <v>2.051948051948052</v>
      </c>
      <c r="E15" s="39">
        <v>21</v>
      </c>
      <c r="F15" s="91">
        <v>23</v>
      </c>
      <c r="G15" s="41">
        <f t="shared" si="1"/>
        <v>1.0952380952380953</v>
      </c>
      <c r="H15" s="42">
        <v>30</v>
      </c>
      <c r="I15" s="48">
        <v>39</v>
      </c>
      <c r="J15" s="94">
        <v>9</v>
      </c>
      <c r="K15" s="84">
        <f t="shared" si="2"/>
        <v>0.66233766233766234</v>
      </c>
      <c r="L15" s="33">
        <f t="shared" si="3"/>
        <v>0.33544303797468356</v>
      </c>
      <c r="M15" s="95">
        <v>16.5163636363636</v>
      </c>
      <c r="N15" s="39">
        <v>52</v>
      </c>
      <c r="O15" s="70">
        <v>61</v>
      </c>
      <c r="Q15" s="87"/>
    </row>
    <row r="16" spans="1:17" s="29" customFormat="1" ht="21.95" customHeight="1" x14ac:dyDescent="0.2">
      <c r="A16" s="18" t="s">
        <v>44</v>
      </c>
      <c r="B16" s="90">
        <v>32</v>
      </c>
      <c r="C16" s="47">
        <v>15</v>
      </c>
      <c r="D16" s="41">
        <f t="shared" si="0"/>
        <v>0.46875</v>
      </c>
      <c r="E16" s="39">
        <v>17</v>
      </c>
      <c r="F16" s="91">
        <v>6</v>
      </c>
      <c r="G16" s="41">
        <f t="shared" si="1"/>
        <v>0.35294117647058826</v>
      </c>
      <c r="H16" s="42">
        <v>6</v>
      </c>
      <c r="I16" s="48">
        <v>0</v>
      </c>
      <c r="J16" s="94">
        <v>0</v>
      </c>
      <c r="K16" s="84">
        <f t="shared" si="2"/>
        <v>0.71875</v>
      </c>
      <c r="L16" s="33">
        <f t="shared" si="3"/>
        <v>0.4</v>
      </c>
      <c r="M16" s="95">
        <v>22.401666666666699</v>
      </c>
      <c r="N16" s="39">
        <v>23</v>
      </c>
      <c r="O16" s="70">
        <v>8</v>
      </c>
      <c r="Q16" s="87"/>
    </row>
    <row r="17" spans="1:17" s="29" customFormat="1" ht="21.95" customHeight="1" x14ac:dyDescent="0.2">
      <c r="A17" s="18" t="s">
        <v>45</v>
      </c>
      <c r="B17" s="90">
        <v>33</v>
      </c>
      <c r="C17" s="47">
        <v>33</v>
      </c>
      <c r="D17" s="41">
        <f t="shared" si="0"/>
        <v>1</v>
      </c>
      <c r="E17" s="39">
        <v>19</v>
      </c>
      <c r="F17" s="91">
        <v>5</v>
      </c>
      <c r="G17" s="41">
        <f t="shared" si="1"/>
        <v>0.26315789473684209</v>
      </c>
      <c r="H17" s="42">
        <v>7</v>
      </c>
      <c r="I17" s="48">
        <v>0</v>
      </c>
      <c r="J17" s="94">
        <v>1</v>
      </c>
      <c r="K17" s="84">
        <f t="shared" si="2"/>
        <v>0.78787878787878785</v>
      </c>
      <c r="L17" s="33">
        <f t="shared" si="3"/>
        <v>0.12121212121212122</v>
      </c>
      <c r="M17" s="95">
        <v>17.2</v>
      </c>
      <c r="N17" s="39">
        <v>27</v>
      </c>
      <c r="O17" s="70">
        <v>13</v>
      </c>
      <c r="Q17" s="87"/>
    </row>
    <row r="18" spans="1:17" s="29" customFormat="1" ht="21.95" customHeight="1" x14ac:dyDescent="0.2">
      <c r="A18" s="18" t="s">
        <v>46</v>
      </c>
      <c r="B18" s="90">
        <v>65</v>
      </c>
      <c r="C18" s="47">
        <v>38</v>
      </c>
      <c r="D18" s="41">
        <f t="shared" si="0"/>
        <v>0.58461538461538465</v>
      </c>
      <c r="E18" s="39">
        <v>48</v>
      </c>
      <c r="F18" s="91">
        <v>22</v>
      </c>
      <c r="G18" s="41">
        <f t="shared" si="1"/>
        <v>0.45833333333333331</v>
      </c>
      <c r="H18" s="42">
        <v>10</v>
      </c>
      <c r="I18" s="48">
        <v>7</v>
      </c>
      <c r="J18" s="94">
        <v>1</v>
      </c>
      <c r="K18" s="84">
        <f t="shared" si="2"/>
        <v>0.89230769230769236</v>
      </c>
      <c r="L18" s="33">
        <f t="shared" si="3"/>
        <v>0.73684210526315785</v>
      </c>
      <c r="M18" s="95">
        <v>18.011363636363601</v>
      </c>
      <c r="N18" s="39">
        <v>67</v>
      </c>
      <c r="O18" s="70">
        <v>16</v>
      </c>
      <c r="Q18" s="87"/>
    </row>
    <row r="19" spans="1:17" s="29" customFormat="1" ht="21.95" customHeight="1" x14ac:dyDescent="0.2">
      <c r="A19" s="18" t="s">
        <v>47</v>
      </c>
      <c r="B19" s="90">
        <v>40</v>
      </c>
      <c r="C19" s="47">
        <v>22</v>
      </c>
      <c r="D19" s="41">
        <f t="shared" si="0"/>
        <v>0.55000000000000004</v>
      </c>
      <c r="E19" s="39">
        <v>25</v>
      </c>
      <c r="F19" s="91">
        <v>13</v>
      </c>
      <c r="G19" s="33">
        <f t="shared" si="1"/>
        <v>0.52</v>
      </c>
      <c r="H19" s="34">
        <v>6</v>
      </c>
      <c r="I19" s="82">
        <v>5</v>
      </c>
      <c r="J19" s="83">
        <v>0</v>
      </c>
      <c r="K19" s="84">
        <f t="shared" si="2"/>
        <v>0.77500000000000002</v>
      </c>
      <c r="L19" s="33">
        <f t="shared" si="3"/>
        <v>0.81818181818181823</v>
      </c>
      <c r="M19" s="95">
        <v>17.25</v>
      </c>
      <c r="N19" s="39">
        <v>23</v>
      </c>
      <c r="O19" s="70">
        <v>16</v>
      </c>
      <c r="Q19" s="87"/>
    </row>
    <row r="20" spans="1:17" s="29" customFormat="1" ht="21.95" customHeight="1" x14ac:dyDescent="0.2">
      <c r="A20" s="18" t="s">
        <v>48</v>
      </c>
      <c r="B20" s="90">
        <v>30</v>
      </c>
      <c r="C20" s="47">
        <v>25</v>
      </c>
      <c r="D20" s="41">
        <f t="shared" si="0"/>
        <v>0.83333333333333337</v>
      </c>
      <c r="E20" s="39">
        <v>15</v>
      </c>
      <c r="F20" s="91">
        <v>16</v>
      </c>
      <c r="G20" s="33">
        <f t="shared" si="1"/>
        <v>1.0666666666666667</v>
      </c>
      <c r="H20" s="34">
        <v>9</v>
      </c>
      <c r="I20" s="82">
        <v>2</v>
      </c>
      <c r="J20" s="83">
        <v>0</v>
      </c>
      <c r="K20" s="84">
        <f t="shared" si="2"/>
        <v>0.8</v>
      </c>
      <c r="L20" s="33">
        <f t="shared" si="3"/>
        <v>0.72</v>
      </c>
      <c r="M20" s="95">
        <v>18.643750000000001</v>
      </c>
      <c r="N20" s="39">
        <v>25</v>
      </c>
      <c r="O20" s="70">
        <v>21</v>
      </c>
      <c r="Q20" s="87"/>
    </row>
    <row r="21" spans="1:17" s="29" customFormat="1" ht="21.95" customHeight="1" thickBot="1" x14ac:dyDescent="0.25">
      <c r="A21" s="49" t="s">
        <v>49</v>
      </c>
      <c r="B21" s="99">
        <v>130</v>
      </c>
      <c r="C21" s="100">
        <v>63</v>
      </c>
      <c r="D21" s="52">
        <f t="shared" si="0"/>
        <v>0.48461538461538461</v>
      </c>
      <c r="E21" s="101">
        <v>80</v>
      </c>
      <c r="F21" s="102">
        <v>18</v>
      </c>
      <c r="G21" s="88">
        <f t="shared" si="1"/>
        <v>0.22500000000000001</v>
      </c>
      <c r="H21" s="92">
        <v>30</v>
      </c>
      <c r="I21" s="93">
        <v>15</v>
      </c>
      <c r="J21" s="89">
        <v>0</v>
      </c>
      <c r="K21" s="123">
        <f t="shared" si="2"/>
        <v>0.84615384615384615</v>
      </c>
      <c r="L21" s="88">
        <f t="shared" si="3"/>
        <v>0.52380952380952384</v>
      </c>
      <c r="M21" s="103">
        <v>19.0694444444444</v>
      </c>
      <c r="N21" s="101">
        <v>110</v>
      </c>
      <c r="O21" s="104">
        <v>35</v>
      </c>
      <c r="Q21" s="87"/>
    </row>
    <row r="22" spans="1:17" s="29" customFormat="1" ht="21.95" customHeight="1" thickBot="1" x14ac:dyDescent="0.25">
      <c r="A22" s="58" t="s">
        <v>50</v>
      </c>
      <c r="B22" s="105">
        <f>SUM(B6:B21)</f>
        <v>783</v>
      </c>
      <c r="C22" s="74">
        <f>SUM(C6:C21)</f>
        <v>726</v>
      </c>
      <c r="D22" s="61">
        <f t="shared" si="0"/>
        <v>0.92720306513409967</v>
      </c>
      <c r="E22" s="59">
        <f>SUM(E6:E21)</f>
        <v>436</v>
      </c>
      <c r="F22" s="106">
        <f>SUM(F6:F21)</f>
        <v>264</v>
      </c>
      <c r="G22" s="61">
        <f t="shared" si="1"/>
        <v>0.60550458715596334</v>
      </c>
      <c r="H22" s="107">
        <f>SUM(H6:H21)</f>
        <v>174</v>
      </c>
      <c r="I22" s="108">
        <f>SUM(I6:I21)</f>
        <v>104</v>
      </c>
      <c r="J22" s="109">
        <f>SUM(J6:J21)</f>
        <v>15</v>
      </c>
      <c r="K22" s="110">
        <f t="shared" si="2"/>
        <v>0.77905491698595142</v>
      </c>
      <c r="L22" s="61">
        <f t="shared" si="3"/>
        <v>0.48622589531680444</v>
      </c>
      <c r="M22" s="111">
        <v>18.201849677040499</v>
      </c>
      <c r="N22" s="59">
        <f>SUM(N6:N21)</f>
        <v>587</v>
      </c>
      <c r="O22" s="62">
        <f>SUM(O6:O21)</f>
        <v>363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62" t="s">
        <v>63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4"/>
      <c r="Q24" s="112"/>
    </row>
    <row r="25" spans="1:17" s="29" customFormat="1" ht="12" customHeight="1" x14ac:dyDescent="0.25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4"/>
      <c r="Q25" s="112"/>
    </row>
    <row r="26" spans="1:17" ht="6.75" customHeight="1" thickBot="1" x14ac:dyDescent="0.3">
      <c r="A26" s="254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6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6"/>
  <sheetViews>
    <sheetView zoomScale="75" zoomScaleNormal="75" workbookViewId="0">
      <selection activeCell="A27" sqref="A27"/>
    </sheetView>
  </sheetViews>
  <sheetFormatPr defaultColWidth="9.140625" defaultRowHeight="12.75" x14ac:dyDescent="0.2"/>
  <cols>
    <col min="1" max="1" width="19.140625" style="1" customWidth="1"/>
    <col min="2" max="2" width="8.57031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4" t="str">
        <f>+'1 In School Youth Part'!A1:N1</f>
        <v>TAB 7 - WIOA TITLE I PARTICIPANT SUMMARY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6"/>
    </row>
    <row r="2" spans="1:17" ht="21.95" customHeight="1" x14ac:dyDescent="0.2">
      <c r="A2" s="253" t="str">
        <f>'1 In School Youth Part'!$A$2</f>
        <v>FY24 QUARTER ENDING JUNE 30, 2024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17" ht="21.95" customHeight="1" thickBot="1" x14ac:dyDescent="0.25">
      <c r="A3" s="257" t="s">
        <v>65</v>
      </c>
      <c r="B3" s="258"/>
      <c r="C3" s="258"/>
      <c r="D3" s="258"/>
      <c r="E3" s="258"/>
      <c r="F3" s="258"/>
      <c r="G3" s="258"/>
      <c r="H3" s="258"/>
      <c r="I3" s="258"/>
      <c r="J3" s="258"/>
      <c r="K3" s="233"/>
      <c r="L3" s="233"/>
      <c r="M3" s="233"/>
      <c r="N3" s="233"/>
      <c r="O3" s="234"/>
    </row>
    <row r="4" spans="1:17" ht="25.5" customHeight="1" x14ac:dyDescent="0.2">
      <c r="A4" s="265" t="str">
        <f>'1 In School Youth Part'!$A$4</f>
        <v>WORKFORCE AREA</v>
      </c>
      <c r="B4" s="252" t="s">
        <v>55</v>
      </c>
      <c r="C4" s="252"/>
      <c r="D4" s="248"/>
      <c r="E4" s="249" t="s">
        <v>56</v>
      </c>
      <c r="F4" s="250"/>
      <c r="G4" s="251"/>
      <c r="H4" s="249" t="s">
        <v>57</v>
      </c>
      <c r="I4" s="248"/>
      <c r="J4" s="76" t="s">
        <v>58</v>
      </c>
      <c r="K4" s="247" t="s">
        <v>59</v>
      </c>
      <c r="L4" s="248"/>
      <c r="M4" s="216" t="s">
        <v>60</v>
      </c>
      <c r="N4" s="249" t="s">
        <v>61</v>
      </c>
      <c r="O4" s="251"/>
    </row>
    <row r="5" spans="1:17" ht="30" customHeight="1" thickBot="1" x14ac:dyDescent="0.25">
      <c r="A5" s="266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124">
        <f>+'4 In School Youth Exits'!B6+'5 Out School Youth Exits'!B6</f>
        <v>32</v>
      </c>
      <c r="C6" s="125">
        <f>+'4 In School Youth Exits'!C6+'5 Out School Youth Exits'!C6</f>
        <v>40</v>
      </c>
      <c r="D6" s="33">
        <f t="shared" ref="D6:D22" si="0">C6/B6</f>
        <v>1.25</v>
      </c>
      <c r="E6" s="126">
        <f>+'4 In School Youth Exits'!E6+'5 Out School Youth Exits'!E6</f>
        <v>15</v>
      </c>
      <c r="F6" s="126">
        <f>+'4 In School Youth Exits'!F6+'5 Out School Youth Exits'!F6</f>
        <v>24</v>
      </c>
      <c r="G6" s="33">
        <f t="shared" ref="G6:G22" si="1">F6/E6</f>
        <v>1.6</v>
      </c>
      <c r="H6" s="126">
        <f>+'4 In School Youth Exits'!H6+'5 Out School Youth Exits'!H6</f>
        <v>8</v>
      </c>
      <c r="I6" s="127">
        <f>+'4 In School Youth Exits'!I6+'5 Out School Youth Exits'!I6</f>
        <v>3</v>
      </c>
      <c r="J6" s="128">
        <f>+'4 In School Youth Exits'!J6+'5 Out School Youth Exits'!J6</f>
        <v>0</v>
      </c>
      <c r="K6" s="129">
        <f>(E6+H6)/B6</f>
        <v>0.71875</v>
      </c>
      <c r="L6" s="33">
        <f>IF(C6&gt;0,(F6+I6-J6)/C6,0)</f>
        <v>0.67500000000000004</v>
      </c>
      <c r="M6" s="130">
        <v>16.785</v>
      </c>
      <c r="N6" s="126">
        <f>+'4 In School Youth Exits'!N6+'5 Out School Youth Exits'!N6</f>
        <v>20</v>
      </c>
      <c r="O6" s="127">
        <f>+'4 In School Youth Exits'!O6+'5 Out School Youth Exits'!O6</f>
        <v>29</v>
      </c>
      <c r="Q6" s="87"/>
    </row>
    <row r="7" spans="1:17" s="29" customFormat="1" ht="21.95" customHeight="1" x14ac:dyDescent="0.2">
      <c r="A7" s="30" t="s">
        <v>35</v>
      </c>
      <c r="B7" s="79">
        <f>+'4 In School Youth Exits'!B7+'5 Out School Youth Exits'!B7</f>
        <v>54</v>
      </c>
      <c r="C7" s="126">
        <f>+'4 In School Youth Exits'!C7+'5 Out School Youth Exits'!C7</f>
        <v>80</v>
      </c>
      <c r="D7" s="88">
        <f t="shared" si="0"/>
        <v>1.4814814814814814</v>
      </c>
      <c r="E7" s="126">
        <f>+'4 In School Youth Exits'!E7+'5 Out School Youth Exits'!E7</f>
        <v>36</v>
      </c>
      <c r="F7" s="126">
        <f>+'4 In School Youth Exits'!F7+'5 Out School Youth Exits'!F7</f>
        <v>18</v>
      </c>
      <c r="G7" s="33">
        <f t="shared" si="1"/>
        <v>0.5</v>
      </c>
      <c r="H7" s="126">
        <f>+'4 In School Youth Exits'!H7+'5 Out School Youth Exits'!H7</f>
        <v>3</v>
      </c>
      <c r="I7" s="131">
        <f>+'4 In School Youth Exits'!I7+'5 Out School Youth Exits'!I7</f>
        <v>17</v>
      </c>
      <c r="J7" s="132">
        <f>+'4 In School Youth Exits'!J7+'5 Out School Youth Exits'!J7</f>
        <v>0</v>
      </c>
      <c r="K7" s="84">
        <f t="shared" ref="K7:K22" si="2">(E7+H7)/B7</f>
        <v>0.72222222222222221</v>
      </c>
      <c r="L7" s="33">
        <f t="shared" ref="L7:L22" si="3">IF(C7&gt;0,(F7+I7-J7)/C7,0)</f>
        <v>0.4375</v>
      </c>
      <c r="M7" s="130">
        <v>20.745000000000001</v>
      </c>
      <c r="N7" s="126">
        <f>+'4 In School Youth Exits'!N7+'5 Out School Youth Exits'!N7</f>
        <v>32</v>
      </c>
      <c r="O7" s="131">
        <f>+'4 In School Youth Exits'!O7+'5 Out School Youth Exits'!O7</f>
        <v>39</v>
      </c>
      <c r="Q7" s="87"/>
    </row>
    <row r="8" spans="1:17" s="29" customFormat="1" ht="21.95" customHeight="1" x14ac:dyDescent="0.2">
      <c r="A8" s="18" t="s">
        <v>36</v>
      </c>
      <c r="B8" s="79">
        <f>+'4 In School Youth Exits'!B8+'5 Out School Youth Exits'!B8</f>
        <v>25</v>
      </c>
      <c r="C8" s="126">
        <f>+'4 In School Youth Exits'!C8+'5 Out School Youth Exits'!C8</f>
        <v>10</v>
      </c>
      <c r="D8" s="41">
        <f t="shared" si="0"/>
        <v>0.4</v>
      </c>
      <c r="E8" s="126">
        <f>+'4 In School Youth Exits'!E8+'5 Out School Youth Exits'!E8</f>
        <v>13</v>
      </c>
      <c r="F8" s="126">
        <f>+'4 In School Youth Exits'!F8+'5 Out School Youth Exits'!F8</f>
        <v>1</v>
      </c>
      <c r="G8" s="88">
        <f t="shared" si="1"/>
        <v>7.6923076923076927E-2</v>
      </c>
      <c r="H8" s="126">
        <f>+'4 In School Youth Exits'!H8+'5 Out School Youth Exits'!H8</f>
        <v>5</v>
      </c>
      <c r="I8" s="131">
        <f>+'4 In School Youth Exits'!I8+'5 Out School Youth Exits'!I8</f>
        <v>3</v>
      </c>
      <c r="J8" s="132">
        <f>+'4 In School Youth Exits'!J8+'5 Out School Youth Exits'!J8</f>
        <v>0</v>
      </c>
      <c r="K8" s="84">
        <f t="shared" si="2"/>
        <v>0.72</v>
      </c>
      <c r="L8" s="33">
        <f t="shared" si="3"/>
        <v>0.4</v>
      </c>
      <c r="M8" s="130">
        <v>21.634615384615401</v>
      </c>
      <c r="N8" s="126">
        <f>+'4 In School Youth Exits'!N8+'5 Out School Youth Exits'!N8</f>
        <v>16</v>
      </c>
      <c r="O8" s="131">
        <f>+'4 In School Youth Exits'!O8+'5 Out School Youth Exits'!O8</f>
        <v>7</v>
      </c>
    </row>
    <row r="9" spans="1:17" s="29" customFormat="1" ht="21.95" customHeight="1" x14ac:dyDescent="0.2">
      <c r="A9" s="18" t="s">
        <v>37</v>
      </c>
      <c r="B9" s="79">
        <f>+'4 In School Youth Exits'!B9+'5 Out School Youth Exits'!B9</f>
        <v>20</v>
      </c>
      <c r="C9" s="126">
        <f>+'4 In School Youth Exits'!C9+'5 Out School Youth Exits'!C9</f>
        <v>57</v>
      </c>
      <c r="D9" s="41">
        <f t="shared" si="0"/>
        <v>2.85</v>
      </c>
      <c r="E9" s="126">
        <f>+'4 In School Youth Exits'!E9+'5 Out School Youth Exits'!E9</f>
        <v>15</v>
      </c>
      <c r="F9" s="126">
        <f>+'4 In School Youth Exits'!F9+'5 Out School Youth Exits'!F9</f>
        <v>7</v>
      </c>
      <c r="G9" s="41">
        <f t="shared" si="1"/>
        <v>0.46666666666666667</v>
      </c>
      <c r="H9" s="126">
        <f>+'4 In School Youth Exits'!H9+'5 Out School Youth Exits'!H9</f>
        <v>0</v>
      </c>
      <c r="I9" s="131">
        <f>+'4 In School Youth Exits'!I9+'5 Out School Youth Exits'!I9</f>
        <v>3</v>
      </c>
      <c r="J9" s="132">
        <f>+'4 In School Youth Exits'!J9+'5 Out School Youth Exits'!J9</f>
        <v>0</v>
      </c>
      <c r="K9" s="84">
        <f t="shared" si="2"/>
        <v>0.75</v>
      </c>
      <c r="L9" s="33">
        <f t="shared" si="3"/>
        <v>0.17543859649122806</v>
      </c>
      <c r="M9" s="130">
        <v>21.887142857142901</v>
      </c>
      <c r="N9" s="126">
        <f>+'4 In School Youth Exits'!N9+'5 Out School Youth Exits'!N9</f>
        <v>15</v>
      </c>
      <c r="O9" s="131">
        <f>+'4 In School Youth Exits'!O9+'5 Out School Youth Exits'!O9</f>
        <v>7</v>
      </c>
      <c r="Q9" s="87"/>
    </row>
    <row r="10" spans="1:17" s="29" customFormat="1" ht="21.95" customHeight="1" x14ac:dyDescent="0.2">
      <c r="A10" s="18" t="s">
        <v>38</v>
      </c>
      <c r="B10" s="79">
        <f>+'4 In School Youth Exits'!B10+'5 Out School Youth Exits'!B10</f>
        <v>30</v>
      </c>
      <c r="C10" s="126">
        <f>+'4 In School Youth Exits'!C10+'5 Out School Youth Exits'!C10</f>
        <v>25</v>
      </c>
      <c r="D10" s="41">
        <f t="shared" si="0"/>
        <v>0.83333333333333337</v>
      </c>
      <c r="E10" s="126">
        <f>+'4 In School Youth Exits'!E10+'5 Out School Youth Exits'!E10</f>
        <v>14</v>
      </c>
      <c r="F10" s="126">
        <f>+'4 In School Youth Exits'!F10+'5 Out School Youth Exits'!F10</f>
        <v>12</v>
      </c>
      <c r="G10" s="41">
        <f t="shared" si="1"/>
        <v>0.8571428571428571</v>
      </c>
      <c r="H10" s="126">
        <f>+'4 In School Youth Exits'!H10+'5 Out School Youth Exits'!H10</f>
        <v>8</v>
      </c>
      <c r="I10" s="131">
        <f>+'4 In School Youth Exits'!I10+'5 Out School Youth Exits'!I10</f>
        <v>4</v>
      </c>
      <c r="J10" s="132">
        <f>+'4 In School Youth Exits'!J10+'5 Out School Youth Exits'!J10</f>
        <v>2</v>
      </c>
      <c r="K10" s="84">
        <f t="shared" si="2"/>
        <v>0.73333333333333328</v>
      </c>
      <c r="L10" s="33">
        <f t="shared" si="3"/>
        <v>0.56000000000000005</v>
      </c>
      <c r="M10" s="130">
        <v>19.2291666666667</v>
      </c>
      <c r="N10" s="126">
        <f>+'4 In School Youth Exits'!N10+'5 Out School Youth Exits'!N10</f>
        <v>20</v>
      </c>
      <c r="O10" s="131">
        <f>+'4 In School Youth Exits'!O10+'5 Out School Youth Exits'!O10</f>
        <v>14</v>
      </c>
      <c r="Q10" s="87"/>
    </row>
    <row r="11" spans="1:17" s="29" customFormat="1" ht="21.95" customHeight="1" x14ac:dyDescent="0.2">
      <c r="A11" s="18" t="s">
        <v>39</v>
      </c>
      <c r="B11" s="79">
        <f>+'4 In School Youth Exits'!B11+'5 Out School Youth Exits'!B11</f>
        <v>69</v>
      </c>
      <c r="C11" s="126">
        <f>+'4 In School Youth Exits'!C11+'5 Out School Youth Exits'!C11</f>
        <v>84</v>
      </c>
      <c r="D11" s="41">
        <f t="shared" si="0"/>
        <v>1.2173913043478262</v>
      </c>
      <c r="E11" s="126">
        <f>+'4 In School Youth Exits'!E11+'5 Out School Youth Exits'!E11</f>
        <v>38</v>
      </c>
      <c r="F11" s="126">
        <f>+'4 In School Youth Exits'!F11+'5 Out School Youth Exits'!F11</f>
        <v>59</v>
      </c>
      <c r="G11" s="122">
        <f t="shared" si="1"/>
        <v>1.5526315789473684</v>
      </c>
      <c r="H11" s="126">
        <f>+'4 In School Youth Exits'!H11+'5 Out School Youth Exits'!H11</f>
        <v>12</v>
      </c>
      <c r="I11" s="131">
        <f>+'4 In School Youth Exits'!I11+'5 Out School Youth Exits'!I11</f>
        <v>5</v>
      </c>
      <c r="J11" s="132">
        <f>+'4 In School Youth Exits'!J11+'5 Out School Youth Exits'!J11</f>
        <v>0</v>
      </c>
      <c r="K11" s="84">
        <f t="shared" si="2"/>
        <v>0.72463768115942029</v>
      </c>
      <c r="L11" s="33">
        <f t="shared" si="3"/>
        <v>0.76190476190476186</v>
      </c>
      <c r="M11" s="130">
        <v>18.3005172413793</v>
      </c>
      <c r="N11" s="126">
        <f>+'4 In School Youth Exits'!N11+'5 Out School Youth Exits'!N11</f>
        <v>45</v>
      </c>
      <c r="O11" s="131">
        <f>+'4 In School Youth Exits'!O11+'5 Out School Youth Exits'!O11</f>
        <v>69</v>
      </c>
      <c r="Q11" s="87"/>
    </row>
    <row r="12" spans="1:17" s="29" customFormat="1" ht="21.95" customHeight="1" x14ac:dyDescent="0.2">
      <c r="A12" s="18" t="s">
        <v>40</v>
      </c>
      <c r="B12" s="79">
        <f>+'4 In School Youth Exits'!B12+'5 Out School Youth Exits'!B12</f>
        <v>55</v>
      </c>
      <c r="C12" s="126">
        <f>+'4 In School Youth Exits'!C12+'5 Out School Youth Exits'!C12</f>
        <v>13</v>
      </c>
      <c r="D12" s="41">
        <f t="shared" si="0"/>
        <v>0.23636363636363636</v>
      </c>
      <c r="E12" s="126">
        <f>+'4 In School Youth Exits'!E12+'5 Out School Youth Exits'!E12</f>
        <v>25</v>
      </c>
      <c r="F12" s="126">
        <f>+'4 In School Youth Exits'!F12+'5 Out School Youth Exits'!F12</f>
        <v>3</v>
      </c>
      <c r="G12" s="41">
        <f t="shared" si="1"/>
        <v>0.12</v>
      </c>
      <c r="H12" s="126">
        <f>+'4 In School Youth Exits'!H12+'5 Out School Youth Exits'!H12</f>
        <v>20</v>
      </c>
      <c r="I12" s="131">
        <f>+'4 In School Youth Exits'!I12+'5 Out School Youth Exits'!I12</f>
        <v>1</v>
      </c>
      <c r="J12" s="132">
        <f>+'4 In School Youth Exits'!J12+'5 Out School Youth Exits'!J12</f>
        <v>0</v>
      </c>
      <c r="K12" s="84">
        <f t="shared" si="2"/>
        <v>0.81818181818181823</v>
      </c>
      <c r="L12" s="33">
        <f t="shared" si="3"/>
        <v>0.30769230769230771</v>
      </c>
      <c r="M12" s="130">
        <v>14.75</v>
      </c>
      <c r="N12" s="126">
        <f>+'4 In School Youth Exits'!N12+'5 Out School Youth Exits'!N12</f>
        <v>40</v>
      </c>
      <c r="O12" s="131">
        <f>+'4 In School Youth Exits'!O12+'5 Out School Youth Exits'!O12</f>
        <v>4</v>
      </c>
      <c r="Q12" s="87"/>
    </row>
    <row r="13" spans="1:17" s="29" customFormat="1" ht="21.95" customHeight="1" x14ac:dyDescent="0.2">
      <c r="A13" s="18" t="s">
        <v>41</v>
      </c>
      <c r="B13" s="79">
        <f>+'4 In School Youth Exits'!B13+'5 Out School Youth Exits'!B13</f>
        <v>41</v>
      </c>
      <c r="C13" s="126">
        <f>+'4 In School Youth Exits'!C13+'5 Out School Youth Exits'!C13</f>
        <v>37</v>
      </c>
      <c r="D13" s="41">
        <f t="shared" si="0"/>
        <v>0.90243902439024393</v>
      </c>
      <c r="E13" s="126">
        <f>+'4 In School Youth Exits'!E13+'5 Out School Youth Exits'!E13</f>
        <v>23</v>
      </c>
      <c r="F13" s="126">
        <f>+'4 In School Youth Exits'!F13+'5 Out School Youth Exits'!F13</f>
        <v>28</v>
      </c>
      <c r="G13" s="88">
        <f t="shared" si="1"/>
        <v>1.2173913043478262</v>
      </c>
      <c r="H13" s="126">
        <f>+'4 In School Youth Exits'!H13+'5 Out School Youth Exits'!H13</f>
        <v>11</v>
      </c>
      <c r="I13" s="131">
        <f>+'4 In School Youth Exits'!I13+'5 Out School Youth Exits'!I13</f>
        <v>0</v>
      </c>
      <c r="J13" s="132">
        <f>+'4 In School Youth Exits'!J13+'5 Out School Youth Exits'!J13</f>
        <v>1</v>
      </c>
      <c r="K13" s="84">
        <f t="shared" si="2"/>
        <v>0.82926829268292679</v>
      </c>
      <c r="L13" s="33">
        <f t="shared" si="3"/>
        <v>0.72972972972972971</v>
      </c>
      <c r="M13" s="130">
        <v>17.304285714285701</v>
      </c>
      <c r="N13" s="126">
        <f>+'4 In School Youth Exits'!N13+'5 Out School Youth Exits'!N13</f>
        <v>30</v>
      </c>
      <c r="O13" s="131">
        <f>+'4 In School Youth Exits'!O13+'5 Out School Youth Exits'!O13</f>
        <v>26</v>
      </c>
      <c r="Q13" s="87"/>
    </row>
    <row r="14" spans="1:17" s="29" customFormat="1" ht="21.95" customHeight="1" x14ac:dyDescent="0.2">
      <c r="A14" s="18" t="s">
        <v>42</v>
      </c>
      <c r="B14" s="79">
        <f>+'4 In School Youth Exits'!B14+'5 Out School Youth Exits'!B14</f>
        <v>67</v>
      </c>
      <c r="C14" s="126">
        <f>+'4 In School Youth Exits'!C14+'5 Out School Youth Exits'!C14</f>
        <v>42</v>
      </c>
      <c r="D14" s="41">
        <f t="shared" si="0"/>
        <v>0.62686567164179108</v>
      </c>
      <c r="E14" s="126">
        <f>+'4 In School Youth Exits'!E14+'5 Out School Youth Exits'!E14</f>
        <v>39</v>
      </c>
      <c r="F14" s="126">
        <f>+'4 In School Youth Exits'!F14+'5 Out School Youth Exits'!F14</f>
        <v>17</v>
      </c>
      <c r="G14" s="41">
        <f t="shared" si="1"/>
        <v>0.4358974358974359</v>
      </c>
      <c r="H14" s="126">
        <f>+'4 In School Youth Exits'!H14+'5 Out School Youth Exits'!H14</f>
        <v>16</v>
      </c>
      <c r="I14" s="131">
        <f>+'4 In School Youth Exits'!I14+'5 Out School Youth Exits'!I14</f>
        <v>0</v>
      </c>
      <c r="J14" s="132">
        <f>+'4 In School Youth Exits'!J14+'5 Out School Youth Exits'!J14</f>
        <v>1</v>
      </c>
      <c r="K14" s="84">
        <f t="shared" si="2"/>
        <v>0.82089552238805974</v>
      </c>
      <c r="L14" s="33">
        <f t="shared" si="3"/>
        <v>0.38095238095238093</v>
      </c>
      <c r="M14" s="130">
        <v>16.8541176470588</v>
      </c>
      <c r="N14" s="126">
        <f>+'4 In School Youth Exits'!N14+'5 Out School Youth Exits'!N14</f>
        <v>55</v>
      </c>
      <c r="O14" s="131">
        <f>+'4 In School Youth Exits'!O14+'5 Out School Youth Exits'!O14</f>
        <v>10</v>
      </c>
      <c r="Q14" s="87"/>
    </row>
    <row r="15" spans="1:17" s="29" customFormat="1" ht="21.95" customHeight="1" x14ac:dyDescent="0.2">
      <c r="A15" s="18" t="s">
        <v>43</v>
      </c>
      <c r="B15" s="79">
        <f>+'4 In School Youth Exits'!B15+'5 Out School Youth Exits'!B15</f>
        <v>147</v>
      </c>
      <c r="C15" s="126">
        <f>+'4 In School Youth Exits'!C15+'5 Out School Youth Exits'!C15</f>
        <v>186</v>
      </c>
      <c r="D15" s="41">
        <f t="shared" si="0"/>
        <v>1.2653061224489797</v>
      </c>
      <c r="E15" s="126">
        <f>+'4 In School Youth Exits'!E15+'5 Out School Youth Exits'!E15</f>
        <v>32</v>
      </c>
      <c r="F15" s="126">
        <f>+'4 In School Youth Exits'!F15+'5 Out School Youth Exits'!F15</f>
        <v>29</v>
      </c>
      <c r="G15" s="41">
        <f t="shared" si="1"/>
        <v>0.90625</v>
      </c>
      <c r="H15" s="126">
        <f>+'4 In School Youth Exits'!H15+'5 Out School Youth Exits'!H15</f>
        <v>83</v>
      </c>
      <c r="I15" s="131">
        <f>+'4 In School Youth Exits'!I15+'5 Out School Youth Exits'!I15</f>
        <v>52</v>
      </c>
      <c r="J15" s="132">
        <f>+'4 In School Youth Exits'!J15+'5 Out School Youth Exits'!J15</f>
        <v>9</v>
      </c>
      <c r="K15" s="84">
        <f t="shared" si="2"/>
        <v>0.78231292517006801</v>
      </c>
      <c r="L15" s="33">
        <f t="shared" si="3"/>
        <v>0.38709677419354838</v>
      </c>
      <c r="M15" s="130">
        <v>16.7985714285714</v>
      </c>
      <c r="N15" s="126">
        <f>+'4 In School Youth Exits'!N15+'5 Out School Youth Exits'!N15</f>
        <v>118</v>
      </c>
      <c r="O15" s="131">
        <f>+'4 In School Youth Exits'!O15+'5 Out School Youth Exits'!O15</f>
        <v>83</v>
      </c>
      <c r="Q15" s="87"/>
    </row>
    <row r="16" spans="1:17" s="29" customFormat="1" ht="21.95" customHeight="1" x14ac:dyDescent="0.2">
      <c r="A16" s="18" t="s">
        <v>44</v>
      </c>
      <c r="B16" s="79">
        <f>+'4 In School Youth Exits'!B16+'5 Out School Youth Exits'!B16</f>
        <v>39</v>
      </c>
      <c r="C16" s="126">
        <f>+'4 In School Youth Exits'!C16+'5 Out School Youth Exits'!C16</f>
        <v>21</v>
      </c>
      <c r="D16" s="41">
        <f t="shared" si="0"/>
        <v>0.53846153846153844</v>
      </c>
      <c r="E16" s="126">
        <f>+'4 In School Youth Exits'!E16+'5 Out School Youth Exits'!E16</f>
        <v>21</v>
      </c>
      <c r="F16" s="126">
        <f>+'4 In School Youth Exits'!F16+'5 Out School Youth Exits'!F16</f>
        <v>8</v>
      </c>
      <c r="G16" s="41">
        <f t="shared" si="1"/>
        <v>0.38095238095238093</v>
      </c>
      <c r="H16" s="126">
        <f>+'4 In School Youth Exits'!H16+'5 Out School Youth Exits'!H16</f>
        <v>8</v>
      </c>
      <c r="I16" s="131">
        <f>+'4 In School Youth Exits'!I16+'5 Out School Youth Exits'!I16</f>
        <v>0</v>
      </c>
      <c r="J16" s="132">
        <f>+'4 In School Youth Exits'!J16+'5 Out School Youth Exits'!J16</f>
        <v>0</v>
      </c>
      <c r="K16" s="84">
        <f t="shared" si="2"/>
        <v>0.74358974358974361</v>
      </c>
      <c r="L16" s="33">
        <f t="shared" si="3"/>
        <v>0.38095238095238093</v>
      </c>
      <c r="M16" s="130">
        <v>20.713750000000001</v>
      </c>
      <c r="N16" s="126">
        <f>+'4 In School Youth Exits'!N16+'5 Out School Youth Exits'!N16</f>
        <v>30</v>
      </c>
      <c r="O16" s="131">
        <f>+'4 In School Youth Exits'!O16+'5 Out School Youth Exits'!O16</f>
        <v>8</v>
      </c>
      <c r="Q16" s="87"/>
    </row>
    <row r="17" spans="1:17" s="29" customFormat="1" ht="21.95" customHeight="1" x14ac:dyDescent="0.2">
      <c r="A17" s="18" t="s">
        <v>45</v>
      </c>
      <c r="B17" s="79">
        <f>+'4 In School Youth Exits'!B17+'5 Out School Youth Exits'!B17</f>
        <v>42</v>
      </c>
      <c r="C17" s="126">
        <f>+'4 In School Youth Exits'!C17+'5 Out School Youth Exits'!C17</f>
        <v>44</v>
      </c>
      <c r="D17" s="41">
        <f t="shared" si="0"/>
        <v>1.0476190476190477</v>
      </c>
      <c r="E17" s="126">
        <f>+'4 In School Youth Exits'!E17+'5 Out School Youth Exits'!E17</f>
        <v>22</v>
      </c>
      <c r="F17" s="126">
        <f>+'4 In School Youth Exits'!F17+'5 Out School Youth Exits'!F17</f>
        <v>7</v>
      </c>
      <c r="G17" s="41">
        <f t="shared" si="1"/>
        <v>0.31818181818181818</v>
      </c>
      <c r="H17" s="126">
        <f>+'4 In School Youth Exits'!H17+'5 Out School Youth Exits'!H17</f>
        <v>12</v>
      </c>
      <c r="I17" s="131">
        <f>+'4 In School Youth Exits'!I17+'5 Out School Youth Exits'!I17</f>
        <v>0</v>
      </c>
      <c r="J17" s="132">
        <f>+'4 In School Youth Exits'!J17+'5 Out School Youth Exits'!J17</f>
        <v>1</v>
      </c>
      <c r="K17" s="84">
        <f t="shared" si="2"/>
        <v>0.80952380952380953</v>
      </c>
      <c r="L17" s="33">
        <f t="shared" si="3"/>
        <v>0.13636363636363635</v>
      </c>
      <c r="M17" s="130">
        <v>16.981428571428602</v>
      </c>
      <c r="N17" s="126">
        <f>+'4 In School Youth Exits'!N17+'5 Out School Youth Exits'!N17</f>
        <v>35</v>
      </c>
      <c r="O17" s="131">
        <f>+'4 In School Youth Exits'!O17+'5 Out School Youth Exits'!O17</f>
        <v>16</v>
      </c>
      <c r="Q17" s="87"/>
    </row>
    <row r="18" spans="1:17" s="29" customFormat="1" ht="21.95" customHeight="1" x14ac:dyDescent="0.2">
      <c r="A18" s="18" t="s">
        <v>46</v>
      </c>
      <c r="B18" s="79">
        <f>+'4 In School Youth Exits'!B18+'5 Out School Youth Exits'!B18</f>
        <v>75</v>
      </c>
      <c r="C18" s="126">
        <f>+'4 In School Youth Exits'!C18+'5 Out School Youth Exits'!C18</f>
        <v>46</v>
      </c>
      <c r="D18" s="41">
        <f t="shared" si="0"/>
        <v>0.61333333333333329</v>
      </c>
      <c r="E18" s="126">
        <f>+'4 In School Youth Exits'!E18+'5 Out School Youth Exits'!E18</f>
        <v>55</v>
      </c>
      <c r="F18" s="126">
        <f>+'4 In School Youth Exits'!F18+'5 Out School Youth Exits'!F18</f>
        <v>27</v>
      </c>
      <c r="G18" s="41">
        <f t="shared" si="1"/>
        <v>0.49090909090909091</v>
      </c>
      <c r="H18" s="126">
        <f>+'4 In School Youth Exits'!H18+'5 Out School Youth Exits'!H18</f>
        <v>12</v>
      </c>
      <c r="I18" s="131">
        <f>+'4 In School Youth Exits'!I18+'5 Out School Youth Exits'!I18</f>
        <v>7</v>
      </c>
      <c r="J18" s="132">
        <f>+'4 In School Youth Exits'!J18+'5 Out School Youth Exits'!J18</f>
        <v>1</v>
      </c>
      <c r="K18" s="84">
        <f t="shared" si="2"/>
        <v>0.89333333333333331</v>
      </c>
      <c r="L18" s="33">
        <f t="shared" si="3"/>
        <v>0.71739130434782605</v>
      </c>
      <c r="M18" s="130">
        <v>17.981481481481499</v>
      </c>
      <c r="N18" s="126">
        <f>+'4 In School Youth Exits'!N18+'5 Out School Youth Exits'!N18</f>
        <v>77</v>
      </c>
      <c r="O18" s="131">
        <f>+'4 In School Youth Exits'!O18+'5 Out School Youth Exits'!O18</f>
        <v>22</v>
      </c>
      <c r="Q18" s="87"/>
    </row>
    <row r="19" spans="1:17" s="29" customFormat="1" ht="21.95" customHeight="1" x14ac:dyDescent="0.2">
      <c r="A19" s="18" t="s">
        <v>47</v>
      </c>
      <c r="B19" s="79">
        <f>+'4 In School Youth Exits'!B19+'5 Out School Youth Exits'!B19</f>
        <v>40</v>
      </c>
      <c r="C19" s="126">
        <f>+'4 In School Youth Exits'!C19+'5 Out School Youth Exits'!C19</f>
        <v>24</v>
      </c>
      <c r="D19" s="41">
        <f t="shared" si="0"/>
        <v>0.6</v>
      </c>
      <c r="E19" s="126">
        <f>+'4 In School Youth Exits'!E19+'5 Out School Youth Exits'!E19</f>
        <v>25</v>
      </c>
      <c r="F19" s="126">
        <f>+'4 In School Youth Exits'!F19+'5 Out School Youth Exits'!F19</f>
        <v>14</v>
      </c>
      <c r="G19" s="33">
        <f t="shared" si="1"/>
        <v>0.56000000000000005</v>
      </c>
      <c r="H19" s="126">
        <f>+'4 In School Youth Exits'!H19+'5 Out School Youth Exits'!H19</f>
        <v>6</v>
      </c>
      <c r="I19" s="131">
        <f>+'4 In School Youth Exits'!I19+'5 Out School Youth Exits'!I19</f>
        <v>6</v>
      </c>
      <c r="J19" s="132">
        <f>+'4 In School Youth Exits'!J19+'5 Out School Youth Exits'!J19</f>
        <v>0</v>
      </c>
      <c r="K19" s="84">
        <f t="shared" si="2"/>
        <v>0.77500000000000002</v>
      </c>
      <c r="L19" s="33">
        <f t="shared" si="3"/>
        <v>0.83333333333333337</v>
      </c>
      <c r="M19" s="130">
        <v>17.375</v>
      </c>
      <c r="N19" s="126">
        <f>+'4 In School Youth Exits'!N19+'5 Out School Youth Exits'!N19</f>
        <v>23</v>
      </c>
      <c r="O19" s="131">
        <f>+'4 In School Youth Exits'!O19+'5 Out School Youth Exits'!O19</f>
        <v>18</v>
      </c>
      <c r="Q19" s="87"/>
    </row>
    <row r="20" spans="1:17" s="29" customFormat="1" ht="21.95" customHeight="1" x14ac:dyDescent="0.2">
      <c r="A20" s="18" t="s">
        <v>48</v>
      </c>
      <c r="B20" s="79">
        <f>+'4 In School Youth Exits'!B20+'5 Out School Youth Exits'!B20</f>
        <v>30</v>
      </c>
      <c r="C20" s="126">
        <f>+'4 In School Youth Exits'!C20+'5 Out School Youth Exits'!C20</f>
        <v>25</v>
      </c>
      <c r="D20" s="41">
        <f t="shared" si="0"/>
        <v>0.83333333333333337</v>
      </c>
      <c r="E20" s="126">
        <f>+'4 In School Youth Exits'!E20+'5 Out School Youth Exits'!E20</f>
        <v>15</v>
      </c>
      <c r="F20" s="126">
        <f>+'4 In School Youth Exits'!F20+'5 Out School Youth Exits'!F20</f>
        <v>16</v>
      </c>
      <c r="G20" s="33">
        <f t="shared" si="1"/>
        <v>1.0666666666666667</v>
      </c>
      <c r="H20" s="126">
        <f>+'4 In School Youth Exits'!H20+'5 Out School Youth Exits'!H20</f>
        <v>9</v>
      </c>
      <c r="I20" s="131">
        <f>+'4 In School Youth Exits'!I20+'5 Out School Youth Exits'!I20</f>
        <v>2</v>
      </c>
      <c r="J20" s="132">
        <f>+'4 In School Youth Exits'!J20+'5 Out School Youth Exits'!J20</f>
        <v>0</v>
      </c>
      <c r="K20" s="84">
        <f t="shared" si="2"/>
        <v>0.8</v>
      </c>
      <c r="L20" s="33">
        <f t="shared" si="3"/>
        <v>0.72</v>
      </c>
      <c r="M20" s="130">
        <v>18.643750000000001</v>
      </c>
      <c r="N20" s="126">
        <f>+'4 In School Youth Exits'!N20+'5 Out School Youth Exits'!N20</f>
        <v>25</v>
      </c>
      <c r="O20" s="131">
        <f>+'4 In School Youth Exits'!O20+'5 Out School Youth Exits'!O20</f>
        <v>21</v>
      </c>
      <c r="Q20" s="87"/>
    </row>
    <row r="21" spans="1:17" s="29" customFormat="1" ht="21.95" customHeight="1" thickBot="1" x14ac:dyDescent="0.25">
      <c r="A21" s="49" t="s">
        <v>49</v>
      </c>
      <c r="B21" s="79">
        <f>+'4 In School Youth Exits'!B21+'5 Out School Youth Exits'!B21</f>
        <v>160</v>
      </c>
      <c r="C21" s="133">
        <f>+'4 In School Youth Exits'!C21+'5 Out School Youth Exits'!C21</f>
        <v>88</v>
      </c>
      <c r="D21" s="52">
        <f t="shared" si="0"/>
        <v>0.55000000000000004</v>
      </c>
      <c r="E21" s="126">
        <f>+'4 In School Youth Exits'!E21+'5 Out School Youth Exits'!E21</f>
        <v>95</v>
      </c>
      <c r="F21" s="126">
        <f>+'4 In School Youth Exits'!F21+'5 Out School Youth Exits'!F21</f>
        <v>31</v>
      </c>
      <c r="G21" s="88">
        <f t="shared" si="1"/>
        <v>0.32631578947368423</v>
      </c>
      <c r="H21" s="126">
        <f>+'4 In School Youth Exits'!H21+'5 Out School Youth Exits'!H21</f>
        <v>40</v>
      </c>
      <c r="I21" s="131">
        <f>+'4 In School Youth Exits'!I21+'5 Out School Youth Exits'!I21</f>
        <v>21</v>
      </c>
      <c r="J21" s="134">
        <f>+'4 In School Youth Exits'!J21+'5 Out School Youth Exits'!J21</f>
        <v>0</v>
      </c>
      <c r="K21" s="123">
        <f t="shared" si="2"/>
        <v>0.84375</v>
      </c>
      <c r="L21" s="88">
        <f t="shared" si="3"/>
        <v>0.59090909090909094</v>
      </c>
      <c r="M21" s="135">
        <v>18.653225806451601</v>
      </c>
      <c r="N21" s="126">
        <f>+'4 In School Youth Exits'!N21+'5 Out School Youth Exits'!N21</f>
        <v>135</v>
      </c>
      <c r="O21" s="136">
        <f>+'4 In School Youth Exits'!O21+'5 Out School Youth Exits'!O21</f>
        <v>59</v>
      </c>
      <c r="Q21" s="87"/>
    </row>
    <row r="22" spans="1:17" s="29" customFormat="1" ht="21.95" customHeight="1" thickBot="1" x14ac:dyDescent="0.25">
      <c r="A22" s="58" t="s">
        <v>50</v>
      </c>
      <c r="B22" s="74">
        <f>SUM(B6:B21)</f>
        <v>926</v>
      </c>
      <c r="C22" s="74">
        <f>SUM(C6:C21)</f>
        <v>822</v>
      </c>
      <c r="D22" s="61">
        <f t="shared" si="0"/>
        <v>0.88768898488120951</v>
      </c>
      <c r="E22" s="59">
        <f>SUM(E6:E21)</f>
        <v>483</v>
      </c>
      <c r="F22" s="106">
        <f>SUM(F6:F21)</f>
        <v>301</v>
      </c>
      <c r="G22" s="61">
        <f t="shared" si="1"/>
        <v>0.62318840579710144</v>
      </c>
      <c r="H22" s="107">
        <f>SUM(H6:H21)</f>
        <v>253</v>
      </c>
      <c r="I22" s="108">
        <f>SUM(I6:I21)</f>
        <v>124</v>
      </c>
      <c r="J22" s="109">
        <f>SUM(J6:J21)</f>
        <v>15</v>
      </c>
      <c r="K22" s="110">
        <f t="shared" si="2"/>
        <v>0.79481641468682507</v>
      </c>
      <c r="L22" s="61">
        <f t="shared" si="3"/>
        <v>0.49878345498783455</v>
      </c>
      <c r="M22" s="137">
        <v>18.1230923591459</v>
      </c>
      <c r="N22" s="59">
        <f>SUM(N6:N21)</f>
        <v>716</v>
      </c>
      <c r="O22" s="138">
        <f>+'4 In School Youth Exits'!O22+'5 Out School Youth Exits'!O22</f>
        <v>432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62" t="s">
        <v>63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4"/>
      <c r="Q24" s="112"/>
    </row>
    <row r="25" spans="1:17" s="29" customFormat="1" ht="12" customHeight="1" x14ac:dyDescent="0.25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4"/>
      <c r="Q25" s="112"/>
    </row>
    <row r="26" spans="1:17" ht="6.75" customHeight="1" thickBot="1" x14ac:dyDescent="0.3">
      <c r="A26" s="254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6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3"/>
  <sheetViews>
    <sheetView zoomScale="90" zoomScaleNormal="90" zoomScaleSheetLayoutView="120" workbookViewId="0">
      <selection activeCell="A23" sqref="A23"/>
    </sheetView>
  </sheetViews>
  <sheetFormatPr defaultColWidth="9.140625" defaultRowHeight="12.75" x14ac:dyDescent="0.2"/>
  <cols>
    <col min="1" max="1" width="16.42578125" style="1" customWidth="1"/>
    <col min="2" max="2" width="5.140625" style="1" customWidth="1"/>
    <col min="3" max="5" width="5.5703125" style="1" customWidth="1"/>
    <col min="6" max="6" width="5.85546875" style="1" customWidth="1"/>
    <col min="7" max="7" width="6.140625" style="1" customWidth="1"/>
    <col min="8" max="8" width="6.28515625" style="1" customWidth="1"/>
    <col min="9" max="9" width="6.42578125" style="1" customWidth="1"/>
    <col min="10" max="10" width="5.7109375" style="1" customWidth="1"/>
    <col min="11" max="11" width="6.42578125" style="120" customWidth="1"/>
    <col min="12" max="12" width="6.85546875" style="1" customWidth="1"/>
    <col min="13" max="13" width="5.7109375" style="1" customWidth="1"/>
    <col min="14" max="14" width="7" style="1" customWidth="1"/>
    <col min="15" max="15" width="5.85546875" style="1" customWidth="1"/>
    <col min="16" max="16" width="5" style="1" customWidth="1"/>
    <col min="17" max="17" width="5.7109375" style="1" customWidth="1"/>
    <col min="18" max="18" width="6.85546875" style="1" customWidth="1"/>
    <col min="19" max="19" width="7.28515625" style="1" customWidth="1"/>
    <col min="20" max="20" width="6" style="1" customWidth="1"/>
    <col min="21" max="16384" width="9.140625" style="1"/>
  </cols>
  <sheetData>
    <row r="1" spans="1:24" ht="20.100000000000001" customHeight="1" x14ac:dyDescent="0.2">
      <c r="A1" s="244" t="s">
        <v>16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4" ht="20.100000000000001" customHeight="1" x14ac:dyDescent="0.2">
      <c r="A2" s="273" t="str">
        <f>'1 In School Youth Part'!A2:N2</f>
        <v>FY24 QUARTER ENDING JUNE 30, 2024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5"/>
    </row>
    <row r="3" spans="1:24" ht="20.100000000000001" customHeight="1" thickBot="1" x14ac:dyDescent="0.3">
      <c r="A3" s="276" t="s">
        <v>66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8"/>
    </row>
    <row r="4" spans="1:24" ht="15" customHeight="1" x14ac:dyDescent="0.2">
      <c r="A4" s="265" t="str">
        <f>'1 In School Youth Part'!$A$4</f>
        <v>WORKFORCE AREA</v>
      </c>
      <c r="B4" s="267" t="s">
        <v>67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9"/>
      <c r="S4" s="269"/>
      <c r="T4" s="270"/>
    </row>
    <row r="5" spans="1:24" ht="50.25" customHeight="1" thickBot="1" x14ac:dyDescent="0.25">
      <c r="A5" s="266"/>
      <c r="B5" s="139" t="s">
        <v>68</v>
      </c>
      <c r="C5" s="139" t="s">
        <v>69</v>
      </c>
      <c r="D5" s="140" t="s">
        <v>70</v>
      </c>
      <c r="E5" s="141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45" t="s">
        <v>34</v>
      </c>
      <c r="B6" s="217">
        <f>'1 In School Youth Part'!C6</f>
        <v>0</v>
      </c>
      <c r="C6" s="146"/>
      <c r="D6" s="147"/>
      <c r="E6" s="148"/>
      <c r="F6" s="149"/>
      <c r="G6" s="148"/>
      <c r="H6" s="150"/>
      <c r="I6" s="150"/>
      <c r="J6" s="148"/>
      <c r="K6" s="148"/>
      <c r="L6" s="150"/>
      <c r="M6" s="151"/>
      <c r="N6" s="148"/>
      <c r="O6" s="150"/>
      <c r="P6" s="150"/>
      <c r="Q6" s="148"/>
      <c r="R6" s="148"/>
      <c r="S6" s="148"/>
      <c r="T6" s="152"/>
      <c r="U6" s="28"/>
    </row>
    <row r="7" spans="1:24" s="29" customFormat="1" ht="21.95" customHeight="1" x14ac:dyDescent="0.2">
      <c r="A7" s="153" t="s">
        <v>35</v>
      </c>
      <c r="B7" s="217">
        <f>'1 In School Youth Part'!C7</f>
        <v>0</v>
      </c>
      <c r="C7" s="155"/>
      <c r="D7" s="156"/>
      <c r="E7" s="157"/>
      <c r="F7" s="158"/>
      <c r="G7" s="157"/>
      <c r="H7" s="157"/>
      <c r="I7" s="157"/>
      <c r="J7" s="157"/>
      <c r="K7" s="157"/>
      <c r="L7" s="159"/>
      <c r="M7" s="160"/>
      <c r="N7" s="157"/>
      <c r="O7" s="157"/>
      <c r="P7" s="157"/>
      <c r="Q7" s="157"/>
      <c r="R7" s="157"/>
      <c r="S7" s="157"/>
      <c r="T7" s="161"/>
      <c r="U7" s="28"/>
    </row>
    <row r="8" spans="1:24" s="29" customFormat="1" ht="21.95" customHeight="1" x14ac:dyDescent="0.2">
      <c r="A8" s="145" t="s">
        <v>36</v>
      </c>
      <c r="B8" s="162">
        <f>'1 In School Youth Part'!C8</f>
        <v>0</v>
      </c>
      <c r="C8" s="155"/>
      <c r="D8" s="156"/>
      <c r="E8" s="157"/>
      <c r="F8" s="158"/>
      <c r="G8" s="157"/>
      <c r="H8" s="157"/>
      <c r="I8" s="157"/>
      <c r="J8" s="157"/>
      <c r="K8" s="157"/>
      <c r="L8" s="159"/>
      <c r="M8" s="160"/>
      <c r="N8" s="157"/>
      <c r="O8" s="157"/>
      <c r="P8" s="157"/>
      <c r="Q8" s="157"/>
      <c r="R8" s="159"/>
      <c r="S8" s="157"/>
      <c r="T8" s="161"/>
      <c r="U8" s="28"/>
    </row>
    <row r="9" spans="1:24" s="29" customFormat="1" ht="21.95" customHeight="1" x14ac:dyDescent="0.2">
      <c r="A9" s="145" t="s">
        <v>37</v>
      </c>
      <c r="B9" s="162">
        <f>'1 In School Youth Part'!C9</f>
        <v>2</v>
      </c>
      <c r="C9" s="155">
        <v>0</v>
      </c>
      <c r="D9" s="156">
        <v>100</v>
      </c>
      <c r="E9" s="157">
        <v>0</v>
      </c>
      <c r="F9" s="158">
        <v>0</v>
      </c>
      <c r="G9" s="157">
        <v>50</v>
      </c>
      <c r="H9" s="157">
        <v>100</v>
      </c>
      <c r="I9" s="157">
        <v>0</v>
      </c>
      <c r="J9" s="157">
        <v>50</v>
      </c>
      <c r="K9" s="157">
        <v>0</v>
      </c>
      <c r="L9" s="159">
        <v>0</v>
      </c>
      <c r="M9" s="158">
        <v>0</v>
      </c>
      <c r="N9" s="157">
        <v>50</v>
      </c>
      <c r="O9" s="157">
        <v>0</v>
      </c>
      <c r="P9" s="157">
        <v>0</v>
      </c>
      <c r="Q9" s="157">
        <v>0</v>
      </c>
      <c r="R9" s="157">
        <v>0</v>
      </c>
      <c r="S9" s="157">
        <v>0</v>
      </c>
      <c r="T9" s="161">
        <v>0</v>
      </c>
      <c r="U9" s="28"/>
    </row>
    <row r="10" spans="1:24" s="29" customFormat="1" ht="21.95" customHeight="1" x14ac:dyDescent="0.2">
      <c r="A10" s="145" t="s">
        <v>38</v>
      </c>
      <c r="B10" s="162">
        <f>'1 In School Youth Part'!C10</f>
        <v>0</v>
      </c>
      <c r="C10" s="155"/>
      <c r="D10" s="163"/>
      <c r="E10" s="159"/>
      <c r="F10" s="158"/>
      <c r="G10" s="157"/>
      <c r="H10" s="157"/>
      <c r="I10" s="159"/>
      <c r="J10" s="157"/>
      <c r="K10" s="157"/>
      <c r="L10" s="159"/>
      <c r="M10" s="160"/>
      <c r="N10" s="159"/>
      <c r="O10" s="157"/>
      <c r="P10" s="159"/>
      <c r="Q10" s="157"/>
      <c r="R10" s="157"/>
      <c r="S10" s="157"/>
      <c r="T10" s="161"/>
      <c r="U10" s="28"/>
    </row>
    <row r="11" spans="1:24" s="29" customFormat="1" ht="21.95" customHeight="1" x14ac:dyDescent="0.2">
      <c r="A11" s="145" t="s">
        <v>39</v>
      </c>
      <c r="B11" s="162">
        <f>'1 In School Youth Part'!C11</f>
        <v>0</v>
      </c>
      <c r="C11" s="155"/>
      <c r="D11" s="156"/>
      <c r="E11" s="157"/>
      <c r="F11" s="158"/>
      <c r="G11" s="157"/>
      <c r="H11" s="157"/>
      <c r="I11" s="157"/>
      <c r="J11" s="157"/>
      <c r="K11" s="157"/>
      <c r="L11" s="159"/>
      <c r="M11" s="160"/>
      <c r="N11" s="157"/>
      <c r="O11" s="157"/>
      <c r="P11" s="157"/>
      <c r="Q11" s="159"/>
      <c r="R11" s="157"/>
      <c r="S11" s="159"/>
      <c r="T11" s="161"/>
      <c r="U11" s="28"/>
    </row>
    <row r="12" spans="1:24" s="29" customFormat="1" ht="21.95" customHeight="1" x14ac:dyDescent="0.2">
      <c r="A12" s="145" t="s">
        <v>40</v>
      </c>
      <c r="B12" s="154">
        <f>'1 In School Youth Part'!C12</f>
        <v>1</v>
      </c>
      <c r="C12" s="155">
        <v>100</v>
      </c>
      <c r="D12" s="156">
        <v>0</v>
      </c>
      <c r="E12" s="157">
        <v>0</v>
      </c>
      <c r="F12" s="158">
        <v>0</v>
      </c>
      <c r="G12" s="157">
        <v>0</v>
      </c>
      <c r="H12" s="157">
        <v>0</v>
      </c>
      <c r="I12" s="159">
        <v>0</v>
      </c>
      <c r="J12" s="157">
        <v>100</v>
      </c>
      <c r="K12" s="157">
        <v>0</v>
      </c>
      <c r="L12" s="159">
        <v>0</v>
      </c>
      <c r="M12" s="160">
        <v>0</v>
      </c>
      <c r="N12" s="157">
        <v>0</v>
      </c>
      <c r="O12" s="157">
        <v>0</v>
      </c>
      <c r="P12" s="157">
        <v>0</v>
      </c>
      <c r="Q12" s="157">
        <v>0</v>
      </c>
      <c r="R12" s="159">
        <v>0</v>
      </c>
      <c r="S12" s="157">
        <v>0</v>
      </c>
      <c r="T12" s="161">
        <v>0</v>
      </c>
      <c r="U12" s="28"/>
    </row>
    <row r="13" spans="1:24" s="29" customFormat="1" ht="21.95" customHeight="1" x14ac:dyDescent="0.2">
      <c r="A13" s="145" t="s">
        <v>41</v>
      </c>
      <c r="B13" s="154">
        <f>'1 In School Youth Part'!C13</f>
        <v>26</v>
      </c>
      <c r="C13" s="155">
        <v>96.153846153846104</v>
      </c>
      <c r="D13" s="156">
        <v>3.8461538461538498</v>
      </c>
      <c r="E13" s="157">
        <v>0</v>
      </c>
      <c r="F13" s="158">
        <v>53.846153846153797</v>
      </c>
      <c r="G13" s="157">
        <v>46.153846153846203</v>
      </c>
      <c r="H13" s="157">
        <v>23.076923076923102</v>
      </c>
      <c r="I13" s="157">
        <v>11.538461538461499</v>
      </c>
      <c r="J13" s="157">
        <v>84.615384615384599</v>
      </c>
      <c r="K13" s="157">
        <v>96.153846153846104</v>
      </c>
      <c r="L13" s="159">
        <v>0</v>
      </c>
      <c r="M13" s="158">
        <v>7.6923076923076898</v>
      </c>
      <c r="N13" s="157">
        <v>0</v>
      </c>
      <c r="O13" s="159">
        <v>0</v>
      </c>
      <c r="P13" s="157">
        <v>7.6923076923076898</v>
      </c>
      <c r="Q13" s="159">
        <v>3.8461538461538498</v>
      </c>
      <c r="R13" s="159">
        <v>3.8461538461538498</v>
      </c>
      <c r="S13" s="157">
        <v>3.8461538461538498</v>
      </c>
      <c r="T13" s="161">
        <v>3.8461538461538498</v>
      </c>
      <c r="U13" s="28"/>
    </row>
    <row r="14" spans="1:24" s="29" customFormat="1" ht="21.95" customHeight="1" x14ac:dyDescent="0.2">
      <c r="A14" s="145" t="s">
        <v>42</v>
      </c>
      <c r="B14" s="162">
        <f>'1 In School Youth Part'!C14</f>
        <v>4</v>
      </c>
      <c r="C14" s="155">
        <v>50</v>
      </c>
      <c r="D14" s="156">
        <v>50</v>
      </c>
      <c r="E14" s="157">
        <v>0</v>
      </c>
      <c r="F14" s="158">
        <v>50</v>
      </c>
      <c r="G14" s="157">
        <v>25</v>
      </c>
      <c r="H14" s="157">
        <v>50</v>
      </c>
      <c r="I14" s="159">
        <v>0</v>
      </c>
      <c r="J14" s="157">
        <v>25</v>
      </c>
      <c r="K14" s="157">
        <v>50</v>
      </c>
      <c r="L14" s="159">
        <v>0</v>
      </c>
      <c r="M14" s="160">
        <v>0</v>
      </c>
      <c r="N14" s="157">
        <v>75</v>
      </c>
      <c r="O14" s="157">
        <v>0</v>
      </c>
      <c r="P14" s="157">
        <v>0</v>
      </c>
      <c r="Q14" s="157">
        <v>0</v>
      </c>
      <c r="R14" s="159">
        <v>50</v>
      </c>
      <c r="S14" s="157">
        <v>0</v>
      </c>
      <c r="T14" s="161">
        <v>0</v>
      </c>
      <c r="U14" s="28"/>
    </row>
    <row r="15" spans="1:24" s="29" customFormat="1" ht="21.95" customHeight="1" x14ac:dyDescent="0.2">
      <c r="A15" s="145" t="s">
        <v>43</v>
      </c>
      <c r="B15" s="154">
        <f>'1 In School Youth Part'!C15</f>
        <v>179</v>
      </c>
      <c r="C15" s="155">
        <v>96.6480446927374</v>
      </c>
      <c r="D15" s="156">
        <v>3.3519553072625698</v>
      </c>
      <c r="E15" s="157">
        <v>0</v>
      </c>
      <c r="F15" s="158">
        <v>58.659217877095003</v>
      </c>
      <c r="G15" s="157">
        <v>55.865921787709503</v>
      </c>
      <c r="H15" s="157">
        <v>11.731843575418999</v>
      </c>
      <c r="I15" s="157">
        <v>0</v>
      </c>
      <c r="J15" s="157">
        <v>23.463687150837998</v>
      </c>
      <c r="K15" s="157">
        <v>97.7653631284916</v>
      </c>
      <c r="L15" s="159">
        <v>0</v>
      </c>
      <c r="M15" s="158">
        <v>0</v>
      </c>
      <c r="N15" s="157">
        <v>97.7653631284916</v>
      </c>
      <c r="O15" s="157">
        <v>0.55865921787709505</v>
      </c>
      <c r="P15" s="157">
        <v>10.614525139664799</v>
      </c>
      <c r="Q15" s="157">
        <v>0</v>
      </c>
      <c r="R15" s="157">
        <v>8.9385474860335208</v>
      </c>
      <c r="S15" s="157">
        <v>0</v>
      </c>
      <c r="T15" s="161">
        <v>0</v>
      </c>
      <c r="U15" s="28"/>
    </row>
    <row r="16" spans="1:24" s="29" customFormat="1" ht="21.95" customHeight="1" x14ac:dyDescent="0.2">
      <c r="A16" s="145" t="s">
        <v>44</v>
      </c>
      <c r="B16" s="162">
        <f>'1 In School Youth Part'!C16</f>
        <v>6</v>
      </c>
      <c r="C16" s="155">
        <v>83.3333333333333</v>
      </c>
      <c r="D16" s="156">
        <v>16.6666666666667</v>
      </c>
      <c r="E16" s="157">
        <v>0</v>
      </c>
      <c r="F16" s="158">
        <v>50</v>
      </c>
      <c r="G16" s="157">
        <v>66.6666666666667</v>
      </c>
      <c r="H16" s="157">
        <v>0</v>
      </c>
      <c r="I16" s="159">
        <v>0</v>
      </c>
      <c r="J16" s="157">
        <v>33.3333333333333</v>
      </c>
      <c r="K16" s="157">
        <v>66.6666666666667</v>
      </c>
      <c r="L16" s="159">
        <v>0</v>
      </c>
      <c r="M16" s="160">
        <v>0</v>
      </c>
      <c r="N16" s="157">
        <v>0</v>
      </c>
      <c r="O16" s="159">
        <v>0</v>
      </c>
      <c r="P16" s="157">
        <v>50</v>
      </c>
      <c r="Q16" s="159">
        <v>0</v>
      </c>
      <c r="R16" s="159">
        <v>0</v>
      </c>
      <c r="S16" s="157">
        <v>0</v>
      </c>
      <c r="T16" s="161">
        <v>83.3333333333333</v>
      </c>
      <c r="U16" s="28"/>
    </row>
    <row r="17" spans="1:28" s="29" customFormat="1" ht="21.95" customHeight="1" x14ac:dyDescent="0.2">
      <c r="A17" s="145" t="s">
        <v>45</v>
      </c>
      <c r="B17" s="154">
        <f>'1 In School Youth Part'!C17</f>
        <v>12</v>
      </c>
      <c r="C17" s="155">
        <v>100</v>
      </c>
      <c r="D17" s="163">
        <v>0</v>
      </c>
      <c r="E17" s="159">
        <v>0</v>
      </c>
      <c r="F17" s="158">
        <v>83.3333333333333</v>
      </c>
      <c r="G17" s="157">
        <v>25</v>
      </c>
      <c r="H17" s="157">
        <v>58.3333333333333</v>
      </c>
      <c r="I17" s="157">
        <v>8.3333333333333304</v>
      </c>
      <c r="J17" s="157">
        <v>25</v>
      </c>
      <c r="K17" s="157">
        <v>91.6666666666667</v>
      </c>
      <c r="L17" s="159">
        <v>0</v>
      </c>
      <c r="M17" s="158">
        <v>41.6666666666667</v>
      </c>
      <c r="N17" s="157">
        <v>33.3333333333333</v>
      </c>
      <c r="O17" s="159">
        <v>0</v>
      </c>
      <c r="P17" s="157">
        <v>0</v>
      </c>
      <c r="Q17" s="159">
        <v>8.3333333333333304</v>
      </c>
      <c r="R17" s="159">
        <v>0</v>
      </c>
      <c r="S17" s="159">
        <v>0</v>
      </c>
      <c r="T17" s="161">
        <v>0</v>
      </c>
      <c r="U17" s="28"/>
    </row>
    <row r="18" spans="1:28" s="29" customFormat="1" ht="21.95" customHeight="1" x14ac:dyDescent="0.2">
      <c r="A18" s="145" t="s">
        <v>46</v>
      </c>
      <c r="B18" s="162">
        <f>'1 In School Youth Part'!C18</f>
        <v>19</v>
      </c>
      <c r="C18" s="155">
        <v>84.210526315789494</v>
      </c>
      <c r="D18" s="156">
        <v>15.789473684210501</v>
      </c>
      <c r="E18" s="157">
        <v>0</v>
      </c>
      <c r="F18" s="158">
        <v>5.2631578947368398</v>
      </c>
      <c r="G18" s="157">
        <v>26.315789473684202</v>
      </c>
      <c r="H18" s="157">
        <v>21.052631578947398</v>
      </c>
      <c r="I18" s="157">
        <v>0</v>
      </c>
      <c r="J18" s="157">
        <v>78.947368421052602</v>
      </c>
      <c r="K18" s="157">
        <v>89.473684210526301</v>
      </c>
      <c r="L18" s="159">
        <v>0</v>
      </c>
      <c r="M18" s="158">
        <v>0</v>
      </c>
      <c r="N18" s="157">
        <v>5.2631578947368398</v>
      </c>
      <c r="O18" s="159">
        <v>5.2631578947368398</v>
      </c>
      <c r="P18" s="157">
        <v>5.2631578947368398</v>
      </c>
      <c r="Q18" s="157">
        <v>0</v>
      </c>
      <c r="R18" s="157">
        <v>0</v>
      </c>
      <c r="S18" s="157">
        <v>0</v>
      </c>
      <c r="T18" s="161">
        <v>5.2631578947368398</v>
      </c>
      <c r="U18" s="28"/>
    </row>
    <row r="19" spans="1:28" s="29" customFormat="1" ht="21.95" customHeight="1" x14ac:dyDescent="0.2">
      <c r="A19" s="145" t="s">
        <v>47</v>
      </c>
      <c r="B19" s="217">
        <f>'1 In School Youth Part'!C19</f>
        <v>3</v>
      </c>
      <c r="C19" s="155">
        <v>33.3333333333333</v>
      </c>
      <c r="D19" s="163">
        <v>33.3333333333333</v>
      </c>
      <c r="E19" s="159">
        <v>33.3333333333333</v>
      </c>
      <c r="F19" s="158">
        <v>100</v>
      </c>
      <c r="G19" s="157">
        <v>33.3333333333333</v>
      </c>
      <c r="H19" s="157">
        <v>33.3333333333333</v>
      </c>
      <c r="I19" s="159">
        <v>0</v>
      </c>
      <c r="J19" s="157">
        <v>33.3333333333333</v>
      </c>
      <c r="K19" s="157">
        <v>33.3333333333333</v>
      </c>
      <c r="L19" s="159">
        <v>0</v>
      </c>
      <c r="M19" s="160">
        <v>0</v>
      </c>
      <c r="N19" s="157">
        <v>100</v>
      </c>
      <c r="O19" s="159">
        <v>0</v>
      </c>
      <c r="P19" s="157">
        <v>66.6666666666667</v>
      </c>
      <c r="Q19" s="159">
        <v>0</v>
      </c>
      <c r="R19" s="159">
        <v>0</v>
      </c>
      <c r="S19" s="159">
        <v>0</v>
      </c>
      <c r="T19" s="161">
        <v>0</v>
      </c>
      <c r="U19" s="28"/>
    </row>
    <row r="20" spans="1:28" s="29" customFormat="1" ht="21.95" customHeight="1" x14ac:dyDescent="0.2">
      <c r="A20" s="145" t="s">
        <v>48</v>
      </c>
      <c r="B20" s="162">
        <f>'1 In School Youth Part'!C20</f>
        <v>0</v>
      </c>
      <c r="C20" s="155"/>
      <c r="D20" s="156"/>
      <c r="E20" s="157"/>
      <c r="F20" s="158"/>
      <c r="G20" s="157"/>
      <c r="H20" s="157"/>
      <c r="I20" s="157"/>
      <c r="J20" s="157"/>
      <c r="K20" s="157"/>
      <c r="L20" s="159"/>
      <c r="M20" s="158"/>
      <c r="N20" s="157"/>
      <c r="O20" s="159"/>
      <c r="P20" s="157"/>
      <c r="Q20" s="159"/>
      <c r="R20" s="159"/>
      <c r="S20" s="159"/>
      <c r="T20" s="161"/>
      <c r="U20" s="28"/>
    </row>
    <row r="21" spans="1:28" s="29" customFormat="1" ht="21.95" customHeight="1" thickBot="1" x14ac:dyDescent="0.25">
      <c r="A21" s="164" t="s">
        <v>49</v>
      </c>
      <c r="B21" s="165">
        <f>'1 In School Youth Part'!C21</f>
        <v>35</v>
      </c>
      <c r="C21" s="166">
        <v>88.571428571428598</v>
      </c>
      <c r="D21" s="167">
        <v>2.8571428571428599</v>
      </c>
      <c r="E21" s="168">
        <v>5.71428571428571</v>
      </c>
      <c r="F21" s="169">
        <v>37.142857142857103</v>
      </c>
      <c r="G21" s="167">
        <v>31.428571428571399</v>
      </c>
      <c r="H21" s="168">
        <v>31.428571428571399</v>
      </c>
      <c r="I21" s="168">
        <v>5.71428571428571</v>
      </c>
      <c r="J21" s="167">
        <v>74.285714285714306</v>
      </c>
      <c r="K21" s="167">
        <v>88.571428571428598</v>
      </c>
      <c r="L21" s="168">
        <v>2.8571428571428599</v>
      </c>
      <c r="M21" s="170">
        <v>2.8571428571428599</v>
      </c>
      <c r="N21" s="168">
        <v>0</v>
      </c>
      <c r="O21" s="167">
        <v>5.71428571428571</v>
      </c>
      <c r="P21" s="167">
        <v>8.5714285714285694</v>
      </c>
      <c r="Q21" s="168">
        <v>5.71428571428571</v>
      </c>
      <c r="R21" s="168">
        <v>2.8571428571428599</v>
      </c>
      <c r="S21" s="168">
        <v>0</v>
      </c>
      <c r="T21" s="171">
        <v>11.4285714285714</v>
      </c>
      <c r="U21" s="28"/>
    </row>
    <row r="22" spans="1:28" s="29" customFormat="1" ht="21.95" customHeight="1" thickBot="1" x14ac:dyDescent="0.25">
      <c r="A22" s="172" t="s">
        <v>50</v>
      </c>
      <c r="B22" s="173">
        <f>SUM(B6:B21)</f>
        <v>287</v>
      </c>
      <c r="C22" s="174">
        <v>92.682926829268297</v>
      </c>
      <c r="D22" s="175">
        <v>5.92334494773519</v>
      </c>
      <c r="E22" s="176">
        <v>1.0452961672473899</v>
      </c>
      <c r="F22" s="177">
        <v>52.613240418118501</v>
      </c>
      <c r="G22" s="176">
        <v>48.083623693379799</v>
      </c>
      <c r="H22" s="176">
        <v>18.815331010453001</v>
      </c>
      <c r="I22" s="176">
        <v>2.0905923344947701</v>
      </c>
      <c r="J22" s="176">
        <v>39.721254355400703</v>
      </c>
      <c r="K22" s="176">
        <v>92.682926829268297</v>
      </c>
      <c r="L22" s="178">
        <v>0.348432055749129</v>
      </c>
      <c r="M22" s="177">
        <v>2.7874564459930302</v>
      </c>
      <c r="N22" s="176">
        <v>65.156794425087099</v>
      </c>
      <c r="O22" s="176">
        <v>1.39372822299652</v>
      </c>
      <c r="P22" s="176">
        <v>10.452961672473901</v>
      </c>
      <c r="Q22" s="176">
        <v>1.39372822299652</v>
      </c>
      <c r="R22" s="176">
        <v>6.9686411149825798</v>
      </c>
      <c r="S22" s="176">
        <v>0.348432055749129</v>
      </c>
      <c r="T22" s="179">
        <v>3.8327526132404199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" right="0.2" top="1" bottom="0.56999999999999995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3"/>
  <sheetViews>
    <sheetView zoomScaleNormal="100" workbookViewId="0">
      <selection activeCell="A23" sqref="A23"/>
    </sheetView>
  </sheetViews>
  <sheetFormatPr defaultColWidth="9.140625" defaultRowHeight="12.75" x14ac:dyDescent="0.2"/>
  <cols>
    <col min="1" max="1" width="18.85546875" style="1" customWidth="1"/>
    <col min="2" max="2" width="5.85546875" style="1" customWidth="1"/>
    <col min="3" max="4" width="5.5703125" style="1" customWidth="1"/>
    <col min="5" max="5" width="4.7109375" style="1" customWidth="1"/>
    <col min="6" max="6" width="5.71093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5.7109375" style="1" customWidth="1"/>
    <col min="11" max="11" width="5.85546875" style="120" customWidth="1"/>
    <col min="12" max="12" width="6.5703125" style="1" customWidth="1"/>
    <col min="13" max="13" width="5.85546875" style="1" customWidth="1"/>
    <col min="14" max="14" width="7" style="1" customWidth="1"/>
    <col min="15" max="15" width="6" style="1" customWidth="1"/>
    <col min="16" max="16" width="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44" t="s">
        <v>16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4" ht="20.100000000000001" customHeight="1" x14ac:dyDescent="0.2">
      <c r="A2" s="273" t="str">
        <f>'1 In School Youth Part'!A2:N2</f>
        <v>FY24 QUARTER ENDING JUNE 30, 2024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5"/>
    </row>
    <row r="3" spans="1:24" ht="20.100000000000001" customHeight="1" thickBot="1" x14ac:dyDescent="0.3">
      <c r="A3" s="276" t="s">
        <v>87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8"/>
    </row>
    <row r="4" spans="1:24" ht="15" customHeight="1" x14ac:dyDescent="0.2">
      <c r="A4" s="265" t="str">
        <f>'1 In School Youth Part'!$A$4</f>
        <v>WORKFORCE AREA</v>
      </c>
      <c r="B4" s="249" t="s">
        <v>67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79"/>
      <c r="S4" s="279"/>
      <c r="T4" s="280"/>
    </row>
    <row r="5" spans="1:24" ht="50.25" customHeight="1" thickBot="1" x14ac:dyDescent="0.25">
      <c r="A5" s="266"/>
      <c r="B5" s="139" t="s">
        <v>68</v>
      </c>
      <c r="C5" s="139" t="s">
        <v>88</v>
      </c>
      <c r="D5" s="141" t="s">
        <v>70</v>
      </c>
      <c r="E5" s="141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8" t="s">
        <v>34</v>
      </c>
      <c r="B6" s="180">
        <f>'2 Out of School Youth Part'!C6</f>
        <v>56</v>
      </c>
      <c r="C6" s="181">
        <v>41.071428571428598</v>
      </c>
      <c r="D6" s="182">
        <v>37.5</v>
      </c>
      <c r="E6" s="182">
        <v>21.428571428571399</v>
      </c>
      <c r="F6" s="183">
        <v>60.714285714285701</v>
      </c>
      <c r="G6" s="182">
        <v>16.071428571428601</v>
      </c>
      <c r="H6" s="182">
        <v>30.3571428571429</v>
      </c>
      <c r="I6" s="184">
        <v>1.78571428571429</v>
      </c>
      <c r="J6" s="184">
        <v>12.5</v>
      </c>
      <c r="K6" s="184">
        <v>0</v>
      </c>
      <c r="L6" s="182">
        <v>73.214285714285694</v>
      </c>
      <c r="M6" s="185">
        <v>0</v>
      </c>
      <c r="N6" s="182">
        <v>10.714285714285699</v>
      </c>
      <c r="O6" s="182">
        <v>5.3571428571428603</v>
      </c>
      <c r="P6" s="182">
        <v>26.785714285714299</v>
      </c>
      <c r="Q6" s="182">
        <v>1.78571428571429</v>
      </c>
      <c r="R6" s="182">
        <v>0</v>
      </c>
      <c r="S6" s="182">
        <v>23.214285714285701</v>
      </c>
      <c r="T6" s="186">
        <v>0</v>
      </c>
      <c r="U6" s="28"/>
    </row>
    <row r="7" spans="1:24" s="29" customFormat="1" ht="21.95" customHeight="1" x14ac:dyDescent="0.2">
      <c r="A7" s="30" t="s">
        <v>35</v>
      </c>
      <c r="B7" s="187">
        <f>'2 Out of School Youth Part'!C7</f>
        <v>115</v>
      </c>
      <c r="C7" s="188">
        <v>13.0434782608696</v>
      </c>
      <c r="D7" s="189">
        <v>51.304347826087003</v>
      </c>
      <c r="E7" s="189">
        <v>35.652173913043498</v>
      </c>
      <c r="F7" s="190">
        <v>52.173913043478301</v>
      </c>
      <c r="G7" s="189">
        <v>43.478260869565197</v>
      </c>
      <c r="H7" s="189">
        <v>59.130434782608702</v>
      </c>
      <c r="I7" s="189">
        <v>1.73913043478261</v>
      </c>
      <c r="J7" s="189">
        <v>8.6956521739130395</v>
      </c>
      <c r="K7" s="191">
        <v>0</v>
      </c>
      <c r="L7" s="189">
        <v>43.478260869565197</v>
      </c>
      <c r="M7" s="190">
        <v>0.86956521739130399</v>
      </c>
      <c r="N7" s="189">
        <v>62.6086956521739</v>
      </c>
      <c r="O7" s="189">
        <v>6.9565217391304301</v>
      </c>
      <c r="P7" s="189">
        <v>20</v>
      </c>
      <c r="Q7" s="189">
        <v>0.86956521739130399</v>
      </c>
      <c r="R7" s="189">
        <v>10.4347826086957</v>
      </c>
      <c r="S7" s="189">
        <v>7.8260869565217401</v>
      </c>
      <c r="T7" s="192">
        <v>26.086956521739101</v>
      </c>
      <c r="U7" s="28"/>
    </row>
    <row r="8" spans="1:24" s="29" customFormat="1" ht="21.95" customHeight="1" x14ac:dyDescent="0.2">
      <c r="A8" s="18" t="s">
        <v>36</v>
      </c>
      <c r="B8" s="187">
        <f>'2 Out of School Youth Part'!C8</f>
        <v>19</v>
      </c>
      <c r="C8" s="188">
        <v>78.947368421052602</v>
      </c>
      <c r="D8" s="189">
        <v>10.526315789473699</v>
      </c>
      <c r="E8" s="189">
        <v>10.526315789473699</v>
      </c>
      <c r="F8" s="190">
        <v>47.368421052631597</v>
      </c>
      <c r="G8" s="189">
        <v>21.052631578947398</v>
      </c>
      <c r="H8" s="189">
        <v>21.052631578947398</v>
      </c>
      <c r="I8" s="189">
        <v>5.2631578947368398</v>
      </c>
      <c r="J8" s="189">
        <v>78.947368421052602</v>
      </c>
      <c r="K8" s="191">
        <v>0</v>
      </c>
      <c r="L8" s="189">
        <v>84.210526315789494</v>
      </c>
      <c r="M8" s="193">
        <v>0</v>
      </c>
      <c r="N8" s="189">
        <v>47.368421052631597</v>
      </c>
      <c r="O8" s="189">
        <v>0</v>
      </c>
      <c r="P8" s="189">
        <v>10.526315789473699</v>
      </c>
      <c r="Q8" s="189">
        <v>5.2631578947368398</v>
      </c>
      <c r="R8" s="189">
        <v>0</v>
      </c>
      <c r="S8" s="189">
        <v>0</v>
      </c>
      <c r="T8" s="192">
        <v>0</v>
      </c>
      <c r="U8" s="28"/>
    </row>
    <row r="9" spans="1:24" s="29" customFormat="1" ht="21.95" customHeight="1" x14ac:dyDescent="0.2">
      <c r="A9" s="18" t="s">
        <v>37</v>
      </c>
      <c r="B9" s="187">
        <f>'2 Out of School Youth Part'!C9</f>
        <v>64</v>
      </c>
      <c r="C9" s="188">
        <v>21.875</v>
      </c>
      <c r="D9" s="189">
        <v>40.625</v>
      </c>
      <c r="E9" s="189">
        <v>37.5</v>
      </c>
      <c r="F9" s="190">
        <v>60.9375</v>
      </c>
      <c r="G9" s="189">
        <v>15.625</v>
      </c>
      <c r="H9" s="189">
        <v>75</v>
      </c>
      <c r="I9" s="191">
        <v>1.5625</v>
      </c>
      <c r="J9" s="191">
        <v>31.25</v>
      </c>
      <c r="K9" s="191">
        <v>0</v>
      </c>
      <c r="L9" s="189">
        <v>4.6875</v>
      </c>
      <c r="M9" s="193">
        <v>9.375</v>
      </c>
      <c r="N9" s="189">
        <v>34.375</v>
      </c>
      <c r="O9" s="191">
        <v>6.25</v>
      </c>
      <c r="P9" s="189">
        <v>15.625</v>
      </c>
      <c r="Q9" s="191">
        <v>1.5625</v>
      </c>
      <c r="R9" s="189">
        <v>20.3125</v>
      </c>
      <c r="S9" s="189">
        <v>23.4375</v>
      </c>
      <c r="T9" s="192">
        <v>9.375</v>
      </c>
      <c r="U9" s="28"/>
    </row>
    <row r="10" spans="1:24" s="29" customFormat="1" ht="21.95" customHeight="1" x14ac:dyDescent="0.2">
      <c r="A10" s="18" t="s">
        <v>38</v>
      </c>
      <c r="B10" s="187">
        <f>'2 Out of School Youth Part'!C10</f>
        <v>66</v>
      </c>
      <c r="C10" s="188">
        <v>68.181818181818201</v>
      </c>
      <c r="D10" s="189">
        <v>22.727272727272702</v>
      </c>
      <c r="E10" s="189">
        <v>9.0909090909090899</v>
      </c>
      <c r="F10" s="190">
        <v>50</v>
      </c>
      <c r="G10" s="191">
        <v>28.7878787878788</v>
      </c>
      <c r="H10" s="191">
        <v>16.6666666666667</v>
      </c>
      <c r="I10" s="191">
        <v>10.6060606060606</v>
      </c>
      <c r="J10" s="189">
        <v>13.636363636363599</v>
      </c>
      <c r="K10" s="191">
        <v>0</v>
      </c>
      <c r="L10" s="189">
        <v>93.939393939393895</v>
      </c>
      <c r="M10" s="193">
        <v>3.0303030303030298</v>
      </c>
      <c r="N10" s="189">
        <v>0</v>
      </c>
      <c r="O10" s="191">
        <v>0</v>
      </c>
      <c r="P10" s="189">
        <v>3.0303030303030298</v>
      </c>
      <c r="Q10" s="191">
        <v>0</v>
      </c>
      <c r="R10" s="191">
        <v>4.5454545454545503</v>
      </c>
      <c r="S10" s="189">
        <v>3.0303030303030298</v>
      </c>
      <c r="T10" s="192">
        <v>0</v>
      </c>
      <c r="U10" s="28"/>
    </row>
    <row r="11" spans="1:24" s="29" customFormat="1" ht="21.95" customHeight="1" x14ac:dyDescent="0.2">
      <c r="A11" s="18" t="s">
        <v>39</v>
      </c>
      <c r="B11" s="187">
        <f>'2 Out of School Youth Part'!C11</f>
        <v>106</v>
      </c>
      <c r="C11" s="188">
        <v>47.169811320754697</v>
      </c>
      <c r="D11" s="189">
        <v>35.849056603773597</v>
      </c>
      <c r="E11" s="189">
        <v>16.981132075471699</v>
      </c>
      <c r="F11" s="190">
        <v>71.698113207547195</v>
      </c>
      <c r="G11" s="189">
        <v>35.849056603773597</v>
      </c>
      <c r="H11" s="189">
        <v>23.584905660377402</v>
      </c>
      <c r="I11" s="189">
        <v>7.5471698113207504</v>
      </c>
      <c r="J11" s="189">
        <v>8.4905660377358494</v>
      </c>
      <c r="K11" s="191">
        <v>0</v>
      </c>
      <c r="L11" s="189">
        <v>44.339622641509401</v>
      </c>
      <c r="M11" s="190">
        <v>0</v>
      </c>
      <c r="N11" s="189">
        <v>77.358490566037702</v>
      </c>
      <c r="O11" s="189">
        <v>0</v>
      </c>
      <c r="P11" s="189">
        <v>5.6603773584905701</v>
      </c>
      <c r="Q11" s="189">
        <v>0.94339622641509402</v>
      </c>
      <c r="R11" s="189">
        <v>6.6037735849056602</v>
      </c>
      <c r="S11" s="189">
        <v>13.207547169811299</v>
      </c>
      <c r="T11" s="192">
        <v>0</v>
      </c>
      <c r="U11" s="28"/>
    </row>
    <row r="12" spans="1:24" s="29" customFormat="1" ht="21.95" customHeight="1" x14ac:dyDescent="0.2">
      <c r="A12" s="18" t="s">
        <v>40</v>
      </c>
      <c r="B12" s="187">
        <f>'2 Out of School Youth Part'!C12</f>
        <v>28</v>
      </c>
      <c r="C12" s="188">
        <v>25</v>
      </c>
      <c r="D12" s="189">
        <v>42.857142857142897</v>
      </c>
      <c r="E12" s="189">
        <v>32.142857142857103</v>
      </c>
      <c r="F12" s="190">
        <v>25</v>
      </c>
      <c r="G12" s="189">
        <v>21.428571428571399</v>
      </c>
      <c r="H12" s="189">
        <v>17.8571428571429</v>
      </c>
      <c r="I12" s="189">
        <v>7.1428571428571397</v>
      </c>
      <c r="J12" s="189">
        <v>57.142857142857103</v>
      </c>
      <c r="K12" s="191">
        <v>0</v>
      </c>
      <c r="L12" s="189">
        <v>25</v>
      </c>
      <c r="M12" s="193">
        <v>14.285714285714301</v>
      </c>
      <c r="N12" s="189">
        <v>60.714285714285701</v>
      </c>
      <c r="O12" s="189">
        <v>7.1428571428571397</v>
      </c>
      <c r="P12" s="189">
        <v>28.571428571428601</v>
      </c>
      <c r="Q12" s="189">
        <v>3.5714285714285698</v>
      </c>
      <c r="R12" s="189">
        <v>7.1428571428571397</v>
      </c>
      <c r="S12" s="189">
        <v>3.5714285714285698</v>
      </c>
      <c r="T12" s="192">
        <v>28.571428571428601</v>
      </c>
      <c r="U12" s="28"/>
    </row>
    <row r="13" spans="1:24" s="29" customFormat="1" ht="21.95" customHeight="1" x14ac:dyDescent="0.2">
      <c r="A13" s="18" t="s">
        <v>41</v>
      </c>
      <c r="B13" s="187">
        <f>'2 Out of School Youth Part'!C13</f>
        <v>37</v>
      </c>
      <c r="C13" s="188">
        <v>40.540540540540498</v>
      </c>
      <c r="D13" s="189">
        <v>40.540540540540498</v>
      </c>
      <c r="E13" s="189">
        <v>18.918918918918902</v>
      </c>
      <c r="F13" s="190">
        <v>45.945945945946001</v>
      </c>
      <c r="G13" s="189">
        <v>35.135135135135101</v>
      </c>
      <c r="H13" s="191">
        <v>18.918918918918902</v>
      </c>
      <c r="I13" s="189">
        <v>16.2162162162162</v>
      </c>
      <c r="J13" s="189">
        <v>5.4054054054054097</v>
      </c>
      <c r="K13" s="191">
        <v>0</v>
      </c>
      <c r="L13" s="189">
        <v>72.972972972972997</v>
      </c>
      <c r="M13" s="193">
        <v>10.8108108108108</v>
      </c>
      <c r="N13" s="189">
        <v>2.7027027027027</v>
      </c>
      <c r="O13" s="191">
        <v>2.7027027027027</v>
      </c>
      <c r="P13" s="189">
        <v>10.8108108108108</v>
      </c>
      <c r="Q13" s="189">
        <v>0</v>
      </c>
      <c r="R13" s="189">
        <v>8.1081081081081106</v>
      </c>
      <c r="S13" s="189">
        <v>13.5135135135135</v>
      </c>
      <c r="T13" s="192">
        <v>2.7027027027027</v>
      </c>
      <c r="U13" s="28"/>
    </row>
    <row r="14" spans="1:24" s="29" customFormat="1" ht="21.95" customHeight="1" x14ac:dyDescent="0.2">
      <c r="A14" s="18" t="s">
        <v>42</v>
      </c>
      <c r="B14" s="187">
        <f>'2 Out of School Youth Part'!C14</f>
        <v>94</v>
      </c>
      <c r="C14" s="188">
        <v>51.063829787233999</v>
      </c>
      <c r="D14" s="189">
        <v>30.851063829787201</v>
      </c>
      <c r="E14" s="189">
        <v>18.085106382978701</v>
      </c>
      <c r="F14" s="190">
        <v>38.297872340425499</v>
      </c>
      <c r="G14" s="189">
        <v>42.553191489361701</v>
      </c>
      <c r="H14" s="189">
        <v>35.106382978723403</v>
      </c>
      <c r="I14" s="189">
        <v>3.1914893617021298</v>
      </c>
      <c r="J14" s="189">
        <v>10.6382978723404</v>
      </c>
      <c r="K14" s="191">
        <v>0</v>
      </c>
      <c r="L14" s="189">
        <v>74.468085106383</v>
      </c>
      <c r="M14" s="193">
        <v>3.1914893617021298</v>
      </c>
      <c r="N14" s="189">
        <v>44.680851063829799</v>
      </c>
      <c r="O14" s="189">
        <v>6.3829787234042596</v>
      </c>
      <c r="P14" s="189">
        <v>18.085106382978701</v>
      </c>
      <c r="Q14" s="189">
        <v>0</v>
      </c>
      <c r="R14" s="189">
        <v>7.4468085106383004</v>
      </c>
      <c r="S14" s="189">
        <v>12.7659574468085</v>
      </c>
      <c r="T14" s="192">
        <v>2.12765957446809</v>
      </c>
      <c r="U14" s="28"/>
    </row>
    <row r="15" spans="1:24" s="29" customFormat="1" ht="21.95" customHeight="1" x14ac:dyDescent="0.2">
      <c r="A15" s="18" t="s">
        <v>43</v>
      </c>
      <c r="B15" s="187">
        <f>'2 Out of School Youth Part'!C15</f>
        <v>230</v>
      </c>
      <c r="C15" s="188">
        <v>63.478260869565197</v>
      </c>
      <c r="D15" s="189">
        <v>18.695652173913</v>
      </c>
      <c r="E15" s="189">
        <v>17.826086956521699</v>
      </c>
      <c r="F15" s="190">
        <v>46.521739130434803</v>
      </c>
      <c r="G15" s="189">
        <v>69.565217391304301</v>
      </c>
      <c r="H15" s="189">
        <v>23.043478260869598</v>
      </c>
      <c r="I15" s="189">
        <v>0.434782608695652</v>
      </c>
      <c r="J15" s="189">
        <v>6.5217391304347796</v>
      </c>
      <c r="K15" s="191">
        <v>0</v>
      </c>
      <c r="L15" s="189">
        <v>90.869565217391298</v>
      </c>
      <c r="M15" s="193">
        <v>0</v>
      </c>
      <c r="N15" s="189">
        <v>93.913043478260903</v>
      </c>
      <c r="O15" s="189">
        <v>1.73913043478261</v>
      </c>
      <c r="P15" s="189">
        <v>19.130434782608699</v>
      </c>
      <c r="Q15" s="189">
        <v>1.3043478260869601</v>
      </c>
      <c r="R15" s="189">
        <v>20.869565217391301</v>
      </c>
      <c r="S15" s="189">
        <v>3.0434782608695699</v>
      </c>
      <c r="T15" s="192">
        <v>0</v>
      </c>
      <c r="U15" s="28"/>
    </row>
    <row r="16" spans="1:24" s="29" customFormat="1" ht="21.95" customHeight="1" x14ac:dyDescent="0.2">
      <c r="A16" s="18" t="s">
        <v>44</v>
      </c>
      <c r="B16" s="187">
        <f>'2 Out of School Youth Part'!C16</f>
        <v>28</v>
      </c>
      <c r="C16" s="188">
        <v>10.714285714285699</v>
      </c>
      <c r="D16" s="189">
        <v>39.285714285714299</v>
      </c>
      <c r="E16" s="189">
        <v>50</v>
      </c>
      <c r="F16" s="190">
        <v>46.428571428571402</v>
      </c>
      <c r="G16" s="189">
        <v>85.714285714285694</v>
      </c>
      <c r="H16" s="189">
        <v>17.8571428571429</v>
      </c>
      <c r="I16" s="189">
        <v>3.5714285714285698</v>
      </c>
      <c r="J16" s="189">
        <v>3.5714285714285698</v>
      </c>
      <c r="K16" s="191">
        <v>0</v>
      </c>
      <c r="L16" s="189">
        <v>7.1428571428571397</v>
      </c>
      <c r="M16" s="190">
        <v>7.1428571428571397</v>
      </c>
      <c r="N16" s="189">
        <v>0</v>
      </c>
      <c r="O16" s="189">
        <v>7.1428571428571397</v>
      </c>
      <c r="P16" s="189">
        <v>3.5714285714285698</v>
      </c>
      <c r="Q16" s="191">
        <v>0</v>
      </c>
      <c r="R16" s="189">
        <v>0</v>
      </c>
      <c r="S16" s="189">
        <v>14.285714285714301</v>
      </c>
      <c r="T16" s="192">
        <v>71.428571428571402</v>
      </c>
      <c r="U16" s="28"/>
    </row>
    <row r="17" spans="1:28" s="29" customFormat="1" ht="21.95" customHeight="1" x14ac:dyDescent="0.2">
      <c r="A17" s="18" t="s">
        <v>45</v>
      </c>
      <c r="B17" s="214">
        <f>'2 Out of School Youth Part'!C17</f>
        <v>42</v>
      </c>
      <c r="C17" s="188">
        <v>19.047619047619001</v>
      </c>
      <c r="D17" s="189">
        <v>57.142857142857103</v>
      </c>
      <c r="E17" s="189">
        <v>23.8095238095238</v>
      </c>
      <c r="F17" s="190">
        <v>47.619047619047599</v>
      </c>
      <c r="G17" s="189">
        <v>42.857142857142897</v>
      </c>
      <c r="H17" s="189">
        <v>38.095238095238102</v>
      </c>
      <c r="I17" s="189">
        <v>2.38095238095238</v>
      </c>
      <c r="J17" s="189">
        <v>33.3333333333333</v>
      </c>
      <c r="K17" s="191">
        <v>0</v>
      </c>
      <c r="L17" s="189">
        <v>35.714285714285701</v>
      </c>
      <c r="M17" s="193">
        <v>2.38095238095238</v>
      </c>
      <c r="N17" s="189">
        <v>30.952380952380999</v>
      </c>
      <c r="O17" s="189">
        <v>7.1428571428571397</v>
      </c>
      <c r="P17" s="189">
        <v>16.6666666666667</v>
      </c>
      <c r="Q17" s="191">
        <v>2.38095238095238</v>
      </c>
      <c r="R17" s="189">
        <v>38.095238095238102</v>
      </c>
      <c r="S17" s="189">
        <v>9.5238095238095202</v>
      </c>
      <c r="T17" s="192">
        <v>0</v>
      </c>
      <c r="U17" s="28"/>
    </row>
    <row r="18" spans="1:28" s="29" customFormat="1" ht="21.95" customHeight="1" x14ac:dyDescent="0.2">
      <c r="A18" s="18" t="s">
        <v>46</v>
      </c>
      <c r="B18" s="187">
        <f>'2 Out of School Youth Part'!C18</f>
        <v>91</v>
      </c>
      <c r="C18" s="188">
        <v>41.758241758241802</v>
      </c>
      <c r="D18" s="189">
        <v>29.6703296703297</v>
      </c>
      <c r="E18" s="189">
        <v>28.571428571428601</v>
      </c>
      <c r="F18" s="190">
        <v>60.439560439560402</v>
      </c>
      <c r="G18" s="189">
        <v>46.153846153846203</v>
      </c>
      <c r="H18" s="189">
        <v>18.6813186813187</v>
      </c>
      <c r="I18" s="191">
        <v>0</v>
      </c>
      <c r="J18" s="189">
        <v>36.263736263736298</v>
      </c>
      <c r="K18" s="191">
        <v>0</v>
      </c>
      <c r="L18" s="189">
        <v>43.956043956043999</v>
      </c>
      <c r="M18" s="190">
        <v>1.0989010989011001</v>
      </c>
      <c r="N18" s="189">
        <v>12.0879120879121</v>
      </c>
      <c r="O18" s="191">
        <v>1.0989010989011001</v>
      </c>
      <c r="P18" s="189">
        <v>18.6813186813187</v>
      </c>
      <c r="Q18" s="189">
        <v>1.0989010989011001</v>
      </c>
      <c r="R18" s="189">
        <v>4.3956043956044004</v>
      </c>
      <c r="S18" s="189">
        <v>31.868131868131901</v>
      </c>
      <c r="T18" s="192">
        <v>1.0989010989011001</v>
      </c>
      <c r="U18" s="28"/>
    </row>
    <row r="19" spans="1:28" s="29" customFormat="1" ht="21.95" customHeight="1" x14ac:dyDescent="0.2">
      <c r="A19" s="18" t="s">
        <v>47</v>
      </c>
      <c r="B19" s="187">
        <f>'2 Out of School Youth Part'!C19</f>
        <v>36</v>
      </c>
      <c r="C19" s="188">
        <v>22.2222222222222</v>
      </c>
      <c r="D19" s="189">
        <v>30.5555555555556</v>
      </c>
      <c r="E19" s="189">
        <v>47.2222222222222</v>
      </c>
      <c r="F19" s="190">
        <v>72.2222222222222</v>
      </c>
      <c r="G19" s="189">
        <v>55.5555555555556</v>
      </c>
      <c r="H19" s="189">
        <v>5.5555555555555598</v>
      </c>
      <c r="I19" s="191">
        <v>2.7777777777777799</v>
      </c>
      <c r="J19" s="189">
        <v>2.7777777777777799</v>
      </c>
      <c r="K19" s="191">
        <v>0</v>
      </c>
      <c r="L19" s="189">
        <v>38.8888888888889</v>
      </c>
      <c r="M19" s="193">
        <v>8.3333333333333304</v>
      </c>
      <c r="N19" s="189">
        <v>86.1111111111111</v>
      </c>
      <c r="O19" s="189">
        <v>0</v>
      </c>
      <c r="P19" s="189">
        <v>33.3333333333333</v>
      </c>
      <c r="Q19" s="189">
        <v>0</v>
      </c>
      <c r="R19" s="191">
        <v>25</v>
      </c>
      <c r="S19" s="189">
        <v>50</v>
      </c>
      <c r="T19" s="192">
        <v>0</v>
      </c>
      <c r="U19" s="28"/>
    </row>
    <row r="20" spans="1:28" s="29" customFormat="1" ht="21.95" customHeight="1" x14ac:dyDescent="0.2">
      <c r="A20" s="18" t="s">
        <v>48</v>
      </c>
      <c r="B20" s="187">
        <f>'2 Out of School Youth Part'!C20</f>
        <v>80</v>
      </c>
      <c r="C20" s="188">
        <v>56.25</v>
      </c>
      <c r="D20" s="189">
        <v>22.5</v>
      </c>
      <c r="E20" s="189">
        <v>21.25</v>
      </c>
      <c r="F20" s="190">
        <v>48.75</v>
      </c>
      <c r="G20" s="189">
        <v>46.25</v>
      </c>
      <c r="H20" s="189">
        <v>13.75</v>
      </c>
      <c r="I20" s="189">
        <v>2.5</v>
      </c>
      <c r="J20" s="189">
        <v>32.5</v>
      </c>
      <c r="K20" s="191">
        <v>0</v>
      </c>
      <c r="L20" s="189">
        <v>91.25</v>
      </c>
      <c r="M20" s="190">
        <v>2.5</v>
      </c>
      <c r="N20" s="189">
        <v>75</v>
      </c>
      <c r="O20" s="189">
        <v>2.5</v>
      </c>
      <c r="P20" s="189">
        <v>21.25</v>
      </c>
      <c r="Q20" s="189">
        <v>0</v>
      </c>
      <c r="R20" s="189">
        <v>3.75</v>
      </c>
      <c r="S20" s="189">
        <v>8.75</v>
      </c>
      <c r="T20" s="192">
        <v>32.5</v>
      </c>
      <c r="U20" s="28"/>
    </row>
    <row r="21" spans="1:28" s="29" customFormat="1" ht="21.95" customHeight="1" thickBot="1" x14ac:dyDescent="0.25">
      <c r="A21" s="49" t="s">
        <v>49</v>
      </c>
      <c r="B21" s="194">
        <f>'2 Out of School Youth Part'!C21</f>
        <v>96</v>
      </c>
      <c r="C21" s="195">
        <v>51.0416666666667</v>
      </c>
      <c r="D21" s="196">
        <v>31.25</v>
      </c>
      <c r="E21" s="196">
        <v>17.7083333333333</v>
      </c>
      <c r="F21" s="197">
        <v>51.0416666666667</v>
      </c>
      <c r="G21" s="196">
        <v>8.3333333333333304</v>
      </c>
      <c r="H21" s="196">
        <v>36.4583333333333</v>
      </c>
      <c r="I21" s="198">
        <v>2.0833333333333299</v>
      </c>
      <c r="J21" s="196">
        <v>56.25</v>
      </c>
      <c r="K21" s="198">
        <v>0</v>
      </c>
      <c r="L21" s="196">
        <v>45.8333333333333</v>
      </c>
      <c r="M21" s="199">
        <v>0</v>
      </c>
      <c r="N21" s="196">
        <v>6.25</v>
      </c>
      <c r="O21" s="196">
        <v>4.1666666666666696</v>
      </c>
      <c r="P21" s="196">
        <v>21.875</v>
      </c>
      <c r="Q21" s="196">
        <v>4.1666666666666696</v>
      </c>
      <c r="R21" s="196">
        <v>10.4166666666667</v>
      </c>
      <c r="S21" s="198">
        <v>14.5833333333333</v>
      </c>
      <c r="T21" s="200">
        <v>4.1666666666666696</v>
      </c>
      <c r="U21" s="28"/>
    </row>
    <row r="22" spans="1:28" s="29" customFormat="1" ht="21.95" customHeight="1" thickBot="1" x14ac:dyDescent="0.25">
      <c r="A22" s="201" t="s">
        <v>50</v>
      </c>
      <c r="B22" s="202">
        <f>SUM(B6:B21)</f>
        <v>1188</v>
      </c>
      <c r="C22" s="203">
        <v>44.528619528619501</v>
      </c>
      <c r="D22" s="204">
        <v>32.070707070707101</v>
      </c>
      <c r="E22" s="204">
        <v>23.400673400673401</v>
      </c>
      <c r="F22" s="205">
        <v>52.188552188552201</v>
      </c>
      <c r="G22" s="204">
        <v>41.919191919191903</v>
      </c>
      <c r="H22" s="204">
        <v>30.050505050504999</v>
      </c>
      <c r="I22" s="204">
        <v>3.2828282828282802</v>
      </c>
      <c r="J22" s="204">
        <v>20.370370370370399</v>
      </c>
      <c r="K22" s="206">
        <v>0</v>
      </c>
      <c r="L22" s="204">
        <v>60.606060606060602</v>
      </c>
      <c r="M22" s="205">
        <v>2.4410774410774398</v>
      </c>
      <c r="N22" s="204">
        <v>49.494949494949502</v>
      </c>
      <c r="O22" s="204">
        <v>3.3670033670033699</v>
      </c>
      <c r="P22" s="204">
        <v>17.3400673400673</v>
      </c>
      <c r="Q22" s="204">
        <v>1.2626262626262601</v>
      </c>
      <c r="R22" s="204">
        <v>11.531986531986499</v>
      </c>
      <c r="S22" s="204">
        <v>12.962962962962999</v>
      </c>
      <c r="T22" s="207">
        <v>8.2491582491582491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A4B695-84A0-48AB-BA47-A2C6EBBEC2A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6F0B420-097E-4F15-AC0F-579CF8EA2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C51317-ECB7-41F7-9787-17C79A4EC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 Sheet </vt:lpstr>
      <vt:lpstr>1 In School Youth Part</vt:lpstr>
      <vt:lpstr>2 Out of School Youth Part</vt:lpstr>
      <vt:lpstr>3 Total Youth Part</vt:lpstr>
      <vt:lpstr>4 In School Youth Exits</vt:lpstr>
      <vt:lpstr>5 Out School Youth Exits</vt:lpstr>
      <vt:lpstr>6 Total Youth Exits</vt:lpstr>
      <vt:lpstr>7 In School Characteristic</vt:lpstr>
      <vt:lpstr>8 Out School Characteristics</vt:lpstr>
      <vt:lpstr>9 Total Characteristics</vt:lpstr>
      <vt:lpstr>'1 In School Youth Part'!Print_Area</vt:lpstr>
      <vt:lpstr>'2 Out of School Youth Part'!Print_Area</vt:lpstr>
      <vt:lpstr>'3 Total Youth Part'!Print_Area</vt:lpstr>
      <vt:lpstr>'4 In School Youth Exits'!Print_Area</vt:lpstr>
      <vt:lpstr>'5 Out School Youth Exits'!Print_Area</vt:lpstr>
      <vt:lpstr>'6 Total Youth Exits'!Print_Area</vt:lpstr>
      <vt:lpstr>'7 In School Characteristic'!Print_Area</vt:lpstr>
      <vt:lpstr>'8 Out School Characteristics'!Print_Area</vt:lpstr>
      <vt:lpstr>'9 Total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Youth Participant Summary</dc:title>
  <dc:subject/>
  <dc:creator>Joan Boucher</dc:creator>
  <cp:keywords/>
  <dc:description/>
  <cp:lastModifiedBy>Boucher, Joan (DCS)</cp:lastModifiedBy>
  <cp:revision/>
  <dcterms:created xsi:type="dcterms:W3CDTF">1998-10-15T18:42:20Z</dcterms:created>
  <dcterms:modified xsi:type="dcterms:W3CDTF">2024-10-08T18:42:43Z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18857600.0000000</vt:lpwstr>
  </property>
  <property fmtid="{D5CDD505-2E9C-101B-9397-08002B2CF9AE}" pid="4" name="display_urn:schemas-microsoft-com:office:office#Author">
    <vt:lpwstr>Boucher, Joan (DWD)</vt:lpwstr>
  </property>
</Properties>
</file>