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showObjects="placeholders" defaultThemeVersion="124226"/>
  <mc:AlternateContent xmlns:mc="http://schemas.openxmlformats.org/markup-compatibility/2006">
    <mc:Choice Requires="x15">
      <x15ac:absPath xmlns:x15ac="http://schemas.microsoft.com/office/spreadsheetml/2010/11/ac" url="https://massgov.sharepoint.com/sites/EOL-DET-HURLEY-05/Shared/ESShare/DCS Analysis and Reporting/FY24 Reports/FY24 Q4 06302024/"/>
    </mc:Choice>
  </mc:AlternateContent>
  <xr:revisionPtr revIDLastSave="280" documentId="11_60BEDAE0B9C0B460A5E53785608922667850FE44" xr6:coauthVersionLast="47" xr6:coauthVersionMax="47" xr10:uidLastSave="{E70F4040-9C92-405E-8D8E-E31F012E62D4}"/>
  <bookViews>
    <workbookView xWindow="-110" yWindow="-110" windowWidth="19420" windowHeight="11020" tabRatio="899" firstSheet="2" activeTab="8" xr2:uid="{00000000-000D-0000-FFFF-FFFF00000000}"/>
  </bookViews>
  <sheets>
    <sheet name="Cover" sheetId="33" r:id="rId1"/>
    <sheet name="1- Populations in Cohort" sheetId="14" r:id="rId2"/>
    <sheet name="2 - Job Seeker" sheetId="18" r:id="rId3"/>
    <sheet name="3 - UI Claimant" sheetId="37" r:id="rId4"/>
    <sheet name="4 - Veteran" sheetId="29" r:id="rId5"/>
    <sheet name="5 - Disabled Veteran" sheetId="39" r:id="rId6"/>
    <sheet name="6 - DVOP Disabled Veteran" sheetId="40" r:id="rId7"/>
    <sheet name="7 - DVOP Veteran" sheetId="41" r:id="rId8"/>
    <sheet name="8 - RESEA" sheetId="42" r:id="rId9"/>
  </sheets>
  <definedNames>
    <definedName name="_xlnm.Print_Area" localSheetId="1">'1- Populations in Cohort'!#REF!</definedName>
    <definedName name="_xlnm.Print_Area" localSheetId="2">'2 - Job Seeker'!$A$1:$K$26</definedName>
    <definedName name="_xlnm.Print_Area" localSheetId="3">'3 - UI Claimant'!$A$1:$K$24</definedName>
    <definedName name="_xlnm.Print_Area" localSheetId="4">'4 - Veteran'!$A$1:$L$24</definedName>
    <definedName name="_xlnm.Print_Area" localSheetId="5">'5 - Disabled Veteran'!$A$1:$L$24</definedName>
    <definedName name="_xlnm.Print_Area" localSheetId="6">'6 - DVOP Disabled Veteran'!$A$1:$L$24</definedName>
    <definedName name="_xlnm.Print_Area" localSheetId="7">'7 - DVOP Veteran'!$A$1:$L$24</definedName>
    <definedName name="_xlnm.Print_Area" localSheetId="8">'8 - RESEA'!$A$1:$L$24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8" i="40" l="1"/>
  <c r="K22" i="42" l="1"/>
  <c r="K21" i="42"/>
  <c r="K8" i="42"/>
  <c r="K9" i="42"/>
  <c r="K10" i="42"/>
  <c r="K11" i="42"/>
  <c r="K12" i="42"/>
  <c r="K13" i="42"/>
  <c r="K14" i="42"/>
  <c r="K15" i="42"/>
  <c r="K16" i="42"/>
  <c r="K17" i="42"/>
  <c r="K18" i="42"/>
  <c r="K19" i="42"/>
  <c r="K20" i="42"/>
  <c r="K7" i="42"/>
  <c r="K6" i="42"/>
  <c r="H6" i="40"/>
  <c r="K21" i="37" l="1"/>
  <c r="K8" i="37"/>
  <c r="K9" i="37"/>
  <c r="K10" i="37"/>
  <c r="K11" i="37"/>
  <c r="K12" i="37"/>
  <c r="K13" i="37"/>
  <c r="K14" i="37"/>
  <c r="K15" i="37"/>
  <c r="K16" i="37"/>
  <c r="K17" i="37"/>
  <c r="K18" i="37"/>
  <c r="K19" i="37"/>
  <c r="K20" i="37"/>
  <c r="K7" i="37"/>
  <c r="K6" i="37"/>
  <c r="K22" i="37"/>
  <c r="K24" i="18"/>
  <c r="K23" i="18"/>
  <c r="K9" i="18"/>
  <c r="K10" i="18"/>
  <c r="K11" i="18"/>
  <c r="K12" i="18"/>
  <c r="K13" i="18"/>
  <c r="K14" i="18"/>
  <c r="K15" i="18"/>
  <c r="K16" i="18"/>
  <c r="K17" i="18"/>
  <c r="K18" i="18"/>
  <c r="K19" i="18"/>
  <c r="K20" i="18"/>
  <c r="K21" i="18"/>
  <c r="K22" i="18"/>
  <c r="K8" i="18"/>
  <c r="K6" i="40"/>
  <c r="K22" i="40"/>
  <c r="K8" i="40"/>
  <c r="K9" i="40"/>
  <c r="K10" i="40"/>
  <c r="K11" i="40"/>
  <c r="K12" i="40"/>
  <c r="K13" i="40"/>
  <c r="K14" i="40"/>
  <c r="K15" i="40"/>
  <c r="K16" i="40"/>
  <c r="K17" i="40"/>
  <c r="K18" i="40"/>
  <c r="K19" i="40"/>
  <c r="K20" i="40"/>
  <c r="K21" i="40"/>
  <c r="K7" i="40"/>
  <c r="K22" i="39"/>
  <c r="K8" i="39"/>
  <c r="K9" i="39"/>
  <c r="K10" i="39"/>
  <c r="K11" i="39"/>
  <c r="K12" i="39"/>
  <c r="K13" i="39"/>
  <c r="K14" i="39"/>
  <c r="K15" i="39"/>
  <c r="K16" i="39"/>
  <c r="K17" i="39"/>
  <c r="K18" i="39"/>
  <c r="K19" i="39"/>
  <c r="K20" i="39"/>
  <c r="K21" i="39"/>
  <c r="K7" i="39"/>
  <c r="K6" i="39"/>
  <c r="K22" i="29"/>
  <c r="K8" i="29"/>
  <c r="K9" i="29"/>
  <c r="K10" i="29"/>
  <c r="K11" i="29"/>
  <c r="K12" i="29"/>
  <c r="K13" i="29"/>
  <c r="K14" i="29"/>
  <c r="K15" i="29"/>
  <c r="K16" i="29"/>
  <c r="K17" i="29"/>
  <c r="K18" i="29"/>
  <c r="K19" i="29"/>
  <c r="K20" i="29"/>
  <c r="K21" i="29"/>
  <c r="K7" i="29"/>
  <c r="K6" i="29"/>
  <c r="D13" i="18"/>
  <c r="E13" i="18" s="1"/>
  <c r="H13" i="18"/>
  <c r="I13" i="18" s="1"/>
  <c r="D14" i="18"/>
  <c r="E14" i="18" s="1"/>
  <c r="H14" i="18"/>
  <c r="I14" i="18" s="1"/>
  <c r="D15" i="18"/>
  <c r="E15" i="18" s="1"/>
  <c r="H15" i="18"/>
  <c r="I15" i="18" s="1"/>
  <c r="D16" i="18"/>
  <c r="E16" i="18"/>
  <c r="H16" i="18"/>
  <c r="I16" i="18" s="1"/>
  <c r="D17" i="18"/>
  <c r="E17" i="18" s="1"/>
  <c r="H17" i="18"/>
  <c r="I17" i="18" s="1"/>
  <c r="D18" i="18"/>
  <c r="E18" i="18" s="1"/>
  <c r="H18" i="18"/>
  <c r="I18" i="18" s="1"/>
  <c r="D19" i="18"/>
  <c r="E19" i="18"/>
  <c r="H19" i="18"/>
  <c r="I19" i="18" s="1"/>
  <c r="D20" i="18"/>
  <c r="E20" i="18" s="1"/>
  <c r="H20" i="18"/>
  <c r="I20" i="18"/>
  <c r="D21" i="18"/>
  <c r="E21" i="18" s="1"/>
  <c r="H21" i="18"/>
  <c r="I21" i="18" s="1"/>
  <c r="D22" i="18"/>
  <c r="E22" i="18"/>
  <c r="H22" i="18"/>
  <c r="I22" i="18" s="1"/>
  <c r="D23" i="18"/>
  <c r="E23" i="18" s="1"/>
  <c r="H23" i="18"/>
  <c r="I23" i="18" s="1"/>
  <c r="D24" i="18"/>
  <c r="E24" i="18"/>
  <c r="H24" i="18"/>
  <c r="I24" i="18" s="1"/>
  <c r="H9" i="18"/>
  <c r="I9" i="18" s="1"/>
  <c r="H10" i="18"/>
  <c r="I10" i="18" s="1"/>
  <c r="H11" i="18"/>
  <c r="I11" i="18" s="1"/>
  <c r="H12" i="18"/>
  <c r="I12" i="18" s="1"/>
  <c r="K8" i="41" l="1"/>
  <c r="K9" i="41"/>
  <c r="K10" i="41"/>
  <c r="K11" i="41"/>
  <c r="K12" i="41"/>
  <c r="K13" i="41"/>
  <c r="K14" i="41"/>
  <c r="K15" i="41"/>
  <c r="K16" i="41"/>
  <c r="K17" i="41"/>
  <c r="K18" i="41"/>
  <c r="K19" i="41"/>
  <c r="K20" i="41"/>
  <c r="K21" i="41"/>
  <c r="K22" i="41"/>
  <c r="K7" i="41"/>
  <c r="K6" i="41"/>
  <c r="L9" i="14"/>
  <c r="H14" i="41" l="1"/>
  <c r="I14" i="41" s="1"/>
  <c r="H14" i="40"/>
  <c r="I14" i="40" s="1"/>
  <c r="D14" i="41" l="1"/>
  <c r="E14" i="41" s="1"/>
  <c r="D14" i="40"/>
  <c r="E14" i="40" s="1"/>
  <c r="A24" i="42" l="1"/>
  <c r="A23" i="42"/>
  <c r="H22" i="42"/>
  <c r="I22" i="42" s="1"/>
  <c r="D22" i="42"/>
  <c r="E22" i="42" s="1"/>
  <c r="H21" i="42"/>
  <c r="I21" i="42" s="1"/>
  <c r="D21" i="42"/>
  <c r="E21" i="42" s="1"/>
  <c r="H20" i="42"/>
  <c r="I20" i="42" s="1"/>
  <c r="D20" i="42"/>
  <c r="E20" i="42" s="1"/>
  <c r="H19" i="42"/>
  <c r="I19" i="42" s="1"/>
  <c r="D19" i="42"/>
  <c r="E19" i="42" s="1"/>
  <c r="H18" i="42"/>
  <c r="I18" i="42" s="1"/>
  <c r="D18" i="42"/>
  <c r="E18" i="42" s="1"/>
  <c r="H17" i="42"/>
  <c r="I17" i="42" s="1"/>
  <c r="D17" i="42"/>
  <c r="E17" i="42" s="1"/>
  <c r="H16" i="42"/>
  <c r="I16" i="42" s="1"/>
  <c r="D16" i="42"/>
  <c r="E16" i="42" s="1"/>
  <c r="H15" i="42"/>
  <c r="I15" i="42" s="1"/>
  <c r="D15" i="42"/>
  <c r="E15" i="42" s="1"/>
  <c r="H14" i="42"/>
  <c r="I14" i="42" s="1"/>
  <c r="D14" i="42"/>
  <c r="E14" i="42" s="1"/>
  <c r="H13" i="42"/>
  <c r="I13" i="42" s="1"/>
  <c r="D13" i="42"/>
  <c r="E13" i="42" s="1"/>
  <c r="H12" i="42"/>
  <c r="I12" i="42" s="1"/>
  <c r="D12" i="42"/>
  <c r="E12" i="42" s="1"/>
  <c r="H11" i="42"/>
  <c r="I11" i="42" s="1"/>
  <c r="D11" i="42"/>
  <c r="E11" i="42" s="1"/>
  <c r="H10" i="42"/>
  <c r="I10" i="42" s="1"/>
  <c r="D10" i="42"/>
  <c r="E10" i="42" s="1"/>
  <c r="H9" i="42"/>
  <c r="I9" i="42" s="1"/>
  <c r="D9" i="42"/>
  <c r="E9" i="42" s="1"/>
  <c r="H8" i="42"/>
  <c r="I8" i="42" s="1"/>
  <c r="D8" i="42"/>
  <c r="E8" i="42" s="1"/>
  <c r="H7" i="42"/>
  <c r="I7" i="42" s="1"/>
  <c r="D7" i="42"/>
  <c r="E7" i="42" s="1"/>
  <c r="H6" i="42"/>
  <c r="I6" i="42" s="1"/>
  <c r="D6" i="42"/>
  <c r="E6" i="42" s="1"/>
  <c r="A2" i="42"/>
  <c r="A1" i="42"/>
  <c r="D6" i="37" l="1"/>
  <c r="E6" i="37" s="1"/>
  <c r="D7" i="37"/>
  <c r="E7" i="37" s="1"/>
  <c r="D8" i="37"/>
  <c r="E8" i="37" s="1"/>
  <c r="D9" i="37"/>
  <c r="E9" i="37" s="1"/>
  <c r="D10" i="37"/>
  <c r="E10" i="37" s="1"/>
  <c r="D11" i="37"/>
  <c r="E11" i="37" s="1"/>
  <c r="D12" i="37"/>
  <c r="E12" i="37" s="1"/>
  <c r="D13" i="37"/>
  <c r="E13" i="37" s="1"/>
  <c r="D14" i="37"/>
  <c r="E14" i="37" s="1"/>
  <c r="D15" i="37"/>
  <c r="E15" i="37" s="1"/>
  <c r="D16" i="37"/>
  <c r="E16" i="37" s="1"/>
  <c r="D17" i="37"/>
  <c r="E17" i="37" s="1"/>
  <c r="D18" i="37"/>
  <c r="E18" i="37" s="1"/>
  <c r="D19" i="37"/>
  <c r="E19" i="37" s="1"/>
  <c r="D20" i="37"/>
  <c r="E20" i="37" s="1"/>
  <c r="D21" i="37"/>
  <c r="E21" i="37" s="1"/>
  <c r="D22" i="37"/>
  <c r="E22" i="37" s="1"/>
  <c r="N17" i="14"/>
  <c r="H8" i="37"/>
  <c r="I8" i="37" s="1"/>
  <c r="H9" i="37"/>
  <c r="I9" i="37" s="1"/>
  <c r="H10" i="37"/>
  <c r="I10" i="37" s="1"/>
  <c r="H11" i="37"/>
  <c r="I11" i="37" s="1"/>
  <c r="H12" i="37"/>
  <c r="I12" i="37" s="1"/>
  <c r="H13" i="37"/>
  <c r="I13" i="37" s="1"/>
  <c r="H14" i="37"/>
  <c r="I14" i="37" s="1"/>
  <c r="H15" i="37"/>
  <c r="I15" i="37" s="1"/>
  <c r="H16" i="37"/>
  <c r="I16" i="37" s="1"/>
  <c r="H17" i="37"/>
  <c r="I17" i="37" s="1"/>
  <c r="H18" i="37"/>
  <c r="I18" i="37" s="1"/>
  <c r="H19" i="37"/>
  <c r="I19" i="37" s="1"/>
  <c r="H20" i="37"/>
  <c r="I20" i="37" s="1"/>
  <c r="H21" i="37"/>
  <c r="I21" i="37" s="1"/>
  <c r="D8" i="18"/>
  <c r="E8" i="18" s="1"/>
  <c r="D9" i="18"/>
  <c r="E9" i="18" s="1"/>
  <c r="D10" i="18"/>
  <c r="E10" i="18" s="1"/>
  <c r="D11" i="18"/>
  <c r="E11" i="18" s="1"/>
  <c r="D12" i="18"/>
  <c r="E12" i="18" s="1"/>
  <c r="D9" i="14"/>
  <c r="F9" i="14"/>
  <c r="H9" i="14"/>
  <c r="D10" i="14"/>
  <c r="F10" i="14"/>
  <c r="H10" i="14"/>
  <c r="D11" i="14"/>
  <c r="F11" i="14"/>
  <c r="H11" i="14"/>
  <c r="D12" i="14"/>
  <c r="F12" i="14"/>
  <c r="H12" i="14"/>
  <c r="D13" i="14"/>
  <c r="F13" i="14"/>
  <c r="H13" i="14"/>
  <c r="D14" i="14"/>
  <c r="F14" i="14"/>
  <c r="H14" i="14"/>
  <c r="D15" i="14"/>
  <c r="F15" i="14"/>
  <c r="H15" i="14"/>
  <c r="D16" i="14"/>
  <c r="F16" i="14"/>
  <c r="H16" i="14"/>
  <c r="D17" i="14"/>
  <c r="F17" i="14"/>
  <c r="H17" i="14"/>
  <c r="D18" i="14"/>
  <c r="F18" i="14"/>
  <c r="H18" i="14"/>
  <c r="D19" i="14"/>
  <c r="F19" i="14"/>
  <c r="H19" i="14"/>
  <c r="D20" i="14"/>
  <c r="F20" i="14"/>
  <c r="H20" i="14"/>
  <c r="D21" i="14"/>
  <c r="F21" i="14"/>
  <c r="H21" i="14"/>
  <c r="D22" i="14"/>
  <c r="F22" i="14"/>
  <c r="H22" i="14"/>
  <c r="D23" i="14"/>
  <c r="F23" i="14"/>
  <c r="H23" i="14"/>
  <c r="D24" i="14"/>
  <c r="F24" i="14"/>
  <c r="H24" i="14"/>
  <c r="D25" i="14"/>
  <c r="F25" i="14"/>
  <c r="H25" i="14"/>
  <c r="H7" i="37"/>
  <c r="I7" i="37" s="1"/>
  <c r="H22" i="37"/>
  <c r="I22" i="37" s="1"/>
  <c r="H6" i="37"/>
  <c r="I6" i="37" s="1"/>
  <c r="A23" i="37"/>
  <c r="N13" i="14"/>
  <c r="L25" i="14"/>
  <c r="L24" i="14"/>
  <c r="L23" i="14"/>
  <c r="L22" i="14"/>
  <c r="L21" i="14"/>
  <c r="L20" i="14"/>
  <c r="L19" i="14"/>
  <c r="L18" i="14"/>
  <c r="L17" i="14"/>
  <c r="L16" i="14"/>
  <c r="L15" i="14"/>
  <c r="L14" i="14"/>
  <c r="L13" i="14"/>
  <c r="L12" i="14"/>
  <c r="L11" i="14"/>
  <c r="L10" i="14"/>
  <c r="J11" i="14"/>
  <c r="J12" i="14"/>
  <c r="J13" i="14"/>
  <c r="J14" i="14"/>
  <c r="J15" i="14"/>
  <c r="J16" i="14"/>
  <c r="J17" i="14"/>
  <c r="J18" i="14"/>
  <c r="J19" i="14"/>
  <c r="J20" i="14"/>
  <c r="J21" i="14"/>
  <c r="J22" i="14"/>
  <c r="J23" i="14"/>
  <c r="J24" i="14"/>
  <c r="J25" i="14"/>
  <c r="J10" i="14"/>
  <c r="J9" i="14"/>
  <c r="H16" i="40"/>
  <c r="I16" i="40" s="1"/>
  <c r="H17" i="40"/>
  <c r="I17" i="40" s="1"/>
  <c r="D17" i="40"/>
  <c r="E17" i="40" s="1"/>
  <c r="H18" i="41"/>
  <c r="I18" i="41" s="1"/>
  <c r="H10" i="41"/>
  <c r="I10" i="41" s="1"/>
  <c r="H18" i="40"/>
  <c r="I18" i="40" s="1"/>
  <c r="H12" i="40"/>
  <c r="I12" i="40" s="1"/>
  <c r="H10" i="40"/>
  <c r="I10" i="40" s="1"/>
  <c r="A24" i="41"/>
  <c r="H22" i="41"/>
  <c r="I22" i="41" s="1"/>
  <c r="D22" i="41"/>
  <c r="E22" i="41" s="1"/>
  <c r="H21" i="41"/>
  <c r="I21" i="41" s="1"/>
  <c r="D21" i="41"/>
  <c r="E21" i="41" s="1"/>
  <c r="H20" i="41"/>
  <c r="I20" i="41" s="1"/>
  <c r="D20" i="41"/>
  <c r="E20" i="41" s="1"/>
  <c r="H19" i="41"/>
  <c r="I19" i="41" s="1"/>
  <c r="D19" i="41"/>
  <c r="E19" i="41" s="1"/>
  <c r="D18" i="41"/>
  <c r="E18" i="41" s="1"/>
  <c r="H17" i="41"/>
  <c r="I17" i="41" s="1"/>
  <c r="D17" i="41"/>
  <c r="E17" i="41" s="1"/>
  <c r="H16" i="41"/>
  <c r="I16" i="41" s="1"/>
  <c r="D16" i="41"/>
  <c r="E16" i="41" s="1"/>
  <c r="H15" i="41"/>
  <c r="I15" i="41" s="1"/>
  <c r="D15" i="41"/>
  <c r="E15" i="41" s="1"/>
  <c r="H13" i="41"/>
  <c r="I13" i="41" s="1"/>
  <c r="D13" i="41"/>
  <c r="E13" i="41" s="1"/>
  <c r="H12" i="41"/>
  <c r="I12" i="41" s="1"/>
  <c r="D12" i="41"/>
  <c r="E12" i="41" s="1"/>
  <c r="H11" i="41"/>
  <c r="I11" i="41" s="1"/>
  <c r="D11" i="41"/>
  <c r="E11" i="41" s="1"/>
  <c r="D10" i="41"/>
  <c r="E10" i="41" s="1"/>
  <c r="H9" i="41"/>
  <c r="I9" i="41" s="1"/>
  <c r="D9" i="41"/>
  <c r="E9" i="41" s="1"/>
  <c r="H8" i="41"/>
  <c r="I8" i="41" s="1"/>
  <c r="D8" i="41"/>
  <c r="E8" i="41" s="1"/>
  <c r="H7" i="41"/>
  <c r="I7" i="41" s="1"/>
  <c r="D7" i="41"/>
  <c r="E7" i="41" s="1"/>
  <c r="H6" i="41"/>
  <c r="I6" i="41" s="1"/>
  <c r="D6" i="41"/>
  <c r="E6" i="41" s="1"/>
  <c r="A2" i="41"/>
  <c r="A1" i="41"/>
  <c r="A24" i="40"/>
  <c r="H22" i="40"/>
  <c r="I22" i="40" s="1"/>
  <c r="D22" i="40"/>
  <c r="E22" i="40" s="1"/>
  <c r="H21" i="40"/>
  <c r="I21" i="40" s="1"/>
  <c r="D21" i="40"/>
  <c r="E21" i="40" s="1"/>
  <c r="H20" i="40"/>
  <c r="I20" i="40" s="1"/>
  <c r="D20" i="40"/>
  <c r="E20" i="40" s="1"/>
  <c r="H19" i="40"/>
  <c r="I19" i="40" s="1"/>
  <c r="D19" i="40"/>
  <c r="E19" i="40" s="1"/>
  <c r="D18" i="40"/>
  <c r="E18" i="40" s="1"/>
  <c r="D16" i="40"/>
  <c r="E16" i="40" s="1"/>
  <c r="H15" i="40"/>
  <c r="I15" i="40" s="1"/>
  <c r="D15" i="40"/>
  <c r="E15" i="40" s="1"/>
  <c r="H13" i="40"/>
  <c r="I13" i="40" s="1"/>
  <c r="D13" i="40"/>
  <c r="E13" i="40" s="1"/>
  <c r="D12" i="40"/>
  <c r="E12" i="40" s="1"/>
  <c r="H11" i="40"/>
  <c r="I11" i="40" s="1"/>
  <c r="D11" i="40"/>
  <c r="E11" i="40" s="1"/>
  <c r="D10" i="40"/>
  <c r="E10" i="40" s="1"/>
  <c r="H9" i="40"/>
  <c r="I9" i="40" s="1"/>
  <c r="D9" i="40"/>
  <c r="E9" i="40" s="1"/>
  <c r="I8" i="40"/>
  <c r="D8" i="40"/>
  <c r="E8" i="40" s="1"/>
  <c r="H7" i="40"/>
  <c r="I7" i="40" s="1"/>
  <c r="D7" i="40"/>
  <c r="E7" i="40" s="1"/>
  <c r="I6" i="40"/>
  <c r="D6" i="40"/>
  <c r="E6" i="40" s="1"/>
  <c r="A24" i="39"/>
  <c r="H22" i="39"/>
  <c r="I22" i="39" s="1"/>
  <c r="D22" i="39"/>
  <c r="E22" i="39" s="1"/>
  <c r="H21" i="39"/>
  <c r="I21" i="39" s="1"/>
  <c r="D21" i="39"/>
  <c r="E21" i="39" s="1"/>
  <c r="H20" i="39"/>
  <c r="I20" i="39" s="1"/>
  <c r="D20" i="39"/>
  <c r="E20" i="39" s="1"/>
  <c r="H19" i="39"/>
  <c r="I19" i="39" s="1"/>
  <c r="D19" i="39"/>
  <c r="E19" i="39" s="1"/>
  <c r="H18" i="39"/>
  <c r="I18" i="39" s="1"/>
  <c r="D18" i="39"/>
  <c r="E18" i="39" s="1"/>
  <c r="H17" i="39"/>
  <c r="I17" i="39" s="1"/>
  <c r="D17" i="39"/>
  <c r="E17" i="39" s="1"/>
  <c r="H16" i="39"/>
  <c r="I16" i="39" s="1"/>
  <c r="D16" i="39"/>
  <c r="E16" i="39" s="1"/>
  <c r="H15" i="39"/>
  <c r="I15" i="39" s="1"/>
  <c r="D15" i="39"/>
  <c r="E15" i="39" s="1"/>
  <c r="H14" i="39"/>
  <c r="I14" i="39" s="1"/>
  <c r="D14" i="39"/>
  <c r="E14" i="39" s="1"/>
  <c r="H13" i="39"/>
  <c r="I13" i="39" s="1"/>
  <c r="D13" i="39"/>
  <c r="E13" i="39" s="1"/>
  <c r="H12" i="39"/>
  <c r="I12" i="39" s="1"/>
  <c r="D12" i="39"/>
  <c r="E12" i="39" s="1"/>
  <c r="H11" i="39"/>
  <c r="I11" i="39" s="1"/>
  <c r="D11" i="39"/>
  <c r="E11" i="39" s="1"/>
  <c r="H10" i="39"/>
  <c r="I10" i="39" s="1"/>
  <c r="D10" i="39"/>
  <c r="E10" i="39" s="1"/>
  <c r="H9" i="39"/>
  <c r="I9" i="39" s="1"/>
  <c r="D9" i="39"/>
  <c r="E9" i="39" s="1"/>
  <c r="H8" i="39"/>
  <c r="I8" i="39" s="1"/>
  <c r="D8" i="39"/>
  <c r="E8" i="39" s="1"/>
  <c r="H7" i="39"/>
  <c r="I7" i="39" s="1"/>
  <c r="D7" i="39"/>
  <c r="E7" i="39" s="1"/>
  <c r="H6" i="39"/>
  <c r="I6" i="39" s="1"/>
  <c r="D6" i="39"/>
  <c r="E6" i="39" s="1"/>
  <c r="D18" i="29"/>
  <c r="E18" i="29" s="1"/>
  <c r="D10" i="29"/>
  <c r="E10" i="29" s="1"/>
  <c r="H22" i="29"/>
  <c r="I22" i="29" s="1"/>
  <c r="D22" i="29"/>
  <c r="E22" i="29" s="1"/>
  <c r="H21" i="29"/>
  <c r="I21" i="29" s="1"/>
  <c r="D21" i="29"/>
  <c r="E21" i="29" s="1"/>
  <c r="H20" i="29"/>
  <c r="I20" i="29" s="1"/>
  <c r="D20" i="29"/>
  <c r="E20" i="29" s="1"/>
  <c r="H19" i="29"/>
  <c r="I19" i="29" s="1"/>
  <c r="D19" i="29"/>
  <c r="E19" i="29" s="1"/>
  <c r="H18" i="29"/>
  <c r="I18" i="29" s="1"/>
  <c r="H17" i="29"/>
  <c r="I17" i="29" s="1"/>
  <c r="D17" i="29"/>
  <c r="E17" i="29" s="1"/>
  <c r="H16" i="29"/>
  <c r="I16" i="29" s="1"/>
  <c r="D16" i="29"/>
  <c r="E16" i="29" s="1"/>
  <c r="H15" i="29"/>
  <c r="I15" i="29" s="1"/>
  <c r="D15" i="29"/>
  <c r="E15" i="29" s="1"/>
  <c r="H14" i="29"/>
  <c r="I14" i="29" s="1"/>
  <c r="D14" i="29"/>
  <c r="E14" i="29" s="1"/>
  <c r="H13" i="29"/>
  <c r="I13" i="29" s="1"/>
  <c r="D13" i="29"/>
  <c r="E13" i="29" s="1"/>
  <c r="H12" i="29"/>
  <c r="I12" i="29" s="1"/>
  <c r="D12" i="29"/>
  <c r="E12" i="29" s="1"/>
  <c r="H11" i="29"/>
  <c r="I11" i="29" s="1"/>
  <c r="D11" i="29"/>
  <c r="E11" i="29" s="1"/>
  <c r="H10" i="29"/>
  <c r="I10" i="29" s="1"/>
  <c r="H9" i="29"/>
  <c r="I9" i="29" s="1"/>
  <c r="D9" i="29"/>
  <c r="E9" i="29" s="1"/>
  <c r="H8" i="29"/>
  <c r="I8" i="29" s="1"/>
  <c r="D8" i="29"/>
  <c r="E8" i="29" s="1"/>
  <c r="H7" i="29"/>
  <c r="I7" i="29" s="1"/>
  <c r="D7" i="29"/>
  <c r="E7" i="29" s="1"/>
  <c r="H6" i="29"/>
  <c r="I6" i="29" s="1"/>
  <c r="D6" i="29"/>
  <c r="E6" i="29" s="1"/>
  <c r="A24" i="37"/>
  <c r="A2" i="40"/>
  <c r="A1" i="40"/>
  <c r="A2" i="39"/>
  <c r="A1" i="39"/>
  <c r="A2" i="29"/>
  <c r="A1" i="29"/>
  <c r="A2" i="37"/>
  <c r="A1" i="37"/>
  <c r="A2" i="18"/>
  <c r="A1" i="18"/>
  <c r="N25" i="14"/>
  <c r="N24" i="14"/>
  <c r="N23" i="14"/>
  <c r="N22" i="14"/>
  <c r="N21" i="14"/>
  <c r="N20" i="14"/>
  <c r="N19" i="14"/>
  <c r="N18" i="14"/>
  <c r="N16" i="14"/>
  <c r="N15" i="14"/>
  <c r="N14" i="14"/>
  <c r="N12" i="14"/>
  <c r="N11" i="14"/>
  <c r="N10" i="14"/>
  <c r="N9" i="14"/>
  <c r="H8" i="18"/>
  <c r="I8" i="18" s="1"/>
  <c r="A24" i="29"/>
</calcChain>
</file>

<file path=xl/sharedStrings.xml><?xml version="1.0" encoding="utf-8"?>
<sst xmlns="http://schemas.openxmlformats.org/spreadsheetml/2006/main" count="372" uniqueCount="92">
  <si>
    <t xml:space="preserve">TAB 10 - LABOR EXCHANGE PERFORMANCE SUMMARY </t>
  </si>
  <si>
    <t>COHORT SUMMARY</t>
  </si>
  <si>
    <t>Chart 1 - Populations in the Performance Cohort</t>
  </si>
  <si>
    <t xml:space="preserve">PERFORMANCE SUMMARY </t>
  </si>
  <si>
    <t>Chart 2 - Job Seeker Outcome Summary</t>
  </si>
  <si>
    <t>Chart 3 - UI Claimant Outcome Summary</t>
  </si>
  <si>
    <t>Chart 4 - Veteran Outcome Summary</t>
  </si>
  <si>
    <t>Chart 5 - Disabled Veteran Outcome Summary</t>
  </si>
  <si>
    <t>Chart 6 - DVOP Disabled Veteran Outcome Summary</t>
  </si>
  <si>
    <t>Chart 7 - DVOP Veteran Outcome Summary</t>
  </si>
  <si>
    <t>Chart 8 - RESEA Outcome Summary</t>
  </si>
  <si>
    <t>Data Source:  Labor Exchange Quarterly Report Data (ETA 9172 PIRL)</t>
  </si>
  <si>
    <t>Compiled by MassHire Department of Career Services</t>
  </si>
  <si>
    <t>CHART  1 - POPULATIONS IN THE PERFORMANCE COHORT</t>
  </si>
  <si>
    <t>A</t>
  </si>
  <si>
    <t>B</t>
  </si>
  <si>
    <t>C</t>
  </si>
  <si>
    <t>D=C/B</t>
  </si>
  <si>
    <t>E</t>
  </si>
  <si>
    <t>F=E/B</t>
  </si>
  <si>
    <t>G</t>
  </si>
  <si>
    <t>H=G/E</t>
  </si>
  <si>
    <t>I</t>
  </si>
  <si>
    <t>J=I/E</t>
  </si>
  <si>
    <t>K</t>
  </si>
  <si>
    <t>L=K/G</t>
  </si>
  <si>
    <t>M</t>
  </si>
  <si>
    <t>N=M/I</t>
  </si>
  <si>
    <t>WORKFORCE
AREA</t>
  </si>
  <si>
    <t>Disabled</t>
  </si>
  <si>
    <t>DVOP</t>
  </si>
  <si>
    <t>Total</t>
  </si>
  <si>
    <t>As a % of</t>
  </si>
  <si>
    <t>Veterans</t>
  </si>
  <si>
    <t>Job</t>
  </si>
  <si>
    <t>UI</t>
  </si>
  <si>
    <t>Total Job</t>
  </si>
  <si>
    <t>Served by</t>
  </si>
  <si>
    <t>Intensive</t>
  </si>
  <si>
    <t>Seekers</t>
  </si>
  <si>
    <t>Claimants</t>
  </si>
  <si>
    <t>Services</t>
  </si>
  <si>
    <t>Berkshire</t>
  </si>
  <si>
    <t>Boston</t>
  </si>
  <si>
    <t>Bristol</t>
  </si>
  <si>
    <t>Brockton</t>
  </si>
  <si>
    <t xml:space="preserve">Cape Cod </t>
  </si>
  <si>
    <t>Central Mass</t>
  </si>
  <si>
    <t>Frankl/Hampsh</t>
  </si>
  <si>
    <t>Gtr Lowell</t>
  </si>
  <si>
    <t>Gtr NBedford</t>
  </si>
  <si>
    <t>Hampden</t>
  </si>
  <si>
    <t xml:space="preserve">Merrimack </t>
  </si>
  <si>
    <t>Metro North</t>
  </si>
  <si>
    <t>Metro SW</t>
  </si>
  <si>
    <t xml:space="preserve">North Central </t>
  </si>
  <si>
    <t>North Shore</t>
  </si>
  <si>
    <t>South Shore</t>
  </si>
  <si>
    <t>TOTAL</t>
  </si>
  <si>
    <t>CHART  2 -  JOB SEEKER OUTCOME SUMMARY</t>
  </si>
  <si>
    <t>F</t>
  </si>
  <si>
    <t>H=G/F</t>
  </si>
  <si>
    <t>J</t>
  </si>
  <si>
    <t>WORKFORCE 
AREA</t>
  </si>
  <si>
    <t>Q2 Entered
Employment
Denominator</t>
  </si>
  <si>
    <t>Q2 Entered
Employment
Numerator</t>
  </si>
  <si>
    <t>Q2 Entered
Employment
Rate</t>
  </si>
  <si>
    <t>% of State Goal*</t>
  </si>
  <si>
    <t>Q4 Entered
Employment
Denominator</t>
  </si>
  <si>
    <t>Q4 Entered
Employment
Numerator</t>
  </si>
  <si>
    <t>Q4 Entered
Employment
Rate</t>
  </si>
  <si>
    <t>Q2 Median
Earnings</t>
  </si>
  <si>
    <t>Cape Cod &amp; Islands</t>
  </si>
  <si>
    <t>Franklin/Hampshire</t>
  </si>
  <si>
    <t>Greater Lowell</t>
  </si>
  <si>
    <t>Greater New Bedford</t>
  </si>
  <si>
    <t>Merrimack Valley</t>
  </si>
  <si>
    <t>Metro South/West</t>
  </si>
  <si>
    <t>North Central Mass</t>
  </si>
  <si>
    <t>STATE TOTALS</t>
  </si>
  <si>
    <t>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t>
  </si>
  <si>
    <t>CHART  3 -  UI CLAIMANT OUTCOME SUMMARY</t>
  </si>
  <si>
    <t>CHART 4 - VETERAN OUTCOME SUMMARY</t>
  </si>
  <si>
    <t>% of State
Goal*</t>
  </si>
  <si>
    <t>*State Veteran Goals:   Q2 EE Rate = 56%    Q4 EE Rate = 56%    Median Earnings = $8000</t>
  </si>
  <si>
    <t>CHART 5 - DISABLED VETERAN OUTCOME SUMMARY</t>
  </si>
  <si>
    <t>CHART 6 - DVOP DISABLED VETERAN OUTCOME SUMMARY</t>
  </si>
  <si>
    <t>CHART 7 - DVOP VETERAN OUTCOME SUMMARY</t>
  </si>
  <si>
    <t>*State DVOP Goals:   Q2 EE Rate = 56%    Q4 EE Rate = 56%    Median Earnings = $8000</t>
  </si>
  <si>
    <t>CHART 8 - RESEA OUTCOME SUMMARY</t>
  </si>
  <si>
    <t>*State Labor Exchange Goals:   Q2 EE Rate = 63%    Q4 EE Rate = 65%    Median Earnings = $8100</t>
  </si>
  <si>
    <t>FY24 QUARTER ENDING JUNE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</si>
</sst>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23" x14ac:knownFonts="1">
    <font>
      <sz val="10"/>
      <name val="Arial"/>
    </font>
    <font>
      <sz val="10"/>
      <name val="Arial"/>
      <family val="2"/>
    </font>
    <font>
      <sz val="8"/>
      <name val="Arial"/>
      <family val="2"/>
    </font>
    <font>
      <sz val="10"/>
      <name val="Arial"/>
      <family val="2"/>
    </font>
    <font>
      <b/>
      <sz val="10"/>
      <name val="Arial"/>
      <family val="2"/>
    </font>
    <font>
      <sz val="10"/>
      <name val="Times New Roman"/>
      <family val="1"/>
    </font>
    <font>
      <b/>
      <sz val="14"/>
      <name val="Times New Roman"/>
      <family val="1"/>
    </font>
    <font>
      <b/>
      <sz val="16"/>
      <name val="Times New Roman"/>
      <family val="1"/>
    </font>
    <font>
      <b/>
      <sz val="12"/>
      <name val="Times New Roman"/>
      <family val="1"/>
    </font>
    <font>
      <b/>
      <sz val="12"/>
      <color indexed="12"/>
      <name val="Times New Roman"/>
      <family val="1"/>
    </font>
    <font>
      <b/>
      <sz val="10"/>
      <name val="Times New Roman"/>
      <family val="1"/>
    </font>
    <font>
      <sz val="10"/>
      <color indexed="12"/>
      <name val="Times New Roman"/>
      <family val="1"/>
    </font>
    <font>
      <sz val="8"/>
      <name val="Times New Roman"/>
      <family val="1"/>
    </font>
    <font>
      <b/>
      <sz val="8"/>
      <name val="Times New Roman"/>
      <family val="1"/>
    </font>
    <font>
      <sz val="10"/>
      <color indexed="8"/>
      <name val="Arial"/>
      <family val="2"/>
    </font>
    <font>
      <sz val="10"/>
      <color indexed="8"/>
      <name val="Arial"/>
      <family val="2"/>
    </font>
    <font>
      <sz val="10"/>
      <color indexed="8"/>
      <name val="Arial"/>
      <family val="2"/>
    </font>
    <font>
      <sz val="10"/>
      <color indexed="8"/>
      <name val="Arial"/>
      <family val="2"/>
    </font>
    <font>
      <b/>
      <sz val="11"/>
      <name val="Times New Roman"/>
      <family val="1"/>
    </font>
    <font>
      <sz val="11"/>
      <name val="Arial"/>
      <family val="2"/>
    </font>
    <font>
      <b/>
      <i/>
      <sz val="12"/>
      <name val="Times New Roman"/>
      <family val="1"/>
    </font>
    <font>
      <sz val="10"/>
      <color indexed="8"/>
      <name val="Arial"/>
      <family val="2"/>
    </font>
    <font>
      <sz val="10"/>
      <color rgb="FF000000"/>
      <name val="Arial"/>
      <family val="2"/>
    </font>
  </fonts>
  <fills count="2">
    <fill>
      <patternFill patternType="none"/>
    </fill>
    <fill>
      <patternFill patternType="gray125"/>
    </fill>
  </fills>
  <borders count="72">
    <border>
      <left/>
      <right/>
      <top/>
      <bottom/>
      <diagonal/>
    </border>
    <border>
      <left style="thick">
        <color indexed="12"/>
      </left>
      <right/>
      <top/>
      <bottom/>
      <diagonal/>
    </border>
    <border>
      <left style="thick">
        <color indexed="12"/>
      </left>
      <right/>
      <top style="thick">
        <color indexed="12"/>
      </top>
      <bottom/>
      <diagonal/>
    </border>
    <border>
      <left/>
      <right style="thick">
        <color indexed="12"/>
      </right>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top style="thick">
        <color indexed="12"/>
      </top>
      <bottom/>
      <diagonal/>
    </border>
    <border>
      <left/>
      <right style="thick">
        <color indexed="12"/>
      </right>
      <top style="thick">
        <color indexed="12"/>
      </top>
      <bottom/>
      <diagonal/>
    </border>
    <border>
      <left style="thick">
        <color indexed="12"/>
      </left>
      <right/>
      <top/>
      <bottom style="thick">
        <color indexed="12"/>
      </bottom>
      <diagonal/>
    </border>
    <border>
      <left/>
      <right/>
      <top/>
      <bottom style="thick">
        <color indexed="12"/>
      </bottom>
      <diagonal/>
    </border>
    <border>
      <left/>
      <right style="thick">
        <color indexed="12"/>
      </right>
      <top/>
      <bottom style="thick">
        <color indexed="12"/>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double">
        <color indexed="64"/>
      </right>
      <top/>
      <bottom/>
      <diagonal/>
    </border>
    <border>
      <left style="double">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double">
        <color indexed="64"/>
      </left>
      <right/>
      <top style="medium">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right style="double">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double">
        <color indexed="64"/>
      </right>
      <top style="medium">
        <color indexed="64"/>
      </top>
      <bottom style="thin">
        <color indexed="64"/>
      </bottom>
      <diagonal/>
    </border>
    <border>
      <left style="double">
        <color indexed="64"/>
      </left>
      <right/>
      <top/>
      <bottom style="medium">
        <color indexed="64"/>
      </bottom>
      <diagonal/>
    </border>
    <border>
      <left style="thin">
        <color indexed="64"/>
      </left>
      <right/>
      <top style="thin">
        <color indexed="64"/>
      </top>
      <bottom/>
      <diagonal/>
    </border>
    <border>
      <left/>
      <right/>
      <top style="medium">
        <color indexed="64"/>
      </top>
      <bottom/>
      <diagonal/>
    </border>
    <border>
      <left/>
      <right style="thin">
        <color indexed="64"/>
      </right>
      <top style="medium">
        <color indexed="64"/>
      </top>
      <bottom/>
      <diagonal/>
    </border>
    <border>
      <left style="double">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double">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ck">
        <color rgb="FF0000FF"/>
      </left>
      <right/>
      <top/>
      <bottom/>
      <diagonal/>
    </border>
  </borders>
  <cellStyleXfs count="9">
    <xf numFmtId="0" fontId="0" fillId="0" borderId="0"/>
    <xf numFmtId="44" fontId="1" fillId="0" borderId="0" applyFont="0" applyFill="0" applyBorder="0" applyAlignment="0" applyProtection="0"/>
    <xf numFmtId="0" fontId="14" fillId="0" borderId="0">
      <alignment vertical="top"/>
    </xf>
    <xf numFmtId="0" fontId="15" fillId="0" borderId="0">
      <alignment vertical="top"/>
    </xf>
    <xf numFmtId="0" fontId="16" fillId="0" borderId="0">
      <alignment vertical="top"/>
    </xf>
    <xf numFmtId="0" fontId="17" fillId="0" borderId="0">
      <alignment vertical="top"/>
    </xf>
    <xf numFmtId="0" fontId="21" fillId="0" borderId="0">
      <alignment vertical="top"/>
    </xf>
    <xf numFmtId="0" fontId="22" fillId="0" borderId="0"/>
    <xf numFmtId="9" fontId="1" fillId="0" borderId="0" applyFont="0" applyFill="0" applyBorder="0" applyAlignment="0" applyProtection="0"/>
  </cellStyleXfs>
  <cellXfs count="193">
    <xf numFmtId="0" fontId="0" fillId="0" borderId="0" xfId="0"/>
    <xf numFmtId="0" fontId="3" fillId="0" borderId="0" xfId="0" applyFont="1" applyAlignment="1">
      <alignment horizontal="center" vertical="center"/>
    </xf>
    <xf numFmtId="0" fontId="3" fillId="0" borderId="0" xfId="0" applyFont="1"/>
    <xf numFmtId="0" fontId="3" fillId="0" borderId="0" xfId="0" applyFont="1" applyAlignment="1">
      <alignment vertical="center"/>
    </xf>
    <xf numFmtId="3" fontId="3" fillId="0" borderId="0" xfId="0" applyNumberFormat="1" applyFont="1"/>
    <xf numFmtId="0" fontId="3" fillId="0" borderId="0" xfId="0" applyFont="1" applyAlignment="1">
      <alignment horizontal="left" wrapText="1"/>
    </xf>
    <xf numFmtId="0" fontId="4" fillId="0" borderId="0" xfId="0" applyFont="1" applyAlignment="1">
      <alignment horizontal="center" vertical="center"/>
    </xf>
    <xf numFmtId="0" fontId="4" fillId="0" borderId="0" xfId="0" applyFont="1" applyAlignment="1">
      <alignment vertical="center"/>
    </xf>
    <xf numFmtId="0" fontId="8" fillId="0" borderId="0" xfId="0" applyFont="1"/>
    <xf numFmtId="0" fontId="6" fillId="0" borderId="1" xfId="0" applyFont="1" applyBorder="1"/>
    <xf numFmtId="0" fontId="8" fillId="0" borderId="1" xfId="0" applyFont="1" applyBorder="1" applyAlignment="1">
      <alignment horizontal="left" indent="15"/>
    </xf>
    <xf numFmtId="0" fontId="5" fillId="0" borderId="1" xfId="0" applyFont="1" applyBorder="1" applyAlignment="1">
      <alignment horizontal="left" indent="1"/>
    </xf>
    <xf numFmtId="0" fontId="6" fillId="0" borderId="2" xfId="0" applyFont="1" applyBorder="1" applyAlignment="1">
      <alignment horizontal="center"/>
    </xf>
    <xf numFmtId="0" fontId="9" fillId="0" borderId="3" xfId="0" applyFont="1" applyBorder="1"/>
    <xf numFmtId="0" fontId="5" fillId="0" borderId="4" xfId="0" applyFont="1" applyBorder="1" applyAlignment="1">
      <alignment vertical="center"/>
    </xf>
    <xf numFmtId="3" fontId="5" fillId="0" borderId="5" xfId="0" applyNumberFormat="1" applyFont="1" applyBorder="1" applyAlignment="1">
      <alignment horizontal="center" vertical="center"/>
    </xf>
    <xf numFmtId="9" fontId="5" fillId="0" borderId="6" xfId="8" applyFont="1" applyFill="1" applyBorder="1" applyAlignment="1">
      <alignment horizontal="center" vertical="center"/>
    </xf>
    <xf numFmtId="0" fontId="5" fillId="0" borderId="7" xfId="0" applyFont="1" applyBorder="1" applyAlignment="1">
      <alignment vertical="center"/>
    </xf>
    <xf numFmtId="0" fontId="5" fillId="0" borderId="8" xfId="0" applyFont="1" applyBorder="1" applyAlignment="1">
      <alignment vertical="center"/>
    </xf>
    <xf numFmtId="3" fontId="5" fillId="0" borderId="9" xfId="0" applyNumberFormat="1" applyFont="1" applyBorder="1" applyAlignment="1">
      <alignment horizontal="center" vertical="center"/>
    </xf>
    <xf numFmtId="9" fontId="5" fillId="0" borderId="10" xfId="8" applyFont="1" applyFill="1" applyBorder="1" applyAlignment="1">
      <alignment horizontal="center" vertical="center"/>
    </xf>
    <xf numFmtId="0" fontId="10" fillId="0" borderId="11" xfId="0" applyFont="1" applyBorder="1" applyAlignment="1">
      <alignment vertical="center"/>
    </xf>
    <xf numFmtId="3" fontId="10" fillId="0" borderId="12" xfId="0" applyNumberFormat="1" applyFont="1" applyBorder="1" applyAlignment="1">
      <alignment horizontal="center" vertical="center"/>
    </xf>
    <xf numFmtId="9" fontId="10" fillId="0" borderId="13" xfId="8" applyFont="1" applyFill="1" applyBorder="1" applyAlignment="1">
      <alignment horizontal="center" vertical="center"/>
    </xf>
    <xf numFmtId="0" fontId="5" fillId="0" borderId="0" xfId="0" applyFont="1"/>
    <xf numFmtId="0" fontId="5" fillId="0" borderId="14" xfId="0" applyFont="1" applyBorder="1"/>
    <xf numFmtId="0" fontId="5" fillId="0" borderId="15" xfId="0" applyFont="1" applyBorder="1"/>
    <xf numFmtId="0" fontId="11" fillId="0" borderId="3" xfId="0" applyFont="1" applyBorder="1"/>
    <xf numFmtId="0" fontId="5" fillId="0" borderId="1" xfId="0" applyFont="1" applyBorder="1"/>
    <xf numFmtId="0" fontId="5" fillId="0" borderId="16" xfId="0" applyFont="1" applyBorder="1"/>
    <xf numFmtId="0" fontId="5" fillId="0" borderId="17" xfId="0" applyFont="1" applyBorder="1"/>
    <xf numFmtId="0" fontId="11" fillId="0" borderId="18" xfId="0" applyFont="1" applyBorder="1"/>
    <xf numFmtId="3" fontId="5" fillId="0" borderId="19" xfId="0" applyNumberFormat="1" applyFont="1" applyBorder="1" applyAlignment="1">
      <alignment horizontal="center" vertical="center"/>
    </xf>
    <xf numFmtId="9" fontId="5" fillId="0" borderId="20" xfId="8" applyFont="1" applyFill="1" applyBorder="1" applyAlignment="1">
      <alignment horizontal="center" vertical="center"/>
    </xf>
    <xf numFmtId="3" fontId="5" fillId="0" borderId="21" xfId="0" applyNumberFormat="1" applyFont="1" applyBorder="1" applyAlignment="1">
      <alignment horizontal="center" vertical="center"/>
    </xf>
    <xf numFmtId="3" fontId="10" fillId="0" borderId="22" xfId="0" applyNumberFormat="1" applyFont="1" applyBorder="1" applyAlignment="1">
      <alignment horizontal="center" vertical="center"/>
    </xf>
    <xf numFmtId="9" fontId="10" fillId="0" borderId="23" xfId="8" applyFont="1" applyFill="1" applyBorder="1" applyAlignment="1">
      <alignment horizontal="center" vertical="center"/>
    </xf>
    <xf numFmtId="0" fontId="5" fillId="0" borderId="26" xfId="0" applyFont="1" applyBorder="1" applyAlignment="1">
      <alignment horizontal="center" vertical="center" wrapText="1"/>
    </xf>
    <xf numFmtId="0" fontId="5" fillId="0" borderId="28" xfId="0" applyFont="1" applyBorder="1" applyAlignment="1">
      <alignment vertical="center"/>
    </xf>
    <xf numFmtId="0" fontId="8" fillId="0" borderId="0" xfId="0" applyFont="1" applyAlignment="1">
      <alignment horizontal="left"/>
    </xf>
    <xf numFmtId="0" fontId="8" fillId="0" borderId="0" xfId="0" applyFont="1" applyAlignment="1">
      <alignment horizontal="left" indent="15"/>
    </xf>
    <xf numFmtId="3" fontId="5" fillId="0" borderId="29" xfId="0" applyNumberFormat="1" applyFont="1" applyBorder="1" applyAlignment="1">
      <alignment horizontal="center" vertical="center"/>
    </xf>
    <xf numFmtId="3" fontId="10" fillId="0" borderId="30" xfId="0" applyNumberFormat="1" applyFont="1" applyBorder="1" applyAlignment="1">
      <alignment horizontal="center" vertical="center"/>
    </xf>
    <xf numFmtId="3" fontId="5" fillId="0" borderId="31" xfId="0" applyNumberFormat="1" applyFont="1" applyBorder="1" applyAlignment="1">
      <alignment horizontal="center" vertical="center"/>
    </xf>
    <xf numFmtId="3" fontId="5" fillId="0" borderId="32" xfId="0" applyNumberFormat="1" applyFont="1" applyBorder="1" applyAlignment="1">
      <alignment horizontal="center" vertical="center"/>
    </xf>
    <xf numFmtId="0" fontId="5" fillId="0" borderId="28"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4" xfId="0" applyFont="1" applyBorder="1" applyAlignment="1">
      <alignment horizontal="center" vertical="center"/>
    </xf>
    <xf numFmtId="0" fontId="5" fillId="0" borderId="33" xfId="0" applyFont="1" applyBorder="1" applyAlignment="1">
      <alignment horizontal="center" vertical="center"/>
    </xf>
    <xf numFmtId="0" fontId="5" fillId="0" borderId="37" xfId="0" applyFont="1" applyBorder="1" applyAlignment="1">
      <alignment horizontal="center" vertical="center"/>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6" fillId="0" borderId="0" xfId="0" applyFont="1" applyAlignment="1">
      <alignment horizontal="left"/>
    </xf>
    <xf numFmtId="9" fontId="5" fillId="0" borderId="38" xfId="8" applyFont="1" applyFill="1" applyBorder="1" applyAlignment="1">
      <alignment horizontal="center" vertical="center"/>
    </xf>
    <xf numFmtId="9" fontId="5" fillId="0" borderId="0" xfId="8" applyFont="1" applyFill="1" applyBorder="1" applyAlignment="1">
      <alignment horizontal="center" vertical="center"/>
    </xf>
    <xf numFmtId="9" fontId="5" fillId="0" borderId="39" xfId="8" applyFont="1" applyFill="1" applyBorder="1" applyAlignment="1">
      <alignment horizontal="center" vertical="center"/>
    </xf>
    <xf numFmtId="9" fontId="5" fillId="0" borderId="40" xfId="8" applyFont="1" applyFill="1" applyBorder="1" applyAlignment="1">
      <alignment horizontal="center" vertical="center"/>
    </xf>
    <xf numFmtId="0" fontId="3" fillId="0" borderId="24" xfId="0" applyFont="1" applyBorder="1" applyAlignment="1">
      <alignment vertical="center"/>
    </xf>
    <xf numFmtId="0" fontId="4" fillId="0" borderId="24" xfId="0" applyFont="1" applyBorder="1" applyAlignment="1">
      <alignment vertical="center"/>
    </xf>
    <xf numFmtId="0" fontId="5" fillId="0" borderId="35" xfId="0" applyFont="1" applyBorder="1" applyAlignment="1">
      <alignment horizontal="center" vertical="center" wrapText="1"/>
    </xf>
    <xf numFmtId="0" fontId="5" fillId="0" borderId="43" xfId="0" applyFont="1" applyBorder="1" applyAlignment="1">
      <alignment horizontal="center" vertical="center" wrapText="1"/>
    </xf>
    <xf numFmtId="164" fontId="5" fillId="0" borderId="39" xfId="1" applyNumberFormat="1" applyFont="1" applyFill="1" applyBorder="1" applyAlignment="1">
      <alignment horizontal="center" vertical="center"/>
    </xf>
    <xf numFmtId="164" fontId="5" fillId="0" borderId="44" xfId="1" applyNumberFormat="1" applyFont="1" applyFill="1" applyBorder="1" applyAlignment="1">
      <alignment horizontal="center" vertical="center"/>
    </xf>
    <xf numFmtId="3" fontId="5" fillId="0" borderId="4" xfId="0" applyNumberFormat="1" applyFont="1" applyBorder="1" applyAlignment="1">
      <alignment horizontal="center" vertical="center"/>
    </xf>
    <xf numFmtId="3" fontId="5" fillId="0" borderId="7" xfId="0" applyNumberFormat="1" applyFont="1" applyBorder="1" applyAlignment="1">
      <alignment horizontal="center" vertical="center"/>
    </xf>
    <xf numFmtId="3" fontId="5" fillId="0" borderId="45" xfId="0" applyNumberFormat="1" applyFont="1" applyBorder="1" applyAlignment="1">
      <alignment horizontal="center" vertical="center"/>
    </xf>
    <xf numFmtId="3" fontId="5" fillId="0" borderId="8" xfId="0" applyNumberFormat="1" applyFont="1" applyBorder="1" applyAlignment="1">
      <alignment horizontal="center" vertical="center"/>
    </xf>
    <xf numFmtId="3" fontId="10" fillId="0" borderId="11" xfId="0" applyNumberFormat="1" applyFont="1" applyBorder="1" applyAlignment="1">
      <alignment horizontal="center"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3" fontId="5" fillId="0" borderId="48" xfId="0" applyNumberFormat="1" applyFont="1" applyBorder="1" applyAlignment="1">
      <alignment horizontal="center" vertical="center"/>
    </xf>
    <xf numFmtId="3" fontId="5" fillId="0" borderId="49" xfId="0" applyNumberFormat="1" applyFont="1" applyBorder="1" applyAlignment="1">
      <alignment horizontal="center" vertical="center"/>
    </xf>
    <xf numFmtId="9" fontId="5" fillId="0" borderId="31" xfId="8" applyFont="1" applyFill="1" applyBorder="1" applyAlignment="1">
      <alignment horizontal="center" vertical="center"/>
    </xf>
    <xf numFmtId="9" fontId="5" fillId="0" borderId="32" xfId="8" applyFont="1" applyFill="1" applyBorder="1" applyAlignment="1">
      <alignment horizontal="center" vertical="center"/>
    </xf>
    <xf numFmtId="9" fontId="5" fillId="0" borderId="49" xfId="8" applyFont="1" applyFill="1" applyBorder="1" applyAlignment="1">
      <alignment horizontal="center" vertical="center"/>
    </xf>
    <xf numFmtId="9" fontId="10" fillId="0" borderId="30" xfId="8" applyFont="1" applyFill="1" applyBorder="1" applyAlignment="1">
      <alignment horizontal="center" vertical="center"/>
    </xf>
    <xf numFmtId="0" fontId="12" fillId="0" borderId="50"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0" xfId="0" applyFont="1" applyAlignment="1">
      <alignment horizontal="center" vertical="center" wrapText="1"/>
    </xf>
    <xf numFmtId="0" fontId="12" fillId="0" borderId="25"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52" xfId="0" applyFont="1" applyBorder="1" applyAlignment="1">
      <alignment horizontal="center" vertical="center" wrapText="1"/>
    </xf>
    <xf numFmtId="0" fontId="12" fillId="0" borderId="53"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54" xfId="0" applyFont="1" applyBorder="1" applyAlignment="1">
      <alignment horizontal="center" vertical="center" wrapText="1"/>
    </xf>
    <xf numFmtId="0" fontId="12" fillId="0" borderId="55" xfId="0" applyFont="1" applyBorder="1" applyAlignment="1">
      <alignment horizontal="center" vertical="center" wrapText="1"/>
    </xf>
    <xf numFmtId="0" fontId="5" fillId="0" borderId="31" xfId="0" applyFont="1" applyBorder="1" applyAlignment="1">
      <alignment horizontal="center" vertical="center"/>
    </xf>
    <xf numFmtId="0" fontId="5" fillId="0" borderId="56" xfId="0" applyFont="1" applyBorder="1" applyAlignment="1">
      <alignment horizontal="center" vertical="center"/>
    </xf>
    <xf numFmtId="0" fontId="12" fillId="0" borderId="26" xfId="0" applyFont="1" applyBorder="1" applyAlignment="1">
      <alignment horizontal="center" vertical="center" wrapText="1"/>
    </xf>
    <xf numFmtId="0" fontId="12" fillId="0" borderId="57" xfId="0" applyFont="1" applyBorder="1" applyAlignment="1">
      <alignment horizontal="center" vertical="center" wrapText="1"/>
    </xf>
    <xf numFmtId="3" fontId="12" fillId="0" borderId="40" xfId="0" applyNumberFormat="1" applyFont="1" applyBorder="1" applyAlignment="1">
      <alignment horizontal="center" vertical="center" wrapText="1"/>
    </xf>
    <xf numFmtId="3" fontId="12" fillId="0" borderId="58" xfId="0" applyNumberFormat="1" applyFont="1" applyBorder="1" applyAlignment="1">
      <alignment horizontal="center" vertical="center" wrapText="1"/>
    </xf>
    <xf numFmtId="0" fontId="12" fillId="0" borderId="42" xfId="0" applyFont="1" applyBorder="1" applyAlignment="1">
      <alignment horizontal="center" vertical="center" wrapText="1"/>
    </xf>
    <xf numFmtId="0" fontId="13" fillId="0" borderId="11" xfId="0" applyFont="1" applyBorder="1" applyAlignment="1">
      <alignment vertical="center"/>
    </xf>
    <xf numFmtId="164" fontId="5" fillId="0" borderId="58" xfId="1" applyNumberFormat="1" applyFont="1" applyFill="1" applyBorder="1" applyAlignment="1">
      <alignment horizontal="center" vertical="center"/>
    </xf>
    <xf numFmtId="0" fontId="5" fillId="0" borderId="0" xfId="0" applyFont="1" applyAlignment="1">
      <alignment horizontal="center" vertical="center"/>
    </xf>
    <xf numFmtId="0" fontId="5" fillId="0" borderId="0" xfId="0" applyFont="1" applyAlignment="1">
      <alignment vertical="center"/>
    </xf>
    <xf numFmtId="0" fontId="10" fillId="0" borderId="0" xfId="0" applyFont="1" applyAlignment="1">
      <alignment vertical="center"/>
    </xf>
    <xf numFmtId="0" fontId="5" fillId="0" borderId="0" xfId="0" applyFont="1" applyAlignment="1">
      <alignment horizontal="left" wrapText="1"/>
    </xf>
    <xf numFmtId="0" fontId="8" fillId="0" borderId="17" xfId="0" applyFont="1" applyBorder="1"/>
    <xf numFmtId="0" fontId="5" fillId="0" borderId="60" xfId="0" applyFont="1" applyBorder="1" applyAlignment="1">
      <alignment vertical="center"/>
    </xf>
    <xf numFmtId="3" fontId="10" fillId="0" borderId="61" xfId="0" applyNumberFormat="1" applyFont="1" applyBorder="1" applyAlignment="1">
      <alignment horizontal="center" vertical="center"/>
    </xf>
    <xf numFmtId="164" fontId="10" fillId="0" borderId="61" xfId="1" applyNumberFormat="1" applyFont="1" applyFill="1" applyBorder="1" applyAlignment="1">
      <alignment horizontal="center" vertical="center"/>
    </xf>
    <xf numFmtId="9" fontId="5" fillId="0" borderId="62" xfId="8" applyFont="1" applyFill="1" applyBorder="1" applyAlignment="1">
      <alignment horizontal="center" vertical="center"/>
    </xf>
    <xf numFmtId="0" fontId="5" fillId="0" borderId="0" xfId="0" applyFont="1" applyAlignment="1">
      <alignment horizontal="right"/>
    </xf>
    <xf numFmtId="9" fontId="5" fillId="0" borderId="63" xfId="8" applyFont="1" applyFill="1" applyBorder="1" applyAlignment="1">
      <alignment horizontal="center" vertical="center"/>
    </xf>
    <xf numFmtId="3" fontId="5" fillId="0" borderId="65" xfId="0" applyNumberFormat="1" applyFont="1" applyBorder="1" applyAlignment="1">
      <alignment horizontal="center" vertical="center"/>
    </xf>
    <xf numFmtId="3" fontId="5" fillId="0" borderId="46" xfId="0" applyNumberFormat="1" applyFont="1" applyBorder="1" applyAlignment="1">
      <alignment horizontal="center" vertical="center"/>
    </xf>
    <xf numFmtId="9" fontId="5" fillId="0" borderId="47" xfId="8" applyFont="1" applyFill="1" applyBorder="1" applyAlignment="1">
      <alignment horizontal="center" vertical="center"/>
    </xf>
    <xf numFmtId="9" fontId="5" fillId="0" borderId="56" xfId="8" applyFont="1" applyFill="1" applyBorder="1" applyAlignment="1">
      <alignment horizontal="center" vertical="center"/>
    </xf>
    <xf numFmtId="9" fontId="5" fillId="0" borderId="33" xfId="8" applyFont="1" applyFill="1" applyBorder="1" applyAlignment="1">
      <alignment horizontal="center" vertical="center"/>
    </xf>
    <xf numFmtId="164" fontId="5" fillId="0" borderId="47" xfId="1" applyNumberFormat="1" applyFont="1" applyFill="1" applyBorder="1" applyAlignment="1">
      <alignment horizontal="center" vertical="center"/>
    </xf>
    <xf numFmtId="0" fontId="8" fillId="0" borderId="1" xfId="0" applyFont="1" applyBorder="1"/>
    <xf numFmtId="0" fontId="20" fillId="0" borderId="0" xfId="0" applyFont="1"/>
    <xf numFmtId="0" fontId="5" fillId="0" borderId="71" xfId="0" applyFont="1" applyBorder="1" applyAlignment="1">
      <alignment horizontal="left" indent="1"/>
    </xf>
    <xf numFmtId="9" fontId="5" fillId="0" borderId="48" xfId="8" applyFont="1" applyFill="1" applyBorder="1" applyAlignment="1">
      <alignment horizontal="center" vertical="center"/>
    </xf>
    <xf numFmtId="9" fontId="5" fillId="0" borderId="66" xfId="8" applyFont="1" applyFill="1" applyBorder="1" applyAlignment="1">
      <alignment horizontal="center" vertical="center"/>
    </xf>
    <xf numFmtId="0" fontId="10" fillId="0" borderId="0" xfId="0" applyFont="1"/>
    <xf numFmtId="0" fontId="6" fillId="0" borderId="0" xfId="0" applyFont="1" applyAlignment="1">
      <alignment horizontal="center"/>
    </xf>
    <xf numFmtId="0" fontId="5" fillId="0" borderId="42" xfId="0" applyFont="1" applyBorder="1" applyAlignment="1">
      <alignment horizontal="center" vertical="center" wrapText="1"/>
    </xf>
    <xf numFmtId="0" fontId="5" fillId="0" borderId="25" xfId="0" applyFont="1" applyBorder="1" applyAlignment="1">
      <alignment horizontal="center" vertical="center" wrapText="1"/>
    </xf>
    <xf numFmtId="0" fontId="10" fillId="0" borderId="27"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0" xfId="0" applyFont="1" applyAlignment="1">
      <alignment horizontal="center" vertical="center" wrapText="1"/>
    </xf>
    <xf numFmtId="0" fontId="5" fillId="0" borderId="64" xfId="0" applyFont="1" applyBorder="1" applyAlignment="1">
      <alignment horizontal="center" vertical="center" wrapText="1"/>
    </xf>
    <xf numFmtId="0" fontId="10" fillId="0" borderId="59" xfId="0" applyFont="1" applyBorder="1" applyAlignment="1">
      <alignment horizontal="center" vertical="center"/>
    </xf>
    <xf numFmtId="0" fontId="10" fillId="0" borderId="0" xfId="0" applyFont="1" applyAlignment="1">
      <alignment horizontal="center" vertical="center"/>
    </xf>
    <xf numFmtId="0" fontId="7" fillId="0" borderId="1" xfId="0" applyFont="1" applyBorder="1" applyAlignment="1">
      <alignment horizontal="center"/>
    </xf>
    <xf numFmtId="0" fontId="7" fillId="0" borderId="0" xfId="0" applyFont="1" applyAlignment="1">
      <alignment horizontal="center"/>
    </xf>
    <xf numFmtId="0" fontId="7" fillId="0" borderId="3" xfId="0" applyFont="1" applyBorder="1" applyAlignment="1">
      <alignment horizontal="center"/>
    </xf>
    <xf numFmtId="0" fontId="6" fillId="0" borderId="1" xfId="0" applyFont="1" applyBorder="1" applyAlignment="1">
      <alignment horizontal="center"/>
    </xf>
    <xf numFmtId="0" fontId="6" fillId="0" borderId="0" xfId="0" applyFont="1" applyAlignment="1">
      <alignment horizontal="center"/>
    </xf>
    <xf numFmtId="0" fontId="6" fillId="0" borderId="3" xfId="0" applyFont="1" applyBorder="1" applyAlignment="1">
      <alignment horizontal="center"/>
    </xf>
    <xf numFmtId="0" fontId="8" fillId="0" borderId="67" xfId="0" applyFont="1" applyBorder="1" applyAlignment="1">
      <alignment horizontal="center" vertical="center"/>
    </xf>
    <xf numFmtId="0" fontId="8" fillId="0" borderId="50" xfId="0" applyFont="1" applyBorder="1" applyAlignment="1">
      <alignment horizontal="center" vertical="center"/>
    </xf>
    <xf numFmtId="0" fontId="8" fillId="0" borderId="55" xfId="0" applyFont="1" applyBorder="1" applyAlignment="1">
      <alignment horizontal="center" vertical="center"/>
    </xf>
    <xf numFmtId="0" fontId="8" fillId="0" borderId="24" xfId="0" applyFont="1" applyBorder="1" applyAlignment="1">
      <alignment horizontal="center" vertical="center"/>
    </xf>
    <xf numFmtId="0" fontId="8" fillId="0" borderId="0" xfId="0" applyFont="1" applyAlignment="1">
      <alignment horizontal="center" vertical="center"/>
    </xf>
    <xf numFmtId="0" fontId="8" fillId="0" borderId="51" xfId="0" applyFont="1" applyBorder="1" applyAlignment="1">
      <alignment horizontal="center" vertical="center"/>
    </xf>
    <xf numFmtId="0" fontId="8" fillId="0" borderId="68" xfId="0" applyFont="1" applyBorder="1" applyAlignment="1">
      <alignment horizontal="center"/>
    </xf>
    <xf numFmtId="0" fontId="8" fillId="0" borderId="59" xfId="0" applyFont="1" applyBorder="1" applyAlignment="1">
      <alignment horizontal="center"/>
    </xf>
    <xf numFmtId="0" fontId="8" fillId="0" borderId="69" xfId="0" applyFont="1" applyBorder="1" applyAlignment="1">
      <alignment horizontal="center"/>
    </xf>
    <xf numFmtId="0" fontId="13" fillId="0" borderId="8"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52"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53" xfId="0" applyFont="1" applyBorder="1" applyAlignment="1">
      <alignment horizontal="center" vertical="center" wrapText="1"/>
    </xf>
    <xf numFmtId="0" fontId="8" fillId="0" borderId="68" xfId="0" applyFont="1" applyBorder="1" applyAlignment="1">
      <alignment horizontal="center" vertical="center"/>
    </xf>
    <xf numFmtId="0" fontId="0" fillId="0" borderId="59" xfId="0" applyBorder="1" applyAlignment="1">
      <alignment horizontal="center" vertical="center"/>
    </xf>
    <xf numFmtId="0" fontId="0" fillId="0" borderId="69" xfId="0" applyBorder="1" applyAlignment="1">
      <alignment horizontal="center" vertical="center"/>
    </xf>
    <xf numFmtId="0" fontId="0" fillId="0" borderId="0" xfId="0" applyAlignment="1">
      <alignment horizontal="center" vertical="center"/>
    </xf>
    <xf numFmtId="0" fontId="0" fillId="0" borderId="51" xfId="0" applyBorder="1" applyAlignment="1">
      <alignment horizontal="center" vertical="center"/>
    </xf>
    <xf numFmtId="0" fontId="18" fillId="0" borderId="24" xfId="0" applyFont="1" applyBorder="1" applyAlignment="1">
      <alignment horizontal="center" vertical="center"/>
    </xf>
    <xf numFmtId="0" fontId="19" fillId="0" borderId="0" xfId="0" applyFont="1" applyAlignment="1">
      <alignment horizontal="center" vertical="center"/>
    </xf>
    <xf numFmtId="0" fontId="19" fillId="0" borderId="51" xfId="0" applyFont="1" applyBorder="1" applyAlignment="1">
      <alignment horizontal="center" vertical="center"/>
    </xf>
    <xf numFmtId="0" fontId="5" fillId="0" borderId="67" xfId="0" applyFont="1" applyBorder="1" applyAlignment="1">
      <alignment horizontal="left" vertical="center" wrapText="1"/>
    </xf>
    <xf numFmtId="0" fontId="5" fillId="0" borderId="50" xfId="0" applyFont="1" applyBorder="1" applyAlignment="1">
      <alignment horizontal="left" vertical="center" wrapText="1"/>
    </xf>
    <xf numFmtId="0" fontId="5" fillId="0" borderId="55" xfId="0" applyFont="1" applyBorder="1" applyAlignment="1">
      <alignment horizontal="left" vertical="center" wrapText="1"/>
    </xf>
    <xf numFmtId="0" fontId="10" fillId="0" borderId="68" xfId="0" applyFont="1" applyBorder="1" applyAlignment="1">
      <alignment horizontal="left" vertical="center"/>
    </xf>
    <xf numFmtId="0" fontId="4" fillId="0" borderId="59" xfId="0" applyFont="1" applyBorder="1" applyAlignment="1">
      <alignment horizontal="left" vertical="center"/>
    </xf>
    <xf numFmtId="0" fontId="4" fillId="0" borderId="0" xfId="0" applyFont="1" applyAlignment="1">
      <alignment horizontal="left" vertical="center"/>
    </xf>
    <xf numFmtId="0" fontId="4" fillId="0" borderId="51" xfId="0" applyFont="1" applyBorder="1" applyAlignment="1">
      <alignment vertical="center"/>
    </xf>
    <xf numFmtId="0" fontId="10" fillId="0" borderId="8"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52" xfId="0" applyFont="1" applyBorder="1" applyAlignment="1">
      <alignment horizontal="center" vertical="center" wrapText="1"/>
    </xf>
    <xf numFmtId="0" fontId="5" fillId="0" borderId="70"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67"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0" xfId="0" applyFont="1" applyAlignment="1">
      <alignment horizontal="center" vertical="center" wrapText="1"/>
    </xf>
    <xf numFmtId="0" fontId="5" fillId="0" borderId="50" xfId="0" applyFont="1" applyBorder="1" applyAlignment="1">
      <alignment horizontal="center" vertical="center" wrapText="1"/>
    </xf>
    <xf numFmtId="0" fontId="5" fillId="0" borderId="64" xfId="0" applyFont="1" applyBorder="1" applyAlignment="1">
      <alignment horizontal="center" vertical="center" wrapText="1"/>
    </xf>
    <xf numFmtId="0" fontId="5" fillId="0" borderId="26" xfId="0" applyFont="1" applyBorder="1" applyAlignment="1">
      <alignment horizontal="center" vertical="center"/>
    </xf>
    <xf numFmtId="0" fontId="5" fillId="0" borderId="57" xfId="0" applyFont="1" applyBorder="1" applyAlignment="1">
      <alignment horizontal="center" vertical="center"/>
    </xf>
    <xf numFmtId="0" fontId="4" fillId="0" borderId="69" xfId="0" applyFont="1" applyBorder="1" applyAlignment="1">
      <alignment vertical="center"/>
    </xf>
    <xf numFmtId="0" fontId="10" fillId="0" borderId="68" xfId="0" applyFont="1" applyBorder="1" applyAlignment="1">
      <alignment horizontal="center" vertical="center"/>
    </xf>
    <xf numFmtId="0" fontId="10" fillId="0" borderId="59" xfId="0" applyFont="1" applyBorder="1" applyAlignment="1">
      <alignment horizontal="center" vertical="center"/>
    </xf>
    <xf numFmtId="0" fontId="10" fillId="0" borderId="69" xfId="0" applyFont="1" applyBorder="1" applyAlignment="1">
      <alignment horizontal="center" vertical="center"/>
    </xf>
    <xf numFmtId="0" fontId="10" fillId="0" borderId="24" xfId="0" applyFont="1" applyBorder="1" applyAlignment="1">
      <alignment horizontal="center" vertical="center"/>
    </xf>
    <xf numFmtId="0" fontId="10" fillId="0" borderId="0" xfId="0" applyFont="1" applyAlignment="1">
      <alignment horizontal="center" vertical="center"/>
    </xf>
    <xf numFmtId="0" fontId="10" fillId="0" borderId="51" xfId="0" applyFont="1" applyBorder="1" applyAlignment="1">
      <alignment horizontal="center" vertical="center"/>
    </xf>
    <xf numFmtId="0" fontId="10" fillId="0" borderId="67" xfId="0" applyFont="1" applyBorder="1" applyAlignment="1">
      <alignment horizontal="center" vertical="center"/>
    </xf>
    <xf numFmtId="0" fontId="10" fillId="0" borderId="50" xfId="0" applyFont="1" applyBorder="1" applyAlignment="1">
      <alignment horizontal="center" vertical="center"/>
    </xf>
    <xf numFmtId="0" fontId="10" fillId="0" borderId="55" xfId="0" applyFont="1" applyBorder="1" applyAlignment="1">
      <alignment horizontal="center" vertical="center"/>
    </xf>
    <xf numFmtId="0" fontId="10" fillId="0" borderId="59" xfId="0" applyFont="1" applyBorder="1" applyAlignment="1">
      <alignment horizontal="left" vertical="center"/>
    </xf>
    <xf numFmtId="0" fontId="10" fillId="0" borderId="69" xfId="0" applyFont="1" applyBorder="1" applyAlignment="1">
      <alignment horizontal="left" vertical="center"/>
    </xf>
  </cellXfs>
  <cellStyles count="9">
    <cellStyle name="Currency" xfId="1" builtinId="4"/>
    <cellStyle name="Normal" xfId="0" builtinId="0"/>
    <cellStyle name="Normal 2" xfId="2" xr:uid="{00000000-0005-0000-0000-000002000000}"/>
    <cellStyle name="Normal 3" xfId="3" xr:uid="{00000000-0005-0000-0000-000003000000}"/>
    <cellStyle name="Normal 4" xfId="4" xr:uid="{00000000-0005-0000-0000-000004000000}"/>
    <cellStyle name="Normal 5" xfId="5" xr:uid="{00000000-0005-0000-0000-000005000000}"/>
    <cellStyle name="Normal 6" xfId="6" xr:uid="{00000000-0005-0000-0000-000006000000}"/>
    <cellStyle name="Normal 7" xfId="7" xr:uid="{00000000-0005-0000-0000-000007000000}"/>
    <cellStyle name="Percent"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5"/>
  <sheetViews>
    <sheetView workbookViewId="0">
      <selection activeCell="A33" sqref="A33"/>
    </sheetView>
  </sheetViews>
  <sheetFormatPr defaultRowHeight="12.5" x14ac:dyDescent="0.25"/>
  <cols>
    <col min="9" max="9" width="9.26953125" customWidth="1"/>
  </cols>
  <sheetData>
    <row r="1" spans="1:14" ht="18" thickBot="1" x14ac:dyDescent="0.4">
      <c r="A1" s="123"/>
      <c r="B1" s="24"/>
      <c r="C1" s="24"/>
      <c r="D1" s="24"/>
      <c r="E1" s="24"/>
      <c r="F1" s="24"/>
      <c r="G1" s="24"/>
      <c r="H1" s="24"/>
      <c r="I1" s="24"/>
      <c r="J1" s="24"/>
      <c r="K1" s="24"/>
      <c r="L1" s="24"/>
      <c r="M1" s="24"/>
    </row>
    <row r="2" spans="1:14" ht="18" thickTop="1" x14ac:dyDescent="0.35">
      <c r="A2" s="12"/>
      <c r="B2" s="25"/>
      <c r="C2" s="25"/>
      <c r="D2" s="25"/>
      <c r="E2" s="25"/>
      <c r="F2" s="25"/>
      <c r="G2" s="25"/>
      <c r="H2" s="25"/>
      <c r="I2" s="25"/>
      <c r="J2" s="25"/>
      <c r="K2" s="25"/>
      <c r="L2" s="25"/>
      <c r="M2" s="26"/>
    </row>
    <row r="3" spans="1:14" ht="20.25" customHeight="1" x14ac:dyDescent="0.4">
      <c r="A3" s="133"/>
      <c r="B3" s="134"/>
      <c r="C3" s="134"/>
      <c r="D3" s="134"/>
      <c r="E3" s="134"/>
      <c r="F3" s="134"/>
      <c r="G3" s="134"/>
      <c r="H3" s="134"/>
      <c r="I3" s="134"/>
      <c r="J3" s="134"/>
      <c r="K3" s="134"/>
      <c r="L3" s="134"/>
      <c r="M3" s="135"/>
    </row>
    <row r="4" spans="1:14" ht="17.5" x14ac:dyDescent="0.35">
      <c r="A4" s="136" t="s">
        <v>0</v>
      </c>
      <c r="B4" s="137"/>
      <c r="C4" s="137"/>
      <c r="D4" s="137"/>
      <c r="E4" s="137"/>
      <c r="F4" s="137"/>
      <c r="G4" s="137"/>
      <c r="H4" s="137"/>
      <c r="I4" s="137"/>
      <c r="J4" s="137"/>
      <c r="K4" s="137"/>
      <c r="L4" s="137"/>
      <c r="M4" s="138"/>
    </row>
    <row r="5" spans="1:14" ht="17.5" x14ac:dyDescent="0.35">
      <c r="A5" s="136" t="s">
        <v>91</v>
      </c>
      <c r="B5" s="137"/>
      <c r="C5" s="137"/>
      <c r="D5" s="137"/>
      <c r="E5" s="137"/>
      <c r="F5" s="137"/>
      <c r="G5" s="137"/>
      <c r="H5" s="137"/>
      <c r="I5" s="137"/>
      <c r="J5" s="137"/>
      <c r="K5" s="137"/>
      <c r="L5" s="137"/>
      <c r="M5" s="138"/>
    </row>
    <row r="6" spans="1:14" ht="17.5" x14ac:dyDescent="0.35">
      <c r="A6" s="9"/>
      <c r="B6" s="24"/>
      <c r="C6" s="24"/>
      <c r="D6" s="24"/>
      <c r="E6" s="24"/>
      <c r="F6" s="24"/>
      <c r="G6" s="24"/>
      <c r="H6" s="24"/>
      <c r="I6" s="24"/>
      <c r="J6" s="24"/>
      <c r="K6" s="24"/>
      <c r="L6" s="24"/>
      <c r="M6" s="27"/>
    </row>
    <row r="7" spans="1:14" ht="13" x14ac:dyDescent="0.3">
      <c r="A7" s="28"/>
      <c r="B7" s="24"/>
      <c r="C7" s="24"/>
      <c r="F7" s="24"/>
      <c r="G7" s="24"/>
      <c r="H7" s="24"/>
      <c r="I7" s="24"/>
      <c r="J7" s="24"/>
      <c r="K7" s="24"/>
      <c r="L7" s="24"/>
      <c r="M7" s="27"/>
    </row>
    <row r="8" spans="1:14" ht="17.5" x14ac:dyDescent="0.35">
      <c r="A8" s="10"/>
      <c r="B8" s="24"/>
      <c r="C8" s="24"/>
      <c r="D8" s="55" t="s">
        <v>1</v>
      </c>
      <c r="E8" s="24"/>
      <c r="F8" s="24"/>
      <c r="G8" s="24"/>
      <c r="H8" s="24"/>
      <c r="I8" s="24"/>
      <c r="J8" s="24"/>
      <c r="K8" s="24"/>
      <c r="L8" s="24"/>
      <c r="M8" s="27"/>
    </row>
    <row r="9" spans="1:14" ht="15" x14ac:dyDescent="0.3">
      <c r="A9" s="28"/>
      <c r="B9" s="24"/>
      <c r="C9" s="24"/>
      <c r="D9" s="24"/>
      <c r="E9" s="24"/>
      <c r="F9" s="8"/>
      <c r="G9" s="8"/>
      <c r="H9" s="8"/>
      <c r="I9" s="8"/>
      <c r="J9" s="8"/>
      <c r="K9" s="8"/>
      <c r="L9" s="8"/>
      <c r="M9" s="13"/>
    </row>
    <row r="10" spans="1:14" ht="15" x14ac:dyDescent="0.3">
      <c r="A10" s="10"/>
      <c r="B10" s="24"/>
      <c r="C10" s="24"/>
      <c r="D10" s="24"/>
      <c r="E10" s="8" t="s">
        <v>2</v>
      </c>
      <c r="F10" s="24"/>
      <c r="G10" s="24"/>
      <c r="H10" s="24"/>
      <c r="I10" s="24"/>
      <c r="J10" s="24"/>
      <c r="K10" s="24"/>
      <c r="L10" s="24"/>
      <c r="M10" s="27"/>
      <c r="N10" s="8"/>
    </row>
    <row r="11" spans="1:14" ht="13" x14ac:dyDescent="0.3">
      <c r="A11" s="28"/>
      <c r="B11" s="24"/>
      <c r="C11" s="24"/>
      <c r="D11" s="24"/>
      <c r="E11" s="24"/>
      <c r="F11" s="24"/>
      <c r="G11" s="24"/>
      <c r="H11" s="24"/>
      <c r="I11" s="24"/>
      <c r="J11" s="24"/>
      <c r="K11" s="24"/>
      <c r="L11" s="24"/>
      <c r="M11" s="27"/>
    </row>
    <row r="12" spans="1:14" ht="17.5" x14ac:dyDescent="0.35">
      <c r="A12" s="10"/>
      <c r="B12" s="24"/>
      <c r="C12" s="24"/>
      <c r="D12" s="55" t="s">
        <v>3</v>
      </c>
      <c r="E12" s="24"/>
      <c r="F12" s="24"/>
      <c r="G12" s="24"/>
      <c r="H12" s="24"/>
      <c r="I12" s="24"/>
      <c r="J12" s="24"/>
      <c r="K12" s="24"/>
      <c r="L12" s="24"/>
      <c r="M12" s="27"/>
    </row>
    <row r="13" spans="1:14" ht="15.75" customHeight="1" x14ac:dyDescent="0.35">
      <c r="A13" s="28"/>
      <c r="B13" s="39"/>
      <c r="C13" s="39"/>
      <c r="D13" s="118"/>
      <c r="E13" s="24"/>
      <c r="F13" s="39"/>
      <c r="G13" s="24"/>
      <c r="H13" s="24"/>
      <c r="I13" s="24"/>
      <c r="J13" s="24"/>
      <c r="K13" s="24"/>
      <c r="L13" s="24"/>
      <c r="M13" s="27"/>
    </row>
    <row r="14" spans="1:14" ht="12.75" customHeight="1" x14ac:dyDescent="0.35">
      <c r="A14" s="28"/>
      <c r="B14" s="39"/>
      <c r="C14" s="39"/>
      <c r="D14" s="118"/>
      <c r="E14" s="24"/>
      <c r="F14" s="39"/>
      <c r="G14" s="24"/>
      <c r="H14" s="24"/>
      <c r="I14" s="24"/>
      <c r="J14" s="24"/>
      <c r="K14" s="24"/>
      <c r="L14" s="24"/>
      <c r="M14" s="27"/>
    </row>
    <row r="15" spans="1:14" ht="15" x14ac:dyDescent="0.3">
      <c r="A15" s="28"/>
      <c r="B15" s="40"/>
      <c r="C15" s="24"/>
      <c r="D15" s="39"/>
      <c r="E15" s="39" t="s">
        <v>4</v>
      </c>
      <c r="F15" s="24"/>
      <c r="G15" s="24"/>
      <c r="H15" s="24"/>
      <c r="I15" s="24"/>
      <c r="J15" s="24"/>
      <c r="K15" s="24"/>
      <c r="L15" s="24"/>
      <c r="M15" s="27"/>
    </row>
    <row r="16" spans="1:14" ht="12.75" customHeight="1" x14ac:dyDescent="0.3">
      <c r="A16" s="28"/>
      <c r="B16" s="8"/>
      <c r="C16" s="8"/>
      <c r="D16" s="24"/>
      <c r="E16" s="24"/>
      <c r="F16" s="24"/>
      <c r="G16" s="24"/>
      <c r="H16" s="24"/>
      <c r="I16" s="24"/>
      <c r="J16" s="24"/>
      <c r="K16" s="24"/>
      <c r="L16" s="24"/>
      <c r="M16" s="27"/>
    </row>
    <row r="17" spans="1:13" ht="15" x14ac:dyDescent="0.3">
      <c r="A17" s="28"/>
      <c r="B17" s="40"/>
      <c r="C17" s="24"/>
      <c r="D17" s="8"/>
      <c r="E17" s="8" t="s">
        <v>5</v>
      </c>
      <c r="F17" s="24"/>
      <c r="G17" s="24"/>
      <c r="H17" s="24"/>
      <c r="I17" s="24"/>
      <c r="J17" s="24"/>
      <c r="K17" s="24"/>
      <c r="L17" s="24"/>
      <c r="M17" s="27"/>
    </row>
    <row r="18" spans="1:13" ht="12.75" customHeight="1" x14ac:dyDescent="0.3">
      <c r="A18" s="28"/>
      <c r="B18" s="8"/>
      <c r="C18" s="8"/>
      <c r="D18" s="24"/>
      <c r="E18" s="24"/>
      <c r="F18" s="24"/>
      <c r="G18" s="24"/>
      <c r="H18" s="24"/>
      <c r="I18" s="24"/>
      <c r="J18" s="24"/>
      <c r="K18" s="24"/>
      <c r="L18" s="24"/>
      <c r="M18" s="27"/>
    </row>
    <row r="19" spans="1:13" ht="15" x14ac:dyDescent="0.3">
      <c r="A19" s="28"/>
      <c r="B19" s="40"/>
      <c r="C19" s="24"/>
      <c r="D19" s="8"/>
      <c r="E19" s="8" t="s">
        <v>6</v>
      </c>
      <c r="F19" s="24"/>
      <c r="G19" s="24"/>
      <c r="H19" s="24"/>
      <c r="I19" s="24"/>
      <c r="J19" s="24"/>
      <c r="K19" s="24"/>
      <c r="L19" s="24"/>
      <c r="M19" s="27"/>
    </row>
    <row r="20" spans="1:13" ht="12.75" customHeight="1" x14ac:dyDescent="0.3">
      <c r="A20" s="28"/>
      <c r="B20" s="8"/>
      <c r="C20" s="8"/>
      <c r="D20" s="24"/>
      <c r="E20" s="24"/>
      <c r="F20" s="24"/>
      <c r="G20" s="24"/>
      <c r="H20" s="24"/>
      <c r="I20" s="24"/>
      <c r="J20" s="24"/>
      <c r="K20" s="24"/>
      <c r="L20" s="24"/>
      <c r="M20" s="27"/>
    </row>
    <row r="21" spans="1:13" ht="15" x14ac:dyDescent="0.3">
      <c r="A21" s="28"/>
      <c r="B21" s="40"/>
      <c r="C21" s="24"/>
      <c r="D21" s="8"/>
      <c r="E21" s="8" t="s">
        <v>7</v>
      </c>
      <c r="F21" s="24"/>
      <c r="G21" s="24"/>
      <c r="H21" s="24"/>
      <c r="I21" s="24"/>
      <c r="J21" s="24"/>
      <c r="K21" s="24"/>
      <c r="L21" s="24"/>
      <c r="M21" s="27"/>
    </row>
    <row r="22" spans="1:13" ht="12.75" customHeight="1" x14ac:dyDescent="0.3">
      <c r="A22" s="28"/>
      <c r="B22" s="8"/>
      <c r="C22" s="8"/>
      <c r="D22" s="24"/>
      <c r="E22" s="24"/>
      <c r="F22" s="24"/>
      <c r="G22" s="24"/>
      <c r="H22" s="24"/>
      <c r="I22" s="24"/>
      <c r="J22" s="24"/>
      <c r="K22" s="24"/>
      <c r="L22" s="24"/>
      <c r="M22" s="27"/>
    </row>
    <row r="23" spans="1:13" ht="15" x14ac:dyDescent="0.3">
      <c r="A23" s="28"/>
      <c r="B23" s="40"/>
      <c r="C23" s="24"/>
      <c r="D23" s="8"/>
      <c r="E23" s="8" t="s">
        <v>8</v>
      </c>
      <c r="F23" s="24"/>
      <c r="G23" s="24"/>
      <c r="H23" s="24"/>
      <c r="I23" s="24"/>
      <c r="J23" s="24"/>
      <c r="K23" s="24"/>
      <c r="L23" s="24"/>
      <c r="M23" s="27"/>
    </row>
    <row r="24" spans="1:13" ht="12.75" customHeight="1" x14ac:dyDescent="0.3">
      <c r="A24" s="28"/>
      <c r="B24" s="8"/>
      <c r="C24" s="8"/>
      <c r="D24" s="24"/>
      <c r="E24" s="24"/>
      <c r="F24" s="24"/>
      <c r="G24" s="24"/>
      <c r="H24" s="24"/>
      <c r="I24" s="24"/>
      <c r="J24" s="24"/>
      <c r="K24" s="24"/>
      <c r="L24" s="24"/>
      <c r="M24" s="27"/>
    </row>
    <row r="25" spans="1:13" ht="15" x14ac:dyDescent="0.3">
      <c r="A25" s="28"/>
      <c r="B25" s="40"/>
      <c r="C25" s="24"/>
      <c r="D25" s="8"/>
      <c r="E25" s="8" t="s">
        <v>9</v>
      </c>
      <c r="F25" s="24"/>
      <c r="G25" s="24"/>
      <c r="H25" s="24"/>
      <c r="I25" s="24"/>
      <c r="J25" s="24"/>
      <c r="K25" s="24"/>
      <c r="L25" s="24"/>
      <c r="M25" s="27"/>
    </row>
    <row r="26" spans="1:13" ht="15" x14ac:dyDescent="0.3">
      <c r="A26" s="10"/>
      <c r="B26" s="24"/>
      <c r="C26" s="24"/>
      <c r="D26" s="24"/>
      <c r="E26" s="24"/>
      <c r="F26" s="24"/>
      <c r="G26" s="24"/>
      <c r="H26" s="24"/>
      <c r="I26" s="24"/>
      <c r="J26" s="24"/>
      <c r="K26" s="24"/>
      <c r="L26" s="24"/>
      <c r="M26" s="27"/>
    </row>
    <row r="27" spans="1:13" ht="15" x14ac:dyDescent="0.3">
      <c r="A27" s="117"/>
      <c r="B27" s="24"/>
      <c r="C27" s="24"/>
      <c r="D27" s="24"/>
      <c r="E27" s="8" t="s">
        <v>10</v>
      </c>
      <c r="F27" s="122"/>
      <c r="G27" s="24"/>
      <c r="H27" s="24"/>
      <c r="I27" s="24"/>
      <c r="J27" s="24"/>
      <c r="K27" s="24"/>
      <c r="L27" s="24"/>
      <c r="M27" s="27"/>
    </row>
    <row r="28" spans="1:13" ht="13" x14ac:dyDescent="0.3">
      <c r="A28" s="11"/>
      <c r="B28" s="24"/>
      <c r="C28" s="24"/>
      <c r="D28" s="24"/>
      <c r="L28" s="24"/>
      <c r="M28" s="27"/>
    </row>
    <row r="29" spans="1:13" ht="13" x14ac:dyDescent="0.3">
      <c r="A29" s="11"/>
      <c r="B29" s="24"/>
      <c r="C29" s="24"/>
      <c r="D29" s="24"/>
      <c r="E29" s="24"/>
      <c r="F29" s="24"/>
      <c r="G29" s="24"/>
      <c r="H29" s="24"/>
      <c r="I29" s="24"/>
      <c r="J29" s="24"/>
      <c r="L29" s="24"/>
      <c r="M29" s="27"/>
    </row>
    <row r="30" spans="1:13" ht="13" x14ac:dyDescent="0.3">
      <c r="A30" s="119" t="s">
        <v>11</v>
      </c>
      <c r="B30" s="24"/>
      <c r="C30" s="24"/>
      <c r="D30" s="24"/>
      <c r="F30" s="24"/>
      <c r="G30" s="24"/>
      <c r="H30" s="24"/>
      <c r="I30" s="24"/>
      <c r="J30" s="24"/>
      <c r="L30" s="24"/>
      <c r="M30" s="27"/>
    </row>
    <row r="31" spans="1:13" ht="15" x14ac:dyDescent="0.3">
      <c r="A31" s="119" t="s">
        <v>12</v>
      </c>
      <c r="B31" s="24"/>
      <c r="C31" s="24"/>
      <c r="D31" s="24"/>
      <c r="E31" s="8"/>
      <c r="F31" s="24"/>
      <c r="G31" s="24"/>
      <c r="H31" s="24"/>
      <c r="I31" s="24"/>
      <c r="J31" s="24"/>
      <c r="L31" s="24"/>
      <c r="M31" s="27"/>
    </row>
    <row r="32" spans="1:13" ht="15.5" thickBot="1" x14ac:dyDescent="0.35">
      <c r="A32" s="29"/>
      <c r="B32" s="30"/>
      <c r="C32" s="30"/>
      <c r="D32" s="30"/>
      <c r="E32" s="104"/>
      <c r="F32" s="30"/>
      <c r="G32" s="30"/>
      <c r="H32" s="30"/>
      <c r="I32" s="30"/>
      <c r="J32" s="30"/>
      <c r="K32" s="30"/>
      <c r="L32" s="30"/>
      <c r="M32" s="31"/>
    </row>
    <row r="33" spans="13:13" ht="13" thickTop="1" x14ac:dyDescent="0.25"/>
    <row r="35" spans="13:13" ht="13" x14ac:dyDescent="0.3">
      <c r="M35" s="109"/>
    </row>
  </sheetData>
  <mergeCells count="3">
    <mergeCell ref="A3:M3"/>
    <mergeCell ref="A4:M4"/>
    <mergeCell ref="A5:M5"/>
  </mergeCells>
  <phoneticPr fontId="2" type="noConversion"/>
  <printOptions horizontalCentered="1" verticalCentered="1"/>
  <pageMargins left="0.5" right="0.5" top="0.44" bottom="0.47" header="0" footer="0"/>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5"/>
  <sheetViews>
    <sheetView topLeftCell="A3" zoomScale="80" zoomScaleNormal="80" workbookViewId="0">
      <selection activeCell="A26" sqref="A26"/>
    </sheetView>
  </sheetViews>
  <sheetFormatPr defaultColWidth="9.1796875" defaultRowHeight="12.5" x14ac:dyDescent="0.25"/>
  <cols>
    <col min="1" max="1" width="14" style="2" customWidth="1"/>
    <col min="2" max="2" width="9.1796875" style="2"/>
    <col min="3" max="3" width="8.1796875" style="2" customWidth="1"/>
    <col min="4" max="6" width="7.7265625" style="2" customWidth="1"/>
    <col min="7" max="7" width="7.7265625" style="4" customWidth="1"/>
    <col min="8" max="14" width="7.7265625" style="2" customWidth="1"/>
    <col min="15" max="15" width="0" style="2" hidden="1" customWidth="1"/>
    <col min="16" max="16384" width="9.1796875" style="2"/>
  </cols>
  <sheetData>
    <row r="1" spans="1:14" ht="15" x14ac:dyDescent="0.3">
      <c r="A1" s="145" t="s">
        <v>0</v>
      </c>
      <c r="B1" s="146"/>
      <c r="C1" s="146"/>
      <c r="D1" s="146"/>
      <c r="E1" s="146"/>
      <c r="F1" s="146"/>
      <c r="G1" s="146"/>
      <c r="H1" s="146"/>
      <c r="I1" s="146"/>
      <c r="J1" s="146"/>
      <c r="K1" s="146"/>
      <c r="L1" s="146"/>
      <c r="M1" s="146"/>
      <c r="N1" s="147"/>
    </row>
    <row r="2" spans="1:14" ht="15" x14ac:dyDescent="0.25">
      <c r="A2" s="142" t="s">
        <v>91</v>
      </c>
      <c r="B2" s="143"/>
      <c r="C2" s="143"/>
      <c r="D2" s="143"/>
      <c r="E2" s="143"/>
      <c r="F2" s="143"/>
      <c r="G2" s="143"/>
      <c r="H2" s="143"/>
      <c r="I2" s="143"/>
      <c r="J2" s="143"/>
      <c r="K2" s="143"/>
      <c r="L2" s="143"/>
      <c r="M2" s="143"/>
      <c r="N2" s="144"/>
    </row>
    <row r="3" spans="1:14" ht="15.5" thickBot="1" x14ac:dyDescent="0.3">
      <c r="A3" s="139" t="s">
        <v>13</v>
      </c>
      <c r="B3" s="140"/>
      <c r="C3" s="140"/>
      <c r="D3" s="140"/>
      <c r="E3" s="140"/>
      <c r="F3" s="140"/>
      <c r="G3" s="140"/>
      <c r="H3" s="140"/>
      <c r="I3" s="140"/>
      <c r="J3" s="140"/>
      <c r="K3" s="140"/>
      <c r="L3" s="140"/>
      <c r="M3" s="140"/>
      <c r="N3" s="141"/>
    </row>
    <row r="4" spans="1:14" ht="13" x14ac:dyDescent="0.25">
      <c r="A4" s="45" t="s">
        <v>14</v>
      </c>
      <c r="B4" s="48" t="s">
        <v>15</v>
      </c>
      <c r="C4" s="49" t="s">
        <v>16</v>
      </c>
      <c r="D4" s="50" t="s">
        <v>17</v>
      </c>
      <c r="E4" s="52" t="s">
        <v>18</v>
      </c>
      <c r="F4" s="71" t="s">
        <v>19</v>
      </c>
      <c r="G4" s="91" t="s">
        <v>20</v>
      </c>
      <c r="H4" s="92" t="s">
        <v>21</v>
      </c>
      <c r="I4" s="51" t="s">
        <v>22</v>
      </c>
      <c r="J4" s="71" t="s">
        <v>23</v>
      </c>
      <c r="K4" s="72" t="s">
        <v>24</v>
      </c>
      <c r="L4" s="50" t="s">
        <v>25</v>
      </c>
      <c r="M4" s="51" t="s">
        <v>26</v>
      </c>
      <c r="N4" s="48" t="s">
        <v>27</v>
      </c>
    </row>
    <row r="5" spans="1:14" x14ac:dyDescent="0.25">
      <c r="A5" s="148" t="s">
        <v>28</v>
      </c>
      <c r="B5" s="80"/>
      <c r="C5" s="81"/>
      <c r="D5" s="82"/>
      <c r="E5" s="93"/>
      <c r="F5" s="83"/>
      <c r="G5" s="96"/>
      <c r="H5" s="97"/>
      <c r="I5" s="81"/>
      <c r="J5" s="83"/>
      <c r="K5" s="84" t="s">
        <v>29</v>
      </c>
      <c r="L5" s="82"/>
      <c r="M5" s="81" t="s">
        <v>30</v>
      </c>
      <c r="N5" s="85"/>
    </row>
    <row r="6" spans="1:14" x14ac:dyDescent="0.25">
      <c r="A6" s="149"/>
      <c r="B6" s="80" t="s">
        <v>31</v>
      </c>
      <c r="C6" s="81"/>
      <c r="D6" s="82" t="s">
        <v>32</v>
      </c>
      <c r="E6" s="93"/>
      <c r="F6" s="83" t="s">
        <v>32</v>
      </c>
      <c r="G6" s="95"/>
      <c r="H6" s="82" t="s">
        <v>32</v>
      </c>
      <c r="I6" s="81" t="s">
        <v>33</v>
      </c>
      <c r="J6" s="83" t="s">
        <v>32</v>
      </c>
      <c r="K6" s="84" t="s">
        <v>33</v>
      </c>
      <c r="L6" s="82" t="s">
        <v>32</v>
      </c>
      <c r="M6" s="81" t="s">
        <v>33</v>
      </c>
      <c r="N6" s="85" t="s">
        <v>32</v>
      </c>
    </row>
    <row r="7" spans="1:14" x14ac:dyDescent="0.25">
      <c r="A7" s="149"/>
      <c r="B7" s="80" t="s">
        <v>34</v>
      </c>
      <c r="C7" s="81" t="s">
        <v>35</v>
      </c>
      <c r="D7" s="82" t="s">
        <v>36</v>
      </c>
      <c r="E7" s="93"/>
      <c r="F7" s="83" t="s">
        <v>36</v>
      </c>
      <c r="G7" s="95" t="s">
        <v>29</v>
      </c>
      <c r="H7" s="82" t="s">
        <v>31</v>
      </c>
      <c r="I7" s="81" t="s">
        <v>37</v>
      </c>
      <c r="J7" s="83" t="s">
        <v>31</v>
      </c>
      <c r="K7" s="84" t="s">
        <v>37</v>
      </c>
      <c r="L7" s="82" t="s">
        <v>29</v>
      </c>
      <c r="M7" s="81" t="s">
        <v>38</v>
      </c>
      <c r="N7" s="85" t="s">
        <v>30</v>
      </c>
    </row>
    <row r="8" spans="1:14" ht="13" thickBot="1" x14ac:dyDescent="0.3">
      <c r="A8" s="150"/>
      <c r="B8" s="86" t="s">
        <v>39</v>
      </c>
      <c r="C8" s="79" t="s">
        <v>40</v>
      </c>
      <c r="D8" s="87" t="s">
        <v>39</v>
      </c>
      <c r="E8" s="94" t="s">
        <v>33</v>
      </c>
      <c r="F8" s="88" t="s">
        <v>39</v>
      </c>
      <c r="G8" s="89" t="s">
        <v>33</v>
      </c>
      <c r="H8" s="87" t="s">
        <v>33</v>
      </c>
      <c r="I8" s="79" t="s">
        <v>30</v>
      </c>
      <c r="J8" s="88" t="s">
        <v>33</v>
      </c>
      <c r="K8" s="89" t="s">
        <v>30</v>
      </c>
      <c r="L8" s="87" t="s">
        <v>33</v>
      </c>
      <c r="M8" s="79" t="s">
        <v>41</v>
      </c>
      <c r="N8" s="90" t="s">
        <v>33</v>
      </c>
    </row>
    <row r="9" spans="1:14" ht="17.25" customHeight="1" x14ac:dyDescent="0.25">
      <c r="A9" s="14" t="s">
        <v>42</v>
      </c>
      <c r="B9" s="66">
        <v>3028</v>
      </c>
      <c r="C9" s="32">
        <v>1555</v>
      </c>
      <c r="D9" s="16">
        <f>+C9/B9</f>
        <v>0.51354029062087181</v>
      </c>
      <c r="E9" s="44">
        <v>98</v>
      </c>
      <c r="F9" s="76">
        <f t="shared" ref="F9:F25" si="0">+E9/B9</f>
        <v>3.2364597093791282E-2</v>
      </c>
      <c r="G9" s="44">
        <v>8</v>
      </c>
      <c r="H9" s="16">
        <f>+G9/E9</f>
        <v>8.1632653061224483E-2</v>
      </c>
      <c r="I9" s="44">
        <v>4</v>
      </c>
      <c r="J9" s="75">
        <f>I9/E9</f>
        <v>4.0816326530612242E-2</v>
      </c>
      <c r="K9" s="44">
        <v>0</v>
      </c>
      <c r="L9" s="16">
        <f>+K9/G9</f>
        <v>0</v>
      </c>
      <c r="M9" s="44">
        <v>4</v>
      </c>
      <c r="N9" s="108">
        <f>M9/I9</f>
        <v>1</v>
      </c>
    </row>
    <row r="10" spans="1:14" ht="17.25" customHeight="1" x14ac:dyDescent="0.25">
      <c r="A10" s="17" t="s">
        <v>43</v>
      </c>
      <c r="B10" s="67">
        <v>12903</v>
      </c>
      <c r="C10" s="32">
        <v>7015</v>
      </c>
      <c r="D10" s="16">
        <f t="shared" ref="D10:D23" si="1">+C10/B10</f>
        <v>0.54367201426024958</v>
      </c>
      <c r="E10" s="44">
        <v>280</v>
      </c>
      <c r="F10" s="76">
        <f t="shared" si="0"/>
        <v>2.1700379756645741E-2</v>
      </c>
      <c r="G10" s="44">
        <v>78</v>
      </c>
      <c r="H10" s="16">
        <f t="shared" ref="H10:H25" si="2">+G10/E10</f>
        <v>0.27857142857142858</v>
      </c>
      <c r="I10" s="44">
        <v>80</v>
      </c>
      <c r="J10" s="76">
        <f>I10/E10</f>
        <v>0.2857142857142857</v>
      </c>
      <c r="K10" s="44">
        <v>69</v>
      </c>
      <c r="L10" s="16">
        <f t="shared" ref="L10:L25" si="3">+K10/G10</f>
        <v>0.88461538461538458</v>
      </c>
      <c r="M10" s="44">
        <v>76</v>
      </c>
      <c r="N10" s="33">
        <f>M10/I10</f>
        <v>0.95</v>
      </c>
    </row>
    <row r="11" spans="1:14" ht="17.25" customHeight="1" x14ac:dyDescent="0.25">
      <c r="A11" s="17" t="s">
        <v>44</v>
      </c>
      <c r="B11" s="67">
        <v>7850</v>
      </c>
      <c r="C11" s="32">
        <v>5171</v>
      </c>
      <c r="D11" s="16">
        <f t="shared" si="1"/>
        <v>0.65872611464968156</v>
      </c>
      <c r="E11" s="44">
        <v>300</v>
      </c>
      <c r="F11" s="76">
        <f t="shared" si="0"/>
        <v>3.8216560509554139E-2</v>
      </c>
      <c r="G11" s="44">
        <v>65</v>
      </c>
      <c r="H11" s="16">
        <f t="shared" si="2"/>
        <v>0.21666666666666667</v>
      </c>
      <c r="I11" s="44">
        <v>44</v>
      </c>
      <c r="J11" s="120">
        <f t="shared" ref="J11:J25" si="4">I11/E11</f>
        <v>0.14666666666666667</v>
      </c>
      <c r="K11" s="44">
        <v>25</v>
      </c>
      <c r="L11" s="16">
        <f t="shared" si="3"/>
        <v>0.38461538461538464</v>
      </c>
      <c r="M11" s="44">
        <v>19</v>
      </c>
      <c r="N11" s="33">
        <f t="shared" ref="N11:N23" si="5">M11/I11</f>
        <v>0.43181818181818182</v>
      </c>
    </row>
    <row r="12" spans="1:14" ht="17.25" customHeight="1" x14ac:dyDescent="0.25">
      <c r="A12" s="17" t="s">
        <v>45</v>
      </c>
      <c r="B12" s="67">
        <v>6369</v>
      </c>
      <c r="C12" s="32">
        <v>4035</v>
      </c>
      <c r="D12" s="16">
        <f t="shared" si="1"/>
        <v>0.63353744700894965</v>
      </c>
      <c r="E12" s="44">
        <v>189</v>
      </c>
      <c r="F12" s="76">
        <f t="shared" si="0"/>
        <v>2.9674988224211021E-2</v>
      </c>
      <c r="G12" s="44">
        <v>31</v>
      </c>
      <c r="H12" s="16">
        <f t="shared" si="2"/>
        <v>0.16402116402116401</v>
      </c>
      <c r="I12" s="44">
        <v>19</v>
      </c>
      <c r="J12" s="120">
        <f t="shared" si="4"/>
        <v>0.10052910052910052</v>
      </c>
      <c r="K12" s="44">
        <v>9</v>
      </c>
      <c r="L12" s="16">
        <f t="shared" si="3"/>
        <v>0.29032258064516131</v>
      </c>
      <c r="M12" s="44">
        <v>19</v>
      </c>
      <c r="N12" s="33">
        <f t="shared" si="5"/>
        <v>1</v>
      </c>
    </row>
    <row r="13" spans="1:14" ht="17.25" customHeight="1" x14ac:dyDescent="0.25">
      <c r="A13" s="17" t="s">
        <v>46</v>
      </c>
      <c r="B13" s="67">
        <v>2737</v>
      </c>
      <c r="C13" s="32">
        <v>1803</v>
      </c>
      <c r="D13" s="16">
        <f t="shared" si="1"/>
        <v>0.65875045670442089</v>
      </c>
      <c r="E13" s="44">
        <v>178</v>
      </c>
      <c r="F13" s="76">
        <f t="shared" si="0"/>
        <v>6.5034709535988305E-2</v>
      </c>
      <c r="G13" s="44">
        <v>46</v>
      </c>
      <c r="H13" s="16">
        <f t="shared" si="2"/>
        <v>0.25842696629213485</v>
      </c>
      <c r="I13" s="44">
        <v>67</v>
      </c>
      <c r="J13" s="120">
        <f t="shared" si="4"/>
        <v>0.37640449438202245</v>
      </c>
      <c r="K13" s="44">
        <v>30</v>
      </c>
      <c r="L13" s="16">
        <f t="shared" si="3"/>
        <v>0.65217391304347827</v>
      </c>
      <c r="M13" s="44">
        <v>57</v>
      </c>
      <c r="N13" s="33">
        <f t="shared" si="5"/>
        <v>0.85074626865671643</v>
      </c>
    </row>
    <row r="14" spans="1:14" ht="17.25" customHeight="1" x14ac:dyDescent="0.25">
      <c r="A14" s="17" t="s">
        <v>47</v>
      </c>
      <c r="B14" s="67">
        <v>9062</v>
      </c>
      <c r="C14" s="68">
        <v>5901</v>
      </c>
      <c r="D14" s="16">
        <f t="shared" si="1"/>
        <v>0.65118075480026483</v>
      </c>
      <c r="E14" s="73">
        <v>345</v>
      </c>
      <c r="F14" s="76">
        <f t="shared" si="0"/>
        <v>3.8071065989847719E-2</v>
      </c>
      <c r="G14" s="73">
        <v>64</v>
      </c>
      <c r="H14" s="16">
        <f t="shared" si="2"/>
        <v>0.1855072463768116</v>
      </c>
      <c r="I14" s="73">
        <v>90</v>
      </c>
      <c r="J14" s="120">
        <f t="shared" si="4"/>
        <v>0.2608695652173913</v>
      </c>
      <c r="K14" s="73">
        <v>49</v>
      </c>
      <c r="L14" s="16">
        <f t="shared" si="3"/>
        <v>0.765625</v>
      </c>
      <c r="M14" s="73">
        <v>87</v>
      </c>
      <c r="N14" s="33">
        <f t="shared" si="5"/>
        <v>0.96666666666666667</v>
      </c>
    </row>
    <row r="15" spans="1:14" ht="17.25" customHeight="1" x14ac:dyDescent="0.25">
      <c r="A15" s="14" t="s">
        <v>48</v>
      </c>
      <c r="B15" s="66">
        <v>2781</v>
      </c>
      <c r="C15" s="32">
        <v>1646</v>
      </c>
      <c r="D15" s="16">
        <f t="shared" si="1"/>
        <v>0.59187342682488309</v>
      </c>
      <c r="E15" s="44">
        <v>121</v>
      </c>
      <c r="F15" s="76">
        <f t="shared" si="0"/>
        <v>4.3509528946422148E-2</v>
      </c>
      <c r="G15" s="44">
        <v>27</v>
      </c>
      <c r="H15" s="16">
        <f t="shared" si="2"/>
        <v>0.2231404958677686</v>
      </c>
      <c r="I15" s="44">
        <v>37</v>
      </c>
      <c r="J15" s="120">
        <f t="shared" si="4"/>
        <v>0.30578512396694213</v>
      </c>
      <c r="K15" s="44">
        <v>18</v>
      </c>
      <c r="L15" s="16">
        <f t="shared" si="3"/>
        <v>0.66666666666666663</v>
      </c>
      <c r="M15" s="44">
        <v>23</v>
      </c>
      <c r="N15" s="33">
        <f t="shared" si="5"/>
        <v>0.6216216216216216</v>
      </c>
    </row>
    <row r="16" spans="1:14" ht="17.25" customHeight="1" x14ac:dyDescent="0.25">
      <c r="A16" s="17" t="s">
        <v>49</v>
      </c>
      <c r="B16" s="67">
        <v>7654</v>
      </c>
      <c r="C16" s="32">
        <v>4105</v>
      </c>
      <c r="D16" s="16">
        <f t="shared" si="1"/>
        <v>0.5363208779723021</v>
      </c>
      <c r="E16" s="44">
        <v>197</v>
      </c>
      <c r="F16" s="76">
        <f t="shared" si="0"/>
        <v>2.5738176117062972E-2</v>
      </c>
      <c r="G16" s="44">
        <v>48</v>
      </c>
      <c r="H16" s="16">
        <f t="shared" si="2"/>
        <v>0.24365482233502539</v>
      </c>
      <c r="I16" s="44">
        <v>29</v>
      </c>
      <c r="J16" s="120">
        <f t="shared" si="4"/>
        <v>0.14720812182741116</v>
      </c>
      <c r="K16" s="44">
        <v>19</v>
      </c>
      <c r="L16" s="16">
        <f t="shared" si="3"/>
        <v>0.39583333333333331</v>
      </c>
      <c r="M16" s="44">
        <v>20</v>
      </c>
      <c r="N16" s="33">
        <f t="shared" si="5"/>
        <v>0.68965517241379315</v>
      </c>
    </row>
    <row r="17" spans="1:14" ht="17.25" customHeight="1" x14ac:dyDescent="0.25">
      <c r="A17" s="17" t="s">
        <v>50</v>
      </c>
      <c r="B17" s="67">
        <v>3939</v>
      </c>
      <c r="C17" s="32">
        <v>2214</v>
      </c>
      <c r="D17" s="16">
        <f t="shared" si="1"/>
        <v>0.56207159177456212</v>
      </c>
      <c r="E17" s="44">
        <v>186</v>
      </c>
      <c r="F17" s="76">
        <f t="shared" si="0"/>
        <v>4.7220106626047219E-2</v>
      </c>
      <c r="G17" s="44">
        <v>54</v>
      </c>
      <c r="H17" s="16">
        <f t="shared" si="2"/>
        <v>0.29032258064516131</v>
      </c>
      <c r="I17" s="44">
        <v>85</v>
      </c>
      <c r="J17" s="120">
        <f t="shared" si="4"/>
        <v>0.45698924731182794</v>
      </c>
      <c r="K17" s="44">
        <v>36</v>
      </c>
      <c r="L17" s="16">
        <f t="shared" si="3"/>
        <v>0.66666666666666663</v>
      </c>
      <c r="M17" s="44">
        <v>85</v>
      </c>
      <c r="N17" s="33">
        <f>IF(M17&gt;0,M17/I17,0)</f>
        <v>1</v>
      </c>
    </row>
    <row r="18" spans="1:14" ht="17.25" customHeight="1" x14ac:dyDescent="0.25">
      <c r="A18" s="17" t="s">
        <v>51</v>
      </c>
      <c r="B18" s="67">
        <v>16711</v>
      </c>
      <c r="C18" s="32">
        <v>6719</v>
      </c>
      <c r="D18" s="16">
        <f t="shared" si="1"/>
        <v>0.40207049248997667</v>
      </c>
      <c r="E18" s="44">
        <v>406</v>
      </c>
      <c r="F18" s="76">
        <f t="shared" si="0"/>
        <v>2.4295374304350428E-2</v>
      </c>
      <c r="G18" s="44">
        <v>37</v>
      </c>
      <c r="H18" s="16">
        <f t="shared" si="2"/>
        <v>9.1133004926108374E-2</v>
      </c>
      <c r="I18" s="44">
        <v>49</v>
      </c>
      <c r="J18" s="120">
        <f t="shared" si="4"/>
        <v>0.1206896551724138</v>
      </c>
      <c r="K18" s="44">
        <v>16</v>
      </c>
      <c r="L18" s="16">
        <f t="shared" si="3"/>
        <v>0.43243243243243246</v>
      </c>
      <c r="M18" s="44">
        <v>31</v>
      </c>
      <c r="N18" s="33">
        <f t="shared" si="5"/>
        <v>0.63265306122448983</v>
      </c>
    </row>
    <row r="19" spans="1:14" ht="17.25" customHeight="1" x14ac:dyDescent="0.25">
      <c r="A19" s="17" t="s">
        <v>52</v>
      </c>
      <c r="B19" s="67">
        <v>8909</v>
      </c>
      <c r="C19" s="32">
        <v>5573</v>
      </c>
      <c r="D19" s="16">
        <f t="shared" si="1"/>
        <v>0.62554719946121895</v>
      </c>
      <c r="E19" s="44">
        <v>224</v>
      </c>
      <c r="F19" s="76">
        <f t="shared" si="0"/>
        <v>2.5143113705241891E-2</v>
      </c>
      <c r="G19" s="44">
        <v>54</v>
      </c>
      <c r="H19" s="16">
        <f t="shared" si="2"/>
        <v>0.24107142857142858</v>
      </c>
      <c r="I19" s="44">
        <v>55</v>
      </c>
      <c r="J19" s="120">
        <f t="shared" si="4"/>
        <v>0.24553571428571427</v>
      </c>
      <c r="K19" s="44">
        <v>34</v>
      </c>
      <c r="L19" s="16">
        <f t="shared" si="3"/>
        <v>0.62962962962962965</v>
      </c>
      <c r="M19" s="44">
        <v>47</v>
      </c>
      <c r="N19" s="33">
        <f t="shared" si="5"/>
        <v>0.8545454545454545</v>
      </c>
    </row>
    <row r="20" spans="1:14" ht="17.25" customHeight="1" x14ac:dyDescent="0.25">
      <c r="A20" s="17" t="s">
        <v>53</v>
      </c>
      <c r="B20" s="67">
        <v>10405</v>
      </c>
      <c r="C20" s="32">
        <v>8302</v>
      </c>
      <c r="D20" s="16">
        <f t="shared" si="1"/>
        <v>0.79788563190773665</v>
      </c>
      <c r="E20" s="44">
        <v>298</v>
      </c>
      <c r="F20" s="76">
        <f t="shared" si="0"/>
        <v>2.8640076886112444E-2</v>
      </c>
      <c r="G20" s="44">
        <v>59</v>
      </c>
      <c r="H20" s="16">
        <f t="shared" si="2"/>
        <v>0.19798657718120805</v>
      </c>
      <c r="I20" s="44">
        <v>95</v>
      </c>
      <c r="J20" s="120">
        <f t="shared" si="4"/>
        <v>0.31879194630872482</v>
      </c>
      <c r="K20" s="44">
        <v>38</v>
      </c>
      <c r="L20" s="16">
        <f t="shared" si="3"/>
        <v>0.64406779661016944</v>
      </c>
      <c r="M20" s="44">
        <v>21</v>
      </c>
      <c r="N20" s="33">
        <f t="shared" si="5"/>
        <v>0.22105263157894736</v>
      </c>
    </row>
    <row r="21" spans="1:14" ht="17.25" customHeight="1" x14ac:dyDescent="0.25">
      <c r="A21" s="17" t="s">
        <v>54</v>
      </c>
      <c r="B21" s="67">
        <v>9363</v>
      </c>
      <c r="C21" s="32">
        <v>7580</v>
      </c>
      <c r="D21" s="16">
        <f t="shared" si="1"/>
        <v>0.80956958239880383</v>
      </c>
      <c r="E21" s="44">
        <v>309</v>
      </c>
      <c r="F21" s="76">
        <f t="shared" si="0"/>
        <v>3.3002242870874721E-2</v>
      </c>
      <c r="G21" s="44">
        <v>49</v>
      </c>
      <c r="H21" s="16">
        <f t="shared" si="2"/>
        <v>0.15857605177993528</v>
      </c>
      <c r="I21" s="44">
        <v>40</v>
      </c>
      <c r="J21" s="120">
        <f t="shared" si="4"/>
        <v>0.12944983818770225</v>
      </c>
      <c r="K21" s="44">
        <v>21</v>
      </c>
      <c r="L21" s="16">
        <f t="shared" si="3"/>
        <v>0.42857142857142855</v>
      </c>
      <c r="M21" s="44">
        <v>29</v>
      </c>
      <c r="N21" s="33">
        <f t="shared" si="5"/>
        <v>0.72499999999999998</v>
      </c>
    </row>
    <row r="22" spans="1:14" ht="17.25" customHeight="1" x14ac:dyDescent="0.25">
      <c r="A22" s="17" t="s">
        <v>55</v>
      </c>
      <c r="B22" s="67">
        <v>4061</v>
      </c>
      <c r="C22" s="32">
        <v>3059</v>
      </c>
      <c r="D22" s="16">
        <f t="shared" si="1"/>
        <v>0.75326274316670772</v>
      </c>
      <c r="E22" s="44">
        <v>175</v>
      </c>
      <c r="F22" s="76">
        <f t="shared" si="0"/>
        <v>4.3092834277271605E-2</v>
      </c>
      <c r="G22" s="44">
        <v>41</v>
      </c>
      <c r="H22" s="16">
        <f t="shared" si="2"/>
        <v>0.23428571428571429</v>
      </c>
      <c r="I22" s="44">
        <v>42</v>
      </c>
      <c r="J22" s="120">
        <f t="shared" si="4"/>
        <v>0.24</v>
      </c>
      <c r="K22" s="44">
        <v>22</v>
      </c>
      <c r="L22" s="16">
        <f t="shared" si="3"/>
        <v>0.53658536585365857</v>
      </c>
      <c r="M22" s="44">
        <v>36</v>
      </c>
      <c r="N22" s="33">
        <f t="shared" si="5"/>
        <v>0.8571428571428571</v>
      </c>
    </row>
    <row r="23" spans="1:14" ht="17.25" customHeight="1" x14ac:dyDescent="0.25">
      <c r="A23" s="17" t="s">
        <v>56</v>
      </c>
      <c r="B23" s="67">
        <v>5074</v>
      </c>
      <c r="C23" s="32">
        <v>3365</v>
      </c>
      <c r="D23" s="16">
        <f t="shared" si="1"/>
        <v>0.66318486401261334</v>
      </c>
      <c r="E23" s="44">
        <v>168</v>
      </c>
      <c r="F23" s="76">
        <f t="shared" si="0"/>
        <v>3.3109972408356329E-2</v>
      </c>
      <c r="G23" s="44">
        <v>13</v>
      </c>
      <c r="H23" s="16">
        <f t="shared" si="2"/>
        <v>7.7380952380952384E-2</v>
      </c>
      <c r="I23" s="44">
        <v>21</v>
      </c>
      <c r="J23" s="120">
        <f t="shared" si="4"/>
        <v>0.125</v>
      </c>
      <c r="K23" s="44">
        <v>5</v>
      </c>
      <c r="L23" s="16">
        <f t="shared" si="3"/>
        <v>0.38461538461538464</v>
      </c>
      <c r="M23" s="44">
        <v>17</v>
      </c>
      <c r="N23" s="33">
        <f t="shared" si="5"/>
        <v>0.80952380952380953</v>
      </c>
    </row>
    <row r="24" spans="1:14" ht="17.25" customHeight="1" thickBot="1" x14ac:dyDescent="0.3">
      <c r="A24" s="17" t="s">
        <v>57</v>
      </c>
      <c r="B24" s="69">
        <v>8519</v>
      </c>
      <c r="C24" s="34">
        <v>6240</v>
      </c>
      <c r="D24" s="20">
        <f>+C24/B24</f>
        <v>0.73248033806784829</v>
      </c>
      <c r="E24" s="74">
        <v>256</v>
      </c>
      <c r="F24" s="77">
        <f t="shared" si="0"/>
        <v>3.0050475407911725E-2</v>
      </c>
      <c r="G24" s="74">
        <v>39</v>
      </c>
      <c r="H24" s="20">
        <f t="shared" si="2"/>
        <v>0.15234375</v>
      </c>
      <c r="I24" s="74">
        <v>31</v>
      </c>
      <c r="J24" s="121">
        <f t="shared" si="4"/>
        <v>0.12109375</v>
      </c>
      <c r="K24" s="74">
        <v>17</v>
      </c>
      <c r="L24" s="20">
        <f t="shared" si="3"/>
        <v>0.4358974358974359</v>
      </c>
      <c r="M24" s="74">
        <v>28</v>
      </c>
      <c r="N24" s="33">
        <f>M24/I24</f>
        <v>0.90322580645161288</v>
      </c>
    </row>
    <row r="25" spans="1:14" ht="17.25" customHeight="1" thickBot="1" x14ac:dyDescent="0.3">
      <c r="A25" s="98" t="s">
        <v>58</v>
      </c>
      <c r="B25" s="70">
        <v>119365</v>
      </c>
      <c r="C25" s="35">
        <v>74283</v>
      </c>
      <c r="D25" s="23">
        <f>+C25/B25</f>
        <v>0.62231809994554521</v>
      </c>
      <c r="E25" s="42">
        <v>3730</v>
      </c>
      <c r="F25" s="78">
        <f t="shared" si="0"/>
        <v>3.1248690989821137E-2</v>
      </c>
      <c r="G25" s="42">
        <v>713</v>
      </c>
      <c r="H25" s="23">
        <f t="shared" si="2"/>
        <v>0.19115281501340484</v>
      </c>
      <c r="I25" s="42">
        <v>788</v>
      </c>
      <c r="J25" s="78">
        <f t="shared" si="4"/>
        <v>0.21126005361930295</v>
      </c>
      <c r="K25" s="42">
        <v>408</v>
      </c>
      <c r="L25" s="23">
        <f t="shared" si="3"/>
        <v>0.57223001402524543</v>
      </c>
      <c r="M25" s="42">
        <v>599</v>
      </c>
      <c r="N25" s="36">
        <f>+M25/I25</f>
        <v>0.76015228426395942</v>
      </c>
    </row>
  </sheetData>
  <mergeCells count="4">
    <mergeCell ref="A3:N3"/>
    <mergeCell ref="A2:N2"/>
    <mergeCell ref="A1:N1"/>
    <mergeCell ref="A5:A8"/>
  </mergeCells>
  <phoneticPr fontId="2" type="noConversion"/>
  <printOptions horizontalCentered="1" verticalCentered="1"/>
  <pageMargins left="0.51" right="0.5" top="0.75" bottom="0.75" header="0.12" footer="0.5"/>
  <pageSetup orientation="landscape" r:id="rId1"/>
  <headerFooter alignWithMargins="0"/>
  <ignoredErrors>
    <ignoredError sqref="N17"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6"/>
  <sheetViews>
    <sheetView zoomScaleNormal="75" workbookViewId="0">
      <pane ySplit="7" topLeftCell="A8" activePane="bottomLeft" state="frozen"/>
      <selection activeCell="C1" sqref="C1"/>
      <selection pane="bottomLeft" activeCell="A27" sqref="A27"/>
    </sheetView>
  </sheetViews>
  <sheetFormatPr defaultColWidth="9.1796875" defaultRowHeight="12.5" x14ac:dyDescent="0.25"/>
  <cols>
    <col min="1" max="1" width="21.1796875" style="2" customWidth="1"/>
    <col min="2" max="2" width="12.1796875" style="2" customWidth="1"/>
    <col min="3" max="4" width="11.26953125" style="2" bestFit="1" customWidth="1"/>
    <col min="5" max="5" width="9.453125" style="2" bestFit="1" customWidth="1"/>
    <col min="6" max="8" width="11.26953125" style="2" bestFit="1" customWidth="1"/>
    <col min="9" max="9" width="9.453125" style="2" bestFit="1" customWidth="1"/>
    <col min="10" max="10" width="10.453125" style="2" bestFit="1" customWidth="1"/>
    <col min="11" max="11" width="9.453125" style="2" bestFit="1" customWidth="1"/>
    <col min="12" max="12" width="11" style="2" customWidth="1"/>
    <col min="13" max="13" width="0" style="2" hidden="1" customWidth="1"/>
    <col min="14" max="16384" width="9.1796875" style="2"/>
  </cols>
  <sheetData>
    <row r="1" spans="1:14" s="1" customFormat="1" ht="18.75" customHeight="1" x14ac:dyDescent="0.25">
      <c r="A1" s="154" t="str">
        <f>'1- Populations in Cohort'!A1:N1</f>
        <v xml:space="preserve">TAB 10 - LABOR EXCHANGE PERFORMANCE SUMMARY </v>
      </c>
      <c r="B1" s="155"/>
      <c r="C1" s="155"/>
      <c r="D1" s="155"/>
      <c r="E1" s="155"/>
      <c r="F1" s="155"/>
      <c r="G1" s="155"/>
      <c r="H1" s="155"/>
      <c r="I1" s="155"/>
      <c r="J1" s="155"/>
      <c r="K1" s="156"/>
      <c r="L1" s="6"/>
      <c r="M1" s="6"/>
      <c r="N1" s="6"/>
    </row>
    <row r="2" spans="1:14" s="1" customFormat="1" ht="18.75" customHeight="1" x14ac:dyDescent="0.25">
      <c r="A2" s="142" t="str">
        <f>'1- Populations in Cohort'!A2:N2</f>
        <v>FY24 QUARTER ENDING JUNE 30, 2024</v>
      </c>
      <c r="B2" s="157"/>
      <c r="C2" s="157"/>
      <c r="D2" s="157"/>
      <c r="E2" s="157"/>
      <c r="F2" s="157"/>
      <c r="G2" s="157"/>
      <c r="H2" s="157"/>
      <c r="I2" s="157"/>
      <c r="J2" s="157"/>
      <c r="K2" s="158"/>
      <c r="L2" s="6"/>
      <c r="M2" s="6"/>
      <c r="N2" s="6"/>
    </row>
    <row r="3" spans="1:14" s="1" customFormat="1" ht="18.75" customHeight="1" thickBot="1" x14ac:dyDescent="0.3">
      <c r="A3" s="159" t="s">
        <v>59</v>
      </c>
      <c r="B3" s="160"/>
      <c r="C3" s="160"/>
      <c r="D3" s="160"/>
      <c r="E3" s="160"/>
      <c r="F3" s="160"/>
      <c r="G3" s="160"/>
      <c r="H3" s="160"/>
      <c r="I3" s="160"/>
      <c r="J3" s="160"/>
      <c r="K3" s="161"/>
      <c r="L3" s="6"/>
      <c r="M3" s="6"/>
      <c r="N3" s="6"/>
    </row>
    <row r="4" spans="1:14" s="1" customFormat="1" ht="13" x14ac:dyDescent="0.25">
      <c r="A4" s="45" t="s">
        <v>14</v>
      </c>
      <c r="B4" s="53" t="s">
        <v>15</v>
      </c>
      <c r="C4" s="46" t="s">
        <v>16</v>
      </c>
      <c r="D4" s="46" t="s">
        <v>17</v>
      </c>
      <c r="E4" s="47" t="s">
        <v>18</v>
      </c>
      <c r="F4" s="54" t="s">
        <v>60</v>
      </c>
      <c r="G4" s="46" t="s">
        <v>20</v>
      </c>
      <c r="H4" s="46" t="s">
        <v>61</v>
      </c>
      <c r="I4" s="47" t="s">
        <v>22</v>
      </c>
      <c r="J4" s="52" t="s">
        <v>62</v>
      </c>
      <c r="K4" s="62" t="s">
        <v>24</v>
      </c>
    </row>
    <row r="5" spans="1:14" s="3" customFormat="1" x14ac:dyDescent="0.25">
      <c r="A5" s="169" t="s">
        <v>63</v>
      </c>
      <c r="B5" s="172" t="s">
        <v>64</v>
      </c>
      <c r="C5" s="175" t="s">
        <v>65</v>
      </c>
      <c r="D5" s="175" t="s">
        <v>66</v>
      </c>
      <c r="E5" s="151" t="s">
        <v>67</v>
      </c>
      <c r="F5" s="172" t="s">
        <v>68</v>
      </c>
      <c r="G5" s="175" t="s">
        <v>69</v>
      </c>
      <c r="H5" s="175" t="s">
        <v>70</v>
      </c>
      <c r="I5" s="151" t="s">
        <v>67</v>
      </c>
      <c r="J5" s="178" t="s">
        <v>71</v>
      </c>
      <c r="K5" s="151" t="s">
        <v>67</v>
      </c>
    </row>
    <row r="6" spans="1:14" s="3" customFormat="1" x14ac:dyDescent="0.25">
      <c r="A6" s="170"/>
      <c r="B6" s="173"/>
      <c r="C6" s="176"/>
      <c r="D6" s="176"/>
      <c r="E6" s="152"/>
      <c r="F6" s="173"/>
      <c r="G6" s="176"/>
      <c r="H6" s="176"/>
      <c r="I6" s="152"/>
      <c r="J6" s="179"/>
      <c r="K6" s="152"/>
    </row>
    <row r="7" spans="1:14" s="3" customFormat="1" ht="13" thickBot="1" x14ac:dyDescent="0.3">
      <c r="A7" s="171"/>
      <c r="B7" s="174"/>
      <c r="C7" s="177"/>
      <c r="D7" s="177"/>
      <c r="E7" s="153"/>
      <c r="F7" s="174"/>
      <c r="G7" s="177"/>
      <c r="H7" s="177"/>
      <c r="I7" s="153"/>
      <c r="J7" s="180"/>
      <c r="K7" s="153"/>
    </row>
    <row r="8" spans="1:14" s="3" customFormat="1" ht="17.25" customHeight="1" x14ac:dyDescent="0.25">
      <c r="A8" s="14" t="s">
        <v>42</v>
      </c>
      <c r="B8" s="15">
        <v>2444</v>
      </c>
      <c r="C8" s="32">
        <v>1576</v>
      </c>
      <c r="D8" s="58">
        <f>+C8/B8</f>
        <v>0.64484451718494273</v>
      </c>
      <c r="E8" s="16">
        <f>D8/0.63</f>
        <v>1.0235627256903852</v>
      </c>
      <c r="F8" s="32">
        <v>2028</v>
      </c>
      <c r="G8" s="43">
        <v>1263</v>
      </c>
      <c r="H8" s="56">
        <f>+G8/F8</f>
        <v>0.62278106508875741</v>
      </c>
      <c r="I8" s="16">
        <f>H8/0.65</f>
        <v>0.95812471552116518</v>
      </c>
      <c r="J8" s="64">
        <v>8040.1</v>
      </c>
      <c r="K8" s="33">
        <f>(J8/8100)</f>
        <v>0.99260493827160501</v>
      </c>
    </row>
    <row r="9" spans="1:14" s="3" customFormat="1" ht="17.25" customHeight="1" x14ac:dyDescent="0.25">
      <c r="A9" s="17" t="s">
        <v>43</v>
      </c>
      <c r="B9" s="15">
        <v>8131</v>
      </c>
      <c r="C9" s="32">
        <v>5203</v>
      </c>
      <c r="D9" s="58">
        <f t="shared" ref="D9:D24" si="0">+C9/B9</f>
        <v>0.63989669167384089</v>
      </c>
      <c r="E9" s="16">
        <f t="shared" ref="E9:E24" si="1">D9/0.63</f>
        <v>1.015709034402922</v>
      </c>
      <c r="F9" s="32">
        <v>6998</v>
      </c>
      <c r="G9" s="44">
        <v>4625</v>
      </c>
      <c r="H9" s="56">
        <f t="shared" ref="H9:H24" si="2">+G9/F9</f>
        <v>0.6609031151757645</v>
      </c>
      <c r="I9" s="16">
        <f t="shared" ref="I9:I23" si="3">H9/0.65</f>
        <v>1.0167740233473299</v>
      </c>
      <c r="J9" s="65">
        <v>10867.52</v>
      </c>
      <c r="K9" s="33">
        <f t="shared" ref="K9:K23" si="4">(J9/8100)</f>
        <v>1.3416691358024693</v>
      </c>
    </row>
    <row r="10" spans="1:14" s="3" customFormat="1" ht="17.25" customHeight="1" x14ac:dyDescent="0.25">
      <c r="A10" s="17" t="s">
        <v>44</v>
      </c>
      <c r="B10" s="15">
        <v>5489</v>
      </c>
      <c r="C10" s="32">
        <v>3592</v>
      </c>
      <c r="D10" s="58">
        <f t="shared" si="0"/>
        <v>0.65439970850792495</v>
      </c>
      <c r="E10" s="16">
        <f t="shared" si="1"/>
        <v>1.0387296960443253</v>
      </c>
      <c r="F10" s="32">
        <v>4425</v>
      </c>
      <c r="G10" s="44">
        <v>2999</v>
      </c>
      <c r="H10" s="56">
        <f t="shared" si="2"/>
        <v>0.67774011299435033</v>
      </c>
      <c r="I10" s="16">
        <f t="shared" si="3"/>
        <v>1.042677096914385</v>
      </c>
      <c r="J10" s="65">
        <v>10078.459999999999</v>
      </c>
      <c r="K10" s="33">
        <f t="shared" si="4"/>
        <v>1.2442543209876542</v>
      </c>
    </row>
    <row r="11" spans="1:14" s="3" customFormat="1" ht="17.25" customHeight="1" x14ac:dyDescent="0.25">
      <c r="A11" s="17" t="s">
        <v>45</v>
      </c>
      <c r="B11" s="15">
        <v>4732</v>
      </c>
      <c r="C11" s="32">
        <v>3143</v>
      </c>
      <c r="D11" s="58">
        <f t="shared" si="0"/>
        <v>0.66420118343195267</v>
      </c>
      <c r="E11" s="16">
        <f t="shared" si="1"/>
        <v>1.0542875927491313</v>
      </c>
      <c r="F11" s="32">
        <v>4245</v>
      </c>
      <c r="G11" s="44">
        <v>2896</v>
      </c>
      <c r="H11" s="56">
        <f t="shared" si="2"/>
        <v>0.68221436984687867</v>
      </c>
      <c r="I11" s="16">
        <f t="shared" si="3"/>
        <v>1.0495605689951979</v>
      </c>
      <c r="J11" s="65">
        <v>10944</v>
      </c>
      <c r="K11" s="33">
        <f t="shared" si="4"/>
        <v>1.3511111111111112</v>
      </c>
    </row>
    <row r="12" spans="1:14" s="3" customFormat="1" ht="17.25" customHeight="1" x14ac:dyDescent="0.25">
      <c r="A12" s="17" t="s">
        <v>72</v>
      </c>
      <c r="B12" s="15">
        <v>2149</v>
      </c>
      <c r="C12" s="32">
        <v>1356</v>
      </c>
      <c r="D12" s="58">
        <f t="shared" si="0"/>
        <v>0.63099115867845512</v>
      </c>
      <c r="E12" s="16">
        <f t="shared" si="1"/>
        <v>1.0015732677435796</v>
      </c>
      <c r="F12" s="32">
        <v>1917</v>
      </c>
      <c r="G12" s="44">
        <v>1200</v>
      </c>
      <c r="H12" s="56">
        <f t="shared" si="2"/>
        <v>0.6259780907668232</v>
      </c>
      <c r="I12" s="16">
        <f t="shared" si="3"/>
        <v>0.96304321656434333</v>
      </c>
      <c r="J12" s="65">
        <v>10089.33</v>
      </c>
      <c r="K12" s="33">
        <f t="shared" si="4"/>
        <v>1.2455962962962963</v>
      </c>
    </row>
    <row r="13" spans="1:14" s="3" customFormat="1" ht="17.25" customHeight="1" x14ac:dyDescent="0.25">
      <c r="A13" s="17" t="s">
        <v>47</v>
      </c>
      <c r="B13" s="15">
        <v>6420</v>
      </c>
      <c r="C13" s="32">
        <v>4272</v>
      </c>
      <c r="D13" s="58">
        <f t="shared" si="0"/>
        <v>0.66542056074766354</v>
      </c>
      <c r="E13" s="16">
        <f t="shared" si="1"/>
        <v>1.0562231122978787</v>
      </c>
      <c r="F13" s="32">
        <v>4703</v>
      </c>
      <c r="G13" s="44">
        <v>3267</v>
      </c>
      <c r="H13" s="56">
        <f t="shared" si="2"/>
        <v>0.69466298107590896</v>
      </c>
      <c r="I13" s="16">
        <f t="shared" si="3"/>
        <v>1.0687122785783214</v>
      </c>
      <c r="J13" s="65">
        <v>10806.76</v>
      </c>
      <c r="K13" s="33">
        <f t="shared" si="4"/>
        <v>1.334167901234568</v>
      </c>
    </row>
    <row r="14" spans="1:14" s="3" customFormat="1" ht="17.25" customHeight="1" x14ac:dyDescent="0.25">
      <c r="A14" s="14" t="s">
        <v>73</v>
      </c>
      <c r="B14" s="15">
        <v>2251</v>
      </c>
      <c r="C14" s="32">
        <v>1431</v>
      </c>
      <c r="D14" s="58">
        <f t="shared" si="0"/>
        <v>0.63571745890715237</v>
      </c>
      <c r="E14" s="16">
        <f t="shared" si="1"/>
        <v>1.0090753315986545</v>
      </c>
      <c r="F14" s="32">
        <v>1913</v>
      </c>
      <c r="G14" s="44">
        <v>1278</v>
      </c>
      <c r="H14" s="56">
        <f t="shared" si="2"/>
        <v>0.66806063774176683</v>
      </c>
      <c r="I14" s="16">
        <f t="shared" si="3"/>
        <v>1.0277855965257952</v>
      </c>
      <c r="J14" s="65">
        <v>9378.9749999999985</v>
      </c>
      <c r="K14" s="33">
        <f t="shared" si="4"/>
        <v>1.1578981481481481</v>
      </c>
    </row>
    <row r="15" spans="1:14" s="3" customFormat="1" ht="17.25" customHeight="1" x14ac:dyDescent="0.25">
      <c r="A15" s="17" t="s">
        <v>74</v>
      </c>
      <c r="B15" s="15">
        <v>5414</v>
      </c>
      <c r="C15" s="32">
        <v>3414</v>
      </c>
      <c r="D15" s="58">
        <f t="shared" si="0"/>
        <v>0.63058736608792021</v>
      </c>
      <c r="E15" s="16">
        <f t="shared" si="1"/>
        <v>1.000932327123683</v>
      </c>
      <c r="F15" s="32">
        <v>4302</v>
      </c>
      <c r="G15" s="44">
        <v>2837</v>
      </c>
      <c r="H15" s="56">
        <f t="shared" si="2"/>
        <v>0.65946071594607159</v>
      </c>
      <c r="I15" s="16">
        <f t="shared" si="3"/>
        <v>1.014554947609341</v>
      </c>
      <c r="J15" s="65">
        <v>10466.16</v>
      </c>
      <c r="K15" s="33">
        <f t="shared" si="4"/>
        <v>1.2921185185185184</v>
      </c>
    </row>
    <row r="16" spans="1:14" s="3" customFormat="1" ht="17.25" customHeight="1" x14ac:dyDescent="0.25">
      <c r="A16" s="17" t="s">
        <v>75</v>
      </c>
      <c r="B16" s="15">
        <v>3287</v>
      </c>
      <c r="C16" s="32">
        <v>2057</v>
      </c>
      <c r="D16" s="58">
        <f t="shared" si="0"/>
        <v>0.62579860054761183</v>
      </c>
      <c r="E16" s="16">
        <f t="shared" si="1"/>
        <v>0.99333111198033619</v>
      </c>
      <c r="F16" s="32">
        <v>2726</v>
      </c>
      <c r="G16" s="44">
        <v>1775</v>
      </c>
      <c r="H16" s="56">
        <f t="shared" si="2"/>
        <v>0.65113719735876741</v>
      </c>
      <c r="I16" s="16">
        <f t="shared" si="3"/>
        <v>1.0017495343981038</v>
      </c>
      <c r="J16" s="65">
        <v>9108.01</v>
      </c>
      <c r="K16" s="33">
        <f t="shared" si="4"/>
        <v>1.1244456790123456</v>
      </c>
    </row>
    <row r="17" spans="1:12" s="3" customFormat="1" ht="17.25" customHeight="1" x14ac:dyDescent="0.25">
      <c r="A17" s="17" t="s">
        <v>51</v>
      </c>
      <c r="B17" s="15">
        <v>14195</v>
      </c>
      <c r="C17" s="32">
        <v>8289</v>
      </c>
      <c r="D17" s="58">
        <f t="shared" si="0"/>
        <v>0.58393800634026061</v>
      </c>
      <c r="E17" s="16">
        <f t="shared" si="1"/>
        <v>0.92688572434962002</v>
      </c>
      <c r="F17" s="32">
        <v>11395</v>
      </c>
      <c r="G17" s="44">
        <v>6617</v>
      </c>
      <c r="H17" s="56">
        <f t="shared" si="2"/>
        <v>0.58069328652917951</v>
      </c>
      <c r="I17" s="16">
        <f t="shared" si="3"/>
        <v>0.89337428696796839</v>
      </c>
      <c r="J17" s="65">
        <v>7824.69</v>
      </c>
      <c r="K17" s="33">
        <f t="shared" si="4"/>
        <v>0.96601111111111104</v>
      </c>
    </row>
    <row r="18" spans="1:12" s="3" customFormat="1" ht="17.25" customHeight="1" x14ac:dyDescent="0.25">
      <c r="A18" s="17" t="s">
        <v>76</v>
      </c>
      <c r="B18" s="15">
        <v>6865</v>
      </c>
      <c r="C18" s="32">
        <v>4741</v>
      </c>
      <c r="D18" s="58">
        <f t="shared" si="0"/>
        <v>0.69060451565914061</v>
      </c>
      <c r="E18" s="16">
        <f t="shared" si="1"/>
        <v>1.0961976439033978</v>
      </c>
      <c r="F18" s="32">
        <v>5098</v>
      </c>
      <c r="G18" s="44">
        <v>3566</v>
      </c>
      <c r="H18" s="56">
        <f t="shared" si="2"/>
        <v>0.69948999607689288</v>
      </c>
      <c r="I18" s="16">
        <f t="shared" si="3"/>
        <v>1.0761384555029121</v>
      </c>
      <c r="J18" s="65">
        <v>11046.075000000001</v>
      </c>
      <c r="K18" s="33">
        <f t="shared" si="4"/>
        <v>1.363712962962963</v>
      </c>
    </row>
    <row r="19" spans="1:12" s="3" customFormat="1" ht="17.25" customHeight="1" x14ac:dyDescent="0.25">
      <c r="A19" s="17" t="s">
        <v>53</v>
      </c>
      <c r="B19" s="15">
        <v>7258</v>
      </c>
      <c r="C19" s="32">
        <v>4772</v>
      </c>
      <c r="D19" s="58">
        <f t="shared" si="0"/>
        <v>0.65748139983466525</v>
      </c>
      <c r="E19" s="16">
        <f t="shared" si="1"/>
        <v>1.0436212695788336</v>
      </c>
      <c r="F19" s="32">
        <v>5370</v>
      </c>
      <c r="G19" s="44">
        <v>3710</v>
      </c>
      <c r="H19" s="56">
        <f t="shared" si="2"/>
        <v>0.69087523277467411</v>
      </c>
      <c r="I19" s="16">
        <f t="shared" si="3"/>
        <v>1.0628849734994985</v>
      </c>
      <c r="J19" s="65">
        <v>15475.5</v>
      </c>
      <c r="K19" s="33">
        <f t="shared" si="4"/>
        <v>1.9105555555555556</v>
      </c>
    </row>
    <row r="20" spans="1:12" s="3" customFormat="1" ht="17.25" customHeight="1" x14ac:dyDescent="0.25">
      <c r="A20" s="17" t="s">
        <v>77</v>
      </c>
      <c r="B20" s="15">
        <v>6765</v>
      </c>
      <c r="C20" s="32">
        <v>4454</v>
      </c>
      <c r="D20" s="58">
        <f t="shared" si="0"/>
        <v>0.65838876570583893</v>
      </c>
      <c r="E20" s="16">
        <f t="shared" si="1"/>
        <v>1.045061532866411</v>
      </c>
      <c r="F20" s="32">
        <v>5498</v>
      </c>
      <c r="G20" s="44">
        <v>3781</v>
      </c>
      <c r="H20" s="56">
        <f t="shared" si="2"/>
        <v>0.6877046198617679</v>
      </c>
      <c r="I20" s="16">
        <f t="shared" si="3"/>
        <v>1.0580071074796429</v>
      </c>
      <c r="J20" s="65">
        <v>15664.174999999999</v>
      </c>
      <c r="K20" s="33">
        <f t="shared" si="4"/>
        <v>1.9338487654320986</v>
      </c>
    </row>
    <row r="21" spans="1:12" s="3" customFormat="1" ht="17.25" customHeight="1" x14ac:dyDescent="0.25">
      <c r="A21" s="17" t="s">
        <v>78</v>
      </c>
      <c r="B21" s="15">
        <v>3223</v>
      </c>
      <c r="C21" s="32">
        <v>2191</v>
      </c>
      <c r="D21" s="58">
        <f t="shared" si="0"/>
        <v>0.67980142724170023</v>
      </c>
      <c r="E21" s="16">
        <f t="shared" si="1"/>
        <v>1.0790498845106353</v>
      </c>
      <c r="F21" s="32">
        <v>2581</v>
      </c>
      <c r="G21" s="44">
        <v>1846</v>
      </c>
      <c r="H21" s="56">
        <f t="shared" si="2"/>
        <v>0.71522665633475402</v>
      </c>
      <c r="I21" s="16">
        <f t="shared" si="3"/>
        <v>1.1003487020534677</v>
      </c>
      <c r="J21" s="65">
        <v>12289.55</v>
      </c>
      <c r="K21" s="33">
        <f t="shared" si="4"/>
        <v>1.5172283950617282</v>
      </c>
    </row>
    <row r="22" spans="1:12" s="3" customFormat="1" ht="17.25" customHeight="1" x14ac:dyDescent="0.25">
      <c r="A22" s="17" t="s">
        <v>56</v>
      </c>
      <c r="B22" s="15">
        <v>3911</v>
      </c>
      <c r="C22" s="32">
        <v>2606</v>
      </c>
      <c r="D22" s="58">
        <f t="shared" si="0"/>
        <v>0.66632574789056509</v>
      </c>
      <c r="E22" s="16">
        <f t="shared" si="1"/>
        <v>1.0576599172866112</v>
      </c>
      <c r="F22" s="32">
        <v>2776</v>
      </c>
      <c r="G22" s="44">
        <v>1896</v>
      </c>
      <c r="H22" s="56">
        <f t="shared" si="2"/>
        <v>0.68299711815561959</v>
      </c>
      <c r="I22" s="16">
        <f t="shared" si="3"/>
        <v>1.0507647971624916</v>
      </c>
      <c r="J22" s="65">
        <v>11965.174999999999</v>
      </c>
      <c r="K22" s="33">
        <f t="shared" si="4"/>
        <v>1.4771820987654321</v>
      </c>
    </row>
    <row r="23" spans="1:12" s="3" customFormat="1" ht="17.25" customHeight="1" thickBot="1" x14ac:dyDescent="0.3">
      <c r="A23" s="18" t="s">
        <v>57</v>
      </c>
      <c r="B23" s="19">
        <v>5236</v>
      </c>
      <c r="C23" s="34">
        <v>3455</v>
      </c>
      <c r="D23" s="59">
        <f t="shared" si="0"/>
        <v>0.65985485103132158</v>
      </c>
      <c r="E23" s="20">
        <f t="shared" si="1"/>
        <v>1.0473886524306693</v>
      </c>
      <c r="F23" s="34">
        <v>3949</v>
      </c>
      <c r="G23" s="74">
        <v>2683</v>
      </c>
      <c r="H23" s="57">
        <f t="shared" si="2"/>
        <v>0.6794125094960749</v>
      </c>
      <c r="I23" s="16">
        <f t="shared" si="3"/>
        <v>1.045250014609346</v>
      </c>
      <c r="J23" s="99">
        <v>12461.255000000001</v>
      </c>
      <c r="K23" s="33">
        <f t="shared" si="4"/>
        <v>1.5384265432098767</v>
      </c>
      <c r="L23" s="60"/>
    </row>
    <row r="24" spans="1:12" s="7" customFormat="1" ht="17.25" customHeight="1" thickBot="1" x14ac:dyDescent="0.3">
      <c r="A24" s="21" t="s">
        <v>79</v>
      </c>
      <c r="B24" s="22">
        <v>87770</v>
      </c>
      <c r="C24" s="42">
        <v>56552</v>
      </c>
      <c r="D24" s="78">
        <f t="shared" si="0"/>
        <v>0.64432038281873072</v>
      </c>
      <c r="E24" s="23">
        <f t="shared" si="1"/>
        <v>1.0227307663789376</v>
      </c>
      <c r="F24" s="35">
        <v>69924</v>
      </c>
      <c r="G24" s="42">
        <v>46239</v>
      </c>
      <c r="H24" s="78">
        <f t="shared" si="2"/>
        <v>0.66127509867856527</v>
      </c>
      <c r="I24" s="23">
        <f>H24/0.65</f>
        <v>1.017346305659331</v>
      </c>
      <c r="J24" s="107">
        <v>10746.24</v>
      </c>
      <c r="K24" s="36">
        <f>(J24/8100)</f>
        <v>1.3266962962962963</v>
      </c>
      <c r="L24" s="61"/>
    </row>
    <row r="25" spans="1:12" s="7" customFormat="1" ht="17.25" customHeight="1" x14ac:dyDescent="0.25">
      <c r="A25" s="165" t="s">
        <v>90</v>
      </c>
      <c r="B25" s="166"/>
      <c r="C25" s="166"/>
      <c r="D25" s="166"/>
      <c r="E25" s="166"/>
      <c r="F25" s="166"/>
      <c r="G25" s="166"/>
      <c r="H25" s="166"/>
      <c r="I25" s="167"/>
      <c r="J25" s="166"/>
      <c r="K25" s="168"/>
    </row>
    <row r="26" spans="1:12" s="5" customFormat="1" ht="122.25" customHeight="1" thickBot="1" x14ac:dyDescent="0.3">
      <c r="A26" s="162" t="s">
        <v>80</v>
      </c>
      <c r="B26" s="163"/>
      <c r="C26" s="163"/>
      <c r="D26" s="163"/>
      <c r="E26" s="163"/>
      <c r="F26" s="163"/>
      <c r="G26" s="163"/>
      <c r="H26" s="163"/>
      <c r="I26" s="163"/>
      <c r="J26" s="163"/>
      <c r="K26" s="164"/>
    </row>
  </sheetData>
  <mergeCells count="16">
    <mergeCell ref="K5:K7"/>
    <mergeCell ref="A1:K1"/>
    <mergeCell ref="A2:K2"/>
    <mergeCell ref="A3:K3"/>
    <mergeCell ref="A26:K26"/>
    <mergeCell ref="A25:K25"/>
    <mergeCell ref="A5:A7"/>
    <mergeCell ref="B5:B7"/>
    <mergeCell ref="C5:C7"/>
    <mergeCell ref="D5:D7"/>
    <mergeCell ref="F5:F7"/>
    <mergeCell ref="G5:G7"/>
    <mergeCell ref="H5:H7"/>
    <mergeCell ref="E5:E7"/>
    <mergeCell ref="J5:J7"/>
    <mergeCell ref="I5:I7"/>
  </mergeCells>
  <phoneticPr fontId="0" type="noConversion"/>
  <printOptions horizontalCentered="1" verticalCentered="1"/>
  <pageMargins left="0.3" right="0.3" top="0.3" bottom="0.3" header="0.12" footer="0.13"/>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4"/>
  <sheetViews>
    <sheetView zoomScaleNormal="75" workbookViewId="0">
      <selection activeCell="A25" sqref="A25"/>
    </sheetView>
  </sheetViews>
  <sheetFormatPr defaultColWidth="9.1796875" defaultRowHeight="12.5" x14ac:dyDescent="0.25"/>
  <cols>
    <col min="1" max="1" width="21.1796875" style="2" customWidth="1"/>
    <col min="2" max="2" width="12.1796875" style="2" customWidth="1"/>
    <col min="3" max="4" width="11.26953125" style="2" bestFit="1" customWidth="1"/>
    <col min="5" max="5" width="9.453125" style="2" bestFit="1" customWidth="1"/>
    <col min="6" max="8" width="11.26953125" style="2" bestFit="1" customWidth="1"/>
    <col min="9" max="9" width="9.453125" style="2" bestFit="1" customWidth="1"/>
    <col min="10" max="10" width="10.453125" style="2" bestFit="1" customWidth="1"/>
    <col min="11" max="11" width="9.453125" style="2" bestFit="1" customWidth="1"/>
    <col min="12" max="12" width="11" style="2" customWidth="1"/>
    <col min="13" max="13" width="0" style="2" hidden="1" customWidth="1"/>
    <col min="14" max="16384" width="9.1796875" style="2"/>
  </cols>
  <sheetData>
    <row r="1" spans="1:14" s="1" customFormat="1" ht="18.75" customHeight="1" x14ac:dyDescent="0.25">
      <c r="A1" s="154" t="str">
        <f>'1- Populations in Cohort'!A1:N1</f>
        <v xml:space="preserve">TAB 10 - LABOR EXCHANGE PERFORMANCE SUMMARY </v>
      </c>
      <c r="B1" s="155"/>
      <c r="C1" s="155"/>
      <c r="D1" s="155"/>
      <c r="E1" s="155"/>
      <c r="F1" s="155"/>
      <c r="G1" s="155"/>
      <c r="H1" s="155"/>
      <c r="I1" s="155"/>
      <c r="J1" s="155"/>
      <c r="K1" s="156"/>
      <c r="L1" s="6"/>
      <c r="M1" s="6"/>
      <c r="N1" s="6"/>
    </row>
    <row r="2" spans="1:14" s="1" customFormat="1" ht="18.75" customHeight="1" x14ac:dyDescent="0.25">
      <c r="A2" s="142" t="str">
        <f>'1- Populations in Cohort'!A2:N2</f>
        <v>FY24 QUARTER ENDING JUNE 30, 2024</v>
      </c>
      <c r="B2" s="157"/>
      <c r="C2" s="157"/>
      <c r="D2" s="157"/>
      <c r="E2" s="157"/>
      <c r="F2" s="157"/>
      <c r="G2" s="157"/>
      <c r="H2" s="157"/>
      <c r="I2" s="157"/>
      <c r="J2" s="157"/>
      <c r="K2" s="158"/>
      <c r="L2" s="6"/>
      <c r="M2" s="6"/>
      <c r="N2" s="6"/>
    </row>
    <row r="3" spans="1:14" s="1" customFormat="1" ht="18.75" customHeight="1" thickBot="1" x14ac:dyDescent="0.3">
      <c r="A3" s="142" t="s">
        <v>81</v>
      </c>
      <c r="B3" s="157"/>
      <c r="C3" s="157"/>
      <c r="D3" s="157"/>
      <c r="E3" s="157"/>
      <c r="F3" s="157"/>
      <c r="G3" s="157"/>
      <c r="H3" s="157"/>
      <c r="I3" s="157"/>
      <c r="J3" s="157"/>
      <c r="K3" s="158"/>
      <c r="L3" s="6"/>
      <c r="M3" s="6"/>
      <c r="N3" s="6"/>
    </row>
    <row r="4" spans="1:14" s="1" customFormat="1" ht="13" x14ac:dyDescent="0.25">
      <c r="A4" s="45" t="s">
        <v>14</v>
      </c>
      <c r="B4" s="53" t="s">
        <v>15</v>
      </c>
      <c r="C4" s="46" t="s">
        <v>16</v>
      </c>
      <c r="D4" s="46" t="s">
        <v>17</v>
      </c>
      <c r="E4" s="47" t="s">
        <v>18</v>
      </c>
      <c r="F4" s="54" t="s">
        <v>60</v>
      </c>
      <c r="G4" s="46" t="s">
        <v>20</v>
      </c>
      <c r="H4" s="46" t="s">
        <v>61</v>
      </c>
      <c r="I4" s="47" t="s">
        <v>22</v>
      </c>
      <c r="J4" s="52" t="s">
        <v>62</v>
      </c>
      <c r="K4" s="62" t="s">
        <v>24</v>
      </c>
    </row>
    <row r="5" spans="1:14" s="3" customFormat="1" ht="39.5" thickBot="1" x14ac:dyDescent="0.3">
      <c r="A5" s="126" t="s">
        <v>63</v>
      </c>
      <c r="B5" s="127" t="s">
        <v>64</v>
      </c>
      <c r="C5" s="129" t="s">
        <v>65</v>
      </c>
      <c r="D5" s="128" t="s">
        <v>66</v>
      </c>
      <c r="E5" s="124" t="s">
        <v>67</v>
      </c>
      <c r="F5" s="37" t="s">
        <v>68</v>
      </c>
      <c r="G5" s="129" t="s">
        <v>69</v>
      </c>
      <c r="H5" s="128" t="s">
        <v>70</v>
      </c>
      <c r="I5" s="124" t="s">
        <v>67</v>
      </c>
      <c r="J5" s="130" t="s">
        <v>71</v>
      </c>
      <c r="K5" s="63" t="s">
        <v>67</v>
      </c>
    </row>
    <row r="6" spans="1:14" s="3" customFormat="1" ht="17.25" customHeight="1" x14ac:dyDescent="0.25">
      <c r="A6" s="38" t="s">
        <v>42</v>
      </c>
      <c r="B6" s="111">
        <v>1306</v>
      </c>
      <c r="C6" s="112">
        <v>903</v>
      </c>
      <c r="D6" s="113">
        <f>+C6/B6</f>
        <v>0.69142419601837668</v>
      </c>
      <c r="E6" s="114">
        <f>D6/0.63</f>
        <v>1.0974987238386931</v>
      </c>
      <c r="F6" s="112">
        <v>1042</v>
      </c>
      <c r="G6" s="43">
        <v>720</v>
      </c>
      <c r="H6" s="115">
        <f>+G6/F6</f>
        <v>0.69097888675623798</v>
      </c>
      <c r="I6" s="114">
        <f>H6/0.65</f>
        <v>1.063044441163443</v>
      </c>
      <c r="J6" s="116">
        <v>9398.81</v>
      </c>
      <c r="K6" s="108">
        <f>(J6/8100)</f>
        <v>1.1603469135802469</v>
      </c>
    </row>
    <row r="7" spans="1:14" s="3" customFormat="1" ht="17.25" customHeight="1" x14ac:dyDescent="0.25">
      <c r="A7" s="17" t="s">
        <v>43</v>
      </c>
      <c r="B7" s="15">
        <v>4517</v>
      </c>
      <c r="C7" s="32">
        <v>3112</v>
      </c>
      <c r="D7" s="58">
        <f t="shared" ref="D7:D22" si="0">+C7/B7</f>
        <v>0.68895284480850116</v>
      </c>
      <c r="E7" s="16">
        <f>D7/0.63</f>
        <v>1.093575944140478</v>
      </c>
      <c r="F7" s="32">
        <v>3725</v>
      </c>
      <c r="G7" s="44">
        <v>2725</v>
      </c>
      <c r="H7" s="56">
        <f t="shared" ref="H7:H22" si="1">+G7/F7</f>
        <v>0.73154362416107388</v>
      </c>
      <c r="I7" s="16">
        <f>H7/0.65</f>
        <v>1.1254517294785751</v>
      </c>
      <c r="J7" s="65">
        <v>12748.24</v>
      </c>
      <c r="K7" s="33">
        <f>(J7/8100)</f>
        <v>1.5738567901234568</v>
      </c>
    </row>
    <row r="8" spans="1:14" s="3" customFormat="1" ht="17.25" customHeight="1" x14ac:dyDescent="0.25">
      <c r="A8" s="17" t="s">
        <v>44</v>
      </c>
      <c r="B8" s="15">
        <v>3961</v>
      </c>
      <c r="C8" s="32">
        <v>2739</v>
      </c>
      <c r="D8" s="58">
        <f t="shared" si="0"/>
        <v>0.69149204746276194</v>
      </c>
      <c r="E8" s="16">
        <f t="shared" ref="E8:E21" si="2">D8/0.63</f>
        <v>1.0976064245440667</v>
      </c>
      <c r="F8" s="32">
        <v>3022</v>
      </c>
      <c r="G8" s="44">
        <v>2132</v>
      </c>
      <c r="H8" s="56">
        <f t="shared" si="1"/>
        <v>0.70549305095962933</v>
      </c>
      <c r="I8" s="16">
        <f t="shared" ref="I8:I21" si="3">H8/0.65</f>
        <v>1.0853739245532759</v>
      </c>
      <c r="J8" s="65">
        <v>11531.18</v>
      </c>
      <c r="K8" s="33">
        <f t="shared" ref="K8:K20" si="4">(J8/8100)</f>
        <v>1.4236024691358025</v>
      </c>
    </row>
    <row r="9" spans="1:14" s="3" customFormat="1" ht="17.25" customHeight="1" x14ac:dyDescent="0.25">
      <c r="A9" s="17" t="s">
        <v>45</v>
      </c>
      <c r="B9" s="15">
        <v>3246</v>
      </c>
      <c r="C9" s="32">
        <v>2163</v>
      </c>
      <c r="D9" s="58">
        <f t="shared" si="0"/>
        <v>0.66635859519408502</v>
      </c>
      <c r="E9" s="16">
        <f t="shared" si="2"/>
        <v>1.057712055863627</v>
      </c>
      <c r="F9" s="32">
        <v>2784</v>
      </c>
      <c r="G9" s="44">
        <v>2001</v>
      </c>
      <c r="H9" s="56">
        <f t="shared" si="1"/>
        <v>0.71875</v>
      </c>
      <c r="I9" s="16">
        <f t="shared" si="3"/>
        <v>1.1057692307692308</v>
      </c>
      <c r="J9" s="65">
        <v>12497.64</v>
      </c>
      <c r="K9" s="33">
        <f t="shared" si="4"/>
        <v>1.5429185185185184</v>
      </c>
    </row>
    <row r="10" spans="1:14" s="3" customFormat="1" ht="17.25" customHeight="1" x14ac:dyDescent="0.25">
      <c r="A10" s="17" t="s">
        <v>72</v>
      </c>
      <c r="B10" s="15">
        <v>1545</v>
      </c>
      <c r="C10" s="32">
        <v>1015</v>
      </c>
      <c r="D10" s="58">
        <f t="shared" si="0"/>
        <v>0.65695792880258896</v>
      </c>
      <c r="E10" s="16">
        <f t="shared" si="2"/>
        <v>1.0427903631787125</v>
      </c>
      <c r="F10" s="32">
        <v>1362</v>
      </c>
      <c r="G10" s="44">
        <v>892</v>
      </c>
      <c r="H10" s="56">
        <f t="shared" si="1"/>
        <v>0.65491923641703376</v>
      </c>
      <c r="I10" s="16">
        <f t="shared" si="3"/>
        <v>1.0075680560262057</v>
      </c>
      <c r="J10" s="65">
        <v>11215.09</v>
      </c>
      <c r="K10" s="33">
        <f t="shared" si="4"/>
        <v>1.3845790123456789</v>
      </c>
    </row>
    <row r="11" spans="1:14" s="3" customFormat="1" ht="17.25" customHeight="1" x14ac:dyDescent="0.25">
      <c r="A11" s="17" t="s">
        <v>47</v>
      </c>
      <c r="B11" s="15">
        <v>4773</v>
      </c>
      <c r="C11" s="32">
        <v>3231</v>
      </c>
      <c r="D11" s="58">
        <f t="shared" si="0"/>
        <v>0.67693274670018855</v>
      </c>
      <c r="E11" s="16">
        <f t="shared" si="2"/>
        <v>1.0744964233336327</v>
      </c>
      <c r="F11" s="32">
        <v>3316</v>
      </c>
      <c r="G11" s="44">
        <v>2402</v>
      </c>
      <c r="H11" s="56">
        <f t="shared" si="1"/>
        <v>0.72436670687575389</v>
      </c>
      <c r="I11" s="16">
        <f t="shared" si="3"/>
        <v>1.1144103182703906</v>
      </c>
      <c r="J11" s="65">
        <v>11944.89</v>
      </c>
      <c r="K11" s="33">
        <f t="shared" si="4"/>
        <v>1.4746777777777778</v>
      </c>
    </row>
    <row r="12" spans="1:14" s="3" customFormat="1" ht="17.25" customHeight="1" x14ac:dyDescent="0.25">
      <c r="A12" s="14" t="s">
        <v>73</v>
      </c>
      <c r="B12" s="15">
        <v>1449</v>
      </c>
      <c r="C12" s="32">
        <v>985</v>
      </c>
      <c r="D12" s="58">
        <f t="shared" si="0"/>
        <v>0.67977915804002764</v>
      </c>
      <c r="E12" s="16">
        <f t="shared" si="2"/>
        <v>1.0790145365714725</v>
      </c>
      <c r="F12" s="32">
        <v>1222</v>
      </c>
      <c r="G12" s="44">
        <v>875</v>
      </c>
      <c r="H12" s="56">
        <f t="shared" si="1"/>
        <v>0.71603927986906712</v>
      </c>
      <c r="I12" s="16">
        <f t="shared" si="3"/>
        <v>1.1015988921062572</v>
      </c>
      <c r="J12" s="65">
        <v>10614.15</v>
      </c>
      <c r="K12" s="33">
        <f t="shared" si="4"/>
        <v>1.3103888888888888</v>
      </c>
    </row>
    <row r="13" spans="1:14" s="3" customFormat="1" ht="17.25" customHeight="1" x14ac:dyDescent="0.25">
      <c r="A13" s="17" t="s">
        <v>74</v>
      </c>
      <c r="B13" s="15">
        <v>2972</v>
      </c>
      <c r="C13" s="32">
        <v>2020</v>
      </c>
      <c r="D13" s="58">
        <f t="shared" si="0"/>
        <v>0.67967698519515474</v>
      </c>
      <c r="E13" s="16">
        <f t="shared" si="2"/>
        <v>1.0788523574526265</v>
      </c>
      <c r="F13" s="32">
        <v>2349</v>
      </c>
      <c r="G13" s="44">
        <v>1685</v>
      </c>
      <c r="H13" s="56">
        <f t="shared" si="1"/>
        <v>0.71732652192422308</v>
      </c>
      <c r="I13" s="16">
        <f t="shared" si="3"/>
        <v>1.1035792644988047</v>
      </c>
      <c r="J13" s="65">
        <v>13255.83</v>
      </c>
      <c r="K13" s="33">
        <f t="shared" si="4"/>
        <v>1.6365222222222222</v>
      </c>
    </row>
    <row r="14" spans="1:14" s="3" customFormat="1" ht="17.25" customHeight="1" x14ac:dyDescent="0.25">
      <c r="A14" s="17" t="s">
        <v>75</v>
      </c>
      <c r="B14" s="15">
        <v>2061</v>
      </c>
      <c r="C14" s="32">
        <v>1387</v>
      </c>
      <c r="D14" s="58">
        <f t="shared" si="0"/>
        <v>0.67297428432799611</v>
      </c>
      <c r="E14" s="16">
        <f t="shared" si="2"/>
        <v>1.068213149726978</v>
      </c>
      <c r="F14" s="32">
        <v>1573</v>
      </c>
      <c r="G14" s="44">
        <v>1149</v>
      </c>
      <c r="H14" s="56">
        <f t="shared" si="1"/>
        <v>0.73045136681500322</v>
      </c>
      <c r="I14" s="16">
        <f t="shared" si="3"/>
        <v>1.1237713335615434</v>
      </c>
      <c r="J14" s="65">
        <v>10400</v>
      </c>
      <c r="K14" s="33">
        <f t="shared" si="4"/>
        <v>1.2839506172839505</v>
      </c>
    </row>
    <row r="15" spans="1:14" s="3" customFormat="1" ht="17.25" customHeight="1" x14ac:dyDescent="0.25">
      <c r="A15" s="17" t="s">
        <v>51</v>
      </c>
      <c r="B15" s="15">
        <v>5948</v>
      </c>
      <c r="C15" s="32">
        <v>4218</v>
      </c>
      <c r="D15" s="58">
        <f t="shared" si="0"/>
        <v>0.70914593140551441</v>
      </c>
      <c r="E15" s="16">
        <f t="shared" si="2"/>
        <v>1.1256284625484356</v>
      </c>
      <c r="F15" s="32">
        <v>4373</v>
      </c>
      <c r="G15" s="44">
        <v>3157</v>
      </c>
      <c r="H15" s="56">
        <f t="shared" si="1"/>
        <v>0.72193002515435623</v>
      </c>
      <c r="I15" s="16">
        <f t="shared" si="3"/>
        <v>1.1106615771605479</v>
      </c>
      <c r="J15" s="65">
        <v>9372.49</v>
      </c>
      <c r="K15" s="33">
        <f t="shared" si="4"/>
        <v>1.1570975308641975</v>
      </c>
    </row>
    <row r="16" spans="1:14" s="3" customFormat="1" ht="17.25" customHeight="1" x14ac:dyDescent="0.25">
      <c r="A16" s="17" t="s">
        <v>76</v>
      </c>
      <c r="B16" s="15">
        <v>4620</v>
      </c>
      <c r="C16" s="32">
        <v>3233</v>
      </c>
      <c r="D16" s="58">
        <f t="shared" si="0"/>
        <v>0.69978354978354973</v>
      </c>
      <c r="E16" s="16">
        <f t="shared" si="2"/>
        <v>1.1107675393389678</v>
      </c>
      <c r="F16" s="32">
        <v>3245</v>
      </c>
      <c r="G16" s="44">
        <v>2343</v>
      </c>
      <c r="H16" s="56">
        <f t="shared" si="1"/>
        <v>0.7220338983050848</v>
      </c>
      <c r="I16" s="16">
        <f t="shared" si="3"/>
        <v>1.1108213820078228</v>
      </c>
      <c r="J16" s="65">
        <v>13000</v>
      </c>
      <c r="K16" s="33">
        <f t="shared" si="4"/>
        <v>1.6049382716049383</v>
      </c>
    </row>
    <row r="17" spans="1:12" s="3" customFormat="1" ht="17.25" customHeight="1" x14ac:dyDescent="0.25">
      <c r="A17" s="17" t="s">
        <v>53</v>
      </c>
      <c r="B17" s="15">
        <v>5948</v>
      </c>
      <c r="C17" s="32">
        <v>4000</v>
      </c>
      <c r="D17" s="58">
        <f t="shared" si="0"/>
        <v>0.67249495628782785</v>
      </c>
      <c r="E17" s="16">
        <f t="shared" si="2"/>
        <v>1.0674523115679808</v>
      </c>
      <c r="F17" s="32">
        <v>4244</v>
      </c>
      <c r="G17" s="44">
        <v>3022</v>
      </c>
      <c r="H17" s="56">
        <f t="shared" si="1"/>
        <v>0.71206409048067865</v>
      </c>
      <c r="I17" s="16">
        <f t="shared" si="3"/>
        <v>1.095483216124121</v>
      </c>
      <c r="J17" s="65">
        <v>17676.364999999998</v>
      </c>
      <c r="K17" s="33">
        <f t="shared" si="4"/>
        <v>2.1822672839506172</v>
      </c>
    </row>
    <row r="18" spans="1:12" s="3" customFormat="1" ht="17.25" customHeight="1" x14ac:dyDescent="0.25">
      <c r="A18" s="17" t="s">
        <v>77</v>
      </c>
      <c r="B18" s="15">
        <v>5709</v>
      </c>
      <c r="C18" s="32">
        <v>3778</v>
      </c>
      <c r="D18" s="58">
        <f t="shared" si="0"/>
        <v>0.66176212997022243</v>
      </c>
      <c r="E18" s="16">
        <f t="shared" si="2"/>
        <v>1.0504160793178134</v>
      </c>
      <c r="F18" s="32">
        <v>4590</v>
      </c>
      <c r="G18" s="44">
        <v>3205</v>
      </c>
      <c r="H18" s="56">
        <f t="shared" si="1"/>
        <v>0.69825708061002179</v>
      </c>
      <c r="I18" s="16">
        <f t="shared" si="3"/>
        <v>1.0742416624769566</v>
      </c>
      <c r="J18" s="65">
        <v>17500</v>
      </c>
      <c r="K18" s="33">
        <f t="shared" si="4"/>
        <v>2.1604938271604937</v>
      </c>
    </row>
    <row r="19" spans="1:12" s="3" customFormat="1" ht="17.25" customHeight="1" x14ac:dyDescent="0.25">
      <c r="A19" s="17" t="s">
        <v>78</v>
      </c>
      <c r="B19" s="15">
        <v>2492</v>
      </c>
      <c r="C19" s="32">
        <v>1694</v>
      </c>
      <c r="D19" s="58">
        <f t="shared" si="0"/>
        <v>0.6797752808988764</v>
      </c>
      <c r="E19" s="16">
        <f t="shared" si="2"/>
        <v>1.079008382379169</v>
      </c>
      <c r="F19" s="32">
        <v>1880</v>
      </c>
      <c r="G19" s="44">
        <v>1357</v>
      </c>
      <c r="H19" s="56">
        <f t="shared" si="1"/>
        <v>0.72180851063829787</v>
      </c>
      <c r="I19" s="16">
        <f t="shared" si="3"/>
        <v>1.1104746317512275</v>
      </c>
      <c r="J19" s="65">
        <v>12722.135</v>
      </c>
      <c r="K19" s="33">
        <f t="shared" si="4"/>
        <v>1.5706339506172839</v>
      </c>
    </row>
    <row r="20" spans="1:12" s="3" customFormat="1" ht="17.25" customHeight="1" x14ac:dyDescent="0.25">
      <c r="A20" s="17" t="s">
        <v>56</v>
      </c>
      <c r="B20" s="15">
        <v>2785</v>
      </c>
      <c r="C20" s="32">
        <v>1874</v>
      </c>
      <c r="D20" s="58">
        <f t="shared" si="0"/>
        <v>0.67289048473967683</v>
      </c>
      <c r="E20" s="16">
        <f t="shared" si="2"/>
        <v>1.0680801345074236</v>
      </c>
      <c r="F20" s="32">
        <v>1784</v>
      </c>
      <c r="G20" s="44">
        <v>1260</v>
      </c>
      <c r="H20" s="56">
        <f t="shared" si="1"/>
        <v>0.70627802690582964</v>
      </c>
      <c r="I20" s="16">
        <f t="shared" si="3"/>
        <v>1.0865815798551224</v>
      </c>
      <c r="J20" s="65">
        <v>13474.775</v>
      </c>
      <c r="K20" s="33">
        <f t="shared" si="4"/>
        <v>1.6635524691358023</v>
      </c>
    </row>
    <row r="21" spans="1:12" s="3" customFormat="1" ht="17.25" customHeight="1" thickBot="1" x14ac:dyDescent="0.3">
      <c r="A21" s="18" t="s">
        <v>57</v>
      </c>
      <c r="B21" s="19">
        <v>3931</v>
      </c>
      <c r="C21" s="34">
        <v>2666</v>
      </c>
      <c r="D21" s="59">
        <f t="shared" si="0"/>
        <v>0.67819893156957523</v>
      </c>
      <c r="E21" s="16">
        <f t="shared" si="2"/>
        <v>1.0765062405866272</v>
      </c>
      <c r="F21" s="34">
        <v>3081</v>
      </c>
      <c r="G21" s="74">
        <v>2170</v>
      </c>
      <c r="H21" s="56">
        <f t="shared" si="1"/>
        <v>0.7043167802661473</v>
      </c>
      <c r="I21" s="16">
        <f t="shared" si="3"/>
        <v>1.0835642773325342</v>
      </c>
      <c r="J21" s="99">
        <v>14423.115</v>
      </c>
      <c r="K21" s="33">
        <f>(J21/8100)</f>
        <v>1.7806314814814814</v>
      </c>
      <c r="L21" s="60"/>
    </row>
    <row r="22" spans="1:12" s="7" customFormat="1" ht="17.25" customHeight="1" thickBot="1" x14ac:dyDescent="0.3">
      <c r="A22" s="21" t="s">
        <v>79</v>
      </c>
      <c r="B22" s="22">
        <v>57263</v>
      </c>
      <c r="C22" s="42">
        <v>39018</v>
      </c>
      <c r="D22" s="78">
        <f t="shared" si="0"/>
        <v>0.68138239351762919</v>
      </c>
      <c r="E22" s="23">
        <f>D22/0.63</f>
        <v>1.0815593547898876</v>
      </c>
      <c r="F22" s="106">
        <v>43592</v>
      </c>
      <c r="G22" s="42">
        <v>31095</v>
      </c>
      <c r="H22" s="78">
        <f t="shared" si="1"/>
        <v>0.71331895760690034</v>
      </c>
      <c r="I22" s="23">
        <f>H22/0.65</f>
        <v>1.0974137809336928</v>
      </c>
      <c r="J22" s="107">
        <v>12660.395</v>
      </c>
      <c r="K22" s="36">
        <f>(J22/8100)</f>
        <v>1.5630117283950618</v>
      </c>
      <c r="L22" s="61"/>
    </row>
    <row r="23" spans="1:12" s="7" customFormat="1" ht="17.25" customHeight="1" x14ac:dyDescent="0.25">
      <c r="A23" s="165" t="str">
        <f>'2 - Job Seeker'!A25:K25</f>
        <v>*State Labor Exchange Goals:   Q2 EE Rate = 63%    Q4 EE Rate = 65%    Median Earnings = $8100</v>
      </c>
      <c r="B23" s="166"/>
      <c r="C23" s="166"/>
      <c r="D23" s="166"/>
      <c r="E23" s="166"/>
      <c r="F23" s="166"/>
      <c r="G23" s="166"/>
      <c r="H23" s="166"/>
      <c r="I23" s="166"/>
      <c r="J23" s="166"/>
      <c r="K23" s="181"/>
    </row>
    <row r="24" spans="1:12" s="5" customFormat="1" ht="122.25" customHeight="1" thickBot="1" x14ac:dyDescent="0.3">
      <c r="A24" s="162"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63"/>
      <c r="C24" s="163"/>
      <c r="D24" s="163"/>
      <c r="E24" s="163"/>
      <c r="F24" s="163"/>
      <c r="G24" s="163"/>
      <c r="H24" s="163"/>
      <c r="I24" s="163"/>
      <c r="J24" s="163"/>
      <c r="K24" s="164"/>
    </row>
  </sheetData>
  <mergeCells count="5">
    <mergeCell ref="A1:K1"/>
    <mergeCell ref="A2:K2"/>
    <mergeCell ref="A3:K3"/>
    <mergeCell ref="A24:K24"/>
    <mergeCell ref="A23:K23"/>
  </mergeCells>
  <phoneticPr fontId="0" type="noConversion"/>
  <printOptions horizontalCentered="1" verticalCentered="1"/>
  <pageMargins left="0.3" right="0.3" top="0.3" bottom="0.3" header="0.12" footer="0.13"/>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4"/>
  <sheetViews>
    <sheetView zoomScaleNormal="100" workbookViewId="0">
      <selection activeCell="A25" sqref="A25"/>
    </sheetView>
  </sheetViews>
  <sheetFormatPr defaultColWidth="9.1796875" defaultRowHeight="13" x14ac:dyDescent="0.3"/>
  <cols>
    <col min="1" max="1" width="19.1796875" style="24" customWidth="1"/>
    <col min="2" max="4" width="11.7265625" style="24" customWidth="1"/>
    <col min="5" max="5" width="10.81640625" style="24" customWidth="1"/>
    <col min="6" max="8" width="11.7265625" style="24" customWidth="1"/>
    <col min="9" max="9" width="10.81640625" style="24" customWidth="1"/>
    <col min="10" max="10" width="11.54296875" style="24" customWidth="1"/>
    <col min="11" max="11" width="10.81640625" style="24" customWidth="1"/>
    <col min="12" max="12" width="0" style="24" hidden="1" customWidth="1"/>
    <col min="13" max="16384" width="9.1796875" style="24"/>
  </cols>
  <sheetData>
    <row r="1" spans="1:13" ht="20.149999999999999" customHeight="1" x14ac:dyDescent="0.3">
      <c r="A1" s="182" t="str">
        <f>'1- Populations in Cohort'!A1:N1</f>
        <v xml:space="preserve">TAB 10 - LABOR EXCHANGE PERFORMANCE SUMMARY </v>
      </c>
      <c r="B1" s="183"/>
      <c r="C1" s="183"/>
      <c r="D1" s="183"/>
      <c r="E1" s="183"/>
      <c r="F1" s="183"/>
      <c r="G1" s="183"/>
      <c r="H1" s="183"/>
      <c r="I1" s="183"/>
      <c r="J1" s="183"/>
      <c r="K1" s="184"/>
    </row>
    <row r="2" spans="1:13" ht="20.149999999999999" customHeight="1" thickBot="1" x14ac:dyDescent="0.35">
      <c r="A2" s="185" t="str">
        <f>'1- Populations in Cohort'!A2:N2</f>
        <v>FY24 QUARTER ENDING JUNE 30, 2024</v>
      </c>
      <c r="B2" s="186"/>
      <c r="C2" s="186"/>
      <c r="D2" s="186"/>
      <c r="E2" s="186"/>
      <c r="F2" s="186"/>
      <c r="G2" s="186"/>
      <c r="H2" s="186"/>
      <c r="I2" s="186"/>
      <c r="J2" s="186"/>
      <c r="K2" s="187"/>
    </row>
    <row r="3" spans="1:13" s="100" customFormat="1" ht="20.149999999999999" customHeight="1" thickBot="1" x14ac:dyDescent="0.3">
      <c r="A3" s="188" t="s">
        <v>82</v>
      </c>
      <c r="B3" s="189"/>
      <c r="C3" s="189"/>
      <c r="D3" s="189"/>
      <c r="E3" s="189"/>
      <c r="F3" s="189"/>
      <c r="G3" s="189"/>
      <c r="H3" s="189"/>
      <c r="I3" s="189"/>
      <c r="J3" s="189"/>
      <c r="K3" s="190"/>
      <c r="L3" s="131"/>
      <c r="M3" s="132"/>
    </row>
    <row r="4" spans="1:13" s="100" customFormat="1" x14ac:dyDescent="0.25">
      <c r="A4" s="45" t="s">
        <v>14</v>
      </c>
      <c r="B4" s="53" t="s">
        <v>15</v>
      </c>
      <c r="C4" s="46" t="s">
        <v>16</v>
      </c>
      <c r="D4" s="46" t="s">
        <v>17</v>
      </c>
      <c r="E4" s="47" t="s">
        <v>18</v>
      </c>
      <c r="F4" s="46" t="s">
        <v>60</v>
      </c>
      <c r="G4" s="46" t="s">
        <v>20</v>
      </c>
      <c r="H4" s="46" t="s">
        <v>61</v>
      </c>
      <c r="I4" s="46" t="s">
        <v>22</v>
      </c>
      <c r="J4" s="52" t="s">
        <v>62</v>
      </c>
      <c r="K4" s="48" t="s">
        <v>24</v>
      </c>
    </row>
    <row r="5" spans="1:13" s="101" customFormat="1" ht="39.5" thickBot="1" x14ac:dyDescent="0.3">
      <c r="A5" s="126" t="s">
        <v>63</v>
      </c>
      <c r="B5" s="127" t="s">
        <v>64</v>
      </c>
      <c r="C5" s="129" t="s">
        <v>65</v>
      </c>
      <c r="D5" s="129" t="s">
        <v>66</v>
      </c>
      <c r="E5" s="125" t="s">
        <v>67</v>
      </c>
      <c r="F5" s="129" t="s">
        <v>68</v>
      </c>
      <c r="G5" s="129" t="s">
        <v>69</v>
      </c>
      <c r="H5" s="129" t="s">
        <v>70</v>
      </c>
      <c r="I5" s="129" t="s">
        <v>67</v>
      </c>
      <c r="J5" s="37" t="s">
        <v>71</v>
      </c>
      <c r="K5" s="63" t="s">
        <v>83</v>
      </c>
    </row>
    <row r="6" spans="1:13" s="101" customFormat="1" ht="16.5" customHeight="1" x14ac:dyDescent="0.25">
      <c r="A6" s="38" t="s">
        <v>42</v>
      </c>
      <c r="B6" s="111">
        <v>109</v>
      </c>
      <c r="C6" s="112">
        <v>64</v>
      </c>
      <c r="D6" s="113">
        <f>+C6/B6</f>
        <v>0.58715596330275233</v>
      </c>
      <c r="E6" s="114">
        <f>D6/0.56</f>
        <v>1.0484927916120577</v>
      </c>
      <c r="F6" s="112">
        <v>141</v>
      </c>
      <c r="G6" s="43">
        <v>75</v>
      </c>
      <c r="H6" s="115">
        <f>+G6/F6</f>
        <v>0.53191489361702127</v>
      </c>
      <c r="I6" s="114">
        <f>H6/0.56</f>
        <v>0.94984802431610926</v>
      </c>
      <c r="J6" s="116">
        <v>8627.3349999999991</v>
      </c>
      <c r="K6" s="108">
        <f>(J6/8000)</f>
        <v>1.0784168749999998</v>
      </c>
    </row>
    <row r="7" spans="1:13" s="101" customFormat="1" ht="16.5" customHeight="1" x14ac:dyDescent="0.25">
      <c r="A7" s="17" t="s">
        <v>43</v>
      </c>
      <c r="B7" s="15">
        <v>259</v>
      </c>
      <c r="C7" s="32">
        <v>152</v>
      </c>
      <c r="D7" s="58">
        <f t="shared" ref="D7:D22" si="0">+C7/B7</f>
        <v>0.58687258687258692</v>
      </c>
      <c r="E7" s="16">
        <f>D7/0.56</f>
        <v>1.0479867622724766</v>
      </c>
      <c r="F7" s="32">
        <v>293</v>
      </c>
      <c r="G7" s="44">
        <v>182</v>
      </c>
      <c r="H7" s="56">
        <f t="shared" ref="H7:H22" si="1">+G7/F7</f>
        <v>0.62116040955631402</v>
      </c>
      <c r="I7" s="16">
        <f>H7/0.56</f>
        <v>1.1092150170648463</v>
      </c>
      <c r="J7" s="65">
        <v>11221.3</v>
      </c>
      <c r="K7" s="33">
        <f>(J7/8000)</f>
        <v>1.4026624999999999</v>
      </c>
    </row>
    <row r="8" spans="1:13" s="101" customFormat="1" ht="16.5" customHeight="1" x14ac:dyDescent="0.25">
      <c r="A8" s="17" t="s">
        <v>44</v>
      </c>
      <c r="B8" s="15">
        <v>173</v>
      </c>
      <c r="C8" s="32">
        <v>98</v>
      </c>
      <c r="D8" s="58">
        <f t="shared" si="0"/>
        <v>0.56647398843930641</v>
      </c>
      <c r="E8" s="16">
        <f t="shared" ref="E8:E21" si="2">D8/0.56</f>
        <v>1.0115606936416184</v>
      </c>
      <c r="F8" s="32">
        <v>165</v>
      </c>
      <c r="G8" s="44">
        <v>105</v>
      </c>
      <c r="H8" s="56">
        <f t="shared" si="1"/>
        <v>0.63636363636363635</v>
      </c>
      <c r="I8" s="16">
        <f t="shared" ref="I8:I21" si="3">H8/0.56</f>
        <v>1.1363636363636362</v>
      </c>
      <c r="J8" s="65">
        <v>13364.165000000001</v>
      </c>
      <c r="K8" s="33">
        <f t="shared" ref="K8:K21" si="4">(J8/8000)</f>
        <v>1.6705206250000002</v>
      </c>
    </row>
    <row r="9" spans="1:13" s="101" customFormat="1" ht="16.5" customHeight="1" x14ac:dyDescent="0.25">
      <c r="A9" s="17" t="s">
        <v>45</v>
      </c>
      <c r="B9" s="15">
        <v>137</v>
      </c>
      <c r="C9" s="32">
        <v>74</v>
      </c>
      <c r="D9" s="58">
        <f t="shared" si="0"/>
        <v>0.54014598540145986</v>
      </c>
      <c r="E9" s="16">
        <f t="shared" si="2"/>
        <v>0.96454640250260681</v>
      </c>
      <c r="F9" s="32">
        <v>135</v>
      </c>
      <c r="G9" s="44">
        <v>81</v>
      </c>
      <c r="H9" s="56">
        <f t="shared" si="1"/>
        <v>0.6</v>
      </c>
      <c r="I9" s="16">
        <f t="shared" si="3"/>
        <v>1.0714285714285714</v>
      </c>
      <c r="J9" s="65">
        <v>13494.84</v>
      </c>
      <c r="K9" s="33">
        <f t="shared" si="4"/>
        <v>1.686855</v>
      </c>
    </row>
    <row r="10" spans="1:13" s="101" customFormat="1" ht="16.5" customHeight="1" x14ac:dyDescent="0.25">
      <c r="A10" s="17" t="s">
        <v>72</v>
      </c>
      <c r="B10" s="15">
        <v>113</v>
      </c>
      <c r="C10" s="32">
        <v>62</v>
      </c>
      <c r="D10" s="58">
        <f>IF(B10&gt;0,C10/B10,0)</f>
        <v>0.54867256637168138</v>
      </c>
      <c r="E10" s="16">
        <f t="shared" si="2"/>
        <v>0.97977243994943097</v>
      </c>
      <c r="F10" s="32">
        <v>119</v>
      </c>
      <c r="G10" s="44">
        <v>69</v>
      </c>
      <c r="H10" s="56">
        <f t="shared" si="1"/>
        <v>0.57983193277310929</v>
      </c>
      <c r="I10" s="16">
        <f t="shared" si="3"/>
        <v>1.0354141656662665</v>
      </c>
      <c r="J10" s="65">
        <v>7879.57</v>
      </c>
      <c r="K10" s="33">
        <f t="shared" si="4"/>
        <v>0.98494624999999991</v>
      </c>
    </row>
    <row r="11" spans="1:13" s="101" customFormat="1" ht="16.5" customHeight="1" x14ac:dyDescent="0.25">
      <c r="A11" s="17" t="s">
        <v>47</v>
      </c>
      <c r="B11" s="15">
        <v>247</v>
      </c>
      <c r="C11" s="32">
        <v>154</v>
      </c>
      <c r="D11" s="58">
        <f t="shared" si="0"/>
        <v>0.62348178137651822</v>
      </c>
      <c r="E11" s="16">
        <f t="shared" si="2"/>
        <v>1.1133603238866396</v>
      </c>
      <c r="F11" s="32">
        <v>217</v>
      </c>
      <c r="G11" s="44">
        <v>141</v>
      </c>
      <c r="H11" s="56">
        <f t="shared" si="1"/>
        <v>0.64976958525345618</v>
      </c>
      <c r="I11" s="16">
        <f t="shared" si="3"/>
        <v>1.1603028308097432</v>
      </c>
      <c r="J11" s="65">
        <v>11843.86</v>
      </c>
      <c r="K11" s="33">
        <f t="shared" si="4"/>
        <v>1.4804825000000001</v>
      </c>
    </row>
    <row r="12" spans="1:13" s="101" customFormat="1" ht="16.5" customHeight="1" x14ac:dyDescent="0.25">
      <c r="A12" s="14" t="s">
        <v>73</v>
      </c>
      <c r="B12" s="15">
        <v>122</v>
      </c>
      <c r="C12" s="32">
        <v>71</v>
      </c>
      <c r="D12" s="58">
        <f t="shared" si="0"/>
        <v>0.58196721311475408</v>
      </c>
      <c r="E12" s="16">
        <f t="shared" si="2"/>
        <v>1.0392271662763464</v>
      </c>
      <c r="F12" s="32">
        <v>99</v>
      </c>
      <c r="G12" s="44">
        <v>61</v>
      </c>
      <c r="H12" s="56">
        <f t="shared" si="1"/>
        <v>0.61616161616161613</v>
      </c>
      <c r="I12" s="16">
        <f t="shared" si="3"/>
        <v>1.1002886002886001</v>
      </c>
      <c r="J12" s="65">
        <v>11659.95</v>
      </c>
      <c r="K12" s="33">
        <f t="shared" si="4"/>
        <v>1.45749375</v>
      </c>
    </row>
    <row r="13" spans="1:13" s="101" customFormat="1" ht="16.5" customHeight="1" x14ac:dyDescent="0.25">
      <c r="A13" s="17" t="s">
        <v>74</v>
      </c>
      <c r="B13" s="15">
        <v>138</v>
      </c>
      <c r="C13" s="32">
        <v>94</v>
      </c>
      <c r="D13" s="58">
        <f t="shared" si="0"/>
        <v>0.6811594202898551</v>
      </c>
      <c r="E13" s="16">
        <f t="shared" si="2"/>
        <v>1.2163561076604554</v>
      </c>
      <c r="F13" s="32">
        <v>125</v>
      </c>
      <c r="G13" s="44">
        <v>74</v>
      </c>
      <c r="H13" s="56">
        <f t="shared" si="1"/>
        <v>0.59199999999999997</v>
      </c>
      <c r="I13" s="16">
        <f t="shared" si="3"/>
        <v>1.0571428571428569</v>
      </c>
      <c r="J13" s="65">
        <v>16027.84</v>
      </c>
      <c r="K13" s="33">
        <f t="shared" si="4"/>
        <v>2.0034800000000001</v>
      </c>
    </row>
    <row r="14" spans="1:13" s="101" customFormat="1" ht="16.5" customHeight="1" x14ac:dyDescent="0.25">
      <c r="A14" s="17" t="s">
        <v>75</v>
      </c>
      <c r="B14" s="15">
        <v>183</v>
      </c>
      <c r="C14" s="32">
        <v>103</v>
      </c>
      <c r="D14" s="58">
        <f t="shared" si="0"/>
        <v>0.56284153005464477</v>
      </c>
      <c r="E14" s="16">
        <f t="shared" si="2"/>
        <v>1.0050741608118656</v>
      </c>
      <c r="F14" s="32">
        <v>151</v>
      </c>
      <c r="G14" s="44">
        <v>82</v>
      </c>
      <c r="H14" s="56">
        <f t="shared" si="1"/>
        <v>0.54304635761589404</v>
      </c>
      <c r="I14" s="16">
        <f t="shared" si="3"/>
        <v>0.96972563859981065</v>
      </c>
      <c r="J14" s="65">
        <v>10046.06</v>
      </c>
      <c r="K14" s="33">
        <f t="shared" si="4"/>
        <v>1.2557574999999999</v>
      </c>
    </row>
    <row r="15" spans="1:13" s="101" customFormat="1" ht="16.5" customHeight="1" x14ac:dyDescent="0.25">
      <c r="A15" s="17" t="s">
        <v>51</v>
      </c>
      <c r="B15" s="15">
        <v>304</v>
      </c>
      <c r="C15" s="32">
        <v>176</v>
      </c>
      <c r="D15" s="58">
        <f t="shared" si="0"/>
        <v>0.57894736842105265</v>
      </c>
      <c r="E15" s="16">
        <f t="shared" si="2"/>
        <v>1.0338345864661653</v>
      </c>
      <c r="F15" s="32">
        <v>253</v>
      </c>
      <c r="G15" s="44">
        <v>146</v>
      </c>
      <c r="H15" s="56">
        <f t="shared" si="1"/>
        <v>0.57707509881422925</v>
      </c>
      <c r="I15" s="16">
        <f t="shared" si="3"/>
        <v>1.0304912478825521</v>
      </c>
      <c r="J15" s="65">
        <v>10048.215</v>
      </c>
      <c r="K15" s="33">
        <f t="shared" si="4"/>
        <v>1.2560268750000001</v>
      </c>
    </row>
    <row r="16" spans="1:13" s="101" customFormat="1" ht="16.5" customHeight="1" x14ac:dyDescent="0.25">
      <c r="A16" s="17" t="s">
        <v>76</v>
      </c>
      <c r="B16" s="15">
        <v>142</v>
      </c>
      <c r="C16" s="32">
        <v>84</v>
      </c>
      <c r="D16" s="58">
        <f t="shared" si="0"/>
        <v>0.59154929577464788</v>
      </c>
      <c r="E16" s="16">
        <f t="shared" si="2"/>
        <v>1.056338028169014</v>
      </c>
      <c r="F16" s="32">
        <v>114</v>
      </c>
      <c r="G16" s="44">
        <v>78</v>
      </c>
      <c r="H16" s="56">
        <f t="shared" si="1"/>
        <v>0.68421052631578949</v>
      </c>
      <c r="I16" s="16">
        <f t="shared" si="3"/>
        <v>1.2218045112781954</v>
      </c>
      <c r="J16" s="65">
        <v>16687.36</v>
      </c>
      <c r="K16" s="33">
        <f t="shared" si="4"/>
        <v>2.0859200000000002</v>
      </c>
    </row>
    <row r="17" spans="1:12" s="101" customFormat="1" ht="16.5" customHeight="1" x14ac:dyDescent="0.25">
      <c r="A17" s="17" t="s">
        <v>53</v>
      </c>
      <c r="B17" s="15">
        <v>239</v>
      </c>
      <c r="C17" s="32">
        <v>134</v>
      </c>
      <c r="D17" s="58">
        <f t="shared" si="0"/>
        <v>0.56066945606694563</v>
      </c>
      <c r="E17" s="16">
        <f t="shared" si="2"/>
        <v>1.0011954572624029</v>
      </c>
      <c r="F17" s="32">
        <v>192</v>
      </c>
      <c r="G17" s="44">
        <v>121</v>
      </c>
      <c r="H17" s="56">
        <f t="shared" si="1"/>
        <v>0.63020833333333337</v>
      </c>
      <c r="I17" s="16">
        <f t="shared" si="3"/>
        <v>1.1253720238095237</v>
      </c>
      <c r="J17" s="65">
        <v>12841.509999999998</v>
      </c>
      <c r="K17" s="33">
        <f t="shared" si="4"/>
        <v>1.6051887499999997</v>
      </c>
    </row>
    <row r="18" spans="1:12" s="101" customFormat="1" ht="16.5" customHeight="1" x14ac:dyDescent="0.25">
      <c r="A18" s="17" t="s">
        <v>77</v>
      </c>
      <c r="B18" s="15">
        <v>206</v>
      </c>
      <c r="C18" s="32">
        <v>119</v>
      </c>
      <c r="D18" s="58">
        <f>IF(B18&gt;0,C18/B18,0)</f>
        <v>0.57766990291262132</v>
      </c>
      <c r="E18" s="16">
        <f t="shared" si="2"/>
        <v>1.0315533980582523</v>
      </c>
      <c r="F18" s="32">
        <v>177</v>
      </c>
      <c r="G18" s="44">
        <v>119</v>
      </c>
      <c r="H18" s="56">
        <f t="shared" si="1"/>
        <v>0.67231638418079098</v>
      </c>
      <c r="I18" s="16">
        <f t="shared" si="3"/>
        <v>1.2005649717514124</v>
      </c>
      <c r="J18" s="65">
        <v>14189.83</v>
      </c>
      <c r="K18" s="33">
        <f t="shared" si="4"/>
        <v>1.7737287500000001</v>
      </c>
    </row>
    <row r="19" spans="1:12" s="101" customFormat="1" ht="16.5" customHeight="1" x14ac:dyDescent="0.25">
      <c r="A19" s="17" t="s">
        <v>78</v>
      </c>
      <c r="B19" s="15">
        <v>144</v>
      </c>
      <c r="C19" s="32">
        <v>91</v>
      </c>
      <c r="D19" s="58">
        <f t="shared" si="0"/>
        <v>0.63194444444444442</v>
      </c>
      <c r="E19" s="16">
        <f t="shared" si="2"/>
        <v>1.1284722222222221</v>
      </c>
      <c r="F19" s="32">
        <v>144</v>
      </c>
      <c r="G19" s="44">
        <v>92</v>
      </c>
      <c r="H19" s="56">
        <f t="shared" si="1"/>
        <v>0.63888888888888884</v>
      </c>
      <c r="I19" s="16">
        <f t="shared" si="3"/>
        <v>1.1408730158730156</v>
      </c>
      <c r="J19" s="65">
        <v>13555.58</v>
      </c>
      <c r="K19" s="33">
        <f t="shared" si="4"/>
        <v>1.6944474999999999</v>
      </c>
    </row>
    <row r="20" spans="1:12" s="101" customFormat="1" ht="16.5" customHeight="1" x14ac:dyDescent="0.25">
      <c r="A20" s="17" t="s">
        <v>56</v>
      </c>
      <c r="B20" s="15">
        <v>158</v>
      </c>
      <c r="C20" s="32">
        <v>88</v>
      </c>
      <c r="D20" s="58">
        <f t="shared" si="0"/>
        <v>0.55696202531645567</v>
      </c>
      <c r="E20" s="16">
        <f t="shared" si="2"/>
        <v>0.99457504520795648</v>
      </c>
      <c r="F20" s="32">
        <v>137</v>
      </c>
      <c r="G20" s="44">
        <v>79</v>
      </c>
      <c r="H20" s="56">
        <f t="shared" si="1"/>
        <v>0.57664233576642332</v>
      </c>
      <c r="I20" s="16">
        <f t="shared" si="3"/>
        <v>1.0297184567257558</v>
      </c>
      <c r="J20" s="65">
        <v>10547.744999999999</v>
      </c>
      <c r="K20" s="33">
        <f t="shared" si="4"/>
        <v>1.3184681249999999</v>
      </c>
    </row>
    <row r="21" spans="1:12" s="101" customFormat="1" ht="16.5" customHeight="1" thickBot="1" x14ac:dyDescent="0.3">
      <c r="A21" s="18" t="s">
        <v>57</v>
      </c>
      <c r="B21" s="19">
        <v>173</v>
      </c>
      <c r="C21" s="41">
        <v>108</v>
      </c>
      <c r="D21" s="59">
        <f t="shared" si="0"/>
        <v>0.62427745664739887</v>
      </c>
      <c r="E21" s="16">
        <f t="shared" si="2"/>
        <v>1.1147811725846408</v>
      </c>
      <c r="F21" s="34">
        <v>156</v>
      </c>
      <c r="G21" s="74">
        <v>99</v>
      </c>
      <c r="H21" s="57">
        <f t="shared" si="1"/>
        <v>0.63461538461538458</v>
      </c>
      <c r="I21" s="16">
        <f t="shared" si="3"/>
        <v>1.133241758241758</v>
      </c>
      <c r="J21" s="99">
        <v>12667.115</v>
      </c>
      <c r="K21" s="33">
        <f t="shared" si="4"/>
        <v>1.5833893749999999</v>
      </c>
    </row>
    <row r="22" spans="1:12" s="102" customFormat="1" ht="16.5" customHeight="1" thickBot="1" x14ac:dyDescent="0.3">
      <c r="A22" s="21" t="s">
        <v>79</v>
      </c>
      <c r="B22" s="22">
        <v>2847</v>
      </c>
      <c r="C22" s="42">
        <v>1672</v>
      </c>
      <c r="D22" s="78">
        <f t="shared" si="0"/>
        <v>0.58728486125746404</v>
      </c>
      <c r="E22" s="23">
        <f>D22/0.56</f>
        <v>1.0487229665311857</v>
      </c>
      <c r="F22" s="106">
        <v>2618</v>
      </c>
      <c r="G22" s="42">
        <v>1604</v>
      </c>
      <c r="H22" s="78">
        <f t="shared" si="1"/>
        <v>0.61268143621084803</v>
      </c>
      <c r="I22" s="23">
        <f>H22/0.56</f>
        <v>1.0940739932336572</v>
      </c>
      <c r="J22" s="107">
        <v>11913.174999999999</v>
      </c>
      <c r="K22" s="36">
        <f>(J22/8000)</f>
        <v>1.4891468749999999</v>
      </c>
    </row>
    <row r="23" spans="1:12" s="102" customFormat="1" ht="16.5" customHeight="1" x14ac:dyDescent="0.25">
      <c r="A23" s="165" t="s">
        <v>84</v>
      </c>
      <c r="B23" s="191"/>
      <c r="C23" s="191"/>
      <c r="D23" s="191"/>
      <c r="E23" s="191"/>
      <c r="F23" s="191"/>
      <c r="G23" s="191"/>
      <c r="H23" s="191"/>
      <c r="I23" s="191"/>
      <c r="J23" s="191"/>
      <c r="K23" s="192"/>
      <c r="L23" s="105"/>
    </row>
    <row r="24" spans="1:12" s="103" customFormat="1" ht="123" customHeight="1" thickBot="1" x14ac:dyDescent="0.35">
      <c r="A24" s="162"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63"/>
      <c r="C24" s="163"/>
      <c r="D24" s="163"/>
      <c r="E24" s="163"/>
      <c r="F24" s="163"/>
      <c r="G24" s="163"/>
      <c r="H24" s="163"/>
      <c r="I24" s="163"/>
      <c r="J24" s="163"/>
      <c r="K24" s="164"/>
    </row>
  </sheetData>
  <mergeCells count="5">
    <mergeCell ref="A1:K1"/>
    <mergeCell ref="A2:K2"/>
    <mergeCell ref="A3:K3"/>
    <mergeCell ref="A24:K24"/>
    <mergeCell ref="A23:K23"/>
  </mergeCells>
  <phoneticPr fontId="0" type="noConversion"/>
  <printOptions horizontalCentered="1" verticalCentered="1"/>
  <pageMargins left="0.3" right="0.3" top="0.3" bottom="0.3" header="0.12" footer="0.13"/>
  <pageSetup orientation="landscape" r:id="rId1"/>
  <headerFooter alignWithMargins="0"/>
  <ignoredErrors>
    <ignoredError sqref="D18 D10"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4"/>
  <sheetViews>
    <sheetView zoomScaleNormal="100" workbookViewId="0">
      <selection activeCell="A25" sqref="A25"/>
    </sheetView>
  </sheetViews>
  <sheetFormatPr defaultColWidth="9.1796875" defaultRowHeight="13" x14ac:dyDescent="0.3"/>
  <cols>
    <col min="1" max="1" width="19.1796875" style="24" customWidth="1"/>
    <col min="2" max="4" width="11.7265625" style="24" customWidth="1"/>
    <col min="5" max="5" width="10.81640625" style="24" customWidth="1"/>
    <col min="6" max="8" width="11.7265625" style="24" customWidth="1"/>
    <col min="9" max="9" width="10.81640625" style="24" customWidth="1"/>
    <col min="10" max="10" width="11.54296875" style="24" customWidth="1"/>
    <col min="11" max="11" width="10.81640625" style="24" customWidth="1"/>
    <col min="12" max="12" width="0" style="24" hidden="1" customWidth="1"/>
    <col min="13" max="16384" width="9.1796875" style="24"/>
  </cols>
  <sheetData>
    <row r="1" spans="1:13" ht="20.149999999999999" customHeight="1" x14ac:dyDescent="0.3">
      <c r="A1" s="182" t="str">
        <f>'1- Populations in Cohort'!A1:N1</f>
        <v xml:space="preserve">TAB 10 - LABOR EXCHANGE PERFORMANCE SUMMARY </v>
      </c>
      <c r="B1" s="183"/>
      <c r="C1" s="183"/>
      <c r="D1" s="183"/>
      <c r="E1" s="183"/>
      <c r="F1" s="183"/>
      <c r="G1" s="183"/>
      <c r="H1" s="183"/>
      <c r="I1" s="183"/>
      <c r="J1" s="183"/>
      <c r="K1" s="184"/>
    </row>
    <row r="2" spans="1:13" ht="20.149999999999999" customHeight="1" thickBot="1" x14ac:dyDescent="0.35">
      <c r="A2" s="185" t="str">
        <f>'1- Populations in Cohort'!A2:N2</f>
        <v>FY24 QUARTER ENDING JUNE 30, 2024</v>
      </c>
      <c r="B2" s="186"/>
      <c r="C2" s="186"/>
      <c r="D2" s="186"/>
      <c r="E2" s="186"/>
      <c r="F2" s="186"/>
      <c r="G2" s="186"/>
      <c r="H2" s="186"/>
      <c r="I2" s="186"/>
      <c r="J2" s="186"/>
      <c r="K2" s="187"/>
    </row>
    <row r="3" spans="1:13" s="100" customFormat="1" ht="20.149999999999999" customHeight="1" thickBot="1" x14ac:dyDescent="0.3">
      <c r="A3" s="188" t="s">
        <v>85</v>
      </c>
      <c r="B3" s="189"/>
      <c r="C3" s="189"/>
      <c r="D3" s="189"/>
      <c r="E3" s="189"/>
      <c r="F3" s="189"/>
      <c r="G3" s="189"/>
      <c r="H3" s="189"/>
      <c r="I3" s="189"/>
      <c r="J3" s="189"/>
      <c r="K3" s="190"/>
      <c r="L3" s="131"/>
      <c r="M3" s="132"/>
    </row>
    <row r="4" spans="1:13" s="100" customFormat="1" x14ac:dyDescent="0.25">
      <c r="A4" s="45" t="s">
        <v>14</v>
      </c>
      <c r="B4" s="53" t="s">
        <v>15</v>
      </c>
      <c r="C4" s="46" t="s">
        <v>16</v>
      </c>
      <c r="D4" s="46" t="s">
        <v>17</v>
      </c>
      <c r="E4" s="47" t="s">
        <v>18</v>
      </c>
      <c r="F4" s="46" t="s">
        <v>60</v>
      </c>
      <c r="G4" s="46" t="s">
        <v>20</v>
      </c>
      <c r="H4" s="46" t="s">
        <v>61</v>
      </c>
      <c r="I4" s="46" t="s">
        <v>22</v>
      </c>
      <c r="J4" s="52" t="s">
        <v>62</v>
      </c>
      <c r="K4" s="48" t="s">
        <v>24</v>
      </c>
    </row>
    <row r="5" spans="1:13" s="101" customFormat="1" ht="39.5" thickBot="1" x14ac:dyDescent="0.3">
      <c r="A5" s="126" t="s">
        <v>63</v>
      </c>
      <c r="B5" s="127" t="s">
        <v>64</v>
      </c>
      <c r="C5" s="129" t="s">
        <v>65</v>
      </c>
      <c r="D5" s="129" t="s">
        <v>66</v>
      </c>
      <c r="E5" s="125" t="s">
        <v>67</v>
      </c>
      <c r="F5" s="129" t="s">
        <v>68</v>
      </c>
      <c r="G5" s="129" t="s">
        <v>69</v>
      </c>
      <c r="H5" s="129" t="s">
        <v>70</v>
      </c>
      <c r="I5" s="129" t="s">
        <v>67</v>
      </c>
      <c r="J5" s="37" t="s">
        <v>71</v>
      </c>
      <c r="K5" s="63" t="s">
        <v>83</v>
      </c>
    </row>
    <row r="6" spans="1:13" s="101" customFormat="1" ht="16.5" customHeight="1" x14ac:dyDescent="0.25">
      <c r="A6" s="38" t="s">
        <v>42</v>
      </c>
      <c r="B6" s="111">
        <v>19</v>
      </c>
      <c r="C6" s="112">
        <v>10</v>
      </c>
      <c r="D6" s="113">
        <f>+C6/B6</f>
        <v>0.52631578947368418</v>
      </c>
      <c r="E6" s="114">
        <f>D6/0.56</f>
        <v>0.93984962406015027</v>
      </c>
      <c r="F6" s="112">
        <v>17</v>
      </c>
      <c r="G6" s="43">
        <v>9</v>
      </c>
      <c r="H6" s="115">
        <f>+G6/F6</f>
        <v>0.52941176470588236</v>
      </c>
      <c r="I6" s="114">
        <f>H6/0.56</f>
        <v>0.94537815126050417</v>
      </c>
      <c r="J6" s="116">
        <v>4802.79</v>
      </c>
      <c r="K6" s="108">
        <f>(J6/8000)</f>
        <v>0.60034874999999999</v>
      </c>
    </row>
    <row r="7" spans="1:13" s="101" customFormat="1" ht="16.5" customHeight="1" x14ac:dyDescent="0.25">
      <c r="A7" s="17" t="s">
        <v>43</v>
      </c>
      <c r="B7" s="15">
        <v>98</v>
      </c>
      <c r="C7" s="32">
        <v>64</v>
      </c>
      <c r="D7" s="58">
        <f t="shared" ref="D7:D22" si="0">+C7/B7</f>
        <v>0.65306122448979587</v>
      </c>
      <c r="E7" s="16">
        <f>D7/0.56</f>
        <v>1.1661807580174925</v>
      </c>
      <c r="F7" s="32">
        <v>131</v>
      </c>
      <c r="G7" s="44">
        <v>87</v>
      </c>
      <c r="H7" s="56">
        <f t="shared" ref="H7:H22" si="1">+G7/F7</f>
        <v>0.66412213740458015</v>
      </c>
      <c r="I7" s="16">
        <f>H7/0.56</f>
        <v>1.1859323882224644</v>
      </c>
      <c r="J7" s="65">
        <v>14326.725</v>
      </c>
      <c r="K7" s="33">
        <f>(J7/8000)</f>
        <v>1.790840625</v>
      </c>
    </row>
    <row r="8" spans="1:13" s="101" customFormat="1" ht="16.5" customHeight="1" x14ac:dyDescent="0.25">
      <c r="A8" s="17" t="s">
        <v>44</v>
      </c>
      <c r="B8" s="15">
        <v>42</v>
      </c>
      <c r="C8" s="32">
        <v>22</v>
      </c>
      <c r="D8" s="58">
        <f t="shared" si="0"/>
        <v>0.52380952380952384</v>
      </c>
      <c r="E8" s="16">
        <f t="shared" ref="E8:E21" si="2">D8/0.56</f>
        <v>0.93537414965986387</v>
      </c>
      <c r="F8" s="32">
        <v>45</v>
      </c>
      <c r="G8" s="44">
        <v>25</v>
      </c>
      <c r="H8" s="56">
        <f t="shared" si="1"/>
        <v>0.55555555555555558</v>
      </c>
      <c r="I8" s="16">
        <f t="shared" ref="I8:I21" si="3">H8/0.56</f>
        <v>0.99206349206349198</v>
      </c>
      <c r="J8" s="65">
        <v>11371</v>
      </c>
      <c r="K8" s="33">
        <f t="shared" ref="K8:K21" si="4">(J8/8000)</f>
        <v>1.4213750000000001</v>
      </c>
    </row>
    <row r="9" spans="1:13" s="101" customFormat="1" ht="16.5" customHeight="1" x14ac:dyDescent="0.25">
      <c r="A9" s="17" t="s">
        <v>45</v>
      </c>
      <c r="B9" s="15">
        <v>11</v>
      </c>
      <c r="C9" s="32">
        <v>4</v>
      </c>
      <c r="D9" s="58">
        <f t="shared" si="0"/>
        <v>0.36363636363636365</v>
      </c>
      <c r="E9" s="16">
        <f t="shared" si="2"/>
        <v>0.64935064935064934</v>
      </c>
      <c r="F9" s="32">
        <v>16</v>
      </c>
      <c r="G9" s="44">
        <v>7</v>
      </c>
      <c r="H9" s="56">
        <f t="shared" si="1"/>
        <v>0.4375</v>
      </c>
      <c r="I9" s="16">
        <f t="shared" si="3"/>
        <v>0.78124999999999989</v>
      </c>
      <c r="J9" s="65">
        <v>20401.55</v>
      </c>
      <c r="K9" s="33">
        <f t="shared" si="4"/>
        <v>2.55019375</v>
      </c>
    </row>
    <row r="10" spans="1:13" s="101" customFormat="1" ht="16.5" customHeight="1" x14ac:dyDescent="0.25">
      <c r="A10" s="17" t="s">
        <v>72</v>
      </c>
      <c r="B10" s="15">
        <v>19</v>
      </c>
      <c r="C10" s="32">
        <v>10</v>
      </c>
      <c r="D10" s="58">
        <f>IF(B10&gt;0,C10/B10,0)</f>
        <v>0.52631578947368418</v>
      </c>
      <c r="E10" s="16">
        <f t="shared" si="2"/>
        <v>0.93984962406015027</v>
      </c>
      <c r="F10" s="32">
        <v>24</v>
      </c>
      <c r="G10" s="44">
        <v>15</v>
      </c>
      <c r="H10" s="56">
        <f t="shared" si="1"/>
        <v>0.625</v>
      </c>
      <c r="I10" s="16">
        <f t="shared" si="3"/>
        <v>1.1160714285714284</v>
      </c>
      <c r="J10" s="65">
        <v>10309.655000000001</v>
      </c>
      <c r="K10" s="33">
        <f t="shared" si="4"/>
        <v>1.2887068750000001</v>
      </c>
    </row>
    <row r="11" spans="1:13" s="101" customFormat="1" ht="16.5" customHeight="1" x14ac:dyDescent="0.25">
      <c r="A11" s="17" t="s">
        <v>47</v>
      </c>
      <c r="B11" s="15">
        <v>49</v>
      </c>
      <c r="C11" s="32">
        <v>28</v>
      </c>
      <c r="D11" s="58">
        <f t="shared" si="0"/>
        <v>0.5714285714285714</v>
      </c>
      <c r="E11" s="16">
        <f t="shared" si="2"/>
        <v>1.0204081632653059</v>
      </c>
      <c r="F11" s="32">
        <v>39</v>
      </c>
      <c r="G11" s="44">
        <v>26</v>
      </c>
      <c r="H11" s="56">
        <f t="shared" si="1"/>
        <v>0.66666666666666663</v>
      </c>
      <c r="I11" s="16">
        <f t="shared" si="3"/>
        <v>1.1904761904761902</v>
      </c>
      <c r="J11" s="65">
        <v>11377.33</v>
      </c>
      <c r="K11" s="33">
        <f t="shared" si="4"/>
        <v>1.4221662500000001</v>
      </c>
    </row>
    <row r="12" spans="1:13" s="101" customFormat="1" ht="16.5" customHeight="1" x14ac:dyDescent="0.25">
      <c r="A12" s="14" t="s">
        <v>73</v>
      </c>
      <c r="B12" s="15">
        <v>34</v>
      </c>
      <c r="C12" s="32">
        <v>22</v>
      </c>
      <c r="D12" s="58">
        <f t="shared" si="0"/>
        <v>0.6470588235294118</v>
      </c>
      <c r="E12" s="16">
        <f t="shared" si="2"/>
        <v>1.1554621848739495</v>
      </c>
      <c r="F12" s="32">
        <v>32</v>
      </c>
      <c r="G12" s="44">
        <v>18</v>
      </c>
      <c r="H12" s="56">
        <f t="shared" si="1"/>
        <v>0.5625</v>
      </c>
      <c r="I12" s="16">
        <f t="shared" si="3"/>
        <v>1.0044642857142856</v>
      </c>
      <c r="J12" s="65">
        <v>13302.99</v>
      </c>
      <c r="K12" s="33">
        <f t="shared" si="4"/>
        <v>1.6628737499999999</v>
      </c>
    </row>
    <row r="13" spans="1:13" s="101" customFormat="1" ht="16.5" customHeight="1" x14ac:dyDescent="0.25">
      <c r="A13" s="17" t="s">
        <v>74</v>
      </c>
      <c r="B13" s="15">
        <v>32</v>
      </c>
      <c r="C13" s="32">
        <v>23</v>
      </c>
      <c r="D13" s="58">
        <f t="shared" si="0"/>
        <v>0.71875</v>
      </c>
      <c r="E13" s="16">
        <f t="shared" si="2"/>
        <v>1.2834821428571428</v>
      </c>
      <c r="F13" s="32">
        <v>30</v>
      </c>
      <c r="G13" s="44">
        <v>15</v>
      </c>
      <c r="H13" s="56">
        <f t="shared" si="1"/>
        <v>0.5</v>
      </c>
      <c r="I13" s="16">
        <f t="shared" si="3"/>
        <v>0.89285714285714279</v>
      </c>
      <c r="J13" s="65">
        <v>15136.16</v>
      </c>
      <c r="K13" s="33">
        <f t="shared" si="4"/>
        <v>1.89202</v>
      </c>
    </row>
    <row r="14" spans="1:13" s="101" customFormat="1" ht="16.5" customHeight="1" x14ac:dyDescent="0.25">
      <c r="A14" s="17" t="s">
        <v>75</v>
      </c>
      <c r="B14" s="15">
        <v>73</v>
      </c>
      <c r="C14" s="32">
        <v>40</v>
      </c>
      <c r="D14" s="58">
        <f t="shared" si="0"/>
        <v>0.54794520547945202</v>
      </c>
      <c r="E14" s="16">
        <f t="shared" si="2"/>
        <v>0.97847358121330708</v>
      </c>
      <c r="F14" s="32">
        <v>51</v>
      </c>
      <c r="G14" s="44">
        <v>29</v>
      </c>
      <c r="H14" s="56">
        <f t="shared" si="1"/>
        <v>0.56862745098039214</v>
      </c>
      <c r="I14" s="16">
        <f t="shared" si="3"/>
        <v>1.0154061624649859</v>
      </c>
      <c r="J14" s="65">
        <v>9954</v>
      </c>
      <c r="K14" s="33">
        <f t="shared" si="4"/>
        <v>1.2442500000000001</v>
      </c>
    </row>
    <row r="15" spans="1:13" s="101" customFormat="1" ht="16.5" customHeight="1" x14ac:dyDescent="0.25">
      <c r="A15" s="17" t="s">
        <v>51</v>
      </c>
      <c r="B15" s="15">
        <v>32</v>
      </c>
      <c r="C15" s="32">
        <v>15</v>
      </c>
      <c r="D15" s="58">
        <f t="shared" si="0"/>
        <v>0.46875</v>
      </c>
      <c r="E15" s="16">
        <f t="shared" si="2"/>
        <v>0.8370535714285714</v>
      </c>
      <c r="F15" s="32">
        <v>27</v>
      </c>
      <c r="G15" s="44">
        <v>14</v>
      </c>
      <c r="H15" s="56">
        <f t="shared" si="1"/>
        <v>0.51851851851851849</v>
      </c>
      <c r="I15" s="16">
        <f t="shared" si="3"/>
        <v>0.92592592592592582</v>
      </c>
      <c r="J15" s="65">
        <v>9713.39</v>
      </c>
      <c r="K15" s="33">
        <f t="shared" si="4"/>
        <v>1.2141737499999998</v>
      </c>
    </row>
    <row r="16" spans="1:13" s="101" customFormat="1" ht="16.5" customHeight="1" x14ac:dyDescent="0.25">
      <c r="A16" s="17" t="s">
        <v>76</v>
      </c>
      <c r="B16" s="15">
        <v>17</v>
      </c>
      <c r="C16" s="32">
        <v>11</v>
      </c>
      <c r="D16" s="58">
        <f t="shared" si="0"/>
        <v>0.6470588235294118</v>
      </c>
      <c r="E16" s="16">
        <f t="shared" si="2"/>
        <v>1.1554621848739495</v>
      </c>
      <c r="F16" s="32">
        <v>11</v>
      </c>
      <c r="G16" s="44">
        <v>9</v>
      </c>
      <c r="H16" s="56">
        <f t="shared" si="1"/>
        <v>0.81818181818181823</v>
      </c>
      <c r="I16" s="16">
        <f t="shared" si="3"/>
        <v>1.4610389610389609</v>
      </c>
      <c r="J16" s="65">
        <v>16002.71</v>
      </c>
      <c r="K16" s="33">
        <f t="shared" si="4"/>
        <v>2.0003387500000001</v>
      </c>
    </row>
    <row r="17" spans="1:12" s="101" customFormat="1" ht="16.5" customHeight="1" x14ac:dyDescent="0.25">
      <c r="A17" s="17" t="s">
        <v>53</v>
      </c>
      <c r="B17" s="15">
        <v>49</v>
      </c>
      <c r="C17" s="32">
        <v>21</v>
      </c>
      <c r="D17" s="58">
        <f t="shared" si="0"/>
        <v>0.42857142857142855</v>
      </c>
      <c r="E17" s="16">
        <f t="shared" si="2"/>
        <v>0.76530612244897944</v>
      </c>
      <c r="F17" s="32">
        <v>47</v>
      </c>
      <c r="G17" s="44">
        <v>27</v>
      </c>
      <c r="H17" s="56">
        <f t="shared" si="1"/>
        <v>0.57446808510638303</v>
      </c>
      <c r="I17" s="16">
        <f t="shared" si="3"/>
        <v>1.0258358662613982</v>
      </c>
      <c r="J17" s="65">
        <v>8260.69</v>
      </c>
      <c r="K17" s="33">
        <f t="shared" si="4"/>
        <v>1.03258625</v>
      </c>
    </row>
    <row r="18" spans="1:12" s="101" customFormat="1" ht="16.5" customHeight="1" x14ac:dyDescent="0.25">
      <c r="A18" s="17" t="s">
        <v>77</v>
      </c>
      <c r="B18" s="15">
        <v>32</v>
      </c>
      <c r="C18" s="32">
        <v>17</v>
      </c>
      <c r="D18" s="58">
        <f>IF(B18&gt;0,C18/B18,0)</f>
        <v>0.53125</v>
      </c>
      <c r="E18" s="16">
        <f t="shared" si="2"/>
        <v>0.94866071428571419</v>
      </c>
      <c r="F18" s="32">
        <v>29</v>
      </c>
      <c r="G18" s="44">
        <v>15</v>
      </c>
      <c r="H18" s="56">
        <f t="shared" si="1"/>
        <v>0.51724137931034486</v>
      </c>
      <c r="I18" s="16">
        <f t="shared" si="3"/>
        <v>0.92364532019704426</v>
      </c>
      <c r="J18" s="65">
        <v>11732.55</v>
      </c>
      <c r="K18" s="33">
        <f t="shared" si="4"/>
        <v>1.46656875</v>
      </c>
    </row>
    <row r="19" spans="1:12" s="101" customFormat="1" ht="16.5" customHeight="1" x14ac:dyDescent="0.25">
      <c r="A19" s="17" t="s">
        <v>78</v>
      </c>
      <c r="B19" s="15">
        <v>38</v>
      </c>
      <c r="C19" s="32">
        <v>19</v>
      </c>
      <c r="D19" s="58">
        <f t="shared" si="0"/>
        <v>0.5</v>
      </c>
      <c r="E19" s="16">
        <f t="shared" si="2"/>
        <v>0.89285714285714279</v>
      </c>
      <c r="F19" s="32">
        <v>35</v>
      </c>
      <c r="G19" s="44">
        <v>18</v>
      </c>
      <c r="H19" s="56">
        <f t="shared" si="1"/>
        <v>0.51428571428571423</v>
      </c>
      <c r="I19" s="16">
        <f t="shared" si="3"/>
        <v>0.91836734693877531</v>
      </c>
      <c r="J19" s="65">
        <v>11311.62</v>
      </c>
      <c r="K19" s="33">
        <f t="shared" si="4"/>
        <v>1.4139525000000002</v>
      </c>
    </row>
    <row r="20" spans="1:12" s="101" customFormat="1" ht="16.5" customHeight="1" x14ac:dyDescent="0.25">
      <c r="A20" s="17" t="s">
        <v>56</v>
      </c>
      <c r="B20" s="15">
        <v>17</v>
      </c>
      <c r="C20" s="32">
        <v>11</v>
      </c>
      <c r="D20" s="58">
        <f t="shared" si="0"/>
        <v>0.6470588235294118</v>
      </c>
      <c r="E20" s="16">
        <f t="shared" si="2"/>
        <v>1.1554621848739495</v>
      </c>
      <c r="F20" s="32">
        <v>19</v>
      </c>
      <c r="G20" s="44">
        <v>11</v>
      </c>
      <c r="H20" s="56">
        <f t="shared" si="1"/>
        <v>0.57894736842105265</v>
      </c>
      <c r="I20" s="16">
        <f t="shared" si="3"/>
        <v>1.0338345864661653</v>
      </c>
      <c r="J20" s="65">
        <v>13499.16</v>
      </c>
      <c r="K20" s="33">
        <f t="shared" si="4"/>
        <v>1.687395</v>
      </c>
    </row>
    <row r="21" spans="1:12" s="101" customFormat="1" ht="16.5" customHeight="1" thickBot="1" x14ac:dyDescent="0.3">
      <c r="A21" s="18" t="s">
        <v>57</v>
      </c>
      <c r="B21" s="19">
        <v>43</v>
      </c>
      <c r="C21" s="41">
        <v>27</v>
      </c>
      <c r="D21" s="59">
        <f t="shared" si="0"/>
        <v>0.62790697674418605</v>
      </c>
      <c r="E21" s="16">
        <f t="shared" si="2"/>
        <v>1.1212624584717608</v>
      </c>
      <c r="F21" s="34">
        <v>38</v>
      </c>
      <c r="G21" s="74">
        <v>25</v>
      </c>
      <c r="H21" s="57">
        <f t="shared" si="1"/>
        <v>0.65789473684210531</v>
      </c>
      <c r="I21" s="16">
        <f t="shared" si="3"/>
        <v>1.1748120300751879</v>
      </c>
      <c r="J21" s="99">
        <v>8884.49</v>
      </c>
      <c r="K21" s="33">
        <f t="shared" si="4"/>
        <v>1.1105612499999999</v>
      </c>
    </row>
    <row r="22" spans="1:12" s="102" customFormat="1" ht="16.5" customHeight="1" thickBot="1" x14ac:dyDescent="0.3">
      <c r="A22" s="21" t="s">
        <v>79</v>
      </c>
      <c r="B22" s="22">
        <v>605</v>
      </c>
      <c r="C22" s="42">
        <v>344</v>
      </c>
      <c r="D22" s="78">
        <f t="shared" si="0"/>
        <v>0.56859504132231409</v>
      </c>
      <c r="E22" s="23">
        <f>D22/0.56</f>
        <v>1.0153482880755609</v>
      </c>
      <c r="F22" s="106">
        <v>591</v>
      </c>
      <c r="G22" s="42">
        <v>350</v>
      </c>
      <c r="H22" s="78">
        <f t="shared" si="1"/>
        <v>0.59221658206429784</v>
      </c>
      <c r="I22" s="23">
        <f>H22/0.56</f>
        <v>1.0575296108291032</v>
      </c>
      <c r="J22" s="107">
        <v>11751.825000000001</v>
      </c>
      <c r="K22" s="36">
        <f>(J22/8000)</f>
        <v>1.468978125</v>
      </c>
    </row>
    <row r="23" spans="1:12" s="102" customFormat="1" ht="16.5" customHeight="1" x14ac:dyDescent="0.25">
      <c r="A23" s="165" t="s">
        <v>84</v>
      </c>
      <c r="B23" s="191"/>
      <c r="C23" s="191"/>
      <c r="D23" s="191"/>
      <c r="E23" s="191"/>
      <c r="F23" s="191"/>
      <c r="G23" s="191"/>
      <c r="H23" s="191"/>
      <c r="I23" s="191"/>
      <c r="J23" s="191"/>
      <c r="K23" s="192"/>
      <c r="L23" s="105"/>
    </row>
    <row r="24" spans="1:12" s="103" customFormat="1" ht="123" customHeight="1" thickBot="1" x14ac:dyDescent="0.35">
      <c r="A24" s="162"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63"/>
      <c r="C24" s="163"/>
      <c r="D24" s="163"/>
      <c r="E24" s="163"/>
      <c r="F24" s="163"/>
      <c r="G24" s="163"/>
      <c r="H24" s="163"/>
      <c r="I24" s="163"/>
      <c r="J24" s="163"/>
      <c r="K24" s="164"/>
    </row>
  </sheetData>
  <mergeCells count="5">
    <mergeCell ref="A1:K1"/>
    <mergeCell ref="A2:K2"/>
    <mergeCell ref="A3:K3"/>
    <mergeCell ref="A24:K24"/>
    <mergeCell ref="A23:K23"/>
  </mergeCells>
  <phoneticPr fontId="0" type="noConversion"/>
  <printOptions horizontalCentered="1" verticalCentered="1"/>
  <pageMargins left="0.3" right="0.3" top="0.3" bottom="0.3" header="0.12" footer="0.13"/>
  <pageSetup orientation="landscape" r:id="rId1"/>
  <headerFooter alignWithMargins="0"/>
  <ignoredErrors>
    <ignoredError sqref="D10 D18"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24"/>
  <sheetViews>
    <sheetView zoomScaleNormal="100" workbookViewId="0">
      <selection activeCell="A25" sqref="A25"/>
    </sheetView>
  </sheetViews>
  <sheetFormatPr defaultColWidth="9.1796875" defaultRowHeight="13" x14ac:dyDescent="0.3"/>
  <cols>
    <col min="1" max="1" width="19.1796875" style="24" customWidth="1"/>
    <col min="2" max="4" width="11.7265625" style="24" customWidth="1"/>
    <col min="5" max="5" width="10.81640625" style="24" customWidth="1"/>
    <col min="6" max="8" width="11.7265625" style="24" customWidth="1"/>
    <col min="9" max="9" width="10.81640625" style="24" customWidth="1"/>
    <col min="10" max="10" width="11.54296875" style="24" customWidth="1"/>
    <col min="11" max="11" width="10.81640625" style="24" customWidth="1"/>
    <col min="12" max="12" width="0" style="24" hidden="1" customWidth="1"/>
    <col min="13" max="16384" width="9.1796875" style="24"/>
  </cols>
  <sheetData>
    <row r="1" spans="1:13" ht="20.149999999999999" customHeight="1" x14ac:dyDescent="0.3">
      <c r="A1" s="182" t="str">
        <f>'1- Populations in Cohort'!A1:N1</f>
        <v xml:space="preserve">TAB 10 - LABOR EXCHANGE PERFORMANCE SUMMARY </v>
      </c>
      <c r="B1" s="183"/>
      <c r="C1" s="183"/>
      <c r="D1" s="183"/>
      <c r="E1" s="183"/>
      <c r="F1" s="183"/>
      <c r="G1" s="183"/>
      <c r="H1" s="183"/>
      <c r="I1" s="183"/>
      <c r="J1" s="183"/>
      <c r="K1" s="184"/>
    </row>
    <row r="2" spans="1:13" ht="20.149999999999999" customHeight="1" thickBot="1" x14ac:dyDescent="0.35">
      <c r="A2" s="185" t="str">
        <f>'1- Populations in Cohort'!A2:N2</f>
        <v>FY24 QUARTER ENDING JUNE 30, 2024</v>
      </c>
      <c r="B2" s="186"/>
      <c r="C2" s="186"/>
      <c r="D2" s="186"/>
      <c r="E2" s="186"/>
      <c r="F2" s="186"/>
      <c r="G2" s="186"/>
      <c r="H2" s="186"/>
      <c r="I2" s="186"/>
      <c r="J2" s="186"/>
      <c r="K2" s="187"/>
    </row>
    <row r="3" spans="1:13" s="100" customFormat="1" ht="20.149999999999999" customHeight="1" thickBot="1" x14ac:dyDescent="0.3">
      <c r="A3" s="188" t="s">
        <v>86</v>
      </c>
      <c r="B3" s="189"/>
      <c r="C3" s="189"/>
      <c r="D3" s="189"/>
      <c r="E3" s="189"/>
      <c r="F3" s="189"/>
      <c r="G3" s="189"/>
      <c r="H3" s="189"/>
      <c r="I3" s="189"/>
      <c r="J3" s="189"/>
      <c r="K3" s="190"/>
      <c r="L3" s="131"/>
      <c r="M3" s="132"/>
    </row>
    <row r="4" spans="1:13" s="100" customFormat="1" x14ac:dyDescent="0.25">
      <c r="A4" s="45" t="s">
        <v>14</v>
      </c>
      <c r="B4" s="53" t="s">
        <v>15</v>
      </c>
      <c r="C4" s="46" t="s">
        <v>16</v>
      </c>
      <c r="D4" s="46" t="s">
        <v>17</v>
      </c>
      <c r="E4" s="47" t="s">
        <v>18</v>
      </c>
      <c r="F4" s="46" t="s">
        <v>60</v>
      </c>
      <c r="G4" s="46" t="s">
        <v>20</v>
      </c>
      <c r="H4" s="46" t="s">
        <v>61</v>
      </c>
      <c r="I4" s="46" t="s">
        <v>22</v>
      </c>
      <c r="J4" s="52" t="s">
        <v>62</v>
      </c>
      <c r="K4" s="48" t="s">
        <v>24</v>
      </c>
    </row>
    <row r="5" spans="1:13" s="101" customFormat="1" ht="39.5" thickBot="1" x14ac:dyDescent="0.3">
      <c r="A5" s="126" t="s">
        <v>63</v>
      </c>
      <c r="B5" s="127" t="s">
        <v>64</v>
      </c>
      <c r="C5" s="129" t="s">
        <v>65</v>
      </c>
      <c r="D5" s="129" t="s">
        <v>66</v>
      </c>
      <c r="E5" s="125" t="s">
        <v>67</v>
      </c>
      <c r="F5" s="129" t="s">
        <v>68</v>
      </c>
      <c r="G5" s="129" t="s">
        <v>69</v>
      </c>
      <c r="H5" s="129" t="s">
        <v>70</v>
      </c>
      <c r="I5" s="129" t="s">
        <v>67</v>
      </c>
      <c r="J5" s="37" t="s">
        <v>71</v>
      </c>
      <c r="K5" s="63" t="s">
        <v>83</v>
      </c>
    </row>
    <row r="6" spans="1:13" s="101" customFormat="1" ht="16.5" customHeight="1" x14ac:dyDescent="0.25">
      <c r="A6" s="38" t="s">
        <v>42</v>
      </c>
      <c r="B6" s="111">
        <v>2</v>
      </c>
      <c r="C6" s="112">
        <v>1</v>
      </c>
      <c r="D6" s="113">
        <f>+C6/B6</f>
        <v>0.5</v>
      </c>
      <c r="E6" s="114">
        <f>D6/0.56</f>
        <v>0.89285714285714279</v>
      </c>
      <c r="F6" s="112">
        <v>1</v>
      </c>
      <c r="G6" s="43">
        <v>1</v>
      </c>
      <c r="H6" s="75">
        <f>IF(F6&gt;0,G6/F6,0)</f>
        <v>1</v>
      </c>
      <c r="I6" s="114">
        <f>H6/0.56</f>
        <v>1.7857142857142856</v>
      </c>
      <c r="J6" s="116">
        <v>16660.150000000001</v>
      </c>
      <c r="K6" s="108">
        <f>(J6/8000)</f>
        <v>2.0825187500000002</v>
      </c>
    </row>
    <row r="7" spans="1:13" s="101" customFormat="1" ht="16.5" customHeight="1" x14ac:dyDescent="0.25">
      <c r="A7" s="17" t="s">
        <v>43</v>
      </c>
      <c r="B7" s="15">
        <v>77</v>
      </c>
      <c r="C7" s="32">
        <v>53</v>
      </c>
      <c r="D7" s="58">
        <f t="shared" ref="D7:D22" si="0">+C7/B7</f>
        <v>0.68831168831168832</v>
      </c>
      <c r="E7" s="16">
        <f>D7/0.56</f>
        <v>1.2291280148423005</v>
      </c>
      <c r="F7" s="32">
        <v>101</v>
      </c>
      <c r="G7" s="44">
        <v>70</v>
      </c>
      <c r="H7" s="56">
        <f t="shared" ref="H7:H22" si="1">+G7/F7</f>
        <v>0.69306930693069302</v>
      </c>
      <c r="I7" s="16">
        <f>H7/0.56</f>
        <v>1.2376237623762374</v>
      </c>
      <c r="J7" s="65">
        <v>14375.01</v>
      </c>
      <c r="K7" s="33">
        <f>(J7/8000)</f>
        <v>1.79687625</v>
      </c>
    </row>
    <row r="8" spans="1:13" s="101" customFormat="1" ht="16.5" customHeight="1" x14ac:dyDescent="0.25">
      <c r="A8" s="17" t="s">
        <v>44</v>
      </c>
      <c r="B8" s="15">
        <v>1</v>
      </c>
      <c r="C8" s="32">
        <v>0</v>
      </c>
      <c r="D8" s="58">
        <f t="shared" si="0"/>
        <v>0</v>
      </c>
      <c r="E8" s="16">
        <f t="shared" ref="E8:E21" si="2">D8/0.56</f>
        <v>0</v>
      </c>
      <c r="F8" s="32">
        <v>5</v>
      </c>
      <c r="G8" s="44">
        <v>2</v>
      </c>
      <c r="H8" s="56">
        <f>IF(F8&gt;0,G8/F8,0)</f>
        <v>0.4</v>
      </c>
      <c r="I8" s="16">
        <f t="shared" ref="I8:I21" si="3">H8/0.56</f>
        <v>0.7142857142857143</v>
      </c>
      <c r="J8" s="65">
        <v>0</v>
      </c>
      <c r="K8" s="33">
        <f t="shared" ref="K8:K21" si="4">(J8/8000)</f>
        <v>0</v>
      </c>
    </row>
    <row r="9" spans="1:13" s="101" customFormat="1" ht="16.5" customHeight="1" x14ac:dyDescent="0.25">
      <c r="A9" s="17" t="s">
        <v>45</v>
      </c>
      <c r="B9" s="15">
        <v>1</v>
      </c>
      <c r="C9" s="32">
        <v>0</v>
      </c>
      <c r="D9" s="58">
        <f t="shared" si="0"/>
        <v>0</v>
      </c>
      <c r="E9" s="16">
        <f t="shared" si="2"/>
        <v>0</v>
      </c>
      <c r="F9" s="32">
        <v>15</v>
      </c>
      <c r="G9" s="44">
        <v>9</v>
      </c>
      <c r="H9" s="56">
        <f t="shared" si="1"/>
        <v>0.6</v>
      </c>
      <c r="I9" s="16">
        <f t="shared" si="3"/>
        <v>1.0714285714285714</v>
      </c>
      <c r="J9" s="65">
        <v>0</v>
      </c>
      <c r="K9" s="33">
        <f t="shared" si="4"/>
        <v>0</v>
      </c>
    </row>
    <row r="10" spans="1:13" s="101" customFormat="1" ht="16.5" customHeight="1" x14ac:dyDescent="0.25">
      <c r="A10" s="17" t="s">
        <v>72</v>
      </c>
      <c r="B10" s="15">
        <v>11</v>
      </c>
      <c r="C10" s="32">
        <v>5</v>
      </c>
      <c r="D10" s="58">
        <f>IF(B10&gt;0,C10/B10,0)</f>
        <v>0.45454545454545453</v>
      </c>
      <c r="E10" s="16">
        <f t="shared" si="2"/>
        <v>0.81168831168831157</v>
      </c>
      <c r="F10" s="32">
        <v>18</v>
      </c>
      <c r="G10" s="44">
        <v>11</v>
      </c>
      <c r="H10" s="56">
        <f>IF(F10&gt;0,G10/F10,0)</f>
        <v>0.61111111111111116</v>
      </c>
      <c r="I10" s="16">
        <f t="shared" si="3"/>
        <v>1.0912698412698412</v>
      </c>
      <c r="J10" s="65">
        <v>22883.55</v>
      </c>
      <c r="K10" s="33">
        <f t="shared" si="4"/>
        <v>2.86044375</v>
      </c>
    </row>
    <row r="11" spans="1:13" s="101" customFormat="1" ht="16.5" customHeight="1" x14ac:dyDescent="0.25">
      <c r="A11" s="17" t="s">
        <v>47</v>
      </c>
      <c r="B11" s="15">
        <v>20</v>
      </c>
      <c r="C11" s="32">
        <v>14</v>
      </c>
      <c r="D11" s="58">
        <f t="shared" si="0"/>
        <v>0.7</v>
      </c>
      <c r="E11" s="16">
        <f t="shared" si="2"/>
        <v>1.2499999999999998</v>
      </c>
      <c r="F11" s="32">
        <v>20</v>
      </c>
      <c r="G11" s="44">
        <v>11</v>
      </c>
      <c r="H11" s="56">
        <f t="shared" si="1"/>
        <v>0.55000000000000004</v>
      </c>
      <c r="I11" s="16">
        <f t="shared" si="3"/>
        <v>0.9821428571428571</v>
      </c>
      <c r="J11" s="65">
        <v>8266.3450000000012</v>
      </c>
      <c r="K11" s="33">
        <f t="shared" si="4"/>
        <v>1.0332931250000001</v>
      </c>
    </row>
    <row r="12" spans="1:13" s="101" customFormat="1" ht="16.5" customHeight="1" x14ac:dyDescent="0.25">
      <c r="A12" s="14" t="s">
        <v>73</v>
      </c>
      <c r="B12" s="15">
        <v>25</v>
      </c>
      <c r="C12" s="32">
        <v>17</v>
      </c>
      <c r="D12" s="58">
        <f t="shared" si="0"/>
        <v>0.68</v>
      </c>
      <c r="E12" s="16">
        <f t="shared" si="2"/>
        <v>1.2142857142857142</v>
      </c>
      <c r="F12" s="32">
        <v>5</v>
      </c>
      <c r="G12" s="44">
        <v>2</v>
      </c>
      <c r="H12" s="56">
        <f>IF(F12&gt;0,G12/F12,0)</f>
        <v>0.4</v>
      </c>
      <c r="I12" s="16">
        <f t="shared" si="3"/>
        <v>0.7142857142857143</v>
      </c>
      <c r="J12" s="65">
        <v>12565.98</v>
      </c>
      <c r="K12" s="33">
        <f t="shared" si="4"/>
        <v>1.5707475</v>
      </c>
    </row>
    <row r="13" spans="1:13" s="101" customFormat="1" ht="16.5" customHeight="1" x14ac:dyDescent="0.25">
      <c r="A13" s="17" t="s">
        <v>74</v>
      </c>
      <c r="B13" s="15">
        <v>13</v>
      </c>
      <c r="C13" s="32">
        <v>8</v>
      </c>
      <c r="D13" s="58">
        <f t="shared" si="0"/>
        <v>0.61538461538461542</v>
      </c>
      <c r="E13" s="16">
        <f t="shared" si="2"/>
        <v>1.0989010989010988</v>
      </c>
      <c r="F13" s="32">
        <v>37</v>
      </c>
      <c r="G13" s="44">
        <v>20</v>
      </c>
      <c r="H13" s="56">
        <f t="shared" si="1"/>
        <v>0.54054054054054057</v>
      </c>
      <c r="I13" s="16">
        <f t="shared" si="3"/>
        <v>0.96525096525096521</v>
      </c>
      <c r="J13" s="65">
        <v>15214.485000000001</v>
      </c>
      <c r="K13" s="33">
        <f t="shared" si="4"/>
        <v>1.901810625</v>
      </c>
    </row>
    <row r="14" spans="1:13" s="101" customFormat="1" ht="16.5" customHeight="1" x14ac:dyDescent="0.25">
      <c r="A14" s="17" t="s">
        <v>75</v>
      </c>
      <c r="B14" s="15">
        <v>48</v>
      </c>
      <c r="C14" s="32">
        <v>26</v>
      </c>
      <c r="D14" s="58">
        <f>IF(B14&gt;0,C14/B14,0)</f>
        <v>0.54166666666666663</v>
      </c>
      <c r="E14" s="16">
        <f t="shared" si="2"/>
        <v>0.96726190476190466</v>
      </c>
      <c r="F14" s="32">
        <v>12</v>
      </c>
      <c r="G14" s="44">
        <v>6</v>
      </c>
      <c r="H14" s="56">
        <f>IF(F14&gt;0,G14/F14,0)</f>
        <v>0.5</v>
      </c>
      <c r="I14" s="16">
        <f t="shared" si="3"/>
        <v>0.89285714285714279</v>
      </c>
      <c r="J14" s="65">
        <v>9840.76</v>
      </c>
      <c r="K14" s="33">
        <f t="shared" si="4"/>
        <v>1.2300949999999999</v>
      </c>
    </row>
    <row r="15" spans="1:13" s="101" customFormat="1" ht="16.5" customHeight="1" x14ac:dyDescent="0.25">
      <c r="A15" s="17" t="s">
        <v>51</v>
      </c>
      <c r="B15" s="15">
        <v>11</v>
      </c>
      <c r="C15" s="32">
        <v>2</v>
      </c>
      <c r="D15" s="58">
        <f t="shared" si="0"/>
        <v>0.18181818181818182</v>
      </c>
      <c r="E15" s="16">
        <f t="shared" si="2"/>
        <v>0.32467532467532467</v>
      </c>
      <c r="F15" s="32">
        <v>1</v>
      </c>
      <c r="G15" s="44">
        <v>1</v>
      </c>
      <c r="H15" s="56">
        <f t="shared" si="1"/>
        <v>1</v>
      </c>
      <c r="I15" s="16">
        <f t="shared" si="3"/>
        <v>1.7857142857142856</v>
      </c>
      <c r="J15" s="65">
        <v>9654.77</v>
      </c>
      <c r="K15" s="33">
        <f t="shared" si="4"/>
        <v>1.2068462500000001</v>
      </c>
    </row>
    <row r="16" spans="1:13" s="101" customFormat="1" ht="16.5" customHeight="1" x14ac:dyDescent="0.25">
      <c r="A16" s="17" t="s">
        <v>76</v>
      </c>
      <c r="B16" s="15">
        <v>3</v>
      </c>
      <c r="C16" s="32">
        <v>2</v>
      </c>
      <c r="D16" s="58">
        <f t="shared" si="0"/>
        <v>0.66666666666666663</v>
      </c>
      <c r="E16" s="16">
        <f t="shared" si="2"/>
        <v>1.1904761904761902</v>
      </c>
      <c r="F16" s="32">
        <v>27</v>
      </c>
      <c r="G16" s="44">
        <v>14</v>
      </c>
      <c r="H16" s="56">
        <f>IF(F16&gt;0,G16/F16,0)</f>
        <v>0.51851851851851849</v>
      </c>
      <c r="I16" s="16">
        <f t="shared" si="3"/>
        <v>0.92592592592592582</v>
      </c>
      <c r="J16" s="65">
        <v>24639.184999999998</v>
      </c>
      <c r="K16" s="33">
        <f t="shared" si="4"/>
        <v>3.0798981249999997</v>
      </c>
    </row>
    <row r="17" spans="1:12" s="101" customFormat="1" ht="16.5" customHeight="1" x14ac:dyDescent="0.25">
      <c r="A17" s="17" t="s">
        <v>53</v>
      </c>
      <c r="B17" s="15">
        <v>20</v>
      </c>
      <c r="C17" s="32">
        <v>9</v>
      </c>
      <c r="D17" s="58">
        <f>IF(B17&gt;0,C17/B17,0)</f>
        <v>0.45</v>
      </c>
      <c r="E17" s="16">
        <f t="shared" si="2"/>
        <v>0.80357142857142849</v>
      </c>
      <c r="F17" s="32">
        <v>6</v>
      </c>
      <c r="G17" s="44">
        <v>2</v>
      </c>
      <c r="H17" s="56">
        <f>IF(F17&gt;0,G17/F17,0)</f>
        <v>0.33333333333333331</v>
      </c>
      <c r="I17" s="16">
        <f t="shared" si="3"/>
        <v>0.59523809523809512</v>
      </c>
      <c r="J17" s="65">
        <v>5658.51</v>
      </c>
      <c r="K17" s="33">
        <f t="shared" si="4"/>
        <v>0.70731375000000007</v>
      </c>
    </row>
    <row r="18" spans="1:12" s="101" customFormat="1" ht="16.5" customHeight="1" x14ac:dyDescent="0.25">
      <c r="A18" s="17" t="s">
        <v>77</v>
      </c>
      <c r="B18" s="15">
        <v>11</v>
      </c>
      <c r="C18" s="32">
        <v>5</v>
      </c>
      <c r="D18" s="58">
        <f>IF(B18&gt;0,C18/B18,0)</f>
        <v>0.45454545454545453</v>
      </c>
      <c r="E18" s="16">
        <f t="shared" si="2"/>
        <v>0.81168831168831157</v>
      </c>
      <c r="F18" s="32">
        <v>24</v>
      </c>
      <c r="G18" s="44">
        <v>11</v>
      </c>
      <c r="H18" s="56">
        <f>IF(F18&gt;0,G18/F18,0)</f>
        <v>0.45833333333333331</v>
      </c>
      <c r="I18" s="16">
        <f t="shared" si="3"/>
        <v>0.81845238095238082</v>
      </c>
      <c r="J18" s="65">
        <v>21456.63</v>
      </c>
      <c r="K18" s="33">
        <f t="shared" si="4"/>
        <v>2.6820787500000001</v>
      </c>
    </row>
    <row r="19" spans="1:12" s="101" customFormat="1" ht="16.5" customHeight="1" x14ac:dyDescent="0.25">
      <c r="A19" s="17" t="s">
        <v>78</v>
      </c>
      <c r="B19" s="15">
        <v>24</v>
      </c>
      <c r="C19" s="32">
        <v>12</v>
      </c>
      <c r="D19" s="58">
        <f t="shared" si="0"/>
        <v>0.5</v>
      </c>
      <c r="E19" s="16">
        <f t="shared" si="2"/>
        <v>0.89285714285714279</v>
      </c>
      <c r="F19" s="32">
        <v>8</v>
      </c>
      <c r="G19" s="44">
        <v>6</v>
      </c>
      <c r="H19" s="56">
        <f t="shared" si="1"/>
        <v>0.75</v>
      </c>
      <c r="I19" s="16">
        <f t="shared" si="3"/>
        <v>1.3392857142857142</v>
      </c>
      <c r="J19" s="65">
        <v>12572.220000000001</v>
      </c>
      <c r="K19" s="33">
        <f t="shared" si="4"/>
        <v>1.5715275000000002</v>
      </c>
    </row>
    <row r="20" spans="1:12" s="101" customFormat="1" ht="16.5" customHeight="1" x14ac:dyDescent="0.25">
      <c r="A20" s="17" t="s">
        <v>56</v>
      </c>
      <c r="B20" s="15">
        <v>3</v>
      </c>
      <c r="C20" s="32">
        <v>3</v>
      </c>
      <c r="D20" s="58">
        <f t="shared" si="0"/>
        <v>1</v>
      </c>
      <c r="E20" s="16">
        <f t="shared" si="2"/>
        <v>1.7857142857142856</v>
      </c>
      <c r="F20" s="32">
        <v>23</v>
      </c>
      <c r="G20" s="44">
        <v>14</v>
      </c>
      <c r="H20" s="56">
        <f t="shared" si="1"/>
        <v>0.60869565217391308</v>
      </c>
      <c r="I20" s="16">
        <f t="shared" si="3"/>
        <v>1.0869565217391304</v>
      </c>
      <c r="J20" s="65">
        <v>13333.82</v>
      </c>
      <c r="K20" s="33">
        <f t="shared" si="4"/>
        <v>1.6667274999999999</v>
      </c>
    </row>
    <row r="21" spans="1:12" s="101" customFormat="1" ht="16.5" customHeight="1" thickBot="1" x14ac:dyDescent="0.3">
      <c r="A21" s="18" t="s">
        <v>57</v>
      </c>
      <c r="B21" s="19">
        <v>26</v>
      </c>
      <c r="C21" s="41">
        <v>15</v>
      </c>
      <c r="D21" s="59">
        <f t="shared" si="0"/>
        <v>0.57692307692307687</v>
      </c>
      <c r="E21" s="16">
        <f t="shared" si="2"/>
        <v>1.0302197802197801</v>
      </c>
      <c r="F21" s="34">
        <v>303</v>
      </c>
      <c r="G21" s="74">
        <v>180</v>
      </c>
      <c r="H21" s="57">
        <f t="shared" si="1"/>
        <v>0.59405940594059403</v>
      </c>
      <c r="I21" s="16">
        <f t="shared" si="3"/>
        <v>1.0608203677510606</v>
      </c>
      <c r="J21" s="99">
        <v>9214.75</v>
      </c>
      <c r="K21" s="33">
        <f t="shared" si="4"/>
        <v>1.1518437500000001</v>
      </c>
    </row>
    <row r="22" spans="1:12" s="102" customFormat="1" ht="16.5" customHeight="1" thickBot="1" x14ac:dyDescent="0.3">
      <c r="A22" s="21" t="s">
        <v>79</v>
      </c>
      <c r="B22" s="22">
        <v>296</v>
      </c>
      <c r="C22" s="42">
        <v>172</v>
      </c>
      <c r="D22" s="78">
        <f t="shared" si="0"/>
        <v>0.58108108108108103</v>
      </c>
      <c r="E22" s="23">
        <f>D22/0.56</f>
        <v>1.0376447876447874</v>
      </c>
      <c r="F22" s="106">
        <v>296</v>
      </c>
      <c r="G22" s="42">
        <v>182</v>
      </c>
      <c r="H22" s="78">
        <f t="shared" si="1"/>
        <v>0.61486486486486491</v>
      </c>
      <c r="I22" s="23">
        <f>H22/0.56</f>
        <v>1.097972972972973</v>
      </c>
      <c r="J22" s="107">
        <v>11833.42</v>
      </c>
      <c r="K22" s="36">
        <f>(J22/8000)</f>
        <v>1.4791775</v>
      </c>
    </row>
    <row r="23" spans="1:12" s="102" customFormat="1" ht="16.5" customHeight="1" x14ac:dyDescent="0.25">
      <c r="A23" s="165" t="s">
        <v>84</v>
      </c>
      <c r="B23" s="191"/>
      <c r="C23" s="191"/>
      <c r="D23" s="191"/>
      <c r="E23" s="191"/>
      <c r="F23" s="191"/>
      <c r="G23" s="191"/>
      <c r="H23" s="191"/>
      <c r="I23" s="191"/>
      <c r="J23" s="191"/>
      <c r="K23" s="192"/>
      <c r="L23" s="105"/>
    </row>
    <row r="24" spans="1:12" s="103" customFormat="1" ht="123" customHeight="1" thickBot="1" x14ac:dyDescent="0.35">
      <c r="A24" s="162"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63"/>
      <c r="C24" s="163"/>
      <c r="D24" s="163"/>
      <c r="E24" s="163"/>
      <c r="F24" s="163"/>
      <c r="G24" s="163"/>
      <c r="H24" s="163"/>
      <c r="I24" s="163"/>
      <c r="J24" s="163"/>
      <c r="K24" s="164"/>
    </row>
  </sheetData>
  <mergeCells count="5">
    <mergeCell ref="A1:K1"/>
    <mergeCell ref="A2:K2"/>
    <mergeCell ref="A3:K3"/>
    <mergeCell ref="A24:K24"/>
    <mergeCell ref="A23:K23"/>
  </mergeCells>
  <phoneticPr fontId="0" type="noConversion"/>
  <printOptions horizontalCentered="1" verticalCentered="1"/>
  <pageMargins left="0.3" right="0.3" top="0.3" bottom="0.3" header="0.12" footer="0.13"/>
  <pageSetup orientation="landscape" r:id="rId1"/>
  <headerFooter alignWithMargins="0"/>
  <ignoredErrors>
    <ignoredError sqref="D10 D14 H7:H15"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24"/>
  <sheetViews>
    <sheetView zoomScaleNormal="100" workbookViewId="0">
      <selection activeCell="A25" sqref="A25"/>
    </sheetView>
  </sheetViews>
  <sheetFormatPr defaultColWidth="9.1796875" defaultRowHeight="13" x14ac:dyDescent="0.3"/>
  <cols>
    <col min="1" max="1" width="19.1796875" style="24" customWidth="1"/>
    <col min="2" max="4" width="11.7265625" style="24" customWidth="1"/>
    <col min="5" max="5" width="10.81640625" style="24" customWidth="1"/>
    <col min="6" max="8" width="11.7265625" style="24" customWidth="1"/>
    <col min="9" max="9" width="10.81640625" style="24" customWidth="1"/>
    <col min="10" max="10" width="11.54296875" style="24" customWidth="1"/>
    <col min="11" max="11" width="10.81640625" style="24" customWidth="1"/>
    <col min="12" max="12" width="0" style="24" hidden="1" customWidth="1"/>
    <col min="13" max="16384" width="9.1796875" style="24"/>
  </cols>
  <sheetData>
    <row r="1" spans="1:13" ht="20.149999999999999" customHeight="1" x14ac:dyDescent="0.3">
      <c r="A1" s="182" t="str">
        <f>'1- Populations in Cohort'!A1:N1</f>
        <v xml:space="preserve">TAB 10 - LABOR EXCHANGE PERFORMANCE SUMMARY </v>
      </c>
      <c r="B1" s="183"/>
      <c r="C1" s="183"/>
      <c r="D1" s="183"/>
      <c r="E1" s="183"/>
      <c r="F1" s="183"/>
      <c r="G1" s="183"/>
      <c r="H1" s="183"/>
      <c r="I1" s="183"/>
      <c r="J1" s="183"/>
      <c r="K1" s="184"/>
    </row>
    <row r="2" spans="1:13" ht="20.149999999999999" customHeight="1" thickBot="1" x14ac:dyDescent="0.35">
      <c r="A2" s="185" t="str">
        <f>'1- Populations in Cohort'!A2:N2</f>
        <v>FY24 QUARTER ENDING JUNE 30, 2024</v>
      </c>
      <c r="B2" s="186"/>
      <c r="C2" s="186"/>
      <c r="D2" s="186"/>
      <c r="E2" s="186"/>
      <c r="F2" s="186"/>
      <c r="G2" s="186"/>
      <c r="H2" s="186"/>
      <c r="I2" s="186"/>
      <c r="J2" s="186"/>
      <c r="K2" s="187"/>
    </row>
    <row r="3" spans="1:13" s="100" customFormat="1" ht="20.149999999999999" customHeight="1" thickBot="1" x14ac:dyDescent="0.3">
      <c r="A3" s="188" t="s">
        <v>87</v>
      </c>
      <c r="B3" s="189"/>
      <c r="C3" s="189"/>
      <c r="D3" s="189"/>
      <c r="E3" s="189"/>
      <c r="F3" s="189"/>
      <c r="G3" s="189"/>
      <c r="H3" s="189"/>
      <c r="I3" s="189"/>
      <c r="J3" s="189"/>
      <c r="K3" s="190"/>
      <c r="L3" s="131"/>
      <c r="M3" s="132"/>
    </row>
    <row r="4" spans="1:13" s="100" customFormat="1" x14ac:dyDescent="0.25">
      <c r="A4" s="45" t="s">
        <v>14</v>
      </c>
      <c r="B4" s="53" t="s">
        <v>15</v>
      </c>
      <c r="C4" s="46" t="s">
        <v>16</v>
      </c>
      <c r="D4" s="46" t="s">
        <v>17</v>
      </c>
      <c r="E4" s="47" t="s">
        <v>18</v>
      </c>
      <c r="F4" s="46" t="s">
        <v>60</v>
      </c>
      <c r="G4" s="46" t="s">
        <v>20</v>
      </c>
      <c r="H4" s="46" t="s">
        <v>61</v>
      </c>
      <c r="I4" s="46" t="s">
        <v>22</v>
      </c>
      <c r="J4" s="52" t="s">
        <v>62</v>
      </c>
      <c r="K4" s="48" t="s">
        <v>24</v>
      </c>
    </row>
    <row r="5" spans="1:13" s="101" customFormat="1" ht="39.5" thickBot="1" x14ac:dyDescent="0.3">
      <c r="A5" s="126" t="s">
        <v>63</v>
      </c>
      <c r="B5" s="127" t="s">
        <v>64</v>
      </c>
      <c r="C5" s="129" t="s">
        <v>65</v>
      </c>
      <c r="D5" s="129" t="s">
        <v>66</v>
      </c>
      <c r="E5" s="125" t="s">
        <v>67</v>
      </c>
      <c r="F5" s="129" t="s">
        <v>68</v>
      </c>
      <c r="G5" s="129" t="s">
        <v>69</v>
      </c>
      <c r="H5" s="129" t="s">
        <v>70</v>
      </c>
      <c r="I5" s="129" t="s">
        <v>67</v>
      </c>
      <c r="J5" s="37" t="s">
        <v>71</v>
      </c>
      <c r="K5" s="63" t="s">
        <v>83</v>
      </c>
    </row>
    <row r="6" spans="1:13" s="101" customFormat="1" ht="16.5" customHeight="1" x14ac:dyDescent="0.25">
      <c r="A6" s="38" t="s">
        <v>42</v>
      </c>
      <c r="B6" s="111">
        <v>2</v>
      </c>
      <c r="C6" s="112">
        <v>1</v>
      </c>
      <c r="D6" s="113">
        <f>+C6/B6</f>
        <v>0.5</v>
      </c>
      <c r="E6" s="114">
        <f>D6/0.56</f>
        <v>0.89285714285714279</v>
      </c>
      <c r="F6" s="112">
        <v>2</v>
      </c>
      <c r="G6" s="43">
        <v>2</v>
      </c>
      <c r="H6" s="115">
        <f>+G6/F6</f>
        <v>1</v>
      </c>
      <c r="I6" s="114">
        <f>H6/0.56</f>
        <v>1.7857142857142856</v>
      </c>
      <c r="J6" s="116">
        <v>16660.150000000001</v>
      </c>
      <c r="K6" s="108">
        <f>(J6/8000)</f>
        <v>2.0825187500000002</v>
      </c>
    </row>
    <row r="7" spans="1:13" s="101" customFormat="1" ht="16.5" customHeight="1" x14ac:dyDescent="0.25">
      <c r="A7" s="17" t="s">
        <v>43</v>
      </c>
      <c r="B7" s="15">
        <v>89</v>
      </c>
      <c r="C7" s="32">
        <v>58</v>
      </c>
      <c r="D7" s="58">
        <f t="shared" ref="D7:D22" si="0">+C7/B7</f>
        <v>0.651685393258427</v>
      </c>
      <c r="E7" s="16">
        <f>D7/0.56</f>
        <v>1.1637239165329052</v>
      </c>
      <c r="F7" s="32">
        <v>124</v>
      </c>
      <c r="G7" s="44">
        <v>86</v>
      </c>
      <c r="H7" s="56">
        <f t="shared" ref="H7:H22" si="1">+G7/F7</f>
        <v>0.69354838709677424</v>
      </c>
      <c r="I7" s="16">
        <f>H7/0.56</f>
        <v>1.2384792626728109</v>
      </c>
      <c r="J7" s="65">
        <v>14326.725</v>
      </c>
      <c r="K7" s="33">
        <f>(J7/8000)</f>
        <v>1.790840625</v>
      </c>
    </row>
    <row r="8" spans="1:13" s="101" customFormat="1" ht="16.5" customHeight="1" x14ac:dyDescent="0.25">
      <c r="A8" s="17" t="s">
        <v>44</v>
      </c>
      <c r="B8" s="15">
        <v>1</v>
      </c>
      <c r="C8" s="32">
        <v>0</v>
      </c>
      <c r="D8" s="58">
        <f t="shared" si="0"/>
        <v>0</v>
      </c>
      <c r="E8" s="16">
        <f t="shared" ref="E8:E22" si="2">D8/0.56</f>
        <v>0</v>
      </c>
      <c r="F8" s="32">
        <v>1</v>
      </c>
      <c r="G8" s="44">
        <v>0</v>
      </c>
      <c r="H8" s="56">
        <f t="shared" si="1"/>
        <v>0</v>
      </c>
      <c r="I8" s="16">
        <f t="shared" ref="I8:I22" si="3">H8/0.56</f>
        <v>0</v>
      </c>
      <c r="J8" s="65">
        <v>0</v>
      </c>
      <c r="K8" s="33">
        <f t="shared" ref="K8:K22" si="4">(J8/8000)</f>
        <v>0</v>
      </c>
    </row>
    <row r="9" spans="1:13" s="101" customFormat="1" ht="16.5" customHeight="1" x14ac:dyDescent="0.25">
      <c r="A9" s="17" t="s">
        <v>45</v>
      </c>
      <c r="B9" s="15">
        <v>6</v>
      </c>
      <c r="C9" s="32">
        <v>4</v>
      </c>
      <c r="D9" s="58">
        <f t="shared" si="0"/>
        <v>0.66666666666666663</v>
      </c>
      <c r="E9" s="16">
        <f t="shared" si="2"/>
        <v>1.1904761904761902</v>
      </c>
      <c r="F9" s="32">
        <v>11</v>
      </c>
      <c r="G9" s="44">
        <v>6</v>
      </c>
      <c r="H9" s="56">
        <f t="shared" si="1"/>
        <v>0.54545454545454541</v>
      </c>
      <c r="I9" s="16">
        <f t="shared" si="3"/>
        <v>0.97402597402597391</v>
      </c>
      <c r="J9" s="65">
        <v>2256.645</v>
      </c>
      <c r="K9" s="33">
        <f t="shared" si="4"/>
        <v>0.28208062499999997</v>
      </c>
    </row>
    <row r="10" spans="1:13" s="101" customFormat="1" ht="16.5" customHeight="1" x14ac:dyDescent="0.25">
      <c r="A10" s="17" t="s">
        <v>72</v>
      </c>
      <c r="B10" s="15">
        <v>31</v>
      </c>
      <c r="C10" s="32">
        <v>17</v>
      </c>
      <c r="D10" s="58">
        <f>IF(B10&gt;0,C10/B10,0)</f>
        <v>0.54838709677419351</v>
      </c>
      <c r="E10" s="16">
        <f t="shared" si="2"/>
        <v>0.97926267281105972</v>
      </c>
      <c r="F10" s="32">
        <v>39</v>
      </c>
      <c r="G10" s="44">
        <v>21</v>
      </c>
      <c r="H10" s="56">
        <f>IF(F10&gt;0,G10/F10,0)</f>
        <v>0.53846153846153844</v>
      </c>
      <c r="I10" s="16">
        <f t="shared" si="3"/>
        <v>0.96153846153846145</v>
      </c>
      <c r="J10" s="65">
        <v>5314.53</v>
      </c>
      <c r="K10" s="33">
        <f t="shared" si="4"/>
        <v>0.66431624999999994</v>
      </c>
    </row>
    <row r="11" spans="1:13" s="101" customFormat="1" ht="16.5" customHeight="1" x14ac:dyDescent="0.25">
      <c r="A11" s="17" t="s">
        <v>47</v>
      </c>
      <c r="B11" s="15">
        <v>57</v>
      </c>
      <c r="C11" s="32">
        <v>34</v>
      </c>
      <c r="D11" s="58">
        <f t="shared" si="0"/>
        <v>0.59649122807017541</v>
      </c>
      <c r="E11" s="16">
        <f t="shared" si="2"/>
        <v>1.0651629072681703</v>
      </c>
      <c r="F11" s="32">
        <v>55</v>
      </c>
      <c r="G11" s="44">
        <v>33</v>
      </c>
      <c r="H11" s="56">
        <f t="shared" si="1"/>
        <v>0.6</v>
      </c>
      <c r="I11" s="16">
        <f t="shared" si="3"/>
        <v>1.0714285714285714</v>
      </c>
      <c r="J11" s="65">
        <v>8266.3450000000012</v>
      </c>
      <c r="K11" s="33">
        <f t="shared" si="4"/>
        <v>1.0332931250000001</v>
      </c>
    </row>
    <row r="12" spans="1:13" s="101" customFormat="1" ht="16.5" customHeight="1" x14ac:dyDescent="0.25">
      <c r="A12" s="14" t="s">
        <v>73</v>
      </c>
      <c r="B12" s="15">
        <v>47</v>
      </c>
      <c r="C12" s="32">
        <v>29</v>
      </c>
      <c r="D12" s="58">
        <f t="shared" si="0"/>
        <v>0.61702127659574468</v>
      </c>
      <c r="E12" s="16">
        <f t="shared" si="2"/>
        <v>1.1018237082066868</v>
      </c>
      <c r="F12" s="32">
        <v>32</v>
      </c>
      <c r="G12" s="44">
        <v>18</v>
      </c>
      <c r="H12" s="56">
        <f t="shared" si="1"/>
        <v>0.5625</v>
      </c>
      <c r="I12" s="16">
        <f t="shared" si="3"/>
        <v>1.0044642857142856</v>
      </c>
      <c r="J12" s="65">
        <v>12307.7</v>
      </c>
      <c r="K12" s="33">
        <f t="shared" si="4"/>
        <v>1.5384625000000001</v>
      </c>
    </row>
    <row r="13" spans="1:13" s="101" customFormat="1" ht="16.5" customHeight="1" x14ac:dyDescent="0.25">
      <c r="A13" s="17" t="s">
        <v>74</v>
      </c>
      <c r="B13" s="15">
        <v>27</v>
      </c>
      <c r="C13" s="32">
        <v>17</v>
      </c>
      <c r="D13" s="58">
        <f t="shared" si="0"/>
        <v>0.62962962962962965</v>
      </c>
      <c r="E13" s="16">
        <f t="shared" si="2"/>
        <v>1.1243386243386242</v>
      </c>
      <c r="F13" s="32">
        <v>13</v>
      </c>
      <c r="G13" s="44">
        <v>7</v>
      </c>
      <c r="H13" s="56">
        <f t="shared" si="1"/>
        <v>0.53846153846153844</v>
      </c>
      <c r="I13" s="16">
        <f t="shared" si="3"/>
        <v>0.96153846153846145</v>
      </c>
      <c r="J13" s="65">
        <v>12969</v>
      </c>
      <c r="K13" s="33">
        <f t="shared" si="4"/>
        <v>1.6211249999999999</v>
      </c>
    </row>
    <row r="14" spans="1:13" s="101" customFormat="1" ht="16.5" customHeight="1" x14ac:dyDescent="0.25">
      <c r="A14" s="17" t="s">
        <v>75</v>
      </c>
      <c r="B14" s="15">
        <v>87</v>
      </c>
      <c r="C14" s="32">
        <v>42</v>
      </c>
      <c r="D14" s="58">
        <f>IF(B14&gt;0,C14/B14,0)</f>
        <v>0.48275862068965519</v>
      </c>
      <c r="E14" s="16">
        <f t="shared" si="2"/>
        <v>0.86206896551724133</v>
      </c>
      <c r="F14" s="32">
        <v>79</v>
      </c>
      <c r="G14" s="44">
        <v>34</v>
      </c>
      <c r="H14" s="56">
        <f>IF(F14&gt;0,G14/F14,0)</f>
        <v>0.43037974683544306</v>
      </c>
      <c r="I14" s="16">
        <f t="shared" si="3"/>
        <v>0.76853526220614821</v>
      </c>
      <c r="J14" s="65">
        <v>9806.27</v>
      </c>
      <c r="K14" s="33">
        <f t="shared" si="4"/>
        <v>1.2257837499999999</v>
      </c>
    </row>
    <row r="15" spans="1:13" s="101" customFormat="1" ht="16.5" customHeight="1" x14ac:dyDescent="0.25">
      <c r="A15" s="17" t="s">
        <v>51</v>
      </c>
      <c r="B15" s="15">
        <v>20</v>
      </c>
      <c r="C15" s="32">
        <v>7</v>
      </c>
      <c r="D15" s="58">
        <f t="shared" si="0"/>
        <v>0.35</v>
      </c>
      <c r="E15" s="16">
        <f t="shared" si="2"/>
        <v>0.62499999999999989</v>
      </c>
      <c r="F15" s="32">
        <v>21</v>
      </c>
      <c r="G15" s="44">
        <v>10</v>
      </c>
      <c r="H15" s="56">
        <f t="shared" si="1"/>
        <v>0.47619047619047616</v>
      </c>
      <c r="I15" s="16">
        <f t="shared" si="3"/>
        <v>0.8503401360544216</v>
      </c>
      <c r="J15" s="65">
        <v>8960</v>
      </c>
      <c r="K15" s="33">
        <f t="shared" si="4"/>
        <v>1.1200000000000001</v>
      </c>
    </row>
    <row r="16" spans="1:13" s="101" customFormat="1" ht="16.5" customHeight="1" x14ac:dyDescent="0.25">
      <c r="A16" s="17" t="s">
        <v>76</v>
      </c>
      <c r="B16" s="15">
        <v>7</v>
      </c>
      <c r="C16" s="32">
        <v>6</v>
      </c>
      <c r="D16" s="58">
        <f t="shared" si="0"/>
        <v>0.8571428571428571</v>
      </c>
      <c r="E16" s="16">
        <f t="shared" si="2"/>
        <v>1.5306122448979589</v>
      </c>
      <c r="F16" s="32">
        <v>1</v>
      </c>
      <c r="G16" s="44">
        <v>1</v>
      </c>
      <c r="H16" s="56">
        <f t="shared" si="1"/>
        <v>1</v>
      </c>
      <c r="I16" s="16">
        <f t="shared" si="3"/>
        <v>1.7857142857142856</v>
      </c>
      <c r="J16" s="65">
        <v>13822.934999999999</v>
      </c>
      <c r="K16" s="33">
        <f t="shared" si="4"/>
        <v>1.7278668749999999</v>
      </c>
    </row>
    <row r="17" spans="1:12" s="101" customFormat="1" ht="16.5" customHeight="1" x14ac:dyDescent="0.25">
      <c r="A17" s="17" t="s">
        <v>53</v>
      </c>
      <c r="B17" s="15">
        <v>56</v>
      </c>
      <c r="C17" s="32">
        <v>29</v>
      </c>
      <c r="D17" s="58">
        <f t="shared" si="0"/>
        <v>0.5178571428571429</v>
      </c>
      <c r="E17" s="16">
        <f t="shared" si="2"/>
        <v>0.92474489795918369</v>
      </c>
      <c r="F17" s="32">
        <v>58</v>
      </c>
      <c r="G17" s="44">
        <v>33</v>
      </c>
      <c r="H17" s="56">
        <f t="shared" si="1"/>
        <v>0.56896551724137934</v>
      </c>
      <c r="I17" s="16">
        <f t="shared" si="3"/>
        <v>1.0160098522167487</v>
      </c>
      <c r="J17" s="65">
        <v>9509.4</v>
      </c>
      <c r="K17" s="33">
        <f t="shared" si="4"/>
        <v>1.1886749999999999</v>
      </c>
    </row>
    <row r="18" spans="1:12" s="101" customFormat="1" ht="16.5" customHeight="1" x14ac:dyDescent="0.25">
      <c r="A18" s="17" t="s">
        <v>77</v>
      </c>
      <c r="B18" s="15">
        <v>24</v>
      </c>
      <c r="C18" s="32">
        <v>15</v>
      </c>
      <c r="D18" s="58">
        <f>IF(B18&gt;0,C18/B18,0)</f>
        <v>0.625</v>
      </c>
      <c r="E18" s="16">
        <f t="shared" si="2"/>
        <v>1.1160714285714284</v>
      </c>
      <c r="F18" s="32">
        <v>11</v>
      </c>
      <c r="G18" s="44">
        <v>6</v>
      </c>
      <c r="H18" s="56">
        <f>IF(F18&gt;0,G18/F18,0)</f>
        <v>0.54545454545454541</v>
      </c>
      <c r="I18" s="16">
        <f t="shared" si="3"/>
        <v>0.97402597402597391</v>
      </c>
      <c r="J18" s="65">
        <v>11580.18</v>
      </c>
      <c r="K18" s="33">
        <f t="shared" si="4"/>
        <v>1.4475225</v>
      </c>
    </row>
    <row r="19" spans="1:12" s="101" customFormat="1" ht="16.5" customHeight="1" x14ac:dyDescent="0.25">
      <c r="A19" s="17" t="s">
        <v>78</v>
      </c>
      <c r="B19" s="15">
        <v>42</v>
      </c>
      <c r="C19" s="32">
        <v>21</v>
      </c>
      <c r="D19" s="58">
        <f t="shared" si="0"/>
        <v>0.5</v>
      </c>
      <c r="E19" s="16">
        <f t="shared" si="2"/>
        <v>0.89285714285714279</v>
      </c>
      <c r="F19" s="32">
        <v>49</v>
      </c>
      <c r="G19" s="44">
        <v>24</v>
      </c>
      <c r="H19" s="56">
        <f t="shared" si="1"/>
        <v>0.48979591836734693</v>
      </c>
      <c r="I19" s="16">
        <f t="shared" si="3"/>
        <v>0.87463556851311941</v>
      </c>
      <c r="J19" s="65">
        <v>13832.82</v>
      </c>
      <c r="K19" s="33">
        <f t="shared" si="4"/>
        <v>1.7291025</v>
      </c>
    </row>
    <row r="20" spans="1:12" s="101" customFormat="1" ht="16.5" customHeight="1" x14ac:dyDescent="0.25">
      <c r="A20" s="17" t="s">
        <v>56</v>
      </c>
      <c r="B20" s="15">
        <v>31</v>
      </c>
      <c r="C20" s="32">
        <v>19</v>
      </c>
      <c r="D20" s="58">
        <f t="shared" si="0"/>
        <v>0.61290322580645162</v>
      </c>
      <c r="E20" s="16">
        <f t="shared" si="2"/>
        <v>1.0944700460829493</v>
      </c>
      <c r="F20" s="32">
        <v>41</v>
      </c>
      <c r="G20" s="44">
        <v>24</v>
      </c>
      <c r="H20" s="56">
        <f t="shared" si="1"/>
        <v>0.58536585365853655</v>
      </c>
      <c r="I20" s="16">
        <f t="shared" si="3"/>
        <v>1.0452961672473866</v>
      </c>
      <c r="J20" s="65">
        <v>8235</v>
      </c>
      <c r="K20" s="33">
        <f t="shared" si="4"/>
        <v>1.0293749999999999</v>
      </c>
    </row>
    <row r="21" spans="1:12" s="101" customFormat="1" ht="16.5" customHeight="1" thickBot="1" x14ac:dyDescent="0.3">
      <c r="A21" s="18" t="s">
        <v>57</v>
      </c>
      <c r="B21" s="19">
        <v>38</v>
      </c>
      <c r="C21" s="41">
        <v>19</v>
      </c>
      <c r="D21" s="59">
        <f t="shared" si="0"/>
        <v>0.5</v>
      </c>
      <c r="E21" s="20">
        <f t="shared" si="2"/>
        <v>0.89285714285714279</v>
      </c>
      <c r="F21" s="34">
        <v>34</v>
      </c>
      <c r="G21" s="74">
        <v>22</v>
      </c>
      <c r="H21" s="57">
        <f t="shared" si="1"/>
        <v>0.6470588235294118</v>
      </c>
      <c r="I21" s="20">
        <f t="shared" si="3"/>
        <v>1.1554621848739495</v>
      </c>
      <c r="J21" s="99">
        <v>9214.75</v>
      </c>
      <c r="K21" s="110">
        <f t="shared" si="4"/>
        <v>1.1518437500000001</v>
      </c>
    </row>
    <row r="22" spans="1:12" s="102" customFormat="1" ht="16.5" customHeight="1" thickBot="1" x14ac:dyDescent="0.3">
      <c r="A22" s="21" t="s">
        <v>79</v>
      </c>
      <c r="B22" s="22">
        <v>565</v>
      </c>
      <c r="C22" s="42">
        <v>318</v>
      </c>
      <c r="D22" s="78">
        <f t="shared" si="0"/>
        <v>0.56283185840707961</v>
      </c>
      <c r="E22" s="23">
        <f t="shared" si="2"/>
        <v>1.005056890012642</v>
      </c>
      <c r="F22" s="106">
        <v>571</v>
      </c>
      <c r="G22" s="42">
        <v>327</v>
      </c>
      <c r="H22" s="78">
        <f t="shared" si="1"/>
        <v>0.57267950963222414</v>
      </c>
      <c r="I22" s="23">
        <f t="shared" si="3"/>
        <v>1.0226419814861145</v>
      </c>
      <c r="J22" s="107">
        <v>10504.39</v>
      </c>
      <c r="K22" s="36">
        <f t="shared" si="4"/>
        <v>1.3130487499999999</v>
      </c>
    </row>
    <row r="23" spans="1:12" s="102" customFormat="1" ht="16.5" customHeight="1" x14ac:dyDescent="0.25">
      <c r="A23" s="165" t="s">
        <v>88</v>
      </c>
      <c r="B23" s="191"/>
      <c r="C23" s="191"/>
      <c r="D23" s="191"/>
      <c r="E23" s="191"/>
      <c r="F23" s="191"/>
      <c r="G23" s="191"/>
      <c r="H23" s="191"/>
      <c r="I23" s="191"/>
      <c r="J23" s="191"/>
      <c r="K23" s="192"/>
      <c r="L23" s="105"/>
    </row>
    <row r="24" spans="1:12" s="103" customFormat="1" ht="123" customHeight="1" thickBot="1" x14ac:dyDescent="0.35">
      <c r="A24" s="162"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63"/>
      <c r="C24" s="163"/>
      <c r="D24" s="163"/>
      <c r="E24" s="163"/>
      <c r="F24" s="163"/>
      <c r="G24" s="163"/>
      <c r="H24" s="163"/>
      <c r="I24" s="163"/>
      <c r="J24" s="163"/>
      <c r="K24" s="164"/>
    </row>
  </sheetData>
  <mergeCells count="5">
    <mergeCell ref="A1:K1"/>
    <mergeCell ref="A2:K2"/>
    <mergeCell ref="A3:K3"/>
    <mergeCell ref="A23:K23"/>
    <mergeCell ref="A24:K24"/>
  </mergeCells>
  <printOptions horizontalCentered="1" verticalCentered="1"/>
  <pageMargins left="0.3" right="0.3" top="0.3" bottom="0.3" header="0.12" footer="0.13"/>
  <pageSetup orientation="landscape" r:id="rId1"/>
  <headerFooter alignWithMargins="0"/>
  <ignoredErrors>
    <ignoredError sqref="D10 D14 D18 H10 H14 H18"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4"/>
  <sheetViews>
    <sheetView tabSelected="1" zoomScaleNormal="100" workbookViewId="0">
      <selection activeCell="A25" sqref="A25"/>
    </sheetView>
  </sheetViews>
  <sheetFormatPr defaultColWidth="9.1796875" defaultRowHeight="13" x14ac:dyDescent="0.3"/>
  <cols>
    <col min="1" max="1" width="19.1796875" style="24" customWidth="1"/>
    <col min="2" max="4" width="11.7265625" style="24" customWidth="1"/>
    <col min="5" max="5" width="10.81640625" style="24" customWidth="1"/>
    <col min="6" max="8" width="11.7265625" style="24" customWidth="1"/>
    <col min="9" max="9" width="10.81640625" style="24" customWidth="1"/>
    <col min="10" max="10" width="11.54296875" style="24" customWidth="1"/>
    <col min="11" max="11" width="10.81640625" style="24" customWidth="1"/>
    <col min="12" max="12" width="0" style="24" hidden="1" customWidth="1"/>
    <col min="13" max="16384" width="9.1796875" style="24"/>
  </cols>
  <sheetData>
    <row r="1" spans="1:13" ht="20.149999999999999" customHeight="1" x14ac:dyDescent="0.3">
      <c r="A1" s="182" t="str">
        <f>'1- Populations in Cohort'!A1:N1</f>
        <v xml:space="preserve">TAB 10 - LABOR EXCHANGE PERFORMANCE SUMMARY </v>
      </c>
      <c r="B1" s="183"/>
      <c r="C1" s="183"/>
      <c r="D1" s="183"/>
      <c r="E1" s="183"/>
      <c r="F1" s="183"/>
      <c r="G1" s="183"/>
      <c r="H1" s="183"/>
      <c r="I1" s="183"/>
      <c r="J1" s="183"/>
      <c r="K1" s="184"/>
    </row>
    <row r="2" spans="1:13" ht="20.149999999999999" customHeight="1" thickBot="1" x14ac:dyDescent="0.35">
      <c r="A2" s="185" t="str">
        <f>'1- Populations in Cohort'!A2:N2</f>
        <v>FY24 QUARTER ENDING JUNE 30, 2024</v>
      </c>
      <c r="B2" s="186"/>
      <c r="C2" s="186"/>
      <c r="D2" s="186"/>
      <c r="E2" s="186"/>
      <c r="F2" s="186"/>
      <c r="G2" s="186"/>
      <c r="H2" s="186"/>
      <c r="I2" s="186"/>
      <c r="J2" s="186"/>
      <c r="K2" s="187"/>
    </row>
    <row r="3" spans="1:13" s="100" customFormat="1" ht="20.149999999999999" customHeight="1" thickBot="1" x14ac:dyDescent="0.3">
      <c r="A3" s="188" t="s">
        <v>89</v>
      </c>
      <c r="B3" s="189"/>
      <c r="C3" s="189"/>
      <c r="D3" s="189"/>
      <c r="E3" s="189"/>
      <c r="F3" s="189"/>
      <c r="G3" s="189"/>
      <c r="H3" s="189"/>
      <c r="I3" s="189"/>
      <c r="J3" s="189"/>
      <c r="K3" s="190"/>
      <c r="L3" s="131"/>
      <c r="M3" s="132"/>
    </row>
    <row r="4" spans="1:13" s="100" customFormat="1" x14ac:dyDescent="0.25">
      <c r="A4" s="45" t="s">
        <v>14</v>
      </c>
      <c r="B4" s="53" t="s">
        <v>15</v>
      </c>
      <c r="C4" s="46" t="s">
        <v>16</v>
      </c>
      <c r="D4" s="46" t="s">
        <v>17</v>
      </c>
      <c r="E4" s="47" t="s">
        <v>18</v>
      </c>
      <c r="F4" s="46" t="s">
        <v>60</v>
      </c>
      <c r="G4" s="46" t="s">
        <v>20</v>
      </c>
      <c r="H4" s="46" t="s">
        <v>61</v>
      </c>
      <c r="I4" s="46" t="s">
        <v>22</v>
      </c>
      <c r="J4" s="52" t="s">
        <v>62</v>
      </c>
      <c r="K4" s="48" t="s">
        <v>24</v>
      </c>
    </row>
    <row r="5" spans="1:13" s="101" customFormat="1" ht="39.5" thickBot="1" x14ac:dyDescent="0.3">
      <c r="A5" s="126" t="s">
        <v>63</v>
      </c>
      <c r="B5" s="127" t="s">
        <v>64</v>
      </c>
      <c r="C5" s="129" t="s">
        <v>65</v>
      </c>
      <c r="D5" s="129" t="s">
        <v>66</v>
      </c>
      <c r="E5" s="125" t="s">
        <v>67</v>
      </c>
      <c r="F5" s="129" t="s">
        <v>68</v>
      </c>
      <c r="G5" s="129" t="s">
        <v>69</v>
      </c>
      <c r="H5" s="129" t="s">
        <v>70</v>
      </c>
      <c r="I5" s="129" t="s">
        <v>67</v>
      </c>
      <c r="J5" s="37" t="s">
        <v>71</v>
      </c>
      <c r="K5" s="63" t="s">
        <v>83</v>
      </c>
    </row>
    <row r="6" spans="1:13" s="101" customFormat="1" ht="16.5" customHeight="1" x14ac:dyDescent="0.25">
      <c r="A6" s="38" t="s">
        <v>42</v>
      </c>
      <c r="B6" s="111">
        <v>859</v>
      </c>
      <c r="C6" s="112">
        <v>570</v>
      </c>
      <c r="D6" s="113">
        <f>+C6/B6</f>
        <v>0.66356228172293363</v>
      </c>
      <c r="E6" s="114">
        <f>D6/0.63</f>
        <v>1.0532734630522755</v>
      </c>
      <c r="F6" s="112">
        <v>594</v>
      </c>
      <c r="G6" s="43">
        <v>408</v>
      </c>
      <c r="H6" s="115">
        <f>+G6/F6</f>
        <v>0.68686868686868685</v>
      </c>
      <c r="I6" s="114">
        <f>H6/0.65</f>
        <v>1.0567210567210568</v>
      </c>
      <c r="J6" s="116">
        <v>10051.955</v>
      </c>
      <c r="K6" s="108">
        <f>(J6/8100)</f>
        <v>1.2409820987654321</v>
      </c>
    </row>
    <row r="7" spans="1:13" s="101" customFormat="1" ht="16.5" customHeight="1" x14ac:dyDescent="0.25">
      <c r="A7" s="17" t="s">
        <v>43</v>
      </c>
      <c r="B7" s="15">
        <v>3606</v>
      </c>
      <c r="C7" s="32">
        <v>2437</v>
      </c>
      <c r="D7" s="58">
        <f t="shared" ref="D7:D22" si="0">+C7/B7</f>
        <v>0.67581808097615081</v>
      </c>
      <c r="E7" s="16">
        <f>D7/0.63</f>
        <v>1.0727271126605569</v>
      </c>
      <c r="F7" s="32">
        <v>2871</v>
      </c>
      <c r="G7" s="44">
        <v>2084</v>
      </c>
      <c r="H7" s="56">
        <f t="shared" ref="H7:H22" si="1">+G7/F7</f>
        <v>0.72587948450017414</v>
      </c>
      <c r="I7" s="16">
        <f>H7/0.65</f>
        <v>1.1167376684618064</v>
      </c>
      <c r="J7" s="65">
        <v>13645.5</v>
      </c>
      <c r="K7" s="33">
        <f>(J7/8100)</f>
        <v>1.6846296296296297</v>
      </c>
    </row>
    <row r="8" spans="1:13" s="101" customFormat="1" ht="16.5" customHeight="1" x14ac:dyDescent="0.25">
      <c r="A8" s="17" t="s">
        <v>44</v>
      </c>
      <c r="B8" s="15">
        <v>3253</v>
      </c>
      <c r="C8" s="32">
        <v>2217</v>
      </c>
      <c r="D8" s="58">
        <f t="shared" si="0"/>
        <v>0.68152474638794958</v>
      </c>
      <c r="E8" s="16">
        <f t="shared" ref="E8:E21" si="2">D8/0.63</f>
        <v>1.0817853117269041</v>
      </c>
      <c r="F8" s="32">
        <v>2451</v>
      </c>
      <c r="G8" s="44">
        <v>1711</v>
      </c>
      <c r="H8" s="56">
        <f t="shared" si="1"/>
        <v>0.69808241534067728</v>
      </c>
      <c r="I8" s="16">
        <f t="shared" ref="I8:I21" si="3">H8/0.65</f>
        <v>1.0739729466779651</v>
      </c>
      <c r="J8" s="65">
        <v>12031.95</v>
      </c>
      <c r="K8" s="33">
        <f t="shared" ref="K8:K20" si="4">(J8/8100)</f>
        <v>1.4854259259259259</v>
      </c>
    </row>
    <row r="9" spans="1:13" s="101" customFormat="1" ht="16.5" customHeight="1" x14ac:dyDescent="0.25">
      <c r="A9" s="17" t="s">
        <v>45</v>
      </c>
      <c r="B9" s="15">
        <v>2565</v>
      </c>
      <c r="C9" s="32">
        <v>1657</v>
      </c>
      <c r="D9" s="58">
        <f t="shared" si="0"/>
        <v>0.64600389863547758</v>
      </c>
      <c r="E9" s="16">
        <f t="shared" si="2"/>
        <v>1.0254030137071073</v>
      </c>
      <c r="F9" s="32">
        <v>2266</v>
      </c>
      <c r="G9" s="44">
        <v>1604</v>
      </c>
      <c r="H9" s="56">
        <f t="shared" si="1"/>
        <v>0.70785525154457196</v>
      </c>
      <c r="I9" s="16">
        <f t="shared" si="3"/>
        <v>1.0890080792993415</v>
      </c>
      <c r="J9" s="65">
        <v>13026.35</v>
      </c>
      <c r="K9" s="33">
        <f t="shared" si="4"/>
        <v>1.6081913580246914</v>
      </c>
    </row>
    <row r="10" spans="1:13" s="101" customFormat="1" ht="16.5" customHeight="1" x14ac:dyDescent="0.25">
      <c r="A10" s="17" t="s">
        <v>72</v>
      </c>
      <c r="B10" s="15">
        <v>1096</v>
      </c>
      <c r="C10" s="32">
        <v>704</v>
      </c>
      <c r="D10" s="58">
        <f>IF(B10&gt;0,C10/B10,0)</f>
        <v>0.64233576642335766</v>
      </c>
      <c r="E10" s="16">
        <f t="shared" si="2"/>
        <v>1.0195805816243773</v>
      </c>
      <c r="F10" s="32">
        <v>995</v>
      </c>
      <c r="G10" s="44">
        <v>641</v>
      </c>
      <c r="H10" s="56">
        <f>IF(F10&gt;0,G10/F10,0)</f>
        <v>0.64422110552763823</v>
      </c>
      <c r="I10" s="16">
        <f t="shared" si="3"/>
        <v>0.99110939311944335</v>
      </c>
      <c r="J10" s="65">
        <v>11527.945</v>
      </c>
      <c r="K10" s="33">
        <f t="shared" si="4"/>
        <v>1.4232030864197531</v>
      </c>
    </row>
    <row r="11" spans="1:13" s="101" customFormat="1" ht="16.5" customHeight="1" x14ac:dyDescent="0.25">
      <c r="A11" s="17" t="s">
        <v>47</v>
      </c>
      <c r="B11" s="15">
        <v>3905</v>
      </c>
      <c r="C11" s="32">
        <v>2593</v>
      </c>
      <c r="D11" s="58">
        <f t="shared" si="0"/>
        <v>0.66402048655569779</v>
      </c>
      <c r="E11" s="16">
        <f t="shared" si="2"/>
        <v>1.0540007723106315</v>
      </c>
      <c r="F11" s="32">
        <v>2674</v>
      </c>
      <c r="G11" s="44">
        <v>1924</v>
      </c>
      <c r="H11" s="56">
        <f t="shared" si="1"/>
        <v>0.71952131637995509</v>
      </c>
      <c r="I11" s="16">
        <f t="shared" si="3"/>
        <v>1.106955871353777</v>
      </c>
      <c r="J11" s="65">
        <v>12168.78</v>
      </c>
      <c r="K11" s="33">
        <f t="shared" si="4"/>
        <v>1.5023185185185186</v>
      </c>
    </row>
    <row r="12" spans="1:13" s="101" customFormat="1" ht="16.5" customHeight="1" x14ac:dyDescent="0.25">
      <c r="A12" s="14" t="s">
        <v>73</v>
      </c>
      <c r="B12" s="15">
        <v>1042</v>
      </c>
      <c r="C12" s="32">
        <v>694</v>
      </c>
      <c r="D12" s="58">
        <f t="shared" si="0"/>
        <v>0.66602687140115158</v>
      </c>
      <c r="E12" s="16">
        <f t="shared" si="2"/>
        <v>1.0571855101605581</v>
      </c>
      <c r="F12" s="32">
        <v>795</v>
      </c>
      <c r="G12" s="44">
        <v>565</v>
      </c>
      <c r="H12" s="56">
        <f t="shared" si="1"/>
        <v>0.71069182389937102</v>
      </c>
      <c r="I12" s="16">
        <f t="shared" si="3"/>
        <v>1.0933720367682631</v>
      </c>
      <c r="J12" s="65">
        <v>11033</v>
      </c>
      <c r="K12" s="33">
        <f t="shared" si="4"/>
        <v>1.3620987654320988</v>
      </c>
    </row>
    <row r="13" spans="1:13" s="101" customFormat="1" ht="16.5" customHeight="1" x14ac:dyDescent="0.25">
      <c r="A13" s="17" t="s">
        <v>74</v>
      </c>
      <c r="B13" s="15">
        <v>2116</v>
      </c>
      <c r="C13" s="32">
        <v>1418</v>
      </c>
      <c r="D13" s="58">
        <f t="shared" si="0"/>
        <v>0.6701323251417769</v>
      </c>
      <c r="E13" s="16">
        <f t="shared" si="2"/>
        <v>1.0637021033996459</v>
      </c>
      <c r="F13" s="32">
        <v>1614</v>
      </c>
      <c r="G13" s="44">
        <v>1165</v>
      </c>
      <c r="H13" s="56">
        <f t="shared" si="1"/>
        <v>0.72180916976456011</v>
      </c>
      <c r="I13" s="16">
        <f t="shared" si="3"/>
        <v>1.1104756457916309</v>
      </c>
      <c r="J13" s="65">
        <v>14587.36</v>
      </c>
      <c r="K13" s="33">
        <f t="shared" si="4"/>
        <v>1.8009086419753086</v>
      </c>
    </row>
    <row r="14" spans="1:13" s="101" customFormat="1" ht="16.5" customHeight="1" x14ac:dyDescent="0.25">
      <c r="A14" s="17" t="s">
        <v>75</v>
      </c>
      <c r="B14" s="15">
        <v>1624</v>
      </c>
      <c r="C14" s="32">
        <v>1079</v>
      </c>
      <c r="D14" s="58">
        <f t="shared" si="0"/>
        <v>0.66440886699507384</v>
      </c>
      <c r="E14" s="16">
        <f t="shared" si="2"/>
        <v>1.0546172491985299</v>
      </c>
      <c r="F14" s="32">
        <v>1195</v>
      </c>
      <c r="G14" s="44">
        <v>877</v>
      </c>
      <c r="H14" s="56">
        <f t="shared" si="1"/>
        <v>0.73389121338912133</v>
      </c>
      <c r="I14" s="16">
        <f t="shared" si="3"/>
        <v>1.1290634052140327</v>
      </c>
      <c r="J14" s="65">
        <v>10600.79</v>
      </c>
      <c r="K14" s="33">
        <f t="shared" si="4"/>
        <v>1.3087395061728395</v>
      </c>
    </row>
    <row r="15" spans="1:13" s="101" customFormat="1" ht="16.5" customHeight="1" x14ac:dyDescent="0.25">
      <c r="A15" s="17" t="s">
        <v>51</v>
      </c>
      <c r="B15" s="15">
        <v>4210</v>
      </c>
      <c r="C15" s="32">
        <v>2871</v>
      </c>
      <c r="D15" s="58">
        <f t="shared" si="0"/>
        <v>0.68194774346793352</v>
      </c>
      <c r="E15" s="16">
        <f t="shared" si="2"/>
        <v>1.0824567356633865</v>
      </c>
      <c r="F15" s="32">
        <v>3026</v>
      </c>
      <c r="G15" s="44">
        <v>2166</v>
      </c>
      <c r="H15" s="56">
        <f t="shared" si="1"/>
        <v>0.71579643093192336</v>
      </c>
      <c r="I15" s="16">
        <f t="shared" si="3"/>
        <v>1.1012252783568051</v>
      </c>
      <c r="J15" s="65">
        <v>9967.2999999999993</v>
      </c>
      <c r="K15" s="33">
        <f t="shared" si="4"/>
        <v>1.2305308641975308</v>
      </c>
    </row>
    <row r="16" spans="1:13" s="101" customFormat="1" ht="16.5" customHeight="1" x14ac:dyDescent="0.25">
      <c r="A16" s="17" t="s">
        <v>76</v>
      </c>
      <c r="B16" s="15">
        <v>3496</v>
      </c>
      <c r="C16" s="32">
        <v>2378</v>
      </c>
      <c r="D16" s="58">
        <f t="shared" si="0"/>
        <v>0.68020594965675052</v>
      </c>
      <c r="E16" s="16">
        <f t="shared" si="2"/>
        <v>1.0796919835821437</v>
      </c>
      <c r="F16" s="32">
        <v>2385</v>
      </c>
      <c r="G16" s="44">
        <v>1684</v>
      </c>
      <c r="H16" s="56">
        <f t="shared" si="1"/>
        <v>0.70607966457023064</v>
      </c>
      <c r="I16" s="16">
        <f t="shared" si="3"/>
        <v>1.0862764070311239</v>
      </c>
      <c r="J16" s="65">
        <v>13933.85</v>
      </c>
      <c r="K16" s="33">
        <f t="shared" si="4"/>
        <v>1.7202283950617285</v>
      </c>
    </row>
    <row r="17" spans="1:12" s="101" customFormat="1" ht="16.5" customHeight="1" x14ac:dyDescent="0.25">
      <c r="A17" s="17" t="s">
        <v>53</v>
      </c>
      <c r="B17" s="15">
        <v>5017</v>
      </c>
      <c r="C17" s="32">
        <v>3352</v>
      </c>
      <c r="D17" s="58">
        <f t="shared" si="0"/>
        <v>0.66812836356388283</v>
      </c>
      <c r="E17" s="16">
        <f t="shared" si="2"/>
        <v>1.0605212120061631</v>
      </c>
      <c r="F17" s="32">
        <v>3596</v>
      </c>
      <c r="G17" s="44">
        <v>2569</v>
      </c>
      <c r="H17" s="56">
        <f t="shared" si="1"/>
        <v>0.71440489432703003</v>
      </c>
      <c r="I17" s="16">
        <f t="shared" si="3"/>
        <v>1.0990844528108155</v>
      </c>
      <c r="J17" s="65">
        <v>18246.544999999998</v>
      </c>
      <c r="K17" s="33">
        <f t="shared" si="4"/>
        <v>2.2526598765432095</v>
      </c>
    </row>
    <row r="18" spans="1:12" s="101" customFormat="1" ht="16.5" customHeight="1" x14ac:dyDescent="0.25">
      <c r="A18" s="17" t="s">
        <v>77</v>
      </c>
      <c r="B18" s="15">
        <v>4853</v>
      </c>
      <c r="C18" s="32">
        <v>3194</v>
      </c>
      <c r="D18" s="58">
        <f>IF(B18&gt;0,C18/B18,0)</f>
        <v>0.65814959818668861</v>
      </c>
      <c r="E18" s="16">
        <f t="shared" si="2"/>
        <v>1.0446819018836326</v>
      </c>
      <c r="F18" s="32">
        <v>3967</v>
      </c>
      <c r="G18" s="44">
        <v>2775</v>
      </c>
      <c r="H18" s="56">
        <f>IF(F18&gt;0,G18/F18,0)</f>
        <v>0.69952104865137388</v>
      </c>
      <c r="I18" s="16">
        <f t="shared" si="3"/>
        <v>1.0761862286944213</v>
      </c>
      <c r="J18" s="65">
        <v>17965.29</v>
      </c>
      <c r="K18" s="33">
        <f t="shared" si="4"/>
        <v>2.217937037037037</v>
      </c>
    </row>
    <row r="19" spans="1:12" s="101" customFormat="1" ht="16.5" customHeight="1" x14ac:dyDescent="0.25">
      <c r="A19" s="17" t="s">
        <v>78</v>
      </c>
      <c r="B19" s="15">
        <v>2033</v>
      </c>
      <c r="C19" s="32">
        <v>1351</v>
      </c>
      <c r="D19" s="58">
        <f t="shared" si="0"/>
        <v>0.66453516969995086</v>
      </c>
      <c r="E19" s="16">
        <f t="shared" si="2"/>
        <v>1.0548177296824617</v>
      </c>
      <c r="F19" s="32">
        <v>1424</v>
      </c>
      <c r="G19" s="44">
        <v>990</v>
      </c>
      <c r="H19" s="56">
        <f t="shared" si="1"/>
        <v>0.6952247191011236</v>
      </c>
      <c r="I19" s="16">
        <f t="shared" si="3"/>
        <v>1.0695764909248056</v>
      </c>
      <c r="J19" s="65">
        <v>12877</v>
      </c>
      <c r="K19" s="33">
        <f t="shared" si="4"/>
        <v>1.5897530864197531</v>
      </c>
    </row>
    <row r="20" spans="1:12" s="101" customFormat="1" ht="16.5" customHeight="1" x14ac:dyDescent="0.25">
      <c r="A20" s="17" t="s">
        <v>56</v>
      </c>
      <c r="B20" s="15">
        <v>2289</v>
      </c>
      <c r="C20" s="32">
        <v>1526</v>
      </c>
      <c r="D20" s="58">
        <f t="shared" si="0"/>
        <v>0.66666666666666663</v>
      </c>
      <c r="E20" s="16">
        <f t="shared" si="2"/>
        <v>1.0582010582010581</v>
      </c>
      <c r="F20" s="32">
        <v>1459</v>
      </c>
      <c r="G20" s="44">
        <v>1025</v>
      </c>
      <c r="H20" s="56">
        <f t="shared" si="1"/>
        <v>0.70253598355037694</v>
      </c>
      <c r="I20" s="16">
        <f t="shared" si="3"/>
        <v>1.0808245900775029</v>
      </c>
      <c r="J20" s="65">
        <v>13993.404999999999</v>
      </c>
      <c r="K20" s="33">
        <f t="shared" si="4"/>
        <v>1.7275808641975308</v>
      </c>
    </row>
    <row r="21" spans="1:12" s="101" customFormat="1" ht="16.5" customHeight="1" thickBot="1" x14ac:dyDescent="0.3">
      <c r="A21" s="18" t="s">
        <v>57</v>
      </c>
      <c r="B21" s="19">
        <v>3159</v>
      </c>
      <c r="C21" s="41">
        <v>2082</v>
      </c>
      <c r="D21" s="59">
        <f t="shared" si="0"/>
        <v>0.65906932573599242</v>
      </c>
      <c r="E21" s="16">
        <f t="shared" si="2"/>
        <v>1.0461417868825276</v>
      </c>
      <c r="F21" s="34">
        <v>2608</v>
      </c>
      <c r="G21" s="74">
        <v>1824</v>
      </c>
      <c r="H21" s="57">
        <f t="shared" si="1"/>
        <v>0.69938650306748462</v>
      </c>
      <c r="I21" s="16">
        <f t="shared" si="3"/>
        <v>1.0759792354884379</v>
      </c>
      <c r="J21" s="99">
        <v>14657.385</v>
      </c>
      <c r="K21" s="33">
        <f>(J21/8100)</f>
        <v>1.8095537037037037</v>
      </c>
    </row>
    <row r="22" spans="1:12" s="102" customFormat="1" ht="16.5" customHeight="1" thickBot="1" x14ac:dyDescent="0.3">
      <c r="A22" s="21" t="s">
        <v>79</v>
      </c>
      <c r="B22" s="22">
        <v>45123</v>
      </c>
      <c r="C22" s="42">
        <v>30123</v>
      </c>
      <c r="D22" s="78">
        <f t="shared" si="0"/>
        <v>0.66757529419586459</v>
      </c>
      <c r="E22" s="23">
        <f>D22/0.63</f>
        <v>1.0596433241204199</v>
      </c>
      <c r="F22" s="106">
        <v>33920</v>
      </c>
      <c r="G22" s="42">
        <v>24012</v>
      </c>
      <c r="H22" s="78">
        <f t="shared" si="1"/>
        <v>0.70790094339622645</v>
      </c>
      <c r="I22" s="23">
        <f>H22/0.65</f>
        <v>1.0890783744557329</v>
      </c>
      <c r="J22" s="107">
        <v>13401.38</v>
      </c>
      <c r="K22" s="36">
        <f>(J22/8100)</f>
        <v>1.6544913580246912</v>
      </c>
    </row>
    <row r="23" spans="1:12" s="102" customFormat="1" ht="16.5" customHeight="1" x14ac:dyDescent="0.25">
      <c r="A23" s="165" t="str">
        <f>'2 - Job Seeker'!A25:K25</f>
        <v>*State Labor Exchange Goals:   Q2 EE Rate = 63%    Q4 EE Rate = 65%    Median Earnings = $8100</v>
      </c>
      <c r="B23" s="191"/>
      <c r="C23" s="191"/>
      <c r="D23" s="191"/>
      <c r="E23" s="191"/>
      <c r="F23" s="191"/>
      <c r="G23" s="191"/>
      <c r="H23" s="191"/>
      <c r="I23" s="191"/>
      <c r="J23" s="191"/>
      <c r="K23" s="192"/>
      <c r="L23" s="105"/>
    </row>
    <row r="24" spans="1:12" s="103" customFormat="1" ht="123" customHeight="1" thickBot="1" x14ac:dyDescent="0.35">
      <c r="A24" s="162"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63"/>
      <c r="C24" s="163"/>
      <c r="D24" s="163"/>
      <c r="E24" s="163"/>
      <c r="F24" s="163"/>
      <c r="G24" s="163"/>
      <c r="H24" s="163"/>
      <c r="I24" s="163"/>
      <c r="J24" s="163"/>
      <c r="K24" s="164"/>
    </row>
  </sheetData>
  <mergeCells count="5">
    <mergeCell ref="A1:K1"/>
    <mergeCell ref="A2:K2"/>
    <mergeCell ref="A3:K3"/>
    <mergeCell ref="A23:K23"/>
    <mergeCell ref="A24:K24"/>
  </mergeCells>
  <printOptions horizontalCentered="1" verticalCentered="1"/>
  <pageMargins left="0.3" right="0.3" top="0.3" bottom="0.3" header="0.12" footer="0.13"/>
  <pageSetup orientation="landscape" r:id="rId1"/>
  <headerFooter alignWithMargins="0"/>
  <ignoredErrors>
    <ignoredError sqref="D10 H10 D18 H18"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72976aa-e7d9-498e-b08a-d3d9e47e4056" xsi:nil="true"/>
    <lcf76f155ced4ddcb4097134ff3c332f xmlns="a543ae4e-6060-48c8-a421-709023b87e3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739B83D9EC05746835EEFEAC1333386" ma:contentTypeVersion="15" ma:contentTypeDescription="Create a new document." ma:contentTypeScope="" ma:versionID="9b87e86b3de12bebb9efce8f64cfffa1">
  <xsd:schema xmlns:xsd="http://www.w3.org/2001/XMLSchema" xmlns:xs="http://www.w3.org/2001/XMLSchema" xmlns:p="http://schemas.microsoft.com/office/2006/metadata/properties" xmlns:ns2="a543ae4e-6060-48c8-a421-709023b87e3c" xmlns:ns3="b72976aa-e7d9-498e-b08a-d3d9e47e4056" targetNamespace="http://schemas.microsoft.com/office/2006/metadata/properties" ma:root="true" ma:fieldsID="452bff954519939619209d9b805b32fe" ns2:_="" ns3:_="">
    <xsd:import namespace="a543ae4e-6060-48c8-a421-709023b87e3c"/>
    <xsd:import namespace="b72976aa-e7d9-498e-b08a-d3d9e47e405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43ae4e-6060-48c8-a421-709023b87e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2976aa-e7d9-498e-b08a-d3d9e47e405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2c7e6f66-5166-47a0-ad83-3c99a4fc2e00}" ma:internalName="TaxCatchAll" ma:showField="CatchAllData" ma:web="b72976aa-e7d9-498e-b08a-d3d9e47e405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388747-ADF0-4514-929B-D05696B94FC7}">
  <ds:schemaRefs>
    <ds:schemaRef ds:uri="http://schemas.microsoft.com/office/2006/metadata/properties"/>
    <ds:schemaRef ds:uri="http://schemas.microsoft.com/office/infopath/2007/PartnerControls"/>
    <ds:schemaRef ds:uri="b72976aa-e7d9-498e-b08a-d3d9e47e4056"/>
    <ds:schemaRef ds:uri="a543ae4e-6060-48c8-a421-709023b87e3c"/>
  </ds:schemaRefs>
</ds:datastoreItem>
</file>

<file path=customXml/itemProps2.xml><?xml version="1.0" encoding="utf-8"?>
<ds:datastoreItem xmlns:ds="http://schemas.openxmlformats.org/officeDocument/2006/customXml" ds:itemID="{F4C6CF3C-0049-402D-8D78-7AD93C9E10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43ae4e-6060-48c8-a421-709023b87e3c"/>
    <ds:schemaRef ds:uri="b72976aa-e7d9-498e-b08a-d3d9e47e40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70324A-6472-4C98-B66D-322CB3D6BA22}">
  <ds:schemaRefs>
    <ds:schemaRef ds:uri="http://schemas.microsoft.com/office/2006/metadata/longProperties"/>
  </ds:schemaRefs>
</ds:datastoreItem>
</file>

<file path=customXml/itemProps4.xml><?xml version="1.0" encoding="utf-8"?>
<ds:datastoreItem xmlns:ds="http://schemas.openxmlformats.org/officeDocument/2006/customXml" ds:itemID="{FDF2DB92-CCA1-4144-81AB-C018EBF2FD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Cover</vt:lpstr>
      <vt:lpstr>1- Populations in Cohort</vt:lpstr>
      <vt:lpstr>2 - Job Seeker</vt:lpstr>
      <vt:lpstr>3 - UI Claimant</vt:lpstr>
      <vt:lpstr>4 - Veteran</vt:lpstr>
      <vt:lpstr>5 - Disabled Veteran</vt:lpstr>
      <vt:lpstr>6 - DVOP Disabled Veteran</vt:lpstr>
      <vt:lpstr>7 - DVOP Veteran</vt:lpstr>
      <vt:lpstr>8 - RESEA</vt:lpstr>
      <vt:lpstr>'2 - Job Seeker'!Print_Area</vt:lpstr>
      <vt:lpstr>'3 - UI Claimant'!Print_Area</vt:lpstr>
      <vt:lpstr>'4 - Veteran'!Print_Area</vt:lpstr>
      <vt:lpstr>'5 - Disabled Veteran'!Print_Area</vt:lpstr>
      <vt:lpstr>'6 - DVOP Disabled Veteran'!Print_Area</vt:lpstr>
      <vt:lpstr>'7 - DVOP Veteran'!Print_Area</vt:lpstr>
      <vt:lpstr>'8 - RESEA'!Print_Area</vt:lpstr>
    </vt:vector>
  </TitlesOfParts>
  <Manager/>
  <Company>DCS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 10  LX Performance Summary by Area</dc:title>
  <dc:subject/>
  <dc:creator>Joan Boucher</dc:creator>
  <cp:keywords/>
  <dc:description/>
  <cp:lastModifiedBy>Boucher, Joan (DCS)</cp:lastModifiedBy>
  <cp:revision/>
  <dcterms:created xsi:type="dcterms:W3CDTF">2002-02-12T20:34:33Z</dcterms:created>
  <dcterms:modified xsi:type="dcterms:W3CDTF">2024-10-09T15:10:39Z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8" name="display_urn:schemas-microsoft-com:office:office#Editor">
    <vt:lpwstr>Boucher, Joan (DWD)</vt:lpwstr>
  </property>
  <property fmtid="{D5CDD505-2E9C-101B-9397-08002B2CF9AE}" pid="9" name="Order">
    <vt:lpwstr>18853000.0000000</vt:lpwstr>
  </property>
  <property fmtid="{D5CDD505-2E9C-101B-9397-08002B2CF9AE}" pid="10" name="display_urn:schemas-microsoft-com:office:office#Author">
    <vt:lpwstr>Boucher, Joan (DWD)</vt:lpwstr>
  </property>
  <property fmtid="{D5CDD505-2E9C-101B-9397-08002B2CF9AE}" pid="11" name="MediaServiceImageTags">
    <vt:lpwstr/>
  </property>
  <property fmtid="{D5CDD505-2E9C-101B-9397-08002B2CF9AE}" pid="12" name="ContentTypeId">
    <vt:lpwstr>0x0101005739B83D9EC05746835EEFEAC1333386</vt:lpwstr>
  </property>
</Properties>
</file>