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213" documentId="11_AE56BC44DF4AEACBE23886ABDCF5BC7FE563A7F3" xr6:coauthVersionLast="47" xr6:coauthVersionMax="47" xr10:uidLastSave="{977535E0-4007-4877-844D-68A4EADA0B5D}"/>
  <bookViews>
    <workbookView xWindow="-120" yWindow="-120" windowWidth="19410" windowHeight="9705" tabRatio="935" firstSheet="5" activeTab="9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38" l="1"/>
  <c r="D9" i="38"/>
  <c r="D10" i="38"/>
  <c r="D11" i="38"/>
  <c r="D12" i="38"/>
  <c r="D13" i="38"/>
  <c r="D14" i="38"/>
  <c r="D15" i="38"/>
  <c r="D16" i="38"/>
  <c r="D17" i="38"/>
  <c r="D18" i="38"/>
  <c r="D19" i="38"/>
  <c r="D20" i="38"/>
  <c r="D7" i="38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B9" i="64"/>
  <c r="D6" i="42"/>
  <c r="G6" i="42"/>
  <c r="L6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G21" i="42"/>
  <c r="L21" i="42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D21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F6" i="63"/>
  <c r="G6" i="63" s="1"/>
  <c r="C7" i="63"/>
  <c r="C8" i="63"/>
  <c r="D8" i="63" s="1"/>
  <c r="C9" i="63"/>
  <c r="C10" i="63"/>
  <c r="C11" i="63"/>
  <c r="C12" i="63"/>
  <c r="C13" i="63"/>
  <c r="C14" i="63"/>
  <c r="C15" i="63"/>
  <c r="C16" i="63"/>
  <c r="C17" i="63"/>
  <c r="C18" i="63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D11" i="39" s="1"/>
  <c r="B12" i="39"/>
  <c r="D12" i="39" s="1"/>
  <c r="B13" i="39"/>
  <c r="D13" i="39" s="1"/>
  <c r="B14" i="39"/>
  <c r="B15" i="39"/>
  <c r="D15" i="39" s="1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D17" i="63"/>
  <c r="K20" i="63" l="1"/>
  <c r="K12" i="63"/>
  <c r="D15" i="63"/>
  <c r="G21" i="63"/>
  <c r="G13" i="63"/>
  <c r="D18" i="63"/>
  <c r="K14" i="63"/>
  <c r="D13" i="63"/>
  <c r="K8" i="63"/>
  <c r="H22" i="63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K22" i="63" l="1"/>
  <c r="G22" i="63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<sst xmlns="http://schemas.openxmlformats.org/spreadsheetml/2006/main" count="363" uniqueCount="91">
  <si>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</si>
  <si>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</si>
  <si>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</si>
  <si>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</si>
  <si>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</si>
  <si>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</si>
  <si>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</si>
  <si>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</si>
  <si>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</si>
  <si>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</si>
  <si>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</si>
  <si>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</si>
  <si>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</si>
  <si>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</si>
  <si>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</si>
  <si>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</si>
  <si>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</si>
  <si>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</si>
  <si>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</si>
  <si>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</si>
  <si>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</si>
  <si>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</si>
  <si>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</si>
  <si>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</si>
  <si>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</si>
  <si>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</si>
  <si>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</si>
  <si>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</si>
  <si>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</si>
  <si>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</si>
  <si>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</si>
  <si>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</si>
  <si>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</si>
  <si>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</si>
  <si>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</si>
  <si>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</si>
  <si>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</si>
  <si>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</si>
  <si>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</si>
  <si>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</si>
  <si>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</si>
  <si>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</si>
  <si>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</si>
  <si>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</si>
  <si>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</si>
  <si>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</si>
  <si>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</si>
  <si>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</si>
  <si>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</si>
  <si>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</si>
  <si>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</si>
  <si>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</si>
  <si>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</si>
  <si>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</si>
  <si>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</si>
  <si>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</si>
  <si>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</si>
  <si>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</si>
  <si>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</si>
  <si>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</si>
  <si>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</si>
  <si>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</si>
  <si>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</si>
  <si>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</si>
  <si>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</si>
  <si>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</si>
  <si>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</si>
  <si>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</si>
  <si>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</si>
  <si>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</si>
  <si>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</si>
  <si>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</si>
  <si>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</si>
  <si>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</si>
  <si>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</si>
  <si>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</si>
  <si>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</si>
  <si>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</si>
  <si>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</si>
  <si>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</si>
  <si>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</si>
  <si>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</si>
  <si>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</si>
  <si>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</si>
  <si>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</si>
  <si>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</si>
  <si>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</si>
  <si>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</si>
  <si>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</si>
  <si>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</si>
  <si>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FY25 QUARTER ENDING SEPTEMBER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</si>
</sst>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8"/>
      <c r="B1" s="218"/>
      <c r="C1" s="218"/>
    </row>
    <row r="2" spans="1:15" ht="17.25" customHeight="1" x14ac:dyDescent="0.3">
      <c r="A2" s="221"/>
      <c r="B2" s="221"/>
      <c r="C2" s="221"/>
    </row>
    <row r="3" spans="1:15" ht="17.25" customHeight="1" x14ac:dyDescent="0.3">
      <c r="A3" s="219"/>
      <c r="B3" s="219"/>
      <c r="C3" s="219"/>
    </row>
    <row r="4" spans="1:15" ht="17.25" customHeight="1" x14ac:dyDescent="0.3">
      <c r="A4" s="222" t="s">
        <v>0</v>
      </c>
      <c r="B4" s="221"/>
      <c r="C4" s="221"/>
      <c r="D4" s="2"/>
    </row>
    <row r="5" spans="1:15" ht="16.5" customHeight="1" x14ac:dyDescent="0.3">
      <c r="A5" s="221" t="s">
        <v>90</v>
      </c>
      <c r="B5" s="221"/>
      <c r="C5" s="221"/>
    </row>
    <row r="6" spans="1:15" ht="17.25" customHeight="1" x14ac:dyDescent="0.25">
      <c r="A6" s="3"/>
      <c r="B6" s="3"/>
      <c r="C6" s="3"/>
    </row>
    <row r="7" spans="1:15" ht="17.25" customHeight="1" x14ac:dyDescent="0.35">
      <c r="A7" s="220" t="s">
        <v>1</v>
      </c>
      <c r="B7" s="220"/>
      <c r="C7" s="220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FY25 QUARTER ENDING SEPTEMBER 30,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89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9" t="s">
        <v>67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23</v>
      </c>
      <c r="C6" s="181">
        <v>34.782608695652172</v>
      </c>
      <c r="D6" s="182">
        <v>30.434782608695649</v>
      </c>
      <c r="E6" s="183">
        <v>34.782608695652172</v>
      </c>
      <c r="F6" s="183">
        <v>56.521739130434781</v>
      </c>
      <c r="G6" s="182">
        <v>26.086956521739129</v>
      </c>
      <c r="H6" s="182">
        <v>43.478260869565219</v>
      </c>
      <c r="I6" s="184">
        <v>0</v>
      </c>
      <c r="J6" s="182">
        <v>34.782608695652172</v>
      </c>
      <c r="K6" s="182">
        <v>0</v>
      </c>
      <c r="L6" s="182">
        <v>56.521739130434781</v>
      </c>
      <c r="M6" s="185">
        <v>0</v>
      </c>
      <c r="N6" s="182">
        <v>13.043478260869565</v>
      </c>
      <c r="O6" s="182">
        <v>4.3478260869565215</v>
      </c>
      <c r="P6" s="182">
        <v>39.130434782608695</v>
      </c>
      <c r="Q6" s="182">
        <v>4.3478260869565215</v>
      </c>
      <c r="R6" s="182">
        <v>4.3478260869565215</v>
      </c>
      <c r="S6" s="182">
        <v>26.086956521739129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54</v>
      </c>
      <c r="C7" s="188">
        <v>14.814814814814815</v>
      </c>
      <c r="D7" s="189">
        <v>53.703703703703702</v>
      </c>
      <c r="E7" s="190">
        <v>31.481481481481481</v>
      </c>
      <c r="F7" s="190">
        <v>42.592592592592588</v>
      </c>
      <c r="G7" s="189">
        <v>40.74074074074074</v>
      </c>
      <c r="H7" s="189">
        <v>66.666666666666671</v>
      </c>
      <c r="I7" s="189">
        <v>1.8518518518518519</v>
      </c>
      <c r="J7" s="189">
        <v>11.111111111111111</v>
      </c>
      <c r="K7" s="189">
        <v>0</v>
      </c>
      <c r="L7" s="189">
        <v>42.592592592592588</v>
      </c>
      <c r="M7" s="190">
        <v>1.8518518518518519</v>
      </c>
      <c r="N7" s="189">
        <v>64.814814814814824</v>
      </c>
      <c r="O7" s="189">
        <v>7.4074074074074074</v>
      </c>
      <c r="P7" s="189">
        <v>18.518518518518519</v>
      </c>
      <c r="Q7" s="189">
        <v>0</v>
      </c>
      <c r="R7" s="189">
        <v>11.111111111111111</v>
      </c>
      <c r="S7" s="189">
        <v>11.111111111111111</v>
      </c>
      <c r="T7" s="192">
        <v>22.222222222222221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11</v>
      </c>
      <c r="C8" s="188">
        <v>72.727272727272734</v>
      </c>
      <c r="D8" s="189">
        <v>18.181818181818183</v>
      </c>
      <c r="E8" s="190">
        <v>9.0909090909090917</v>
      </c>
      <c r="F8" s="190">
        <v>81.818181818181813</v>
      </c>
      <c r="G8" s="189">
        <v>18.181818181818183</v>
      </c>
      <c r="H8" s="189">
        <v>27.272727272727273</v>
      </c>
      <c r="I8" s="189">
        <v>0</v>
      </c>
      <c r="J8" s="189">
        <v>90.909090909090907</v>
      </c>
      <c r="K8" s="189">
        <v>0</v>
      </c>
      <c r="L8" s="189">
        <v>72.727272727272734</v>
      </c>
      <c r="M8" s="193">
        <v>0</v>
      </c>
      <c r="N8" s="189">
        <v>54.545454545454547</v>
      </c>
      <c r="O8" s="189">
        <v>9.0909090909090917</v>
      </c>
      <c r="P8" s="189">
        <v>18.181818181818183</v>
      </c>
      <c r="Q8" s="189">
        <v>9.0909090909090917</v>
      </c>
      <c r="R8" s="189">
        <v>9.0909090909090917</v>
      </c>
      <c r="S8" s="189">
        <v>9.0909090909090917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26</v>
      </c>
      <c r="C9" s="188">
        <v>3.8461538461538463</v>
      </c>
      <c r="D9" s="189">
        <v>46.153846153846153</v>
      </c>
      <c r="E9" s="190">
        <v>50</v>
      </c>
      <c r="F9" s="190">
        <v>84.615384615384613</v>
      </c>
      <c r="G9" s="189">
        <v>19.23076923076923</v>
      </c>
      <c r="H9" s="189">
        <v>80.769230769230774</v>
      </c>
      <c r="I9" s="189">
        <v>0</v>
      </c>
      <c r="J9" s="189">
        <v>38.46153846153846</v>
      </c>
      <c r="K9" s="189">
        <v>0</v>
      </c>
      <c r="L9" s="189">
        <v>0</v>
      </c>
      <c r="M9" s="190">
        <v>3.8461538461538463</v>
      </c>
      <c r="N9" s="189">
        <v>26.923076923076923</v>
      </c>
      <c r="O9" s="189">
        <v>0</v>
      </c>
      <c r="P9" s="189">
        <v>42.307692307692307</v>
      </c>
      <c r="Q9" s="189">
        <v>0</v>
      </c>
      <c r="R9" s="189">
        <v>15.384615384615385</v>
      </c>
      <c r="S9" s="189">
        <v>46.153846153846153</v>
      </c>
      <c r="T9" s="192">
        <v>11.538461538461538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55</v>
      </c>
      <c r="C10" s="188">
        <v>67.272727272727266</v>
      </c>
      <c r="D10" s="189">
        <v>27.272727272727273</v>
      </c>
      <c r="E10" s="190">
        <v>5.454545454545455</v>
      </c>
      <c r="F10" s="190">
        <v>40</v>
      </c>
      <c r="G10" s="189">
        <v>21.81818181818182</v>
      </c>
      <c r="H10" s="189">
        <v>18.181818181818183</v>
      </c>
      <c r="I10" s="191">
        <v>12.727272727272727</v>
      </c>
      <c r="J10" s="189">
        <v>12.727272727272727</v>
      </c>
      <c r="K10" s="189">
        <v>0</v>
      </c>
      <c r="L10" s="189">
        <v>100</v>
      </c>
      <c r="M10" s="193">
        <v>1.8181818181818181</v>
      </c>
      <c r="N10" s="189">
        <v>0</v>
      </c>
      <c r="O10" s="189">
        <v>0</v>
      </c>
      <c r="P10" s="189">
        <v>3.6363636363636362</v>
      </c>
      <c r="Q10" s="189">
        <v>0</v>
      </c>
      <c r="R10" s="189">
        <v>7.2727272727272725</v>
      </c>
      <c r="S10" s="189">
        <v>1.8181818181818181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41</v>
      </c>
      <c r="C11" s="188">
        <v>43.90243902439024</v>
      </c>
      <c r="D11" s="189">
        <v>43.90243902439024</v>
      </c>
      <c r="E11" s="190">
        <v>12.195121951219512</v>
      </c>
      <c r="F11" s="190">
        <v>78.048780487804876</v>
      </c>
      <c r="G11" s="189">
        <v>26.829268292682926</v>
      </c>
      <c r="H11" s="189">
        <v>36.585365853658537</v>
      </c>
      <c r="I11" s="189">
        <v>4.8780487804878048</v>
      </c>
      <c r="J11" s="189">
        <v>7.3170731707317076</v>
      </c>
      <c r="K11" s="189">
        <v>0</v>
      </c>
      <c r="L11" s="189">
        <v>36.585365853658537</v>
      </c>
      <c r="M11" s="190">
        <v>0</v>
      </c>
      <c r="N11" s="189">
        <v>90.243902439024382</v>
      </c>
      <c r="O11" s="189">
        <v>0</v>
      </c>
      <c r="P11" s="189">
        <v>12.195121951219512</v>
      </c>
      <c r="Q11" s="189">
        <v>0</v>
      </c>
      <c r="R11" s="189">
        <v>2.4390243902439024</v>
      </c>
      <c r="S11" s="189">
        <v>14.634146341463415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27</v>
      </c>
      <c r="C12" s="188">
        <v>44.444444444444443</v>
      </c>
      <c r="D12" s="189">
        <v>37.037037037037038</v>
      </c>
      <c r="E12" s="190">
        <v>18.518518518518519</v>
      </c>
      <c r="F12" s="190">
        <v>33.333333333333336</v>
      </c>
      <c r="G12" s="189">
        <v>29.62962962962963</v>
      </c>
      <c r="H12" s="189">
        <v>14.814814814814815</v>
      </c>
      <c r="I12" s="189">
        <v>3.7037037037037037</v>
      </c>
      <c r="J12" s="189">
        <v>51.851851851851855</v>
      </c>
      <c r="K12" s="189">
        <v>0</v>
      </c>
      <c r="L12" s="189">
        <v>22.222222222222221</v>
      </c>
      <c r="M12" s="193">
        <v>14.814814814814815</v>
      </c>
      <c r="N12" s="189">
        <v>74.074074074074076</v>
      </c>
      <c r="O12" s="189">
        <v>14.814814814814815</v>
      </c>
      <c r="P12" s="189">
        <v>18.518518518518519</v>
      </c>
      <c r="Q12" s="189">
        <v>3.7037037037037037</v>
      </c>
      <c r="R12" s="189">
        <v>7.4074074074074074</v>
      </c>
      <c r="S12" s="189">
        <v>0</v>
      </c>
      <c r="T12" s="192">
        <v>25.925925925925927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29</v>
      </c>
      <c r="C13" s="188">
        <v>68.965517241379317</v>
      </c>
      <c r="D13" s="189">
        <v>24.137931034482758</v>
      </c>
      <c r="E13" s="190">
        <v>6.8965517241379315</v>
      </c>
      <c r="F13" s="190">
        <v>48.275862068965516</v>
      </c>
      <c r="G13" s="189">
        <v>24.137931034482758</v>
      </c>
      <c r="H13" s="189">
        <v>13.793103448275863</v>
      </c>
      <c r="I13" s="189">
        <v>27.586206896551726</v>
      </c>
      <c r="J13" s="189">
        <v>44.827586206896548</v>
      </c>
      <c r="K13" s="189">
        <v>51.724137931034484</v>
      </c>
      <c r="L13" s="189">
        <v>37.931034482758619</v>
      </c>
      <c r="M13" s="190">
        <v>20.689655172413794</v>
      </c>
      <c r="N13" s="189">
        <v>0</v>
      </c>
      <c r="O13" s="191">
        <v>3.4482758620689657</v>
      </c>
      <c r="P13" s="189">
        <v>10.344827586206897</v>
      </c>
      <c r="Q13" s="189">
        <v>3.4482758620689657</v>
      </c>
      <c r="R13" s="189">
        <v>3.4482758620689657</v>
      </c>
      <c r="S13" s="189">
        <v>3.4482758620689657</v>
      </c>
      <c r="T13" s="192">
        <v>3.4482758620689657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61</v>
      </c>
      <c r="C14" s="188">
        <v>50.819672131147541</v>
      </c>
      <c r="D14" s="189">
        <v>37.704918032786885</v>
      </c>
      <c r="E14" s="190">
        <v>11.475409836065573</v>
      </c>
      <c r="F14" s="190">
        <v>40.983606557377051</v>
      </c>
      <c r="G14" s="189">
        <v>44.26229508196721</v>
      </c>
      <c r="H14" s="189">
        <v>37.704918032786885</v>
      </c>
      <c r="I14" s="189">
        <v>1.639344262295082</v>
      </c>
      <c r="J14" s="189">
        <v>13.114754098360656</v>
      </c>
      <c r="K14" s="189">
        <v>1.639344262295082</v>
      </c>
      <c r="L14" s="189">
        <v>65.573770491803273</v>
      </c>
      <c r="M14" s="193">
        <v>4.918032786885246</v>
      </c>
      <c r="N14" s="189">
        <v>55.73770491803279</v>
      </c>
      <c r="O14" s="189">
        <v>6.557377049180328</v>
      </c>
      <c r="P14" s="189">
        <v>13.114754098360656</v>
      </c>
      <c r="Q14" s="189">
        <v>0</v>
      </c>
      <c r="R14" s="189">
        <v>13.114754098360656</v>
      </c>
      <c r="S14" s="189">
        <v>11.475409836065573</v>
      </c>
      <c r="T14" s="192">
        <v>1.639344262295082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277</v>
      </c>
      <c r="C15" s="188">
        <v>81.949458483754512</v>
      </c>
      <c r="D15" s="189">
        <v>11.191335740072201</v>
      </c>
      <c r="E15" s="190">
        <v>6.4981949458483754</v>
      </c>
      <c r="F15" s="190">
        <v>58.844765342960294</v>
      </c>
      <c r="G15" s="189">
        <v>61.371841155234662</v>
      </c>
      <c r="H15" s="189">
        <v>13.357400722021662</v>
      </c>
      <c r="I15" s="189">
        <v>0.36101083032490977</v>
      </c>
      <c r="J15" s="189">
        <v>15.523465703971119</v>
      </c>
      <c r="K15" s="189">
        <v>62.093862815884478</v>
      </c>
      <c r="L15" s="189">
        <v>32.851985559566785</v>
      </c>
      <c r="M15" s="190">
        <v>0</v>
      </c>
      <c r="N15" s="189">
        <v>96.389891696750908</v>
      </c>
      <c r="O15" s="189">
        <v>0</v>
      </c>
      <c r="P15" s="189">
        <v>10.469314079422384</v>
      </c>
      <c r="Q15" s="189">
        <v>0</v>
      </c>
      <c r="R15" s="189">
        <v>8.3032490974729232</v>
      </c>
      <c r="S15" s="189">
        <v>0.36101083032490977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23</v>
      </c>
      <c r="C16" s="188">
        <v>8.695652173913043</v>
      </c>
      <c r="D16" s="189">
        <v>26.086956521739129</v>
      </c>
      <c r="E16" s="190">
        <v>65.217391304347828</v>
      </c>
      <c r="F16" s="190">
        <v>60.869565217391298</v>
      </c>
      <c r="G16" s="189">
        <v>69.565217391304344</v>
      </c>
      <c r="H16" s="189">
        <v>17.391304347826086</v>
      </c>
      <c r="I16" s="189">
        <v>8.695652173913043</v>
      </c>
      <c r="J16" s="189">
        <v>8.695652173913043</v>
      </c>
      <c r="K16" s="189">
        <v>0</v>
      </c>
      <c r="L16" s="189">
        <v>0</v>
      </c>
      <c r="M16" s="190">
        <v>4.3478260869565215</v>
      </c>
      <c r="N16" s="189">
        <v>0</v>
      </c>
      <c r="O16" s="189">
        <v>8.695652173913043</v>
      </c>
      <c r="P16" s="189">
        <v>4.3478260869565215</v>
      </c>
      <c r="Q16" s="191">
        <v>0</v>
      </c>
      <c r="R16" s="189">
        <v>0</v>
      </c>
      <c r="S16" s="189">
        <v>21.739130434782609</v>
      </c>
      <c r="T16" s="192">
        <v>65.217391304347828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10</v>
      </c>
      <c r="C17" s="188">
        <v>10</v>
      </c>
      <c r="D17" s="189">
        <v>40</v>
      </c>
      <c r="E17" s="190">
        <v>50</v>
      </c>
      <c r="F17" s="190">
        <v>50</v>
      </c>
      <c r="G17" s="189">
        <v>20</v>
      </c>
      <c r="H17" s="189">
        <v>40</v>
      </c>
      <c r="I17" s="189">
        <v>10</v>
      </c>
      <c r="J17" s="189">
        <v>70</v>
      </c>
      <c r="K17" s="189">
        <v>0</v>
      </c>
      <c r="L17" s="189">
        <v>20</v>
      </c>
      <c r="M17" s="190">
        <v>10</v>
      </c>
      <c r="N17" s="189">
        <v>20</v>
      </c>
      <c r="O17" s="189">
        <v>10</v>
      </c>
      <c r="P17" s="189">
        <v>10</v>
      </c>
      <c r="Q17" s="191">
        <v>0</v>
      </c>
      <c r="R17" s="189">
        <v>30</v>
      </c>
      <c r="S17" s="189">
        <v>10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83</v>
      </c>
      <c r="C18" s="188">
        <v>46.987951807228917</v>
      </c>
      <c r="D18" s="189">
        <v>30.120481927710845</v>
      </c>
      <c r="E18" s="190">
        <v>22.891566265060241</v>
      </c>
      <c r="F18" s="190">
        <v>45.783132530120483</v>
      </c>
      <c r="G18" s="189">
        <v>40.963855421686752</v>
      </c>
      <c r="H18" s="189">
        <v>18.072289156626507</v>
      </c>
      <c r="I18" s="189">
        <v>0</v>
      </c>
      <c r="J18" s="189">
        <v>50.602409638554221</v>
      </c>
      <c r="K18" s="189">
        <v>12.048192771084336</v>
      </c>
      <c r="L18" s="189">
        <v>27.710843373493976</v>
      </c>
      <c r="M18" s="190">
        <v>0</v>
      </c>
      <c r="N18" s="189">
        <v>7.2289156626506017</v>
      </c>
      <c r="O18" s="191">
        <v>3.6144578313253009</v>
      </c>
      <c r="P18" s="189">
        <v>18.072289156626507</v>
      </c>
      <c r="Q18" s="189">
        <v>1.2048192771084338</v>
      </c>
      <c r="R18" s="189">
        <v>2.4096385542168677</v>
      </c>
      <c r="S18" s="189">
        <v>20.481927710843376</v>
      </c>
      <c r="T18" s="192">
        <v>6.0240963855421681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25</v>
      </c>
      <c r="C19" s="188">
        <v>24</v>
      </c>
      <c r="D19" s="189">
        <v>32</v>
      </c>
      <c r="E19" s="190">
        <v>44</v>
      </c>
      <c r="F19" s="190">
        <v>60</v>
      </c>
      <c r="G19" s="189">
        <v>44</v>
      </c>
      <c r="H19" s="189">
        <v>28</v>
      </c>
      <c r="I19" s="191">
        <v>8</v>
      </c>
      <c r="J19" s="189">
        <v>8</v>
      </c>
      <c r="K19" s="189">
        <v>4</v>
      </c>
      <c r="L19" s="189">
        <v>32</v>
      </c>
      <c r="M19" s="193">
        <v>4</v>
      </c>
      <c r="N19" s="189">
        <v>76</v>
      </c>
      <c r="O19" s="189">
        <v>0</v>
      </c>
      <c r="P19" s="189">
        <v>20</v>
      </c>
      <c r="Q19" s="189">
        <v>0</v>
      </c>
      <c r="R19" s="191">
        <v>40</v>
      </c>
      <c r="S19" s="189">
        <v>44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63</v>
      </c>
      <c r="C20" s="188">
        <v>63.492063492063487</v>
      </c>
      <c r="D20" s="189">
        <v>19.047619047619047</v>
      </c>
      <c r="E20" s="190">
        <v>17.460317460317459</v>
      </c>
      <c r="F20" s="190">
        <v>46.031746031746032</v>
      </c>
      <c r="G20" s="189">
        <v>52.380952380952387</v>
      </c>
      <c r="H20" s="189">
        <v>19.047619047619047</v>
      </c>
      <c r="I20" s="189">
        <v>3.1746031746031749</v>
      </c>
      <c r="J20" s="189">
        <v>42.857142857142854</v>
      </c>
      <c r="K20" s="189">
        <v>0</v>
      </c>
      <c r="L20" s="189">
        <v>92.063492063492063</v>
      </c>
      <c r="M20" s="190">
        <v>3.1746031746031749</v>
      </c>
      <c r="N20" s="189">
        <v>73.015873015873012</v>
      </c>
      <c r="O20" s="189">
        <v>1.5873015873015874</v>
      </c>
      <c r="P20" s="189">
        <v>19.047619047619047</v>
      </c>
      <c r="Q20" s="189">
        <v>0</v>
      </c>
      <c r="R20" s="189">
        <v>1.5873015873015874</v>
      </c>
      <c r="S20" s="189">
        <v>7.9365079365079358</v>
      </c>
      <c r="T20" s="192">
        <v>14.285714285714286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70</v>
      </c>
      <c r="C21" s="195">
        <v>47.142857142857146</v>
      </c>
      <c r="D21" s="196">
        <v>30</v>
      </c>
      <c r="E21" s="197">
        <v>22.857142857142858</v>
      </c>
      <c r="F21" s="197">
        <v>45.714285714285715</v>
      </c>
      <c r="G21" s="196">
        <v>18.571428571428569</v>
      </c>
      <c r="H21" s="196">
        <v>42.857142857142854</v>
      </c>
      <c r="I21" s="198">
        <v>2.8571428571428572</v>
      </c>
      <c r="J21" s="196">
        <v>65.714285714285722</v>
      </c>
      <c r="K21" s="196">
        <v>10</v>
      </c>
      <c r="L21" s="196">
        <v>34.285714285714285</v>
      </c>
      <c r="M21" s="199">
        <v>2.8571428571428572</v>
      </c>
      <c r="N21" s="196">
        <v>4.2857142857142856</v>
      </c>
      <c r="O21" s="196">
        <v>2.8571428571428572</v>
      </c>
      <c r="P21" s="196">
        <v>15.714285714285714</v>
      </c>
      <c r="Q21" s="196">
        <v>7.1428571428571432</v>
      </c>
      <c r="R21" s="196">
        <v>5.7142857142857144</v>
      </c>
      <c r="S21" s="198">
        <v>10</v>
      </c>
      <c r="T21" s="200">
        <v>1.4285714285714286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878</v>
      </c>
      <c r="C22" s="209">
        <v>55.922551252847377</v>
      </c>
      <c r="D22" s="210">
        <v>26.195899772209568</v>
      </c>
      <c r="E22" s="211">
        <v>17.767653758542142</v>
      </c>
      <c r="F22" s="211">
        <v>52.961275626423692</v>
      </c>
      <c r="G22" s="210">
        <v>43.166287015945329</v>
      </c>
      <c r="H22" s="210">
        <v>26.76537585421412</v>
      </c>
      <c r="I22" s="210">
        <v>3.416856492027335</v>
      </c>
      <c r="J22" s="210">
        <v>28.24601366742597</v>
      </c>
      <c r="K22" s="210">
        <v>23.462414578587701</v>
      </c>
      <c r="L22" s="210">
        <v>42.938496583143504</v>
      </c>
      <c r="M22" s="211">
        <v>2.6195899772209565</v>
      </c>
      <c r="N22" s="210">
        <v>55.239179954441916</v>
      </c>
      <c r="O22" s="210">
        <v>2.7334851936218678</v>
      </c>
      <c r="P22" s="210">
        <v>14.692482915717539</v>
      </c>
      <c r="Q22" s="210">
        <v>1.1389521640091116</v>
      </c>
      <c r="R22" s="210">
        <v>8.0865603644646917</v>
      </c>
      <c r="S22" s="210">
        <v>9.9088838268792703</v>
      </c>
      <c r="T22" s="212">
        <v>6.1503416856492024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topLeftCell="A9" zoomScale="90" zoomScaleNormal="90" workbookViewId="0">
      <selection activeCell="A25" sqref="A25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6" t="s">
        <v>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  <c r="O1" s="13"/>
      <c r="P1" s="13"/>
    </row>
    <row r="2" spans="1:18" ht="20.100000000000001" customHeight="1" x14ac:dyDescent="0.2">
      <c r="A2" s="235" t="s">
        <v>90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/>
    </row>
    <row r="3" spans="1:18" ht="20.100000000000001" customHeight="1" thickBot="1" x14ac:dyDescent="0.25">
      <c r="A3" s="232" t="s">
        <v>17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4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1</v>
      </c>
      <c r="C7" s="32">
        <v>1</v>
      </c>
      <c r="D7" s="41">
        <f>IF(B7&gt;0,C7/B7,0)</f>
        <v>1</v>
      </c>
      <c r="E7" s="34">
        <v>1</v>
      </c>
      <c r="F7" s="35">
        <v>0</v>
      </c>
      <c r="G7" s="32">
        <v>0</v>
      </c>
      <c r="H7" s="32">
        <v>0</v>
      </c>
      <c r="I7" s="36">
        <v>1</v>
      </c>
      <c r="J7" s="35">
        <v>1</v>
      </c>
      <c r="K7" s="36">
        <v>1</v>
      </c>
      <c r="L7" s="37">
        <v>1</v>
      </c>
      <c r="M7" s="36">
        <v>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40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40">
        <v>0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0</v>
      </c>
      <c r="D11" s="41">
        <f t="shared" si="0"/>
        <v>0</v>
      </c>
      <c r="E11" s="42">
        <v>0</v>
      </c>
      <c r="F11" s="43">
        <v>0</v>
      </c>
      <c r="G11" s="40">
        <v>0</v>
      </c>
      <c r="H11" s="43">
        <v>0</v>
      </c>
      <c r="I11" s="44">
        <v>0</v>
      </c>
      <c r="J11" s="43">
        <v>0</v>
      </c>
      <c r="K11" s="44">
        <v>0</v>
      </c>
      <c r="L11" s="45">
        <v>0</v>
      </c>
      <c r="M11" s="44">
        <v>0</v>
      </c>
      <c r="N11" s="46">
        <v>0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40">
        <v>0</v>
      </c>
      <c r="D12" s="41">
        <f t="shared" si="0"/>
        <v>0</v>
      </c>
      <c r="E12" s="39">
        <v>0</v>
      </c>
      <c r="F12" s="43">
        <v>0</v>
      </c>
      <c r="G12" s="40">
        <v>0</v>
      </c>
      <c r="H12" s="43">
        <v>0</v>
      </c>
      <c r="I12" s="44">
        <v>0</v>
      </c>
      <c r="J12" s="40">
        <v>0</v>
      </c>
      <c r="K12" s="47">
        <v>0</v>
      </c>
      <c r="L12" s="45">
        <v>0</v>
      </c>
      <c r="M12" s="44">
        <v>0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25</v>
      </c>
      <c r="C13" s="40">
        <v>15</v>
      </c>
      <c r="D13" s="41">
        <f t="shared" si="0"/>
        <v>0.6</v>
      </c>
      <c r="E13" s="42">
        <v>15</v>
      </c>
      <c r="F13" s="43">
        <v>15</v>
      </c>
      <c r="G13" s="40">
        <v>15</v>
      </c>
      <c r="H13" s="43">
        <v>15</v>
      </c>
      <c r="I13" s="44">
        <v>15</v>
      </c>
      <c r="J13" s="43">
        <v>15</v>
      </c>
      <c r="K13" s="44">
        <v>15</v>
      </c>
      <c r="L13" s="45">
        <v>15</v>
      </c>
      <c r="M13" s="44">
        <v>15</v>
      </c>
      <c r="N13" s="46">
        <v>15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3</v>
      </c>
      <c r="D14" s="41">
        <f t="shared" si="0"/>
        <v>0</v>
      </c>
      <c r="E14" s="42">
        <v>3</v>
      </c>
      <c r="F14" s="43">
        <v>0</v>
      </c>
      <c r="G14" s="40">
        <v>3</v>
      </c>
      <c r="H14" s="43">
        <v>3</v>
      </c>
      <c r="I14" s="44">
        <v>3</v>
      </c>
      <c r="J14" s="43">
        <v>3</v>
      </c>
      <c r="K14" s="44">
        <v>3</v>
      </c>
      <c r="L14" s="45">
        <v>3</v>
      </c>
      <c r="M14" s="44">
        <v>0</v>
      </c>
      <c r="N14" s="46">
        <v>3</v>
      </c>
      <c r="O14" s="28"/>
    </row>
    <row r="15" spans="1:18" s="29" customFormat="1" ht="20.100000000000001" customHeight="1" x14ac:dyDescent="0.2">
      <c r="A15" s="18" t="s">
        <v>43</v>
      </c>
      <c r="B15" s="39">
        <v>176</v>
      </c>
      <c r="C15" s="40">
        <v>179</v>
      </c>
      <c r="D15" s="41">
        <f t="shared" si="0"/>
        <v>1.0170454545454546</v>
      </c>
      <c r="E15" s="42">
        <v>147</v>
      </c>
      <c r="F15" s="43">
        <v>1</v>
      </c>
      <c r="G15" s="40">
        <v>162</v>
      </c>
      <c r="H15" s="43">
        <v>117</v>
      </c>
      <c r="I15" s="44">
        <v>145</v>
      </c>
      <c r="J15" s="43">
        <v>116</v>
      </c>
      <c r="K15" s="44">
        <v>94</v>
      </c>
      <c r="L15" s="45">
        <v>108</v>
      </c>
      <c r="M15" s="44">
        <v>105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10</v>
      </c>
      <c r="C16" s="40">
        <v>0</v>
      </c>
      <c r="D16" s="41">
        <f t="shared" si="0"/>
        <v>0</v>
      </c>
      <c r="E16" s="42">
        <v>0</v>
      </c>
      <c r="F16" s="43">
        <v>0</v>
      </c>
      <c r="G16" s="40">
        <v>0</v>
      </c>
      <c r="H16" s="43">
        <v>0</v>
      </c>
      <c r="I16" s="44">
        <v>0</v>
      </c>
      <c r="J16" s="43">
        <v>0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10</v>
      </c>
      <c r="C17" s="40">
        <v>1</v>
      </c>
      <c r="D17" s="41">
        <f t="shared" si="0"/>
        <v>0.1</v>
      </c>
      <c r="E17" s="42">
        <v>1</v>
      </c>
      <c r="F17" s="43">
        <v>0</v>
      </c>
      <c r="G17" s="40">
        <v>1</v>
      </c>
      <c r="H17" s="43">
        <v>0</v>
      </c>
      <c r="I17" s="44">
        <v>1</v>
      </c>
      <c r="J17" s="43">
        <v>1</v>
      </c>
      <c r="K17" s="44">
        <v>0</v>
      </c>
      <c r="L17" s="45">
        <v>1</v>
      </c>
      <c r="M17" s="44">
        <v>1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24</v>
      </c>
      <c r="C18" s="40">
        <v>11</v>
      </c>
      <c r="D18" s="41">
        <f t="shared" si="0"/>
        <v>0.45833333333333331</v>
      </c>
      <c r="E18" s="42">
        <v>9</v>
      </c>
      <c r="F18" s="43">
        <v>9</v>
      </c>
      <c r="G18" s="40">
        <v>9</v>
      </c>
      <c r="H18" s="43">
        <v>11</v>
      </c>
      <c r="I18" s="44">
        <v>11</v>
      </c>
      <c r="J18" s="43">
        <v>6</v>
      </c>
      <c r="K18" s="44">
        <v>0</v>
      </c>
      <c r="L18" s="45">
        <v>9</v>
      </c>
      <c r="M18" s="44">
        <v>11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1</v>
      </c>
      <c r="D19" s="41">
        <f t="shared" si="0"/>
        <v>0</v>
      </c>
      <c r="E19" s="42">
        <v>1</v>
      </c>
      <c r="F19" s="43">
        <v>1</v>
      </c>
      <c r="G19" s="40">
        <v>1</v>
      </c>
      <c r="H19" s="43">
        <v>1</v>
      </c>
      <c r="I19" s="44">
        <v>0</v>
      </c>
      <c r="J19" s="43">
        <v>1</v>
      </c>
      <c r="K19" s="44">
        <v>1</v>
      </c>
      <c r="L19" s="45">
        <v>1</v>
      </c>
      <c r="M19" s="44">
        <v>1</v>
      </c>
      <c r="N19" s="46">
        <v>1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40</v>
      </c>
      <c r="C21" s="51">
        <v>9</v>
      </c>
      <c r="D21" s="52">
        <f>IF(B21&gt;0,C21/B21,0)</f>
        <v>0.22500000000000001</v>
      </c>
      <c r="E21" s="53">
        <v>1</v>
      </c>
      <c r="F21" s="54">
        <v>2</v>
      </c>
      <c r="G21" s="51">
        <v>2</v>
      </c>
      <c r="H21" s="54">
        <v>0</v>
      </c>
      <c r="I21" s="55">
        <v>2</v>
      </c>
      <c r="J21" s="54">
        <v>1</v>
      </c>
      <c r="K21" s="55">
        <v>2</v>
      </c>
      <c r="L21" s="56">
        <v>0</v>
      </c>
      <c r="M21" s="55">
        <v>0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286</v>
      </c>
      <c r="C22" s="60">
        <f>SUM(C6:C21)</f>
        <v>220</v>
      </c>
      <c r="D22" s="61">
        <f t="shared" ref="D22" si="1">(C22/B22)</f>
        <v>0.76923076923076927</v>
      </c>
      <c r="E22" s="60">
        <f>SUM(E6:E21)</f>
        <v>178</v>
      </c>
      <c r="F22" s="60">
        <f t="shared" ref="F22:N22" si="2">SUM(F6:F21)</f>
        <v>28</v>
      </c>
      <c r="G22" s="60">
        <f t="shared" si="2"/>
        <v>193</v>
      </c>
      <c r="H22" s="60">
        <f t="shared" si="2"/>
        <v>147</v>
      </c>
      <c r="I22" s="60">
        <f t="shared" si="2"/>
        <v>178</v>
      </c>
      <c r="J22" s="60">
        <f t="shared" si="2"/>
        <v>144</v>
      </c>
      <c r="K22" s="60">
        <f t="shared" si="2"/>
        <v>116</v>
      </c>
      <c r="L22" s="60">
        <f t="shared" si="2"/>
        <v>138</v>
      </c>
      <c r="M22" s="60">
        <f t="shared" si="2"/>
        <v>134</v>
      </c>
      <c r="N22" s="62">
        <f t="shared" si="2"/>
        <v>19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topLeftCell="A4"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18" s="66" customFormat="1" ht="21" customHeight="1" x14ac:dyDescent="0.2">
      <c r="A2" s="235" t="str">
        <f>'1 In School Youth Part'!$A$2</f>
        <v>FY25 QUARTER ENDING SEPTEMBER 30, 2024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18" s="66" customFormat="1" ht="18.75" customHeight="1" thickBot="1" x14ac:dyDescent="0.25">
      <c r="A3" s="232" t="s">
        <v>52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18" ht="16.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18" ht="56.2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48</v>
      </c>
      <c r="C6" s="20">
        <v>23</v>
      </c>
      <c r="D6" s="21">
        <f t="shared" ref="D6:D22" si="0">(C6/B6)</f>
        <v>0.47916666666666669</v>
      </c>
      <c r="E6" s="22">
        <v>0</v>
      </c>
      <c r="F6" s="23">
        <v>13</v>
      </c>
      <c r="G6" s="20">
        <v>23</v>
      </c>
      <c r="H6" s="20">
        <v>5</v>
      </c>
      <c r="I6" s="24">
        <v>8</v>
      </c>
      <c r="J6" s="23">
        <v>2</v>
      </c>
      <c r="K6" s="25">
        <v>0</v>
      </c>
      <c r="L6" s="26">
        <v>0</v>
      </c>
      <c r="M6" s="24">
        <v>23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79</v>
      </c>
      <c r="C7" s="32">
        <v>53</v>
      </c>
      <c r="D7" s="33">
        <f t="shared" si="0"/>
        <v>0.67088607594936711</v>
      </c>
      <c r="E7" s="34">
        <v>45</v>
      </c>
      <c r="F7" s="35">
        <v>16</v>
      </c>
      <c r="G7" s="32">
        <v>6</v>
      </c>
      <c r="H7" s="32">
        <v>8</v>
      </c>
      <c r="I7" s="36">
        <v>27</v>
      </c>
      <c r="J7" s="35">
        <v>34</v>
      </c>
      <c r="K7" s="36">
        <v>40</v>
      </c>
      <c r="L7" s="37">
        <v>46</v>
      </c>
      <c r="M7" s="36">
        <v>45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32</v>
      </c>
      <c r="C8" s="40">
        <v>11</v>
      </c>
      <c r="D8" s="41">
        <f t="shared" si="0"/>
        <v>0.34375</v>
      </c>
      <c r="E8" s="42">
        <v>0</v>
      </c>
      <c r="F8" s="43">
        <v>8</v>
      </c>
      <c r="G8" s="40">
        <v>0</v>
      </c>
      <c r="H8" s="43">
        <v>3</v>
      </c>
      <c r="I8" s="44">
        <v>3</v>
      </c>
      <c r="J8" s="43">
        <v>4</v>
      </c>
      <c r="K8" s="44">
        <v>0</v>
      </c>
      <c r="L8" s="45">
        <v>0</v>
      </c>
      <c r="M8" s="44">
        <v>8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75</v>
      </c>
      <c r="C9" s="40">
        <v>26</v>
      </c>
      <c r="D9" s="41">
        <f t="shared" si="0"/>
        <v>0.34666666666666668</v>
      </c>
      <c r="E9" s="42">
        <v>0</v>
      </c>
      <c r="F9" s="43">
        <v>0</v>
      </c>
      <c r="G9" s="40">
        <v>1</v>
      </c>
      <c r="H9" s="43">
        <v>0</v>
      </c>
      <c r="I9" s="44">
        <v>1</v>
      </c>
      <c r="J9" s="43">
        <v>9</v>
      </c>
      <c r="K9" s="44">
        <v>1</v>
      </c>
      <c r="L9" s="45">
        <v>1</v>
      </c>
      <c r="M9" s="44">
        <v>0</v>
      </c>
      <c r="N9" s="46">
        <v>1</v>
      </c>
      <c r="O9" s="28"/>
    </row>
    <row r="10" spans="1:18" s="29" customFormat="1" ht="20.100000000000001" customHeight="1" x14ac:dyDescent="0.2">
      <c r="A10" s="18" t="s">
        <v>38</v>
      </c>
      <c r="B10" s="39">
        <v>84</v>
      </c>
      <c r="C10" s="40">
        <v>55</v>
      </c>
      <c r="D10" s="41">
        <f t="shared" si="0"/>
        <v>0.65476190476190477</v>
      </c>
      <c r="E10" s="42">
        <v>55</v>
      </c>
      <c r="F10" s="43">
        <v>55</v>
      </c>
      <c r="G10" s="40">
        <v>55</v>
      </c>
      <c r="H10" s="43">
        <v>55</v>
      </c>
      <c r="I10" s="44">
        <v>55</v>
      </c>
      <c r="J10" s="43">
        <v>55</v>
      </c>
      <c r="K10" s="44">
        <v>55</v>
      </c>
      <c r="L10" s="45">
        <v>55</v>
      </c>
      <c r="M10" s="44">
        <v>2</v>
      </c>
      <c r="N10" s="46">
        <v>55</v>
      </c>
      <c r="O10" s="28"/>
    </row>
    <row r="11" spans="1:18" s="29" customFormat="1" ht="20.100000000000001" customHeight="1" x14ac:dyDescent="0.2">
      <c r="A11" s="18" t="s">
        <v>39</v>
      </c>
      <c r="B11" s="39">
        <v>108</v>
      </c>
      <c r="C11" s="40">
        <v>41</v>
      </c>
      <c r="D11" s="41">
        <f t="shared" si="0"/>
        <v>0.37962962962962965</v>
      </c>
      <c r="E11" s="42">
        <v>39</v>
      </c>
      <c r="F11" s="43">
        <v>21</v>
      </c>
      <c r="G11" s="40">
        <v>39</v>
      </c>
      <c r="H11" s="43">
        <v>0</v>
      </c>
      <c r="I11" s="44">
        <v>21</v>
      </c>
      <c r="J11" s="43">
        <v>26</v>
      </c>
      <c r="K11" s="44">
        <v>38</v>
      </c>
      <c r="L11" s="45">
        <v>0</v>
      </c>
      <c r="M11" s="44">
        <v>39</v>
      </c>
      <c r="N11" s="46">
        <v>34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27</v>
      </c>
      <c r="D12" s="41">
        <f t="shared" si="0"/>
        <v>0.49090909090909091</v>
      </c>
      <c r="E12" s="39">
        <v>13</v>
      </c>
      <c r="F12" s="43">
        <v>15</v>
      </c>
      <c r="G12" s="40">
        <v>15</v>
      </c>
      <c r="H12" s="43">
        <v>5</v>
      </c>
      <c r="I12" s="44">
        <v>6</v>
      </c>
      <c r="J12" s="40">
        <v>15</v>
      </c>
      <c r="K12" s="47">
        <v>8</v>
      </c>
      <c r="L12" s="45">
        <v>18</v>
      </c>
      <c r="M12" s="44">
        <v>10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33</v>
      </c>
      <c r="C13" s="40">
        <v>14</v>
      </c>
      <c r="D13" s="41">
        <f t="shared" si="0"/>
        <v>0.42424242424242425</v>
      </c>
      <c r="E13" s="42">
        <v>13</v>
      </c>
      <c r="F13" s="43">
        <v>13</v>
      </c>
      <c r="G13" s="40">
        <v>13</v>
      </c>
      <c r="H13" s="43">
        <v>5</v>
      </c>
      <c r="I13" s="44">
        <v>13</v>
      </c>
      <c r="J13" s="43">
        <v>13</v>
      </c>
      <c r="K13" s="44">
        <v>13</v>
      </c>
      <c r="L13" s="45">
        <v>13</v>
      </c>
      <c r="M13" s="44">
        <v>13</v>
      </c>
      <c r="N13" s="46">
        <v>13</v>
      </c>
      <c r="O13" s="28"/>
    </row>
    <row r="14" spans="1:18" s="29" customFormat="1" ht="20.100000000000001" customHeight="1" x14ac:dyDescent="0.2">
      <c r="A14" s="18" t="s">
        <v>42</v>
      </c>
      <c r="B14" s="39">
        <v>100</v>
      </c>
      <c r="C14" s="40">
        <v>58</v>
      </c>
      <c r="D14" s="41">
        <f t="shared" si="0"/>
        <v>0.57999999999999996</v>
      </c>
      <c r="E14" s="42">
        <v>49</v>
      </c>
      <c r="F14" s="43">
        <v>15</v>
      </c>
      <c r="G14" s="40">
        <v>27</v>
      </c>
      <c r="H14" s="43">
        <v>30</v>
      </c>
      <c r="I14" s="44">
        <v>32</v>
      </c>
      <c r="J14" s="43">
        <v>36</v>
      </c>
      <c r="K14" s="44">
        <v>27</v>
      </c>
      <c r="L14" s="45">
        <v>27</v>
      </c>
      <c r="M14" s="44">
        <v>16</v>
      </c>
      <c r="N14" s="46">
        <v>24</v>
      </c>
      <c r="O14" s="28"/>
    </row>
    <row r="15" spans="1:18" s="29" customFormat="1" ht="20.100000000000001" customHeight="1" x14ac:dyDescent="0.2">
      <c r="A15" s="18" t="s">
        <v>43</v>
      </c>
      <c r="B15" s="39">
        <v>200</v>
      </c>
      <c r="C15" s="40">
        <v>98</v>
      </c>
      <c r="D15" s="41">
        <f t="shared" si="0"/>
        <v>0.49</v>
      </c>
      <c r="E15" s="42">
        <v>95</v>
      </c>
      <c r="F15" s="43">
        <v>96</v>
      </c>
      <c r="G15" s="40">
        <v>71</v>
      </c>
      <c r="H15" s="43">
        <v>22</v>
      </c>
      <c r="I15" s="44">
        <v>63</v>
      </c>
      <c r="J15" s="43">
        <v>75</v>
      </c>
      <c r="K15" s="44">
        <v>53</v>
      </c>
      <c r="L15" s="45">
        <v>80</v>
      </c>
      <c r="M15" s="44">
        <v>83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92</v>
      </c>
      <c r="C16" s="40">
        <v>23</v>
      </c>
      <c r="D16" s="41">
        <f t="shared" si="0"/>
        <v>0.25</v>
      </c>
      <c r="E16" s="42">
        <v>0</v>
      </c>
      <c r="F16" s="43">
        <v>0</v>
      </c>
      <c r="G16" s="40">
        <v>0</v>
      </c>
      <c r="H16" s="43">
        <v>0</v>
      </c>
      <c r="I16" s="44">
        <v>0</v>
      </c>
      <c r="J16" s="43">
        <v>20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71</v>
      </c>
      <c r="C17" s="40">
        <v>9</v>
      </c>
      <c r="D17" s="41">
        <f t="shared" si="0"/>
        <v>0.12676056338028169</v>
      </c>
      <c r="E17" s="42">
        <v>4</v>
      </c>
      <c r="F17" s="43">
        <v>0</v>
      </c>
      <c r="G17" s="40">
        <v>8</v>
      </c>
      <c r="H17" s="43">
        <v>0</v>
      </c>
      <c r="I17" s="44">
        <v>4</v>
      </c>
      <c r="J17" s="43">
        <v>9</v>
      </c>
      <c r="K17" s="44">
        <v>1</v>
      </c>
      <c r="L17" s="45">
        <v>3</v>
      </c>
      <c r="M17" s="44">
        <v>6</v>
      </c>
      <c r="N17" s="46">
        <v>5</v>
      </c>
      <c r="O17" s="28"/>
    </row>
    <row r="18" spans="1:22" s="29" customFormat="1" ht="20.100000000000001" customHeight="1" x14ac:dyDescent="0.2">
      <c r="A18" s="18" t="s">
        <v>46</v>
      </c>
      <c r="B18" s="39">
        <v>126</v>
      </c>
      <c r="C18" s="40">
        <v>72</v>
      </c>
      <c r="D18" s="41">
        <f t="shared" si="0"/>
        <v>0.5714285714285714</v>
      </c>
      <c r="E18" s="42">
        <v>51</v>
      </c>
      <c r="F18" s="43">
        <v>30</v>
      </c>
      <c r="G18" s="40">
        <v>20</v>
      </c>
      <c r="H18" s="43">
        <v>35</v>
      </c>
      <c r="I18" s="44">
        <v>34</v>
      </c>
      <c r="J18" s="43">
        <v>32</v>
      </c>
      <c r="K18" s="44">
        <v>2</v>
      </c>
      <c r="L18" s="45">
        <v>27</v>
      </c>
      <c r="M18" s="44">
        <v>19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57</v>
      </c>
      <c r="C19" s="40">
        <v>24</v>
      </c>
      <c r="D19" s="41">
        <f t="shared" si="0"/>
        <v>0.42105263157894735</v>
      </c>
      <c r="E19" s="42">
        <v>24</v>
      </c>
      <c r="F19" s="43">
        <v>24</v>
      </c>
      <c r="G19" s="40">
        <v>23</v>
      </c>
      <c r="H19" s="43">
        <v>24</v>
      </c>
      <c r="I19" s="44">
        <v>1</v>
      </c>
      <c r="J19" s="43">
        <v>24</v>
      </c>
      <c r="K19" s="44">
        <v>23</v>
      </c>
      <c r="L19" s="45">
        <v>24</v>
      </c>
      <c r="M19" s="44">
        <v>24</v>
      </c>
      <c r="N19" s="46">
        <v>24</v>
      </c>
      <c r="O19" s="28"/>
    </row>
    <row r="20" spans="1:22" s="29" customFormat="1" ht="20.100000000000001" customHeight="1" x14ac:dyDescent="0.2">
      <c r="A20" s="18" t="s">
        <v>48</v>
      </c>
      <c r="B20" s="39">
        <v>79</v>
      </c>
      <c r="C20" s="40">
        <v>63</v>
      </c>
      <c r="D20" s="41">
        <f t="shared" si="0"/>
        <v>0.79746835443037978</v>
      </c>
      <c r="E20" s="42">
        <v>63</v>
      </c>
      <c r="F20" s="43">
        <v>60</v>
      </c>
      <c r="G20" s="40">
        <v>53</v>
      </c>
      <c r="H20" s="43">
        <v>60</v>
      </c>
      <c r="I20" s="44">
        <v>60</v>
      </c>
      <c r="J20" s="43">
        <v>45</v>
      </c>
      <c r="K20" s="44">
        <v>57</v>
      </c>
      <c r="L20" s="45">
        <v>32</v>
      </c>
      <c r="M20" s="44">
        <v>59</v>
      </c>
      <c r="N20" s="46">
        <v>56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120</v>
      </c>
      <c r="C21" s="51">
        <v>61</v>
      </c>
      <c r="D21" s="52">
        <f t="shared" si="0"/>
        <v>0.5083333333333333</v>
      </c>
      <c r="E21" s="53">
        <v>13</v>
      </c>
      <c r="F21" s="54">
        <v>20</v>
      </c>
      <c r="G21" s="51">
        <v>27</v>
      </c>
      <c r="H21" s="54">
        <v>6</v>
      </c>
      <c r="I21" s="55">
        <v>23</v>
      </c>
      <c r="J21" s="54">
        <v>18</v>
      </c>
      <c r="K21" s="55">
        <v>20</v>
      </c>
      <c r="L21" s="56">
        <v>0</v>
      </c>
      <c r="M21" s="55">
        <v>4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1359</v>
      </c>
      <c r="C22" s="60">
        <f>SUM(C6:C21)</f>
        <v>658</v>
      </c>
      <c r="D22" s="61">
        <f t="shared" si="0"/>
        <v>0.4841795437821928</v>
      </c>
      <c r="E22" s="60">
        <f>SUM(E6:E21)</f>
        <v>464</v>
      </c>
      <c r="F22" s="60">
        <f t="shared" ref="F22:N22" si="1">SUM(F6:F21)</f>
        <v>386</v>
      </c>
      <c r="G22" s="60">
        <f t="shared" si="1"/>
        <v>381</v>
      </c>
      <c r="H22" s="60">
        <f t="shared" si="1"/>
        <v>258</v>
      </c>
      <c r="I22" s="60">
        <f t="shared" si="1"/>
        <v>351</v>
      </c>
      <c r="J22" s="60">
        <f t="shared" si="1"/>
        <v>417</v>
      </c>
      <c r="K22" s="60">
        <f t="shared" si="1"/>
        <v>338</v>
      </c>
      <c r="L22" s="60">
        <f t="shared" si="1"/>
        <v>326</v>
      </c>
      <c r="M22" s="60">
        <f t="shared" si="1"/>
        <v>351</v>
      </c>
      <c r="N22" s="62">
        <f t="shared" si="1"/>
        <v>212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B7" sqref="B7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6" t="str">
        <f>+'1 In School Youth Part'!A1:N1</f>
        <v>TAB 7 - WIOA TITLE I PARTICIPANT SUMMARY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1"/>
    </row>
    <row r="2" spans="1:43" ht="20.100000000000001" customHeight="1" x14ac:dyDescent="0.2">
      <c r="A2" s="235" t="str">
        <f>'1 In School Youth Part'!$A$2</f>
        <v>FY25 QUARTER ENDING SEPTEMBER 30, 2024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3"/>
    </row>
    <row r="3" spans="1:43" ht="16.5" customHeight="1" thickBot="1" x14ac:dyDescent="0.25">
      <c r="A3" s="232" t="s">
        <v>53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4"/>
    </row>
    <row r="4" spans="1:43" ht="15" customHeight="1" x14ac:dyDescent="0.25">
      <c r="A4" s="238" t="s">
        <v>18</v>
      </c>
      <c r="B4" s="229" t="s">
        <v>19</v>
      </c>
      <c r="C4" s="230"/>
      <c r="D4" s="231"/>
      <c r="E4" s="229" t="s">
        <v>20</v>
      </c>
      <c r="F4" s="230"/>
      <c r="G4" s="230"/>
      <c r="H4" s="230"/>
      <c r="I4" s="230"/>
      <c r="J4" s="230"/>
      <c r="K4" s="230"/>
      <c r="L4" s="230"/>
      <c r="M4" s="230"/>
      <c r="N4" s="231"/>
    </row>
    <row r="5" spans="1:43" ht="54.75" customHeight="1" thickBot="1" x14ac:dyDescent="0.25">
      <c r="A5" s="239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48</v>
      </c>
      <c r="C6" s="20">
        <f>+'1 In School Youth Part'!C6+'2 Out of School Youth Part'!C6</f>
        <v>23</v>
      </c>
      <c r="D6" s="21">
        <f t="shared" ref="D6:D22" si="0">(C6/B6)</f>
        <v>0.47916666666666669</v>
      </c>
      <c r="E6" s="67">
        <f>+'1 In School Youth Part'!E6+'2 Out of School Youth Part'!E6</f>
        <v>0</v>
      </c>
      <c r="F6" s="25">
        <f>+'1 In School Youth Part'!F6+'2 Out of School Youth Part'!F6</f>
        <v>13</v>
      </c>
      <c r="G6" s="47">
        <f>+'1 In School Youth Part'!G6+'2 Out of School Youth Part'!G6</f>
        <v>23</v>
      </c>
      <c r="H6" s="47">
        <f>+'1 In School Youth Part'!H6+'2 Out of School Youth Part'!H6</f>
        <v>5</v>
      </c>
      <c r="I6" s="47">
        <f>+'1 In School Youth Part'!I6+'2 Out of School Youth Part'!I6</f>
        <v>8</v>
      </c>
      <c r="J6" s="47">
        <f>+'1 In School Youth Part'!J6+'2 Out of School Youth Part'!J6</f>
        <v>2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23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80</v>
      </c>
      <c r="C7" s="32">
        <f>+'1 In School Youth Part'!C7+'2 Out of School Youth Part'!C7</f>
        <v>54</v>
      </c>
      <c r="D7" s="33">
        <f t="shared" si="0"/>
        <v>0.67500000000000004</v>
      </c>
      <c r="E7" s="69">
        <f>+'1 In School Youth Part'!E7+'2 Out of School Youth Part'!E7</f>
        <v>46</v>
      </c>
      <c r="F7" s="47">
        <f>+'1 In School Youth Part'!F7+'2 Out of School Youth Part'!F7</f>
        <v>16</v>
      </c>
      <c r="G7" s="47">
        <f>+'1 In School Youth Part'!G7+'2 Out of School Youth Part'!G7</f>
        <v>6</v>
      </c>
      <c r="H7" s="47">
        <f>+'1 In School Youth Part'!H7+'2 Out of School Youth Part'!H7</f>
        <v>8</v>
      </c>
      <c r="I7" s="47">
        <f>+'1 In School Youth Part'!I7+'2 Out of School Youth Part'!I7</f>
        <v>28</v>
      </c>
      <c r="J7" s="47">
        <f>+'1 In School Youth Part'!J7+'2 Out of School Youth Part'!J7</f>
        <v>35</v>
      </c>
      <c r="K7" s="47">
        <f>+'1 In School Youth Part'!K7+'2 Out of School Youth Part'!K7</f>
        <v>41</v>
      </c>
      <c r="L7" s="47">
        <f>+'1 In School Youth Part'!L7+'2 Out of School Youth Part'!L7</f>
        <v>47</v>
      </c>
      <c r="M7" s="47">
        <f>+'1 In School Youth Part'!M7+'2 Out of School Youth Part'!M7</f>
        <v>46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32</v>
      </c>
      <c r="C8" s="40">
        <f>+'1 In School Youth Part'!C8+'2 Out of School Youth Part'!C8</f>
        <v>11</v>
      </c>
      <c r="D8" s="41">
        <f t="shared" si="0"/>
        <v>0.34375</v>
      </c>
      <c r="E8" s="69">
        <f>+'1 In School Youth Part'!E8+'2 Out of School Youth Part'!E8</f>
        <v>0</v>
      </c>
      <c r="F8" s="47">
        <f>+'1 In School Youth Part'!F8+'2 Out of School Youth Part'!F8</f>
        <v>8</v>
      </c>
      <c r="G8" s="47">
        <f>+'1 In School Youth Part'!G8+'2 Out of School Youth Part'!G8</f>
        <v>0</v>
      </c>
      <c r="H8" s="47">
        <f>+'1 In School Youth Part'!H8+'2 Out of School Youth Part'!H8</f>
        <v>3</v>
      </c>
      <c r="I8" s="47">
        <f>+'1 In School Youth Part'!I8+'2 Out of School Youth Part'!I8</f>
        <v>3</v>
      </c>
      <c r="J8" s="47">
        <f>+'1 In School Youth Part'!J8+'2 Out of School Youth Part'!J8</f>
        <v>4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8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75</v>
      </c>
      <c r="C9" s="40">
        <f>+'1 In School Youth Part'!C9+'2 Out of School Youth Part'!C9</f>
        <v>26</v>
      </c>
      <c r="D9" s="41">
        <f t="shared" si="0"/>
        <v>0.34666666666666668</v>
      </c>
      <c r="E9" s="69">
        <f>+'1 In School Youth Part'!E9+'2 Out of School Youth Part'!E9</f>
        <v>0</v>
      </c>
      <c r="F9" s="47">
        <f>+'1 In School Youth Part'!F9+'2 Out of School Youth Part'!F9</f>
        <v>0</v>
      </c>
      <c r="G9" s="47">
        <f>+'1 In School Youth Part'!G9+'2 Out of School Youth Part'!G9</f>
        <v>1</v>
      </c>
      <c r="H9" s="47">
        <f>+'1 In School Youth Part'!H9+'2 Out of School Youth Part'!H9</f>
        <v>0</v>
      </c>
      <c r="I9" s="47">
        <f>+'1 In School Youth Part'!I9+'2 Out of School Youth Part'!I9</f>
        <v>1</v>
      </c>
      <c r="J9" s="47">
        <f>+'1 In School Youth Part'!J9+'2 Out of School Youth Part'!J9</f>
        <v>9</v>
      </c>
      <c r="K9" s="47">
        <f>+'1 In School Youth Part'!K9+'2 Out of School Youth Part'!K9</f>
        <v>1</v>
      </c>
      <c r="L9" s="47">
        <f>+'1 In School Youth Part'!L9+'2 Out of School Youth Part'!L9</f>
        <v>1</v>
      </c>
      <c r="M9" s="47">
        <f>+'1 In School Youth Part'!M9+'2 Out of School Youth Part'!M9</f>
        <v>0</v>
      </c>
      <c r="N9" s="70">
        <f>+'1 In School Youth Part'!N9+'2 Out of School Youth Part'!N9</f>
        <v>1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84</v>
      </c>
      <c r="C10" s="40">
        <f>+'1 In School Youth Part'!C10+'2 Out of School Youth Part'!C10</f>
        <v>55</v>
      </c>
      <c r="D10" s="41">
        <f t="shared" si="0"/>
        <v>0.65476190476190477</v>
      </c>
      <c r="E10" s="69">
        <f>+'1 In School Youth Part'!E10+'2 Out of School Youth Part'!E10</f>
        <v>55</v>
      </c>
      <c r="F10" s="47">
        <f>+'1 In School Youth Part'!F10+'2 Out of School Youth Part'!F10</f>
        <v>55</v>
      </c>
      <c r="G10" s="47">
        <f>+'1 In School Youth Part'!G10+'2 Out of School Youth Part'!G10</f>
        <v>55</v>
      </c>
      <c r="H10" s="47">
        <f>+'1 In School Youth Part'!H10+'2 Out of School Youth Part'!H10</f>
        <v>55</v>
      </c>
      <c r="I10" s="47">
        <f>+'1 In School Youth Part'!I10+'2 Out of School Youth Part'!I10</f>
        <v>55</v>
      </c>
      <c r="J10" s="47">
        <f>+'1 In School Youth Part'!J10+'2 Out of School Youth Part'!J10</f>
        <v>55</v>
      </c>
      <c r="K10" s="47">
        <f>+'1 In School Youth Part'!K10+'2 Out of School Youth Part'!K10</f>
        <v>55</v>
      </c>
      <c r="L10" s="47">
        <f>+'1 In School Youth Part'!L10+'2 Out of School Youth Part'!L10</f>
        <v>55</v>
      </c>
      <c r="M10" s="47">
        <f>+'1 In School Youth Part'!M10+'2 Out of School Youth Part'!M10</f>
        <v>2</v>
      </c>
      <c r="N10" s="70">
        <f>+'1 In School Youth Part'!N10+'2 Out of School Youth Part'!N10</f>
        <v>55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108</v>
      </c>
      <c r="C11" s="40">
        <f>+'1 In School Youth Part'!C11+'2 Out of School Youth Part'!C11</f>
        <v>41</v>
      </c>
      <c r="D11" s="41">
        <f t="shared" si="0"/>
        <v>0.37962962962962965</v>
      </c>
      <c r="E11" s="69">
        <f>+'1 In School Youth Part'!E11+'2 Out of School Youth Part'!E11</f>
        <v>39</v>
      </c>
      <c r="F11" s="47">
        <f>+'1 In School Youth Part'!F11+'2 Out of School Youth Part'!F11</f>
        <v>21</v>
      </c>
      <c r="G11" s="47">
        <f>+'1 In School Youth Part'!G11+'2 Out of School Youth Part'!G11</f>
        <v>39</v>
      </c>
      <c r="H11" s="47">
        <f>+'1 In School Youth Part'!H11+'2 Out of School Youth Part'!H11</f>
        <v>0</v>
      </c>
      <c r="I11" s="47">
        <f>+'1 In School Youth Part'!I11+'2 Out of School Youth Part'!I11</f>
        <v>21</v>
      </c>
      <c r="J11" s="47">
        <f>+'1 In School Youth Part'!J11+'2 Out of School Youth Part'!J11</f>
        <v>26</v>
      </c>
      <c r="K11" s="47">
        <f>+'1 In School Youth Part'!K11+'2 Out of School Youth Part'!K11</f>
        <v>38</v>
      </c>
      <c r="L11" s="47">
        <f>+'1 In School Youth Part'!L11+'2 Out of School Youth Part'!L11</f>
        <v>0</v>
      </c>
      <c r="M11" s="47">
        <f>+'1 In School Youth Part'!M11+'2 Out of School Youth Part'!M11</f>
        <v>39</v>
      </c>
      <c r="N11" s="70">
        <f>+'1 In School Youth Part'!N11+'2 Out of School Youth Part'!N11</f>
        <v>34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27</v>
      </c>
      <c r="D12" s="41">
        <f t="shared" si="0"/>
        <v>0.49090909090909091</v>
      </c>
      <c r="E12" s="69">
        <f>+'1 In School Youth Part'!E12+'2 Out of School Youth Part'!E12</f>
        <v>13</v>
      </c>
      <c r="F12" s="47">
        <f>+'1 In School Youth Part'!F12+'2 Out of School Youth Part'!F12</f>
        <v>15</v>
      </c>
      <c r="G12" s="47">
        <f>+'1 In School Youth Part'!G12+'2 Out of School Youth Part'!G12</f>
        <v>15</v>
      </c>
      <c r="H12" s="47">
        <f>+'1 In School Youth Part'!H12+'2 Out of School Youth Part'!H12</f>
        <v>5</v>
      </c>
      <c r="I12" s="47">
        <f>+'1 In School Youth Part'!I12+'2 Out of School Youth Part'!I12</f>
        <v>6</v>
      </c>
      <c r="J12" s="47">
        <f>+'1 In School Youth Part'!J12+'2 Out of School Youth Part'!J12</f>
        <v>15</v>
      </c>
      <c r="K12" s="47">
        <f>+'1 In School Youth Part'!K12+'2 Out of School Youth Part'!K12</f>
        <v>8</v>
      </c>
      <c r="L12" s="47">
        <f>+'1 In School Youth Part'!L12+'2 Out of School Youth Part'!L12</f>
        <v>18</v>
      </c>
      <c r="M12" s="47">
        <f>+'1 In School Youth Part'!M12+'2 Out of School Youth Part'!M12</f>
        <v>10</v>
      </c>
      <c r="N12" s="70">
        <f>+'1 In School Youth Part'!N12+'2 Out of School Youth Part'!N12</f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58</v>
      </c>
      <c r="C13" s="40">
        <f>+'1 In School Youth Part'!C13+'2 Out of School Youth Part'!C13</f>
        <v>29</v>
      </c>
      <c r="D13" s="41">
        <f t="shared" si="0"/>
        <v>0.5</v>
      </c>
      <c r="E13" s="69">
        <f>+'1 In School Youth Part'!E13+'2 Out of School Youth Part'!E13</f>
        <v>28</v>
      </c>
      <c r="F13" s="47">
        <f>+'1 In School Youth Part'!F13+'2 Out of School Youth Part'!F13</f>
        <v>28</v>
      </c>
      <c r="G13" s="47">
        <f>+'1 In School Youth Part'!G13+'2 Out of School Youth Part'!G13</f>
        <v>28</v>
      </c>
      <c r="H13" s="47">
        <f>+'1 In School Youth Part'!H13+'2 Out of School Youth Part'!H13</f>
        <v>20</v>
      </c>
      <c r="I13" s="47">
        <f>+'1 In School Youth Part'!I13+'2 Out of School Youth Part'!I13</f>
        <v>28</v>
      </c>
      <c r="J13" s="47">
        <f>+'1 In School Youth Part'!J13+'2 Out of School Youth Part'!J13</f>
        <v>28</v>
      </c>
      <c r="K13" s="47">
        <f>+'1 In School Youth Part'!K13+'2 Out of School Youth Part'!K13</f>
        <v>28</v>
      </c>
      <c r="L13" s="47">
        <f>+'1 In School Youth Part'!L13+'2 Out of School Youth Part'!L13</f>
        <v>28</v>
      </c>
      <c r="M13" s="47">
        <f>+'1 In School Youth Part'!M13+'2 Out of School Youth Part'!M13</f>
        <v>28</v>
      </c>
      <c r="N13" s="70">
        <f>+'1 In School Youth Part'!N13+'2 Out of School Youth Part'!N13</f>
        <v>28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100</v>
      </c>
      <c r="C14" s="40">
        <f>+'1 In School Youth Part'!C14+'2 Out of School Youth Part'!C14</f>
        <v>61</v>
      </c>
      <c r="D14" s="41">
        <f t="shared" si="0"/>
        <v>0.61</v>
      </c>
      <c r="E14" s="69">
        <f>+'1 In School Youth Part'!E14+'2 Out of School Youth Part'!E14</f>
        <v>52</v>
      </c>
      <c r="F14" s="47">
        <f>+'1 In School Youth Part'!F14+'2 Out of School Youth Part'!F14</f>
        <v>15</v>
      </c>
      <c r="G14" s="47">
        <f>+'1 In School Youth Part'!G14+'2 Out of School Youth Part'!G14</f>
        <v>30</v>
      </c>
      <c r="H14" s="47">
        <f>+'1 In School Youth Part'!H14+'2 Out of School Youth Part'!H14</f>
        <v>33</v>
      </c>
      <c r="I14" s="47">
        <f>+'1 In School Youth Part'!I14+'2 Out of School Youth Part'!I14</f>
        <v>35</v>
      </c>
      <c r="J14" s="47">
        <f>+'1 In School Youth Part'!J14+'2 Out of School Youth Part'!J14</f>
        <v>39</v>
      </c>
      <c r="K14" s="47">
        <f>+'1 In School Youth Part'!K14+'2 Out of School Youth Part'!K14</f>
        <v>30</v>
      </c>
      <c r="L14" s="47">
        <f>+'1 In School Youth Part'!L14+'2 Out of School Youth Part'!L14</f>
        <v>30</v>
      </c>
      <c r="M14" s="47">
        <f>+'1 In School Youth Part'!M14+'2 Out of School Youth Part'!M14</f>
        <v>16</v>
      </c>
      <c r="N14" s="70">
        <f>+'1 In School Youth Part'!N14+'2 Out of School Youth Part'!N14</f>
        <v>27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376</v>
      </c>
      <c r="C15" s="40">
        <f>+'1 In School Youth Part'!C15+'2 Out of School Youth Part'!C15</f>
        <v>277</v>
      </c>
      <c r="D15" s="41">
        <f t="shared" si="0"/>
        <v>0.73670212765957444</v>
      </c>
      <c r="E15" s="69">
        <f>+'1 In School Youth Part'!E15+'2 Out of School Youth Part'!E15</f>
        <v>242</v>
      </c>
      <c r="F15" s="47">
        <f>+'1 In School Youth Part'!F15+'2 Out of School Youth Part'!F15</f>
        <v>97</v>
      </c>
      <c r="G15" s="47">
        <f>+'1 In School Youth Part'!G15+'2 Out of School Youth Part'!G15</f>
        <v>233</v>
      </c>
      <c r="H15" s="47">
        <f>+'1 In School Youth Part'!H15+'2 Out of School Youth Part'!H15</f>
        <v>139</v>
      </c>
      <c r="I15" s="47">
        <f>+'1 In School Youth Part'!I15+'2 Out of School Youth Part'!I15</f>
        <v>208</v>
      </c>
      <c r="J15" s="47">
        <f>+'1 In School Youth Part'!J15+'2 Out of School Youth Part'!J15</f>
        <v>191</v>
      </c>
      <c r="K15" s="47">
        <f>+'1 In School Youth Part'!K15+'2 Out of School Youth Part'!K15</f>
        <v>147</v>
      </c>
      <c r="L15" s="47">
        <f>+'1 In School Youth Part'!L15+'2 Out of School Youth Part'!L15</f>
        <v>188</v>
      </c>
      <c r="M15" s="47">
        <f>+'1 In School Youth Part'!M15+'2 Out of School Youth Part'!M15</f>
        <v>188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102</v>
      </c>
      <c r="C16" s="40">
        <f>+'1 In School Youth Part'!C16+'2 Out of School Youth Part'!C16</f>
        <v>23</v>
      </c>
      <c r="D16" s="41">
        <f t="shared" si="0"/>
        <v>0.22549019607843138</v>
      </c>
      <c r="E16" s="69">
        <f>+'1 In School Youth Part'!E16+'2 Out of School Youth Part'!E16</f>
        <v>0</v>
      </c>
      <c r="F16" s="47">
        <f>+'1 In School Youth Part'!F16+'2 Out of School Youth Part'!F16</f>
        <v>0</v>
      </c>
      <c r="G16" s="47">
        <f>+'1 In School Youth Part'!G16+'2 Out of School Youth Part'!G16</f>
        <v>0</v>
      </c>
      <c r="H16" s="47">
        <f>+'1 In School Youth Part'!H16+'2 Out of School Youth Part'!H16</f>
        <v>0</v>
      </c>
      <c r="I16" s="47">
        <f>+'1 In School Youth Part'!I16+'2 Out of School Youth Part'!I16</f>
        <v>0</v>
      </c>
      <c r="J16" s="47">
        <f>+'1 In School Youth Part'!J16+'2 Out of School Youth Part'!J16</f>
        <v>20</v>
      </c>
      <c r="K16" s="47">
        <f>+'1 In School Youth Part'!K16+'2 Out of School Youth Part'!K16</f>
        <v>0</v>
      </c>
      <c r="L16" s="47">
        <f>+'1 In School Youth Part'!L16+'2 Out of School Youth Part'!L16</f>
        <v>0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81</v>
      </c>
      <c r="C17" s="40">
        <f>+'1 In School Youth Part'!C17+'2 Out of School Youth Part'!C17</f>
        <v>10</v>
      </c>
      <c r="D17" s="41">
        <f t="shared" si="0"/>
        <v>0.12345679012345678</v>
      </c>
      <c r="E17" s="69">
        <f>+'1 In School Youth Part'!E17+'2 Out of School Youth Part'!E17</f>
        <v>5</v>
      </c>
      <c r="F17" s="47">
        <f>+'1 In School Youth Part'!F17+'2 Out of School Youth Part'!F17</f>
        <v>0</v>
      </c>
      <c r="G17" s="47">
        <f>+'1 In School Youth Part'!G17+'2 Out of School Youth Part'!G17</f>
        <v>9</v>
      </c>
      <c r="H17" s="47">
        <f>+'1 In School Youth Part'!H17+'2 Out of School Youth Part'!H17</f>
        <v>0</v>
      </c>
      <c r="I17" s="47">
        <f>+'1 In School Youth Part'!I17+'2 Out of School Youth Part'!I17</f>
        <v>5</v>
      </c>
      <c r="J17" s="47">
        <f>+'1 In School Youth Part'!J17+'2 Out of School Youth Part'!J17</f>
        <v>10</v>
      </c>
      <c r="K17" s="47">
        <f>+'1 In School Youth Part'!K17+'2 Out of School Youth Part'!K17</f>
        <v>1</v>
      </c>
      <c r="L17" s="47">
        <f>+'1 In School Youth Part'!L17+'2 Out of School Youth Part'!L17</f>
        <v>4</v>
      </c>
      <c r="M17" s="47">
        <f>+'1 In School Youth Part'!M17+'2 Out of School Youth Part'!M17</f>
        <v>7</v>
      </c>
      <c r="N17" s="70">
        <f>+'1 In School Youth Part'!N17+'2 Out of School Youth Part'!N17</f>
        <v>5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150</v>
      </c>
      <c r="C18" s="40">
        <f>+'1 In School Youth Part'!C18+'2 Out of School Youth Part'!C18</f>
        <v>83</v>
      </c>
      <c r="D18" s="41">
        <f t="shared" si="0"/>
        <v>0.55333333333333334</v>
      </c>
      <c r="E18" s="69">
        <f>+'1 In School Youth Part'!E18+'2 Out of School Youth Part'!E18</f>
        <v>60</v>
      </c>
      <c r="F18" s="47">
        <f>+'1 In School Youth Part'!F18+'2 Out of School Youth Part'!F18</f>
        <v>39</v>
      </c>
      <c r="G18" s="47">
        <f>+'1 In School Youth Part'!G18+'2 Out of School Youth Part'!G18</f>
        <v>29</v>
      </c>
      <c r="H18" s="47">
        <f>+'1 In School Youth Part'!H18+'2 Out of School Youth Part'!H18</f>
        <v>46</v>
      </c>
      <c r="I18" s="47">
        <f>+'1 In School Youth Part'!I18+'2 Out of School Youth Part'!I18</f>
        <v>45</v>
      </c>
      <c r="J18" s="47">
        <f>+'1 In School Youth Part'!J18+'2 Out of School Youth Part'!J18</f>
        <v>38</v>
      </c>
      <c r="K18" s="47">
        <f>+'1 In School Youth Part'!K18+'2 Out of School Youth Part'!K18</f>
        <v>2</v>
      </c>
      <c r="L18" s="47">
        <f>+'1 In School Youth Part'!L18+'2 Out of School Youth Part'!L18</f>
        <v>36</v>
      </c>
      <c r="M18" s="47">
        <f>+'1 In School Youth Part'!M18+'2 Out of School Youth Part'!M18</f>
        <v>30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57</v>
      </c>
      <c r="C19" s="40">
        <f>+'1 In School Youth Part'!C19+'2 Out of School Youth Part'!C19</f>
        <v>25</v>
      </c>
      <c r="D19" s="41">
        <f t="shared" si="0"/>
        <v>0.43859649122807015</v>
      </c>
      <c r="E19" s="69">
        <f>+'1 In School Youth Part'!E19+'2 Out of School Youth Part'!E19</f>
        <v>25</v>
      </c>
      <c r="F19" s="47">
        <f>+'1 In School Youth Part'!F19+'2 Out of School Youth Part'!F19</f>
        <v>25</v>
      </c>
      <c r="G19" s="47">
        <f>+'1 In School Youth Part'!G19+'2 Out of School Youth Part'!G19</f>
        <v>24</v>
      </c>
      <c r="H19" s="47">
        <f>+'1 In School Youth Part'!H19+'2 Out of School Youth Part'!H19</f>
        <v>25</v>
      </c>
      <c r="I19" s="47">
        <f>+'1 In School Youth Part'!I19+'2 Out of School Youth Part'!I19</f>
        <v>1</v>
      </c>
      <c r="J19" s="47">
        <f>+'1 In School Youth Part'!J19+'2 Out of School Youth Part'!J19</f>
        <v>25</v>
      </c>
      <c r="K19" s="47">
        <f>+'1 In School Youth Part'!K19+'2 Out of School Youth Part'!K19</f>
        <v>24</v>
      </c>
      <c r="L19" s="47">
        <f>+'1 In School Youth Part'!L19+'2 Out of School Youth Part'!L19</f>
        <v>25</v>
      </c>
      <c r="M19" s="47">
        <f>+'1 In School Youth Part'!M19+'2 Out of School Youth Part'!M19</f>
        <v>25</v>
      </c>
      <c r="N19" s="70">
        <f>+'1 In School Youth Part'!N19+'2 Out of School Youth Part'!N19</f>
        <v>25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79</v>
      </c>
      <c r="C20" s="40">
        <f>+'1 In School Youth Part'!C20+'2 Out of School Youth Part'!C20</f>
        <v>63</v>
      </c>
      <c r="D20" s="41">
        <f t="shared" si="0"/>
        <v>0.79746835443037978</v>
      </c>
      <c r="E20" s="69">
        <f>+'1 In School Youth Part'!E20+'2 Out of School Youth Part'!E20</f>
        <v>63</v>
      </c>
      <c r="F20" s="47">
        <f>+'1 In School Youth Part'!F20+'2 Out of School Youth Part'!F20</f>
        <v>60</v>
      </c>
      <c r="G20" s="47">
        <f>+'1 In School Youth Part'!G20+'2 Out of School Youth Part'!G20</f>
        <v>53</v>
      </c>
      <c r="H20" s="47">
        <f>+'1 In School Youth Part'!H20+'2 Out of School Youth Part'!H20</f>
        <v>60</v>
      </c>
      <c r="I20" s="47">
        <f>+'1 In School Youth Part'!I20+'2 Out of School Youth Part'!I20</f>
        <v>60</v>
      </c>
      <c r="J20" s="47">
        <f>+'1 In School Youth Part'!J20+'2 Out of School Youth Part'!J20</f>
        <v>45</v>
      </c>
      <c r="K20" s="47">
        <f>+'1 In School Youth Part'!K20+'2 Out of School Youth Part'!K20</f>
        <v>57</v>
      </c>
      <c r="L20" s="47">
        <f>+'1 In School Youth Part'!L20+'2 Out of School Youth Part'!L20</f>
        <v>32</v>
      </c>
      <c r="M20" s="47">
        <f>+'1 In School Youth Part'!M20+'2 Out of School Youth Part'!M20</f>
        <v>59</v>
      </c>
      <c r="N20" s="70">
        <f>+'1 In School Youth Part'!N20+'2 Out of School Youth Part'!N20</f>
        <v>56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70</v>
      </c>
      <c r="D21" s="52">
        <f t="shared" si="0"/>
        <v>0.4375</v>
      </c>
      <c r="E21" s="69">
        <f>+'1 In School Youth Part'!E21+'2 Out of School Youth Part'!E21</f>
        <v>14</v>
      </c>
      <c r="F21" s="47">
        <f>+'1 In School Youth Part'!F21+'2 Out of School Youth Part'!F21</f>
        <v>22</v>
      </c>
      <c r="G21" s="47">
        <f>+'1 In School Youth Part'!G21+'2 Out of School Youth Part'!G21</f>
        <v>29</v>
      </c>
      <c r="H21" s="47">
        <f>+'1 In School Youth Part'!H21+'2 Out of School Youth Part'!H21</f>
        <v>6</v>
      </c>
      <c r="I21" s="47">
        <f>+'1 In School Youth Part'!I21+'2 Out of School Youth Part'!I21</f>
        <v>25</v>
      </c>
      <c r="J21" s="47">
        <f>+'1 In School Youth Part'!J21+'2 Out of School Youth Part'!J21</f>
        <v>19</v>
      </c>
      <c r="K21" s="47">
        <f>+'1 In School Youth Part'!K21+'2 Out of School Youth Part'!K21</f>
        <v>22</v>
      </c>
      <c r="L21" s="47">
        <f>+'1 In School Youth Part'!L21+'2 Out of School Youth Part'!L21</f>
        <v>0</v>
      </c>
      <c r="M21" s="47">
        <f>+'1 In School Youth Part'!M21+'2 Out of School Youth Part'!M21</f>
        <v>4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1645</v>
      </c>
      <c r="C22" s="60">
        <f>SUM(C6:C21)</f>
        <v>878</v>
      </c>
      <c r="D22" s="61">
        <f t="shared" si="0"/>
        <v>0.53373860182370825</v>
      </c>
      <c r="E22" s="73">
        <f>SUM(E6:E21)</f>
        <v>642</v>
      </c>
      <c r="F22" s="74">
        <f t="shared" ref="F22:N22" si="1">SUM(F6:F21)</f>
        <v>414</v>
      </c>
      <c r="G22" s="60">
        <f t="shared" si="1"/>
        <v>574</v>
      </c>
      <c r="H22" s="60">
        <f t="shared" si="1"/>
        <v>405</v>
      </c>
      <c r="I22" s="60">
        <f t="shared" si="1"/>
        <v>529</v>
      </c>
      <c r="J22" s="60">
        <f t="shared" si="1"/>
        <v>561</v>
      </c>
      <c r="K22" s="60">
        <f t="shared" si="1"/>
        <v>454</v>
      </c>
      <c r="L22" s="60">
        <f t="shared" si="1"/>
        <v>464</v>
      </c>
      <c r="M22" s="60">
        <f t="shared" si="1"/>
        <v>485</v>
      </c>
      <c r="N22" s="62">
        <f t="shared" si="1"/>
        <v>231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3" t="s">
        <v>51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5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topLeftCell="A8" zoomScale="70" zoomScaleNormal="70" workbookViewId="0">
      <selection activeCell="M13" sqref="M13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FY25 QUARTER ENDING SEPTEMBER 30,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54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1</v>
      </c>
      <c r="C7" s="80">
        <v>0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IF(C7&gt;0,(F7+I7-J7)/C7,0)</f>
        <v>0</v>
      </c>
      <c r="M7" s="85">
        <v>0</v>
      </c>
      <c r="N7" s="31">
        <v>1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0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0</v>
      </c>
      <c r="D11" s="41">
        <f t="shared" si="1"/>
        <v>0</v>
      </c>
      <c r="E11" s="39">
        <v>0</v>
      </c>
      <c r="F11" s="91">
        <v>0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</v>
      </c>
      <c r="M11" s="95">
        <v>0</v>
      </c>
      <c r="N11" s="39">
        <v>0</v>
      </c>
      <c r="O11" s="70">
        <v>0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0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15</v>
      </c>
      <c r="C13" s="47">
        <v>1</v>
      </c>
      <c r="D13" s="41">
        <f t="shared" si="1"/>
        <v>6.6666666666666666E-2</v>
      </c>
      <c r="E13" s="39">
        <v>9</v>
      </c>
      <c r="F13" s="91">
        <v>1</v>
      </c>
      <c r="G13" s="41">
        <f t="shared" si="2"/>
        <v>0.1111111111111111</v>
      </c>
      <c r="H13" s="92">
        <v>3</v>
      </c>
      <c r="I13" s="93">
        <v>0</v>
      </c>
      <c r="J13" s="94">
        <v>0</v>
      </c>
      <c r="K13" s="84">
        <f t="shared" si="0"/>
        <v>0.8</v>
      </c>
      <c r="L13" s="33">
        <f t="shared" si="3"/>
        <v>1</v>
      </c>
      <c r="M13" s="95">
        <v>16.75</v>
      </c>
      <c r="N13" s="39">
        <v>13</v>
      </c>
      <c r="O13" s="70">
        <v>1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0</v>
      </c>
      <c r="D14" s="41">
        <f t="shared" si="1"/>
        <v>0</v>
      </c>
      <c r="E14" s="39">
        <v>0</v>
      </c>
      <c r="F14" s="91">
        <v>0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53</v>
      </c>
      <c r="C15" s="47">
        <v>55</v>
      </c>
      <c r="D15" s="41">
        <f t="shared" si="1"/>
        <v>1.0377358490566038</v>
      </c>
      <c r="E15" s="39">
        <v>17</v>
      </c>
      <c r="F15" s="91">
        <v>5</v>
      </c>
      <c r="G15" s="41">
        <f t="shared" si="2"/>
        <v>0.29411764705882354</v>
      </c>
      <c r="H15" s="42">
        <v>23</v>
      </c>
      <c r="I15" s="48">
        <v>47</v>
      </c>
      <c r="J15" s="94">
        <v>0</v>
      </c>
      <c r="K15" s="84">
        <f t="shared" si="0"/>
        <v>0.75471698113207553</v>
      </c>
      <c r="L15" s="33">
        <f t="shared" si="3"/>
        <v>0.94545454545454544</v>
      </c>
      <c r="M15" s="95">
        <v>17.45</v>
      </c>
      <c r="N15" s="39">
        <v>35</v>
      </c>
      <c r="O15" s="70">
        <v>51</v>
      </c>
      <c r="Q15" s="87"/>
    </row>
    <row r="16" spans="1:17" s="29" customFormat="1" ht="21.95" customHeight="1" x14ac:dyDescent="0.2">
      <c r="A16" s="18" t="s">
        <v>44</v>
      </c>
      <c r="B16" s="90">
        <v>10</v>
      </c>
      <c r="C16" s="47">
        <v>0</v>
      </c>
      <c r="D16" s="41">
        <f t="shared" si="1"/>
        <v>0</v>
      </c>
      <c r="E16" s="39">
        <v>6</v>
      </c>
      <c r="F16" s="91">
        <v>0</v>
      </c>
      <c r="G16" s="41">
        <f t="shared" si="2"/>
        <v>0</v>
      </c>
      <c r="H16" s="42">
        <v>1</v>
      </c>
      <c r="I16" s="48">
        <v>0</v>
      </c>
      <c r="J16" s="94">
        <v>0</v>
      </c>
      <c r="K16" s="84">
        <f t="shared" si="0"/>
        <v>0.7</v>
      </c>
      <c r="L16" s="33">
        <f t="shared" si="3"/>
        <v>0</v>
      </c>
      <c r="M16" s="95">
        <v>0</v>
      </c>
      <c r="N16" s="39">
        <v>7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8</v>
      </c>
      <c r="C17" s="47">
        <v>0</v>
      </c>
      <c r="D17" s="41">
        <f t="shared" si="1"/>
        <v>0</v>
      </c>
      <c r="E17" s="39">
        <v>3</v>
      </c>
      <c r="F17" s="91">
        <v>0</v>
      </c>
      <c r="G17" s="41">
        <f t="shared" si="2"/>
        <v>0</v>
      </c>
      <c r="H17" s="42">
        <v>3</v>
      </c>
      <c r="I17" s="48">
        <v>0</v>
      </c>
      <c r="J17" s="94">
        <v>0</v>
      </c>
      <c r="K17" s="84">
        <f t="shared" si="0"/>
        <v>0.75</v>
      </c>
      <c r="L17" s="33">
        <f t="shared" si="3"/>
        <v>0</v>
      </c>
      <c r="M17" s="95">
        <v>0</v>
      </c>
      <c r="N17" s="39">
        <v>6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12</v>
      </c>
      <c r="C18" s="47">
        <v>3</v>
      </c>
      <c r="D18" s="41">
        <f t="shared" si="1"/>
        <v>0.25</v>
      </c>
      <c r="E18" s="39">
        <v>7</v>
      </c>
      <c r="F18" s="91">
        <v>2</v>
      </c>
      <c r="G18" s="41">
        <f t="shared" si="2"/>
        <v>0.2857142857142857</v>
      </c>
      <c r="H18" s="42">
        <v>5</v>
      </c>
      <c r="I18" s="48">
        <v>1</v>
      </c>
      <c r="J18" s="94">
        <v>0</v>
      </c>
      <c r="K18" s="84">
        <f>IF((E18+H18)&gt;0,(E18+H18)/B18,0)</f>
        <v>1</v>
      </c>
      <c r="L18" s="33">
        <f t="shared" si="3"/>
        <v>1</v>
      </c>
      <c r="M18" s="95">
        <v>17.5</v>
      </c>
      <c r="N18" s="39">
        <v>24</v>
      </c>
      <c r="O18" s="70">
        <v>3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1</v>
      </c>
      <c r="D19" s="41">
        <f t="shared" si="1"/>
        <v>0</v>
      </c>
      <c r="E19" s="39">
        <v>0</v>
      </c>
      <c r="F19" s="91">
        <v>1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98">
        <f t="shared" si="3"/>
        <v>1</v>
      </c>
      <c r="M19" s="95">
        <v>16</v>
      </c>
      <c r="N19" s="39">
        <v>0</v>
      </c>
      <c r="O19" s="70">
        <v>0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27</v>
      </c>
      <c r="C21" s="100">
        <v>2</v>
      </c>
      <c r="D21" s="41">
        <f t="shared" si="1"/>
        <v>7.407407407407407E-2</v>
      </c>
      <c r="E21" s="101">
        <v>13</v>
      </c>
      <c r="F21" s="102">
        <v>0</v>
      </c>
      <c r="G21" s="88">
        <f>IF(E21&gt;0,F21/E21,0)</f>
        <v>0</v>
      </c>
      <c r="H21" s="92">
        <v>10</v>
      </c>
      <c r="I21" s="93">
        <v>2</v>
      </c>
      <c r="J21" s="89">
        <v>0</v>
      </c>
      <c r="K21" s="123">
        <f t="shared" si="4"/>
        <v>0.85185185185185186</v>
      </c>
      <c r="L21" s="88">
        <f t="shared" si="3"/>
        <v>1</v>
      </c>
      <c r="M21" s="103">
        <v>0</v>
      </c>
      <c r="N21" s="101">
        <v>23</v>
      </c>
      <c r="O21" s="104">
        <v>2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126</v>
      </c>
      <c r="C22" s="74">
        <f>SUM(C6:C21)</f>
        <v>62</v>
      </c>
      <c r="D22" s="61">
        <f t="shared" ref="D22" si="5">C22/B22</f>
        <v>0.49206349206349204</v>
      </c>
      <c r="E22" s="59">
        <f>SUM(E6:E21)</f>
        <v>55</v>
      </c>
      <c r="F22" s="106">
        <f>SUM(F6:F21)</f>
        <v>9</v>
      </c>
      <c r="G22" s="61">
        <f t="shared" ref="G22" si="6">F22/E22</f>
        <v>0.16363636363636364</v>
      </c>
      <c r="H22" s="107">
        <f>SUM(H6:H21)</f>
        <v>45</v>
      </c>
      <c r="I22" s="108">
        <f>SUM(I6:I21)</f>
        <v>50</v>
      </c>
      <c r="J22" s="109">
        <f>SUM(J6:J21)</f>
        <v>0</v>
      </c>
      <c r="K22" s="110">
        <f t="shared" si="4"/>
        <v>0.79365079365079361</v>
      </c>
      <c r="L22" s="61">
        <f t="shared" si="3"/>
        <v>0.95161290322580649</v>
      </c>
      <c r="M22" s="111">
        <v>17.222222222222221</v>
      </c>
      <c r="N22" s="59">
        <f>SUM(N6:N21)</f>
        <v>109</v>
      </c>
      <c r="O22" s="62">
        <f>SUM(O6:O21)</f>
        <v>57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9" t="s">
        <v>63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1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topLeftCell="A4" zoomScale="75" zoomScaleNormal="75" workbookViewId="0">
      <selection activeCell="M13" sqref="M13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FY25 QUARTER ENDING SEPTEMBER 30,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64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38" t="s">
        <v>18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3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29</v>
      </c>
      <c r="C6" s="80">
        <v>6</v>
      </c>
      <c r="D6" s="33">
        <f t="shared" ref="D6:D22" si="0">C6/B6</f>
        <v>0.20689655172413793</v>
      </c>
      <c r="E6" s="31">
        <v>15</v>
      </c>
      <c r="F6" s="81">
        <v>4</v>
      </c>
      <c r="G6" s="33">
        <f t="shared" ref="G6:G22" si="1">F6/E6</f>
        <v>0.26666666666666666</v>
      </c>
      <c r="H6" s="34">
        <v>6</v>
      </c>
      <c r="I6" s="82">
        <v>0</v>
      </c>
      <c r="J6" s="83">
        <v>0</v>
      </c>
      <c r="K6" s="121">
        <f>(E6+H6)/B6</f>
        <v>0.72413793103448276</v>
      </c>
      <c r="L6" s="33">
        <f>IF(C6&gt;0,(F6+I6-J6)/C6,0)</f>
        <v>0.66666666666666663</v>
      </c>
      <c r="M6" s="85">
        <v>16</v>
      </c>
      <c r="N6" s="31">
        <v>17</v>
      </c>
      <c r="O6" s="86">
        <v>1</v>
      </c>
      <c r="Q6" s="87"/>
    </row>
    <row r="7" spans="1:17" s="29" customFormat="1" ht="21.95" customHeight="1" x14ac:dyDescent="0.2">
      <c r="A7" s="30" t="s">
        <v>35</v>
      </c>
      <c r="B7" s="79">
        <v>55</v>
      </c>
      <c r="C7" s="80">
        <v>12</v>
      </c>
      <c r="D7" s="88">
        <f t="shared" si="0"/>
        <v>0.21818181818181817</v>
      </c>
      <c r="E7" s="31">
        <v>16</v>
      </c>
      <c r="F7" s="81">
        <v>1</v>
      </c>
      <c r="G7" s="33">
        <f t="shared" si="1"/>
        <v>6.25E-2</v>
      </c>
      <c r="H7" s="34">
        <v>24</v>
      </c>
      <c r="I7" s="82">
        <v>4</v>
      </c>
      <c r="J7" s="89">
        <v>0</v>
      </c>
      <c r="K7" s="84">
        <f>(E7+H7)/B7</f>
        <v>0.72727272727272729</v>
      </c>
      <c r="L7" s="33">
        <f>IF(C7&gt;0,(F7+I7-J7)/C7,0)</f>
        <v>0.41666666666666669</v>
      </c>
      <c r="M7" s="85">
        <v>22</v>
      </c>
      <c r="N7" s="31">
        <v>34</v>
      </c>
      <c r="O7" s="86">
        <v>6</v>
      </c>
      <c r="Q7" s="87"/>
    </row>
    <row r="8" spans="1:17" s="29" customFormat="1" ht="21.95" customHeight="1" x14ac:dyDescent="0.2">
      <c r="A8" s="18" t="s">
        <v>36</v>
      </c>
      <c r="B8" s="90">
        <v>16</v>
      </c>
      <c r="C8" s="47">
        <v>4</v>
      </c>
      <c r="D8" s="41">
        <f t="shared" si="0"/>
        <v>0.25</v>
      </c>
      <c r="E8" s="39">
        <v>8</v>
      </c>
      <c r="F8" s="91">
        <v>1</v>
      </c>
      <c r="G8" s="88">
        <f t="shared" si="1"/>
        <v>0.125</v>
      </c>
      <c r="H8" s="92">
        <v>3</v>
      </c>
      <c r="I8" s="93">
        <v>2</v>
      </c>
      <c r="J8" s="94">
        <v>0</v>
      </c>
      <c r="K8" s="84">
        <f t="shared" ref="K8:K22" si="2">(E8+H8)/B8</f>
        <v>0.6875</v>
      </c>
      <c r="L8" s="33">
        <f t="shared" ref="L8:L22" si="3">IF(C8&gt;0,(F8+I8-J8)/C8,0)</f>
        <v>0.75</v>
      </c>
      <c r="M8" s="95">
        <v>15.75</v>
      </c>
      <c r="N8" s="39">
        <v>10</v>
      </c>
      <c r="O8" s="70">
        <v>4</v>
      </c>
    </row>
    <row r="9" spans="1:17" s="29" customFormat="1" ht="21.95" customHeight="1" x14ac:dyDescent="0.2">
      <c r="A9" s="18" t="s">
        <v>37</v>
      </c>
      <c r="B9" s="90">
        <v>20</v>
      </c>
      <c r="C9" s="47">
        <v>17</v>
      </c>
      <c r="D9" s="41">
        <f t="shared" si="0"/>
        <v>0.85</v>
      </c>
      <c r="E9" s="39">
        <v>15</v>
      </c>
      <c r="F9" s="91">
        <v>1</v>
      </c>
      <c r="G9" s="41">
        <f t="shared" si="1"/>
        <v>6.6666666666666666E-2</v>
      </c>
      <c r="H9" s="42">
        <v>0</v>
      </c>
      <c r="I9" s="48">
        <v>0</v>
      </c>
      <c r="J9" s="94">
        <v>0</v>
      </c>
      <c r="K9" s="84">
        <f t="shared" si="2"/>
        <v>0.75</v>
      </c>
      <c r="L9" s="33">
        <f t="shared" si="3"/>
        <v>5.8823529411764705E-2</v>
      </c>
      <c r="M9" s="95">
        <v>20.45</v>
      </c>
      <c r="N9" s="39">
        <v>20</v>
      </c>
      <c r="O9" s="70">
        <v>2</v>
      </c>
      <c r="Q9" s="87"/>
    </row>
    <row r="10" spans="1:17" s="29" customFormat="1" ht="21.95" customHeight="1" x14ac:dyDescent="0.2">
      <c r="A10" s="18" t="s">
        <v>38</v>
      </c>
      <c r="B10" s="90">
        <v>35</v>
      </c>
      <c r="C10" s="47">
        <v>11</v>
      </c>
      <c r="D10" s="41">
        <f t="shared" si="0"/>
        <v>0.31428571428571428</v>
      </c>
      <c r="E10" s="39">
        <v>23</v>
      </c>
      <c r="F10" s="91">
        <v>4</v>
      </c>
      <c r="G10" s="41">
        <f t="shared" si="1"/>
        <v>0.17391304347826086</v>
      </c>
      <c r="H10" s="42">
        <v>5</v>
      </c>
      <c r="I10" s="48">
        <v>3</v>
      </c>
      <c r="J10" s="94">
        <v>2</v>
      </c>
      <c r="K10" s="84">
        <f t="shared" si="2"/>
        <v>0.8</v>
      </c>
      <c r="L10" s="33">
        <f t="shared" si="3"/>
        <v>0.45454545454545453</v>
      </c>
      <c r="M10" s="95">
        <v>18.092500000000001</v>
      </c>
      <c r="N10" s="39">
        <v>21</v>
      </c>
      <c r="O10" s="70">
        <v>6</v>
      </c>
      <c r="Q10" s="87"/>
    </row>
    <row r="11" spans="1:17" s="29" customFormat="1" ht="21.95" customHeight="1" x14ac:dyDescent="0.2">
      <c r="A11" s="18" t="s">
        <v>39</v>
      </c>
      <c r="B11" s="90">
        <v>71</v>
      </c>
      <c r="C11" s="47">
        <v>19</v>
      </c>
      <c r="D11" s="41">
        <f t="shared" si="0"/>
        <v>0.26760563380281688</v>
      </c>
      <c r="E11" s="39">
        <v>38</v>
      </c>
      <c r="F11" s="91">
        <v>11</v>
      </c>
      <c r="G11" s="122">
        <f t="shared" si="1"/>
        <v>0.28947368421052633</v>
      </c>
      <c r="H11" s="96">
        <v>12</v>
      </c>
      <c r="I11" s="97">
        <v>3</v>
      </c>
      <c r="J11" s="94">
        <v>0</v>
      </c>
      <c r="K11" s="84">
        <f t="shared" si="2"/>
        <v>0.70422535211267601</v>
      </c>
      <c r="L11" s="33">
        <f t="shared" si="3"/>
        <v>0.73684210526315785</v>
      </c>
      <c r="M11" s="95">
        <v>19.09090909090909</v>
      </c>
      <c r="N11" s="39">
        <v>50</v>
      </c>
      <c r="O11" s="70">
        <v>14</v>
      </c>
      <c r="Q11" s="87"/>
    </row>
    <row r="12" spans="1:17" s="29" customFormat="1" ht="21.95" customHeight="1" x14ac:dyDescent="0.2">
      <c r="A12" s="18" t="s">
        <v>40</v>
      </c>
      <c r="B12" s="90">
        <v>18</v>
      </c>
      <c r="C12" s="47">
        <v>7</v>
      </c>
      <c r="D12" s="41">
        <f t="shared" si="0"/>
        <v>0.3888888888888889</v>
      </c>
      <c r="E12" s="39">
        <v>7</v>
      </c>
      <c r="F12" s="91">
        <v>0</v>
      </c>
      <c r="G12" s="41">
        <f t="shared" si="1"/>
        <v>0</v>
      </c>
      <c r="H12" s="42">
        <v>4</v>
      </c>
      <c r="I12" s="48">
        <v>1</v>
      </c>
      <c r="J12" s="94">
        <v>0</v>
      </c>
      <c r="K12" s="84">
        <f t="shared" si="2"/>
        <v>0.61111111111111116</v>
      </c>
      <c r="L12" s="33">
        <f t="shared" si="3"/>
        <v>0.14285714285714285</v>
      </c>
      <c r="M12" s="95">
        <v>0</v>
      </c>
      <c r="N12" s="39">
        <v>11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25</v>
      </c>
      <c r="C13" s="47">
        <v>4</v>
      </c>
      <c r="D13" s="41">
        <f t="shared" si="0"/>
        <v>0.16</v>
      </c>
      <c r="E13" s="39">
        <v>17</v>
      </c>
      <c r="F13" s="91">
        <v>3</v>
      </c>
      <c r="G13" s="88">
        <f t="shared" si="1"/>
        <v>0.17647058823529413</v>
      </c>
      <c r="H13" s="92">
        <v>3</v>
      </c>
      <c r="I13" s="93">
        <v>0</v>
      </c>
      <c r="J13" s="94">
        <v>0</v>
      </c>
      <c r="K13" s="84">
        <f t="shared" si="2"/>
        <v>0.8</v>
      </c>
      <c r="L13" s="33">
        <f t="shared" si="3"/>
        <v>0.75</v>
      </c>
      <c r="M13" s="95">
        <v>17.75</v>
      </c>
      <c r="N13" s="39">
        <v>19</v>
      </c>
      <c r="O13" s="70">
        <v>3</v>
      </c>
      <c r="Q13" s="87"/>
    </row>
    <row r="14" spans="1:17" s="29" customFormat="1" ht="21.95" customHeight="1" x14ac:dyDescent="0.2">
      <c r="A14" s="18" t="s">
        <v>42</v>
      </c>
      <c r="B14" s="90">
        <v>59</v>
      </c>
      <c r="C14" s="47">
        <v>19</v>
      </c>
      <c r="D14" s="41">
        <f t="shared" si="0"/>
        <v>0.32203389830508472</v>
      </c>
      <c r="E14" s="39">
        <v>29</v>
      </c>
      <c r="F14" s="91">
        <v>4</v>
      </c>
      <c r="G14" s="41">
        <f t="shared" si="1"/>
        <v>0.13793103448275862</v>
      </c>
      <c r="H14" s="42">
        <v>20</v>
      </c>
      <c r="I14" s="48">
        <v>0</v>
      </c>
      <c r="J14" s="94">
        <v>0</v>
      </c>
      <c r="K14" s="84">
        <f t="shared" si="2"/>
        <v>0.83050847457627119</v>
      </c>
      <c r="L14" s="33">
        <f t="shared" si="3"/>
        <v>0.21052631578947367</v>
      </c>
      <c r="M14" s="95">
        <v>15.875</v>
      </c>
      <c r="N14" s="39">
        <v>48</v>
      </c>
      <c r="O14" s="70">
        <v>6</v>
      </c>
      <c r="Q14" s="87"/>
    </row>
    <row r="15" spans="1:17" s="29" customFormat="1" ht="21.95" customHeight="1" x14ac:dyDescent="0.2">
      <c r="A15" s="18" t="s">
        <v>43</v>
      </c>
      <c r="B15" s="90">
        <v>55</v>
      </c>
      <c r="C15" s="47">
        <v>25</v>
      </c>
      <c r="D15" s="41">
        <f t="shared" si="0"/>
        <v>0.45454545454545453</v>
      </c>
      <c r="E15" s="39">
        <v>11</v>
      </c>
      <c r="F15" s="91">
        <v>2</v>
      </c>
      <c r="G15" s="41">
        <f t="shared" si="1"/>
        <v>0.18181818181818182</v>
      </c>
      <c r="H15" s="42">
        <v>30</v>
      </c>
      <c r="I15" s="48">
        <v>13</v>
      </c>
      <c r="J15" s="94">
        <v>1</v>
      </c>
      <c r="K15" s="84">
        <f t="shared" si="2"/>
        <v>0.74545454545454548</v>
      </c>
      <c r="L15" s="33">
        <f t="shared" si="3"/>
        <v>0.56000000000000005</v>
      </c>
      <c r="M15" s="95">
        <v>17.5</v>
      </c>
      <c r="N15" s="39">
        <v>37</v>
      </c>
      <c r="O15" s="70">
        <v>18</v>
      </c>
      <c r="Q15" s="87"/>
    </row>
    <row r="16" spans="1:17" s="29" customFormat="1" ht="21.95" customHeight="1" x14ac:dyDescent="0.2">
      <c r="A16" s="18" t="s">
        <v>44</v>
      </c>
      <c r="B16" s="90">
        <v>29</v>
      </c>
      <c r="C16" s="47">
        <v>3</v>
      </c>
      <c r="D16" s="41">
        <f t="shared" si="0"/>
        <v>0.10344827586206896</v>
      </c>
      <c r="E16" s="39">
        <v>19</v>
      </c>
      <c r="F16" s="91">
        <v>1</v>
      </c>
      <c r="G16" s="41">
        <f t="shared" si="1"/>
        <v>5.2631578947368418E-2</v>
      </c>
      <c r="H16" s="42">
        <v>2</v>
      </c>
      <c r="I16" s="48">
        <v>0</v>
      </c>
      <c r="J16" s="94">
        <v>0</v>
      </c>
      <c r="K16" s="84">
        <f t="shared" si="2"/>
        <v>0.72413793103448276</v>
      </c>
      <c r="L16" s="33">
        <f t="shared" si="3"/>
        <v>0.33333333333333331</v>
      </c>
      <c r="M16" s="95">
        <v>18</v>
      </c>
      <c r="N16" s="39">
        <v>21</v>
      </c>
      <c r="O16" s="70">
        <v>1</v>
      </c>
      <c r="Q16" s="87"/>
    </row>
    <row r="17" spans="1:17" s="29" customFormat="1" ht="21.95" customHeight="1" x14ac:dyDescent="0.2">
      <c r="A17" s="18" t="s">
        <v>45</v>
      </c>
      <c r="B17" s="90">
        <v>23</v>
      </c>
      <c r="C17" s="47">
        <v>3</v>
      </c>
      <c r="D17" s="41">
        <f t="shared" si="0"/>
        <v>0.13043478260869565</v>
      </c>
      <c r="E17" s="39">
        <v>13</v>
      </c>
      <c r="F17" s="91">
        <v>1</v>
      </c>
      <c r="G17" s="41">
        <f t="shared" si="1"/>
        <v>7.6923076923076927E-2</v>
      </c>
      <c r="H17" s="42">
        <v>4</v>
      </c>
      <c r="I17" s="48">
        <v>0</v>
      </c>
      <c r="J17" s="94">
        <v>1</v>
      </c>
      <c r="K17" s="84">
        <f t="shared" si="2"/>
        <v>0.73913043478260865</v>
      </c>
      <c r="L17" s="33">
        <f t="shared" si="3"/>
        <v>0</v>
      </c>
      <c r="M17" s="95">
        <v>20</v>
      </c>
      <c r="N17" s="39">
        <v>16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58</v>
      </c>
      <c r="C18" s="47">
        <v>21</v>
      </c>
      <c r="D18" s="41">
        <f t="shared" si="0"/>
        <v>0.36206896551724138</v>
      </c>
      <c r="E18" s="39">
        <v>35</v>
      </c>
      <c r="F18" s="91">
        <v>12</v>
      </c>
      <c r="G18" s="41">
        <f t="shared" si="1"/>
        <v>0.34285714285714286</v>
      </c>
      <c r="H18" s="42">
        <v>23</v>
      </c>
      <c r="I18" s="48">
        <v>6</v>
      </c>
      <c r="J18" s="94">
        <v>0</v>
      </c>
      <c r="K18" s="84">
        <f t="shared" si="2"/>
        <v>1</v>
      </c>
      <c r="L18" s="33">
        <f t="shared" si="3"/>
        <v>0.8571428571428571</v>
      </c>
      <c r="M18" s="95">
        <v>21.268333333333334</v>
      </c>
      <c r="N18" s="39">
        <v>35</v>
      </c>
      <c r="O18" s="70">
        <v>12</v>
      </c>
      <c r="Q18" s="87"/>
    </row>
    <row r="19" spans="1:17" s="29" customFormat="1" ht="21.95" customHeight="1" x14ac:dyDescent="0.2">
      <c r="A19" s="18" t="s">
        <v>47</v>
      </c>
      <c r="B19" s="90">
        <v>41</v>
      </c>
      <c r="C19" s="47">
        <v>5</v>
      </c>
      <c r="D19" s="41">
        <f t="shared" si="0"/>
        <v>0.12195121951219512</v>
      </c>
      <c r="E19" s="39">
        <v>28</v>
      </c>
      <c r="F19" s="91">
        <v>0</v>
      </c>
      <c r="G19" s="33">
        <f t="shared" si="1"/>
        <v>0</v>
      </c>
      <c r="H19" s="34">
        <v>8</v>
      </c>
      <c r="I19" s="82">
        <v>0</v>
      </c>
      <c r="J19" s="83">
        <v>1</v>
      </c>
      <c r="K19" s="84">
        <f t="shared" si="2"/>
        <v>0.87804878048780488</v>
      </c>
      <c r="L19" s="33">
        <f t="shared" si="3"/>
        <v>-0.2</v>
      </c>
      <c r="M19" s="95">
        <v>0</v>
      </c>
      <c r="N19" s="39">
        <v>28</v>
      </c>
      <c r="O19" s="70">
        <v>3</v>
      </c>
      <c r="Q19" s="87"/>
    </row>
    <row r="20" spans="1:17" s="29" customFormat="1" ht="21.95" customHeight="1" x14ac:dyDescent="0.2">
      <c r="A20" s="18" t="s">
        <v>48</v>
      </c>
      <c r="B20" s="90">
        <v>41</v>
      </c>
      <c r="C20" s="47">
        <v>4</v>
      </c>
      <c r="D20" s="41">
        <f t="shared" si="0"/>
        <v>9.7560975609756101E-2</v>
      </c>
      <c r="E20" s="39">
        <v>28</v>
      </c>
      <c r="F20" s="91">
        <v>2</v>
      </c>
      <c r="G20" s="33">
        <f t="shared" si="1"/>
        <v>7.1428571428571425E-2</v>
      </c>
      <c r="H20" s="34">
        <v>6</v>
      </c>
      <c r="I20" s="82">
        <v>1</v>
      </c>
      <c r="J20" s="83">
        <v>0</v>
      </c>
      <c r="K20" s="84">
        <f t="shared" si="2"/>
        <v>0.82926829268292679</v>
      </c>
      <c r="L20" s="33">
        <f t="shared" si="3"/>
        <v>0.75</v>
      </c>
      <c r="M20" s="95">
        <v>15</v>
      </c>
      <c r="N20" s="39">
        <v>33</v>
      </c>
      <c r="O20" s="70">
        <v>3</v>
      </c>
      <c r="Q20" s="87"/>
    </row>
    <row r="21" spans="1:17" s="29" customFormat="1" ht="21.95" customHeight="1" thickBot="1" x14ac:dyDescent="0.25">
      <c r="A21" s="49" t="s">
        <v>49</v>
      </c>
      <c r="B21" s="99">
        <v>82</v>
      </c>
      <c r="C21" s="100">
        <v>9</v>
      </c>
      <c r="D21" s="52">
        <f t="shared" si="0"/>
        <v>0.10975609756097561</v>
      </c>
      <c r="E21" s="101">
        <v>40</v>
      </c>
      <c r="F21" s="102">
        <v>2</v>
      </c>
      <c r="G21" s="88">
        <f t="shared" si="1"/>
        <v>0.05</v>
      </c>
      <c r="H21" s="92">
        <v>30</v>
      </c>
      <c r="I21" s="93">
        <v>1</v>
      </c>
      <c r="J21" s="89">
        <v>0</v>
      </c>
      <c r="K21" s="123">
        <f t="shared" si="2"/>
        <v>0.85365853658536583</v>
      </c>
      <c r="L21" s="88">
        <f t="shared" si="3"/>
        <v>0.33333333333333331</v>
      </c>
      <c r="M21" s="103">
        <v>19.25</v>
      </c>
      <c r="N21" s="101">
        <v>71</v>
      </c>
      <c r="O21" s="104">
        <v>5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657</v>
      </c>
      <c r="C22" s="74">
        <f>SUM(C6:C21)</f>
        <v>169</v>
      </c>
      <c r="D22" s="61">
        <f t="shared" si="0"/>
        <v>0.25722983257229831</v>
      </c>
      <c r="E22" s="59">
        <f>SUM(E6:E21)</f>
        <v>342</v>
      </c>
      <c r="F22" s="106">
        <f>SUM(F6:F21)</f>
        <v>49</v>
      </c>
      <c r="G22" s="61">
        <f t="shared" si="1"/>
        <v>0.14327485380116958</v>
      </c>
      <c r="H22" s="107">
        <f>SUM(H6:H21)</f>
        <v>180</v>
      </c>
      <c r="I22" s="108">
        <f>SUM(I6:I21)</f>
        <v>34</v>
      </c>
      <c r="J22" s="109">
        <f>SUM(J6:J21)</f>
        <v>5</v>
      </c>
      <c r="K22" s="110">
        <f t="shared" si="2"/>
        <v>0.79452054794520544</v>
      </c>
      <c r="L22" s="61">
        <f t="shared" si="3"/>
        <v>0.46153846153846156</v>
      </c>
      <c r="M22" s="111">
        <v>18.735510204081635</v>
      </c>
      <c r="N22" s="59">
        <f>SUM(N6:N21)</f>
        <v>471</v>
      </c>
      <c r="O22" s="62">
        <f>SUM(O6:O21)</f>
        <v>84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2" t="s">
        <v>63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4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topLeftCell="A12"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4" t="str">
        <f>+'1 In School Youth Part'!A1:N1</f>
        <v>TAB 7 - WIOA TITLE I PARTICIPANT SUMMARY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6"/>
    </row>
    <row r="2" spans="1:17" ht="21.95" customHeight="1" x14ac:dyDescent="0.2">
      <c r="A2" s="253" t="str">
        <f>'1 In School Youth Part'!$A$2</f>
        <v>FY25 QUARTER ENDING SEPTEMBER 30, 2024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7"/>
    </row>
    <row r="3" spans="1:17" ht="21.95" customHeight="1" thickBot="1" x14ac:dyDescent="0.25">
      <c r="A3" s="257" t="s">
        <v>65</v>
      </c>
      <c r="B3" s="258"/>
      <c r="C3" s="258"/>
      <c r="D3" s="258"/>
      <c r="E3" s="258"/>
      <c r="F3" s="258"/>
      <c r="G3" s="258"/>
      <c r="H3" s="258"/>
      <c r="I3" s="258"/>
      <c r="J3" s="258"/>
      <c r="K3" s="233"/>
      <c r="L3" s="233"/>
      <c r="M3" s="233"/>
      <c r="N3" s="233"/>
      <c r="O3" s="234"/>
    </row>
    <row r="4" spans="1:17" ht="25.5" customHeight="1" x14ac:dyDescent="0.2">
      <c r="A4" s="265" t="str">
        <f>'1 In School Youth Part'!$A$4</f>
        <v>WORKFORCE AREA</v>
      </c>
      <c r="B4" s="252" t="s">
        <v>55</v>
      </c>
      <c r="C4" s="252"/>
      <c r="D4" s="248"/>
      <c r="E4" s="249" t="s">
        <v>56</v>
      </c>
      <c r="F4" s="250"/>
      <c r="G4" s="251"/>
      <c r="H4" s="249" t="s">
        <v>57</v>
      </c>
      <c r="I4" s="248"/>
      <c r="J4" s="76" t="s">
        <v>58</v>
      </c>
      <c r="K4" s="247" t="s">
        <v>59</v>
      </c>
      <c r="L4" s="248"/>
      <c r="M4" s="216" t="s">
        <v>60</v>
      </c>
      <c r="N4" s="249" t="s">
        <v>61</v>
      </c>
      <c r="O4" s="251"/>
    </row>
    <row r="5" spans="1:17" ht="30" customHeight="1" thickBot="1" x14ac:dyDescent="0.25">
      <c r="A5" s="266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29</v>
      </c>
      <c r="C6" s="125">
        <f>+'4 In School Youth Exits'!C6+'5 Out School Youth Exits'!C6</f>
        <v>6</v>
      </c>
      <c r="D6" s="33">
        <f t="shared" ref="D6:D22" si="0">C6/B6</f>
        <v>0.20689655172413793</v>
      </c>
      <c r="E6" s="126">
        <f>+'4 In School Youth Exits'!E6+'5 Out School Youth Exits'!E6</f>
        <v>15</v>
      </c>
      <c r="F6" s="126">
        <f>+'4 In School Youth Exits'!F6+'5 Out School Youth Exits'!F6</f>
        <v>4</v>
      </c>
      <c r="G6" s="33">
        <f t="shared" ref="G6:G22" si="1">F6/E6</f>
        <v>0.26666666666666666</v>
      </c>
      <c r="H6" s="126">
        <f>+'4 In School Youth Exits'!H6+'5 Out School Youth Exits'!H6</f>
        <v>6</v>
      </c>
      <c r="I6" s="127">
        <f>+'4 In School Youth Exits'!I6+'5 Out School Youth Exits'!I6</f>
        <v>0</v>
      </c>
      <c r="J6" s="128">
        <f>+'4 In School Youth Exits'!J6+'5 Out School Youth Exits'!J6</f>
        <v>0</v>
      </c>
      <c r="K6" s="129">
        <f>(E6+H6)/B6</f>
        <v>0.72413793103448276</v>
      </c>
      <c r="L6" s="33">
        <f>IF(C6&gt;0,(F6+I6-J6)/C6,0)</f>
        <v>0.66666666666666663</v>
      </c>
      <c r="M6" s="130">
        <v>16</v>
      </c>
      <c r="N6" s="126">
        <f>+'4 In School Youth Exits'!N6+'5 Out School Youth Exits'!N6</f>
        <v>17</v>
      </c>
      <c r="O6" s="127">
        <f>+'4 In School Youth Exits'!O6+'5 Out School Youth Exits'!O6</f>
        <v>1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56</v>
      </c>
      <c r="C7" s="126">
        <f>+'4 In School Youth Exits'!C7+'5 Out School Youth Exits'!C7</f>
        <v>12</v>
      </c>
      <c r="D7" s="88">
        <f t="shared" si="0"/>
        <v>0.21428571428571427</v>
      </c>
      <c r="E7" s="126">
        <f>+'4 In School Youth Exits'!E7+'5 Out School Youth Exits'!E7</f>
        <v>16</v>
      </c>
      <c r="F7" s="126">
        <f>+'4 In School Youth Exits'!F7+'5 Out School Youth Exits'!F7</f>
        <v>1</v>
      </c>
      <c r="G7" s="33">
        <f t="shared" si="1"/>
        <v>6.25E-2</v>
      </c>
      <c r="H7" s="126">
        <f>+'4 In School Youth Exits'!H7+'5 Out School Youth Exits'!H7</f>
        <v>24</v>
      </c>
      <c r="I7" s="131">
        <f>+'4 In School Youth Exits'!I7+'5 Out School Youth Exits'!I7</f>
        <v>4</v>
      </c>
      <c r="J7" s="132">
        <f>+'4 In School Youth Exits'!J7+'5 Out School Youth Exits'!J7</f>
        <v>0</v>
      </c>
      <c r="K7" s="84">
        <f t="shared" ref="K7:K22" si="2">(E7+H7)/B7</f>
        <v>0.7142857142857143</v>
      </c>
      <c r="L7" s="33">
        <f t="shared" ref="L7:L22" si="3">IF(C7&gt;0,(F7+I7-J7)/C7,0)</f>
        <v>0.41666666666666669</v>
      </c>
      <c r="M7" s="130">
        <v>22</v>
      </c>
      <c r="N7" s="126">
        <f>+'4 In School Youth Exits'!N7+'5 Out School Youth Exits'!N7</f>
        <v>35</v>
      </c>
      <c r="O7" s="131">
        <f>+'4 In School Youth Exits'!O7+'5 Out School Youth Exits'!O7</f>
        <v>6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16</v>
      </c>
      <c r="C8" s="126">
        <f>+'4 In School Youth Exits'!C8+'5 Out School Youth Exits'!C8</f>
        <v>4</v>
      </c>
      <c r="D8" s="41">
        <f t="shared" si="0"/>
        <v>0.25</v>
      </c>
      <c r="E8" s="126">
        <f>+'4 In School Youth Exits'!E8+'5 Out School Youth Exits'!E8</f>
        <v>8</v>
      </c>
      <c r="F8" s="126">
        <f>+'4 In School Youth Exits'!F8+'5 Out School Youth Exits'!F8</f>
        <v>1</v>
      </c>
      <c r="G8" s="88">
        <f t="shared" si="1"/>
        <v>0.125</v>
      </c>
      <c r="H8" s="126">
        <f>+'4 In School Youth Exits'!H8+'5 Out School Youth Exits'!H8</f>
        <v>3</v>
      </c>
      <c r="I8" s="131">
        <f>+'4 In School Youth Exits'!I8+'5 Out School Youth Exits'!I8</f>
        <v>2</v>
      </c>
      <c r="J8" s="132">
        <f>+'4 In School Youth Exits'!J8+'5 Out School Youth Exits'!J8</f>
        <v>0</v>
      </c>
      <c r="K8" s="84">
        <f t="shared" si="2"/>
        <v>0.6875</v>
      </c>
      <c r="L8" s="33">
        <f t="shared" si="3"/>
        <v>0.75</v>
      </c>
      <c r="M8" s="130">
        <v>15.75</v>
      </c>
      <c r="N8" s="126">
        <f>+'4 In School Youth Exits'!N8+'5 Out School Youth Exits'!N8</f>
        <v>10</v>
      </c>
      <c r="O8" s="131">
        <f>+'4 In School Youth Exits'!O8+'5 Out School Youth Exits'!O8</f>
        <v>4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20</v>
      </c>
      <c r="C9" s="126">
        <f>+'4 In School Youth Exits'!C9+'5 Out School Youth Exits'!C9</f>
        <v>17</v>
      </c>
      <c r="D9" s="41">
        <f t="shared" si="0"/>
        <v>0.85</v>
      </c>
      <c r="E9" s="126">
        <f>+'4 In School Youth Exits'!E9+'5 Out School Youth Exits'!E9</f>
        <v>15</v>
      </c>
      <c r="F9" s="126">
        <f>+'4 In School Youth Exits'!F9+'5 Out School Youth Exits'!F9</f>
        <v>1</v>
      </c>
      <c r="G9" s="41">
        <f t="shared" si="1"/>
        <v>6.6666666666666666E-2</v>
      </c>
      <c r="H9" s="126">
        <f>+'4 In School Youth Exits'!H9+'5 Out School Youth Exits'!H9</f>
        <v>0</v>
      </c>
      <c r="I9" s="131">
        <f>+'4 In School Youth Exits'!I9+'5 Out School Youth Exits'!I9</f>
        <v>0</v>
      </c>
      <c r="J9" s="132">
        <f>+'4 In School Youth Exits'!J9+'5 Out School Youth Exits'!J9</f>
        <v>0</v>
      </c>
      <c r="K9" s="84">
        <f t="shared" si="2"/>
        <v>0.75</v>
      </c>
      <c r="L9" s="33">
        <f t="shared" si="3"/>
        <v>5.8823529411764705E-2</v>
      </c>
      <c r="M9" s="130">
        <v>20.45</v>
      </c>
      <c r="N9" s="126">
        <f>+'4 In School Youth Exits'!N9+'5 Out School Youth Exits'!N9</f>
        <v>20</v>
      </c>
      <c r="O9" s="131">
        <f>+'4 In School Youth Exits'!O9+'5 Out School Youth Exits'!O9</f>
        <v>2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35</v>
      </c>
      <c r="C10" s="126">
        <f>+'4 In School Youth Exits'!C10+'5 Out School Youth Exits'!C10</f>
        <v>11</v>
      </c>
      <c r="D10" s="41">
        <f t="shared" si="0"/>
        <v>0.31428571428571428</v>
      </c>
      <c r="E10" s="126">
        <f>+'4 In School Youth Exits'!E10+'5 Out School Youth Exits'!E10</f>
        <v>23</v>
      </c>
      <c r="F10" s="126">
        <f>+'4 In School Youth Exits'!F10+'5 Out School Youth Exits'!F10</f>
        <v>4</v>
      </c>
      <c r="G10" s="41">
        <f t="shared" si="1"/>
        <v>0.17391304347826086</v>
      </c>
      <c r="H10" s="126">
        <f>+'4 In School Youth Exits'!H10+'5 Out School Youth Exits'!H10</f>
        <v>5</v>
      </c>
      <c r="I10" s="131">
        <f>+'4 In School Youth Exits'!I10+'5 Out School Youth Exits'!I10</f>
        <v>3</v>
      </c>
      <c r="J10" s="132">
        <f>+'4 In School Youth Exits'!J10+'5 Out School Youth Exits'!J10</f>
        <v>2</v>
      </c>
      <c r="K10" s="84">
        <f t="shared" si="2"/>
        <v>0.8</v>
      </c>
      <c r="L10" s="33">
        <f t="shared" si="3"/>
        <v>0.45454545454545453</v>
      </c>
      <c r="M10" s="130">
        <v>18.092500000000001</v>
      </c>
      <c r="N10" s="126">
        <f>+'4 In School Youth Exits'!N10+'5 Out School Youth Exits'!N10</f>
        <v>21</v>
      </c>
      <c r="O10" s="131">
        <f>+'4 In School Youth Exits'!O10+'5 Out School Youth Exits'!O10</f>
        <v>6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71</v>
      </c>
      <c r="C11" s="126">
        <f>+'4 In School Youth Exits'!C11+'5 Out School Youth Exits'!C11</f>
        <v>19</v>
      </c>
      <c r="D11" s="41">
        <f t="shared" si="0"/>
        <v>0.26760563380281688</v>
      </c>
      <c r="E11" s="126">
        <f>+'4 In School Youth Exits'!E11+'5 Out School Youth Exits'!E11</f>
        <v>38</v>
      </c>
      <c r="F11" s="126">
        <f>+'4 In School Youth Exits'!F11+'5 Out School Youth Exits'!F11</f>
        <v>11</v>
      </c>
      <c r="G11" s="122">
        <f t="shared" si="1"/>
        <v>0.28947368421052633</v>
      </c>
      <c r="H11" s="126">
        <f>+'4 In School Youth Exits'!H11+'5 Out School Youth Exits'!H11</f>
        <v>12</v>
      </c>
      <c r="I11" s="131">
        <f>+'4 In School Youth Exits'!I11+'5 Out School Youth Exits'!I11</f>
        <v>3</v>
      </c>
      <c r="J11" s="132">
        <f>+'4 In School Youth Exits'!J11+'5 Out School Youth Exits'!J11</f>
        <v>0</v>
      </c>
      <c r="K11" s="84">
        <f t="shared" si="2"/>
        <v>0.70422535211267601</v>
      </c>
      <c r="L11" s="33">
        <f t="shared" si="3"/>
        <v>0.73684210526315785</v>
      </c>
      <c r="M11" s="130">
        <v>19.09090909090909</v>
      </c>
      <c r="N11" s="126">
        <f>+'4 In School Youth Exits'!N11+'5 Out School Youth Exits'!N11</f>
        <v>50</v>
      </c>
      <c r="O11" s="131">
        <f>+'4 In School Youth Exits'!O11+'5 Out School Youth Exits'!O11</f>
        <v>14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18</v>
      </c>
      <c r="C12" s="126">
        <f>+'4 In School Youth Exits'!C12+'5 Out School Youth Exits'!C12</f>
        <v>7</v>
      </c>
      <c r="D12" s="41">
        <f t="shared" si="0"/>
        <v>0.3888888888888889</v>
      </c>
      <c r="E12" s="126">
        <f>+'4 In School Youth Exits'!E12+'5 Out School Youth Exits'!E12</f>
        <v>7</v>
      </c>
      <c r="F12" s="126">
        <f>+'4 In School Youth Exits'!F12+'5 Out School Youth Exits'!F12</f>
        <v>0</v>
      </c>
      <c r="G12" s="41">
        <f t="shared" si="1"/>
        <v>0</v>
      </c>
      <c r="H12" s="126">
        <f>+'4 In School Youth Exits'!H12+'5 Out School Youth Exits'!H12</f>
        <v>4</v>
      </c>
      <c r="I12" s="131">
        <f>+'4 In School Youth Exits'!I12+'5 Out School Youth Exits'!I12</f>
        <v>1</v>
      </c>
      <c r="J12" s="132">
        <f>+'4 In School Youth Exits'!J12+'5 Out School Youth Exits'!J12</f>
        <v>0</v>
      </c>
      <c r="K12" s="84">
        <f t="shared" si="2"/>
        <v>0.61111111111111116</v>
      </c>
      <c r="L12" s="33">
        <f t="shared" si="3"/>
        <v>0.14285714285714285</v>
      </c>
      <c r="M12" s="130">
        <v>0</v>
      </c>
      <c r="N12" s="126">
        <f>+'4 In School Youth Exits'!N12+'5 Out School Youth Exits'!N12</f>
        <v>11</v>
      </c>
      <c r="O12" s="131">
        <f>+'4 In School Youth Exits'!O12+'5 Out School Youth Exits'!O12</f>
        <v>0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40</v>
      </c>
      <c r="C13" s="126">
        <f>+'4 In School Youth Exits'!C13+'5 Out School Youth Exits'!C13</f>
        <v>5</v>
      </c>
      <c r="D13" s="41">
        <f t="shared" si="0"/>
        <v>0.125</v>
      </c>
      <c r="E13" s="126">
        <f>+'4 In School Youth Exits'!E13+'5 Out School Youth Exits'!E13</f>
        <v>26</v>
      </c>
      <c r="F13" s="126">
        <f>+'4 In School Youth Exits'!F13+'5 Out School Youth Exits'!F13</f>
        <v>4</v>
      </c>
      <c r="G13" s="88">
        <f t="shared" si="1"/>
        <v>0.15384615384615385</v>
      </c>
      <c r="H13" s="126">
        <f>+'4 In School Youth Exits'!H13+'5 Out School Youth Exits'!H13</f>
        <v>6</v>
      </c>
      <c r="I13" s="131">
        <f>+'4 In School Youth Exits'!I13+'5 Out School Youth Exits'!I13</f>
        <v>0</v>
      </c>
      <c r="J13" s="132">
        <f>+'4 In School Youth Exits'!J13+'5 Out School Youth Exits'!J13</f>
        <v>0</v>
      </c>
      <c r="K13" s="84">
        <f t="shared" si="2"/>
        <v>0.8</v>
      </c>
      <c r="L13" s="33">
        <f t="shared" si="3"/>
        <v>0.8</v>
      </c>
      <c r="M13" s="130">
        <v>17.5</v>
      </c>
      <c r="N13" s="126">
        <f>+'4 In School Youth Exits'!N13+'5 Out School Youth Exits'!N13</f>
        <v>32</v>
      </c>
      <c r="O13" s="131">
        <f>+'4 In School Youth Exits'!O13+'5 Out School Youth Exits'!O13</f>
        <v>4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59</v>
      </c>
      <c r="C14" s="126">
        <f>+'4 In School Youth Exits'!C14+'5 Out School Youth Exits'!C14</f>
        <v>19</v>
      </c>
      <c r="D14" s="41">
        <f t="shared" si="0"/>
        <v>0.32203389830508472</v>
      </c>
      <c r="E14" s="126">
        <f>+'4 In School Youth Exits'!E14+'5 Out School Youth Exits'!E14</f>
        <v>29</v>
      </c>
      <c r="F14" s="126">
        <f>+'4 In School Youth Exits'!F14+'5 Out School Youth Exits'!F14</f>
        <v>4</v>
      </c>
      <c r="G14" s="41">
        <f t="shared" si="1"/>
        <v>0.13793103448275862</v>
      </c>
      <c r="H14" s="126">
        <f>+'4 In School Youth Exits'!H14+'5 Out School Youth Exits'!H14</f>
        <v>20</v>
      </c>
      <c r="I14" s="131">
        <f>+'4 In School Youth Exits'!I14+'5 Out School Youth Exits'!I14</f>
        <v>0</v>
      </c>
      <c r="J14" s="132">
        <f>+'4 In School Youth Exits'!J14+'5 Out School Youth Exits'!J14</f>
        <v>0</v>
      </c>
      <c r="K14" s="84">
        <f t="shared" si="2"/>
        <v>0.83050847457627119</v>
      </c>
      <c r="L14" s="33">
        <f t="shared" si="3"/>
        <v>0.21052631578947367</v>
      </c>
      <c r="M14" s="130">
        <v>15.875</v>
      </c>
      <c r="N14" s="126">
        <f>+'4 In School Youth Exits'!N14+'5 Out School Youth Exits'!N14</f>
        <v>48</v>
      </c>
      <c r="O14" s="131">
        <f>+'4 In School Youth Exits'!O14+'5 Out School Youth Exits'!O14</f>
        <v>6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108</v>
      </c>
      <c r="C15" s="126">
        <f>+'4 In School Youth Exits'!C15+'5 Out School Youth Exits'!C15</f>
        <v>80</v>
      </c>
      <c r="D15" s="41">
        <f t="shared" si="0"/>
        <v>0.7407407407407407</v>
      </c>
      <c r="E15" s="126">
        <f>+'4 In School Youth Exits'!E15+'5 Out School Youth Exits'!E15</f>
        <v>28</v>
      </c>
      <c r="F15" s="126">
        <f>+'4 In School Youth Exits'!F15+'5 Out School Youth Exits'!F15</f>
        <v>7</v>
      </c>
      <c r="G15" s="41">
        <f t="shared" si="1"/>
        <v>0.25</v>
      </c>
      <c r="H15" s="126">
        <f>+'4 In School Youth Exits'!H15+'5 Out School Youth Exits'!H15</f>
        <v>53</v>
      </c>
      <c r="I15" s="131">
        <f>+'4 In School Youth Exits'!I15+'5 Out School Youth Exits'!I15</f>
        <v>60</v>
      </c>
      <c r="J15" s="132">
        <f>+'4 In School Youth Exits'!J15+'5 Out School Youth Exits'!J15</f>
        <v>1</v>
      </c>
      <c r="K15" s="84">
        <f t="shared" si="2"/>
        <v>0.75</v>
      </c>
      <c r="L15" s="33">
        <f t="shared" si="3"/>
        <v>0.82499999999999996</v>
      </c>
      <c r="M15" s="130">
        <v>17.464285714285712</v>
      </c>
      <c r="N15" s="126">
        <f>+'4 In School Youth Exits'!N15+'5 Out School Youth Exits'!N15</f>
        <v>72</v>
      </c>
      <c r="O15" s="131">
        <f>+'4 In School Youth Exits'!O15+'5 Out School Youth Exits'!O15</f>
        <v>69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39</v>
      </c>
      <c r="C16" s="126">
        <f>+'4 In School Youth Exits'!C16+'5 Out School Youth Exits'!C16</f>
        <v>3</v>
      </c>
      <c r="D16" s="41">
        <f t="shared" si="0"/>
        <v>7.6923076923076927E-2</v>
      </c>
      <c r="E16" s="126">
        <f>+'4 In School Youth Exits'!E16+'5 Out School Youth Exits'!E16</f>
        <v>25</v>
      </c>
      <c r="F16" s="126">
        <f>+'4 In School Youth Exits'!F16+'5 Out School Youth Exits'!F16</f>
        <v>1</v>
      </c>
      <c r="G16" s="41">
        <f t="shared" si="1"/>
        <v>0.04</v>
      </c>
      <c r="H16" s="126">
        <f>+'4 In School Youth Exits'!H16+'5 Out School Youth Exits'!H16</f>
        <v>3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0.71794871794871795</v>
      </c>
      <c r="L16" s="33">
        <f t="shared" si="3"/>
        <v>0.33333333333333331</v>
      </c>
      <c r="M16" s="130">
        <v>18</v>
      </c>
      <c r="N16" s="126">
        <f>+'4 In School Youth Exits'!N16+'5 Out School Youth Exits'!N16</f>
        <v>28</v>
      </c>
      <c r="O16" s="131">
        <f>+'4 In School Youth Exits'!O16+'5 Out School Youth Exits'!O16</f>
        <v>1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31</v>
      </c>
      <c r="C17" s="126">
        <f>+'4 In School Youth Exits'!C17+'5 Out School Youth Exits'!C17</f>
        <v>3</v>
      </c>
      <c r="D17" s="41">
        <f t="shared" si="0"/>
        <v>9.6774193548387094E-2</v>
      </c>
      <c r="E17" s="126">
        <f>+'4 In School Youth Exits'!E17+'5 Out School Youth Exits'!E17</f>
        <v>16</v>
      </c>
      <c r="F17" s="126">
        <f>+'4 In School Youth Exits'!F17+'5 Out School Youth Exits'!F17</f>
        <v>1</v>
      </c>
      <c r="G17" s="41">
        <f t="shared" si="1"/>
        <v>6.25E-2</v>
      </c>
      <c r="H17" s="126">
        <f>+'4 In School Youth Exits'!H17+'5 Out School Youth Exits'!H17</f>
        <v>7</v>
      </c>
      <c r="I17" s="131">
        <f>+'4 In School Youth Exits'!I17+'5 Out School Youth Exits'!I17</f>
        <v>0</v>
      </c>
      <c r="J17" s="132">
        <f>+'4 In School Youth Exits'!J17+'5 Out School Youth Exits'!J17</f>
        <v>1</v>
      </c>
      <c r="K17" s="84">
        <f t="shared" si="2"/>
        <v>0.74193548387096775</v>
      </c>
      <c r="L17" s="33">
        <f t="shared" si="3"/>
        <v>0</v>
      </c>
      <c r="M17" s="130">
        <v>20</v>
      </c>
      <c r="N17" s="126">
        <f>+'4 In School Youth Exits'!N17+'5 Out School Youth Exits'!N17</f>
        <v>22</v>
      </c>
      <c r="O17" s="131">
        <f>+'4 In School Youth Exits'!O17+'5 Out School Youth Exits'!O17</f>
        <v>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70</v>
      </c>
      <c r="C18" s="126">
        <f>+'4 In School Youth Exits'!C18+'5 Out School Youth Exits'!C18</f>
        <v>24</v>
      </c>
      <c r="D18" s="41">
        <f t="shared" si="0"/>
        <v>0.34285714285714286</v>
      </c>
      <c r="E18" s="126">
        <f>+'4 In School Youth Exits'!E18+'5 Out School Youth Exits'!E18</f>
        <v>42</v>
      </c>
      <c r="F18" s="126">
        <f>+'4 In School Youth Exits'!F18+'5 Out School Youth Exits'!F18</f>
        <v>14</v>
      </c>
      <c r="G18" s="41">
        <f t="shared" si="1"/>
        <v>0.33333333333333331</v>
      </c>
      <c r="H18" s="126">
        <f>+'4 In School Youth Exits'!H18+'5 Out School Youth Exits'!H18</f>
        <v>28</v>
      </c>
      <c r="I18" s="131">
        <f>+'4 In School Youth Exits'!I18+'5 Out School Youth Exits'!I18</f>
        <v>7</v>
      </c>
      <c r="J18" s="132">
        <f>+'4 In School Youth Exits'!J18+'5 Out School Youth Exits'!J18</f>
        <v>0</v>
      </c>
      <c r="K18" s="84">
        <f t="shared" si="2"/>
        <v>1</v>
      </c>
      <c r="L18" s="33">
        <f t="shared" si="3"/>
        <v>0.875</v>
      </c>
      <c r="M18" s="130">
        <v>20.73</v>
      </c>
      <c r="N18" s="126">
        <f>+'4 In School Youth Exits'!N18+'5 Out School Youth Exits'!N18</f>
        <v>59</v>
      </c>
      <c r="O18" s="131">
        <f>+'4 In School Youth Exits'!O18+'5 Out School Youth Exits'!O18</f>
        <v>15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41</v>
      </c>
      <c r="C19" s="126">
        <f>+'4 In School Youth Exits'!C19+'5 Out School Youth Exits'!C19</f>
        <v>6</v>
      </c>
      <c r="D19" s="41">
        <f t="shared" si="0"/>
        <v>0.14634146341463414</v>
      </c>
      <c r="E19" s="126">
        <f>+'4 In School Youth Exits'!E19+'5 Out School Youth Exits'!E19</f>
        <v>28</v>
      </c>
      <c r="F19" s="126">
        <f>+'4 In School Youth Exits'!F19+'5 Out School Youth Exits'!F19</f>
        <v>1</v>
      </c>
      <c r="G19" s="33">
        <f t="shared" si="1"/>
        <v>3.5714285714285712E-2</v>
      </c>
      <c r="H19" s="126">
        <f>+'4 In School Youth Exits'!H19+'5 Out School Youth Exits'!H19</f>
        <v>8</v>
      </c>
      <c r="I19" s="131">
        <f>+'4 In School Youth Exits'!I19+'5 Out School Youth Exits'!I19</f>
        <v>0</v>
      </c>
      <c r="J19" s="132">
        <f>+'4 In School Youth Exits'!J19+'5 Out School Youth Exits'!J19</f>
        <v>1</v>
      </c>
      <c r="K19" s="84">
        <f t="shared" si="2"/>
        <v>0.87804878048780488</v>
      </c>
      <c r="L19" s="33">
        <f t="shared" si="3"/>
        <v>0</v>
      </c>
      <c r="M19" s="130">
        <v>16</v>
      </c>
      <c r="N19" s="126">
        <f>+'4 In School Youth Exits'!N19+'5 Out School Youth Exits'!N19</f>
        <v>28</v>
      </c>
      <c r="O19" s="131">
        <f>+'4 In School Youth Exits'!O19+'5 Out School Youth Exits'!O19</f>
        <v>3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41</v>
      </c>
      <c r="C20" s="126">
        <f>+'4 In School Youth Exits'!C20+'5 Out School Youth Exits'!C20</f>
        <v>4</v>
      </c>
      <c r="D20" s="41">
        <f t="shared" si="0"/>
        <v>9.7560975609756101E-2</v>
      </c>
      <c r="E20" s="126">
        <f>+'4 In School Youth Exits'!E20+'5 Out School Youth Exits'!E20</f>
        <v>28</v>
      </c>
      <c r="F20" s="126">
        <f>+'4 In School Youth Exits'!F20+'5 Out School Youth Exits'!F20</f>
        <v>2</v>
      </c>
      <c r="G20" s="33">
        <f t="shared" si="1"/>
        <v>7.1428571428571425E-2</v>
      </c>
      <c r="H20" s="126">
        <f>+'4 In School Youth Exits'!H20+'5 Out School Youth Exits'!H20</f>
        <v>6</v>
      </c>
      <c r="I20" s="131">
        <f>+'4 In School Youth Exits'!I20+'5 Out School Youth Exits'!I20</f>
        <v>1</v>
      </c>
      <c r="J20" s="132">
        <f>+'4 In School Youth Exits'!J20+'5 Out School Youth Exits'!J20</f>
        <v>0</v>
      </c>
      <c r="K20" s="84">
        <f t="shared" si="2"/>
        <v>0.82926829268292679</v>
      </c>
      <c r="L20" s="33">
        <f t="shared" si="3"/>
        <v>0.75</v>
      </c>
      <c r="M20" s="130">
        <v>15</v>
      </c>
      <c r="N20" s="126">
        <f>+'4 In School Youth Exits'!N20+'5 Out School Youth Exits'!N20</f>
        <v>33</v>
      </c>
      <c r="O20" s="131">
        <f>+'4 In School Youth Exits'!O20+'5 Out School Youth Exits'!O20</f>
        <v>3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109</v>
      </c>
      <c r="C21" s="133">
        <f>+'4 In School Youth Exits'!C21+'5 Out School Youth Exits'!C21</f>
        <v>11</v>
      </c>
      <c r="D21" s="52">
        <f t="shared" si="0"/>
        <v>0.10091743119266056</v>
      </c>
      <c r="E21" s="126">
        <f>+'4 In School Youth Exits'!E21+'5 Out School Youth Exits'!E21</f>
        <v>53</v>
      </c>
      <c r="F21" s="126">
        <f>+'4 In School Youth Exits'!F21+'5 Out School Youth Exits'!F21</f>
        <v>2</v>
      </c>
      <c r="G21" s="88">
        <f t="shared" si="1"/>
        <v>3.7735849056603772E-2</v>
      </c>
      <c r="H21" s="126">
        <f>+'4 In School Youth Exits'!H21+'5 Out School Youth Exits'!H21</f>
        <v>40</v>
      </c>
      <c r="I21" s="131">
        <f>+'4 In School Youth Exits'!I21+'5 Out School Youth Exits'!I21</f>
        <v>3</v>
      </c>
      <c r="J21" s="134">
        <f>+'4 In School Youth Exits'!J21+'5 Out School Youth Exits'!J21</f>
        <v>0</v>
      </c>
      <c r="K21" s="123">
        <f t="shared" si="2"/>
        <v>0.85321100917431192</v>
      </c>
      <c r="L21" s="88">
        <f t="shared" si="3"/>
        <v>0.45454545454545453</v>
      </c>
      <c r="M21" s="135">
        <v>19.25</v>
      </c>
      <c r="N21" s="126">
        <f>+'4 In School Youth Exits'!N21+'5 Out School Youth Exits'!N21</f>
        <v>94</v>
      </c>
      <c r="O21" s="136">
        <f>+'4 In School Youth Exits'!O21+'5 Out School Youth Exits'!O21</f>
        <v>7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783</v>
      </c>
      <c r="C22" s="74">
        <f>SUM(C6:C21)</f>
        <v>231</v>
      </c>
      <c r="D22" s="61">
        <f t="shared" si="0"/>
        <v>0.2950191570881226</v>
      </c>
      <c r="E22" s="59">
        <f>SUM(E6:E21)</f>
        <v>397</v>
      </c>
      <c r="F22" s="106">
        <f>SUM(F6:F21)</f>
        <v>58</v>
      </c>
      <c r="G22" s="61">
        <f t="shared" si="1"/>
        <v>0.14609571788413098</v>
      </c>
      <c r="H22" s="107">
        <f>SUM(H6:H21)</f>
        <v>225</v>
      </c>
      <c r="I22" s="108">
        <f>SUM(I6:I21)</f>
        <v>84</v>
      </c>
      <c r="J22" s="109">
        <f>SUM(J6:J21)</f>
        <v>5</v>
      </c>
      <c r="K22" s="110">
        <f t="shared" si="2"/>
        <v>0.79438058748403573</v>
      </c>
      <c r="L22" s="61">
        <f t="shared" si="3"/>
        <v>0.59307359307359309</v>
      </c>
      <c r="M22" s="137">
        <v>18.500689655172415</v>
      </c>
      <c r="N22" s="59">
        <f>SUM(N6:N21)</f>
        <v>580</v>
      </c>
      <c r="O22" s="138">
        <f>+'4 In School Youth Exits'!O22+'5 Out School Youth Exits'!O22</f>
        <v>141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2" t="s">
        <v>63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4"/>
      <c r="Q24" s="112"/>
    </row>
    <row r="25" spans="1:17" s="29" customFormat="1" ht="12" customHeight="1" x14ac:dyDescent="0.25">
      <c r="A25" s="262"/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4"/>
      <c r="Q25" s="112"/>
    </row>
    <row r="26" spans="1:17" ht="6.75" customHeight="1" thickBot="1" x14ac:dyDescent="0.3">
      <c r="A26" s="254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6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topLeftCell="A10"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FY25 QUARTER ENDING SEPTEMBER 30,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66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67" t="s">
        <v>67</v>
      </c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9"/>
      <c r="S4" s="269"/>
      <c r="T4" s="270"/>
    </row>
    <row r="5" spans="1:24" ht="50.25" customHeight="1" thickBot="1" x14ac:dyDescent="0.25">
      <c r="A5" s="266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217">
        <f>'1 In School Youth Part'!C7</f>
        <v>1</v>
      </c>
      <c r="C7" s="155">
        <v>0</v>
      </c>
      <c r="D7" s="156">
        <v>100</v>
      </c>
      <c r="E7" s="157">
        <v>0</v>
      </c>
      <c r="F7" s="158">
        <v>0</v>
      </c>
      <c r="G7" s="157">
        <v>0</v>
      </c>
      <c r="H7" s="157">
        <v>0</v>
      </c>
      <c r="I7" s="157">
        <v>100</v>
      </c>
      <c r="J7" s="157">
        <v>100</v>
      </c>
      <c r="K7" s="157">
        <v>0</v>
      </c>
      <c r="L7" s="159">
        <v>0</v>
      </c>
      <c r="M7" s="160">
        <v>0</v>
      </c>
      <c r="N7" s="157">
        <v>100</v>
      </c>
      <c r="O7" s="157">
        <v>0</v>
      </c>
      <c r="P7" s="157">
        <v>0</v>
      </c>
      <c r="Q7" s="157">
        <v>0</v>
      </c>
      <c r="R7" s="157">
        <v>100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0</v>
      </c>
      <c r="C9" s="155"/>
      <c r="D9" s="156"/>
      <c r="E9" s="157"/>
      <c r="F9" s="158"/>
      <c r="G9" s="157"/>
      <c r="H9" s="157"/>
      <c r="I9" s="157"/>
      <c r="J9" s="157"/>
      <c r="K9" s="157"/>
      <c r="L9" s="159"/>
      <c r="M9" s="158"/>
      <c r="N9" s="157"/>
      <c r="O9" s="157"/>
      <c r="P9" s="157"/>
      <c r="Q9" s="157"/>
      <c r="R9" s="157"/>
      <c r="S9" s="157"/>
      <c r="T9" s="161"/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0</v>
      </c>
      <c r="C11" s="155"/>
      <c r="D11" s="156"/>
      <c r="E11" s="157"/>
      <c r="F11" s="158"/>
      <c r="G11" s="157"/>
      <c r="H11" s="157"/>
      <c r="I11" s="157"/>
      <c r="J11" s="157"/>
      <c r="K11" s="157"/>
      <c r="L11" s="159"/>
      <c r="M11" s="160"/>
      <c r="N11" s="157"/>
      <c r="O11" s="157"/>
      <c r="P11" s="157"/>
      <c r="Q11" s="159"/>
      <c r="R11" s="157"/>
      <c r="S11" s="159"/>
      <c r="T11" s="161"/>
      <c r="U11" s="28"/>
    </row>
    <row r="12" spans="1:24" s="29" customFormat="1" ht="21.95" customHeight="1" x14ac:dyDescent="0.2">
      <c r="A12" s="145" t="s">
        <v>40</v>
      </c>
      <c r="B12" s="217">
        <f>'1 In School Youth Part'!C12</f>
        <v>0</v>
      </c>
      <c r="C12" s="155"/>
      <c r="D12" s="156"/>
      <c r="E12" s="157"/>
      <c r="F12" s="158"/>
      <c r="G12" s="157"/>
      <c r="H12" s="157"/>
      <c r="I12" s="159"/>
      <c r="J12" s="157"/>
      <c r="K12" s="157"/>
      <c r="L12" s="159"/>
      <c r="M12" s="160"/>
      <c r="N12" s="157"/>
      <c r="O12" s="157"/>
      <c r="P12" s="157"/>
      <c r="Q12" s="157"/>
      <c r="R12" s="159"/>
      <c r="S12" s="157"/>
      <c r="T12" s="161"/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15</v>
      </c>
      <c r="C13" s="155">
        <v>100</v>
      </c>
      <c r="D13" s="156">
        <v>0</v>
      </c>
      <c r="E13" s="157">
        <v>0</v>
      </c>
      <c r="F13" s="158">
        <v>46.666666666666671</v>
      </c>
      <c r="G13" s="157">
        <v>26.666666666666664</v>
      </c>
      <c r="H13" s="157">
        <v>20</v>
      </c>
      <c r="I13" s="157">
        <v>20</v>
      </c>
      <c r="J13" s="157">
        <v>86.666666666666657</v>
      </c>
      <c r="K13" s="157">
        <v>100</v>
      </c>
      <c r="L13" s="159">
        <v>0</v>
      </c>
      <c r="M13" s="158">
        <v>13.333333333333332</v>
      </c>
      <c r="N13" s="157">
        <v>0</v>
      </c>
      <c r="O13" s="159">
        <v>0</v>
      </c>
      <c r="P13" s="157">
        <v>0</v>
      </c>
      <c r="Q13" s="159">
        <v>6.6666666666666661</v>
      </c>
      <c r="R13" s="159">
        <v>6.6666666666666661</v>
      </c>
      <c r="S13" s="157">
        <v>0</v>
      </c>
      <c r="T13" s="161">
        <v>6.6666666666666661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3</v>
      </c>
      <c r="C14" s="155">
        <v>66.666666666666671</v>
      </c>
      <c r="D14" s="156">
        <v>33.333333333333336</v>
      </c>
      <c r="E14" s="157">
        <v>0</v>
      </c>
      <c r="F14" s="158">
        <v>33.333333333333336</v>
      </c>
      <c r="G14" s="157">
        <v>33.333333333333336</v>
      </c>
      <c r="H14" s="157">
        <v>66.666666666666671</v>
      </c>
      <c r="I14" s="159">
        <v>0</v>
      </c>
      <c r="J14" s="157">
        <v>33.333333333333336</v>
      </c>
      <c r="K14" s="157">
        <v>33.333333333333336</v>
      </c>
      <c r="L14" s="159">
        <v>0</v>
      </c>
      <c r="M14" s="160">
        <v>0</v>
      </c>
      <c r="N14" s="157">
        <v>66.666666666666671</v>
      </c>
      <c r="O14" s="157">
        <v>0</v>
      </c>
      <c r="P14" s="157">
        <v>0</v>
      </c>
      <c r="Q14" s="157">
        <v>0</v>
      </c>
      <c r="R14" s="159">
        <v>66.666666666666671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179</v>
      </c>
      <c r="C15" s="155">
        <v>96.648044692737415</v>
      </c>
      <c r="D15" s="156">
        <v>2.7932960893854748</v>
      </c>
      <c r="E15" s="157">
        <v>0</v>
      </c>
      <c r="F15" s="158">
        <v>59.217877094972067</v>
      </c>
      <c r="G15" s="157">
        <v>59.217877094972067</v>
      </c>
      <c r="H15" s="157">
        <v>8.3798882681564244</v>
      </c>
      <c r="I15" s="157">
        <v>0</v>
      </c>
      <c r="J15" s="157">
        <v>20.11173184357542</v>
      </c>
      <c r="K15" s="157">
        <v>96.089385474860336</v>
      </c>
      <c r="L15" s="159">
        <v>0.55865921787709494</v>
      </c>
      <c r="M15" s="158">
        <v>0</v>
      </c>
      <c r="N15" s="157">
        <v>97.765363128491629</v>
      </c>
      <c r="O15" s="157">
        <v>0</v>
      </c>
      <c r="P15" s="157">
        <v>8.938547486033519</v>
      </c>
      <c r="Q15" s="157">
        <v>0</v>
      </c>
      <c r="R15" s="157">
        <v>9.4972067039106154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0</v>
      </c>
      <c r="C16" s="155"/>
      <c r="D16" s="156"/>
      <c r="E16" s="157"/>
      <c r="F16" s="158"/>
      <c r="G16" s="157"/>
      <c r="H16" s="157"/>
      <c r="I16" s="159"/>
      <c r="J16" s="157"/>
      <c r="K16" s="157"/>
      <c r="L16" s="159"/>
      <c r="M16" s="160"/>
      <c r="N16" s="157"/>
      <c r="O16" s="159"/>
      <c r="P16" s="157"/>
      <c r="Q16" s="159"/>
      <c r="R16" s="159"/>
      <c r="S16" s="157"/>
      <c r="T16" s="161"/>
      <c r="U16" s="28"/>
    </row>
    <row r="17" spans="1:28" s="29" customFormat="1" ht="21.95" customHeight="1" x14ac:dyDescent="0.2">
      <c r="A17" s="145" t="s">
        <v>45</v>
      </c>
      <c r="B17" s="154">
        <f>'1 In School Youth Part'!C17</f>
        <v>1</v>
      </c>
      <c r="C17" s="155">
        <v>100</v>
      </c>
      <c r="D17" s="163">
        <v>0</v>
      </c>
      <c r="E17" s="159">
        <v>0</v>
      </c>
      <c r="F17" s="158">
        <v>0</v>
      </c>
      <c r="G17" s="157">
        <v>0</v>
      </c>
      <c r="H17" s="157">
        <v>0</v>
      </c>
      <c r="I17" s="157">
        <v>0</v>
      </c>
      <c r="J17" s="157">
        <v>100</v>
      </c>
      <c r="K17" s="157">
        <v>0</v>
      </c>
      <c r="L17" s="159">
        <v>0</v>
      </c>
      <c r="M17" s="158">
        <v>0</v>
      </c>
      <c r="N17" s="157">
        <v>0</v>
      </c>
      <c r="O17" s="159">
        <v>0</v>
      </c>
      <c r="P17" s="157">
        <v>0</v>
      </c>
      <c r="Q17" s="159">
        <v>0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11</v>
      </c>
      <c r="C18" s="155">
        <v>90.909090909090907</v>
      </c>
      <c r="D18" s="156">
        <v>9.0909090909090917</v>
      </c>
      <c r="E18" s="157">
        <v>0</v>
      </c>
      <c r="F18" s="158">
        <v>0</v>
      </c>
      <c r="G18" s="157">
        <v>9.0909090909090917</v>
      </c>
      <c r="H18" s="157">
        <v>18.181818181818183</v>
      </c>
      <c r="I18" s="157">
        <v>0</v>
      </c>
      <c r="J18" s="157">
        <v>90.909090909090907</v>
      </c>
      <c r="K18" s="157">
        <v>90.909090909090907</v>
      </c>
      <c r="L18" s="159">
        <v>0</v>
      </c>
      <c r="M18" s="158">
        <v>0</v>
      </c>
      <c r="N18" s="157">
        <v>0</v>
      </c>
      <c r="O18" s="159">
        <v>0</v>
      </c>
      <c r="P18" s="157">
        <v>9.0909090909090917</v>
      </c>
      <c r="Q18" s="157">
        <v>0</v>
      </c>
      <c r="R18" s="157">
        <v>0</v>
      </c>
      <c r="S18" s="157">
        <v>0</v>
      </c>
      <c r="T18" s="161">
        <v>0</v>
      </c>
      <c r="U18" s="28"/>
    </row>
    <row r="19" spans="1:28" s="29" customFormat="1" ht="21.95" customHeight="1" x14ac:dyDescent="0.2">
      <c r="A19" s="145" t="s">
        <v>47</v>
      </c>
      <c r="B19" s="217">
        <f>'1 In School Youth Part'!C19</f>
        <v>1</v>
      </c>
      <c r="C19" s="155">
        <v>0</v>
      </c>
      <c r="D19" s="163">
        <v>100</v>
      </c>
      <c r="E19" s="159">
        <v>0</v>
      </c>
      <c r="F19" s="158">
        <v>100</v>
      </c>
      <c r="G19" s="157">
        <v>100</v>
      </c>
      <c r="H19" s="157">
        <v>100</v>
      </c>
      <c r="I19" s="159">
        <v>0</v>
      </c>
      <c r="J19" s="157">
        <v>0</v>
      </c>
      <c r="K19" s="157">
        <v>100</v>
      </c>
      <c r="L19" s="159">
        <v>0</v>
      </c>
      <c r="M19" s="160">
        <v>0</v>
      </c>
      <c r="N19" s="157">
        <v>100</v>
      </c>
      <c r="O19" s="159">
        <v>0</v>
      </c>
      <c r="P19" s="157">
        <v>0</v>
      </c>
      <c r="Q19" s="159">
        <v>0</v>
      </c>
      <c r="R19" s="159">
        <v>0</v>
      </c>
      <c r="S19" s="159">
        <v>0</v>
      </c>
      <c r="T19" s="161">
        <v>0</v>
      </c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9</v>
      </c>
      <c r="C21" s="166">
        <v>88.888888888888886</v>
      </c>
      <c r="D21" s="167">
        <v>11.111111111111111</v>
      </c>
      <c r="E21" s="168">
        <v>0</v>
      </c>
      <c r="F21" s="169">
        <v>77.777777777777771</v>
      </c>
      <c r="G21" s="167">
        <v>44.444444444444443</v>
      </c>
      <c r="H21" s="168">
        <v>44.444444444444443</v>
      </c>
      <c r="I21" s="168">
        <v>0</v>
      </c>
      <c r="J21" s="167">
        <v>77.777777777777771</v>
      </c>
      <c r="K21" s="167">
        <v>77.777777777777771</v>
      </c>
      <c r="L21" s="168">
        <v>0</v>
      </c>
      <c r="M21" s="170">
        <v>0</v>
      </c>
      <c r="N21" s="168">
        <v>0</v>
      </c>
      <c r="O21" s="167">
        <v>11.111111111111111</v>
      </c>
      <c r="P21" s="167">
        <v>11.111111111111111</v>
      </c>
      <c r="Q21" s="168">
        <v>33.333333333333336</v>
      </c>
      <c r="R21" s="168">
        <v>0</v>
      </c>
      <c r="S21" s="168">
        <v>0</v>
      </c>
      <c r="T21" s="171">
        <v>0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220</v>
      </c>
      <c r="C22" s="174">
        <v>95</v>
      </c>
      <c r="D22" s="175">
        <v>4.5454545454545459</v>
      </c>
      <c r="E22" s="176">
        <v>0</v>
      </c>
      <c r="F22" s="177">
        <v>55.454545454545453</v>
      </c>
      <c r="G22" s="176">
        <v>53.18181818181818</v>
      </c>
      <c r="H22" s="176">
        <v>12.272727272727273</v>
      </c>
      <c r="I22" s="176">
        <v>1.8181818181818181</v>
      </c>
      <c r="J22" s="176">
        <v>31.363636363636363</v>
      </c>
      <c r="K22" s="176">
        <v>93.63636363636364</v>
      </c>
      <c r="L22" s="178">
        <v>0.45454545454545453</v>
      </c>
      <c r="M22" s="177">
        <v>0.90909090909090906</v>
      </c>
      <c r="N22" s="176">
        <v>81.36363636363636</v>
      </c>
      <c r="O22" s="176">
        <v>0.45454545454545453</v>
      </c>
      <c r="P22" s="176">
        <v>8.1818181818181817</v>
      </c>
      <c r="Q22" s="176">
        <v>1.8181818181818181</v>
      </c>
      <c r="R22" s="176">
        <v>9.545454545454545</v>
      </c>
      <c r="S22" s="176">
        <v>0</v>
      </c>
      <c r="T22" s="179">
        <v>0.45454545454545453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4" t="s">
        <v>16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2"/>
    </row>
    <row r="2" spans="1:24" ht="20.100000000000001" customHeight="1" x14ac:dyDescent="0.2">
      <c r="A2" s="273" t="str">
        <f>'1 In School Youth Part'!A2:N2</f>
        <v>FY25 QUARTER ENDING SEPTEMBER 30, 2024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5"/>
    </row>
    <row r="3" spans="1:24" ht="20.100000000000001" customHeight="1" thickBot="1" x14ac:dyDescent="0.3">
      <c r="A3" s="276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8"/>
    </row>
    <row r="4" spans="1:24" ht="15" customHeight="1" x14ac:dyDescent="0.2">
      <c r="A4" s="265" t="str">
        <f>'1 In School Youth Part'!$A$4</f>
        <v>WORKFORCE AREA</v>
      </c>
      <c r="B4" s="249" t="s">
        <v>67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79"/>
      <c r="S4" s="279"/>
      <c r="T4" s="280"/>
    </row>
    <row r="5" spans="1:24" ht="50.25" customHeight="1" thickBot="1" x14ac:dyDescent="0.25">
      <c r="A5" s="266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23</v>
      </c>
      <c r="C6" s="181">
        <v>34.782608695652172</v>
      </c>
      <c r="D6" s="182">
        <v>30.434782608695649</v>
      </c>
      <c r="E6" s="182">
        <v>34.782608695652172</v>
      </c>
      <c r="F6" s="183">
        <v>56.521739130434781</v>
      </c>
      <c r="G6" s="182">
        <v>26.086956521739129</v>
      </c>
      <c r="H6" s="182">
        <v>43.478260869565219</v>
      </c>
      <c r="I6" s="184">
        <v>0</v>
      </c>
      <c r="J6" s="184">
        <v>34.782608695652172</v>
      </c>
      <c r="K6" s="184">
        <v>0</v>
      </c>
      <c r="L6" s="182">
        <v>56.521739130434781</v>
      </c>
      <c r="M6" s="185">
        <v>0</v>
      </c>
      <c r="N6" s="182">
        <v>13.043478260869565</v>
      </c>
      <c r="O6" s="182">
        <v>4.3478260869565215</v>
      </c>
      <c r="P6" s="182">
        <v>39.130434782608695</v>
      </c>
      <c r="Q6" s="182">
        <v>4.3478260869565215</v>
      </c>
      <c r="R6" s="182">
        <v>4.3478260869565215</v>
      </c>
      <c r="S6" s="182">
        <v>26.086956521739129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53</v>
      </c>
      <c r="C7" s="188">
        <v>15.09433962264151</v>
      </c>
      <c r="D7" s="189">
        <v>52.830188679245282</v>
      </c>
      <c r="E7" s="189">
        <v>32.075471698113205</v>
      </c>
      <c r="F7" s="190">
        <v>43.39622641509434</v>
      </c>
      <c r="G7" s="189">
        <v>41.509433962264147</v>
      </c>
      <c r="H7" s="189">
        <v>67.924528301886795</v>
      </c>
      <c r="I7" s="189">
        <v>0</v>
      </c>
      <c r="J7" s="189">
        <v>9.433962264150944</v>
      </c>
      <c r="K7" s="191">
        <v>0</v>
      </c>
      <c r="L7" s="189">
        <v>43.39622641509434</v>
      </c>
      <c r="M7" s="190">
        <v>1.8867924528301887</v>
      </c>
      <c r="N7" s="189">
        <v>64.15094339622641</v>
      </c>
      <c r="O7" s="189">
        <v>7.5471698113207548</v>
      </c>
      <c r="P7" s="189">
        <v>18.867924528301888</v>
      </c>
      <c r="Q7" s="189">
        <v>0</v>
      </c>
      <c r="R7" s="189">
        <v>9.433962264150944</v>
      </c>
      <c r="S7" s="189">
        <v>11.320754716981133</v>
      </c>
      <c r="T7" s="192">
        <v>22.641509433962266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11</v>
      </c>
      <c r="C8" s="188">
        <v>72.727272727272734</v>
      </c>
      <c r="D8" s="189">
        <v>18.181818181818183</v>
      </c>
      <c r="E8" s="189">
        <v>9.0909090909090917</v>
      </c>
      <c r="F8" s="190">
        <v>81.818181818181813</v>
      </c>
      <c r="G8" s="189">
        <v>18.181818181818183</v>
      </c>
      <c r="H8" s="189">
        <v>27.272727272727273</v>
      </c>
      <c r="I8" s="189">
        <v>0</v>
      </c>
      <c r="J8" s="189">
        <v>90.909090909090907</v>
      </c>
      <c r="K8" s="191">
        <v>0</v>
      </c>
      <c r="L8" s="189">
        <v>72.727272727272734</v>
      </c>
      <c r="M8" s="193">
        <v>0</v>
      </c>
      <c r="N8" s="189">
        <v>54.545454545454547</v>
      </c>
      <c r="O8" s="189">
        <v>9.0909090909090917</v>
      </c>
      <c r="P8" s="189">
        <v>18.181818181818183</v>
      </c>
      <c r="Q8" s="189">
        <v>9.0909090909090917</v>
      </c>
      <c r="R8" s="189">
        <v>9.0909090909090917</v>
      </c>
      <c r="S8" s="189">
        <v>9.0909090909090917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26</v>
      </c>
      <c r="C9" s="188">
        <v>3.8461538461538463</v>
      </c>
      <c r="D9" s="189">
        <v>46.153846153846153</v>
      </c>
      <c r="E9" s="189">
        <v>50</v>
      </c>
      <c r="F9" s="190">
        <v>84.615384615384613</v>
      </c>
      <c r="G9" s="189">
        <v>19.23076923076923</v>
      </c>
      <c r="H9" s="189">
        <v>80.769230769230774</v>
      </c>
      <c r="I9" s="191">
        <v>0</v>
      </c>
      <c r="J9" s="191">
        <v>38.46153846153846</v>
      </c>
      <c r="K9" s="191">
        <v>0</v>
      </c>
      <c r="L9" s="189">
        <v>0</v>
      </c>
      <c r="M9" s="193">
        <v>3.8461538461538463</v>
      </c>
      <c r="N9" s="189">
        <v>26.923076923076923</v>
      </c>
      <c r="O9" s="191">
        <v>0</v>
      </c>
      <c r="P9" s="189">
        <v>42.307692307692307</v>
      </c>
      <c r="Q9" s="191">
        <v>0</v>
      </c>
      <c r="R9" s="189">
        <v>15.384615384615385</v>
      </c>
      <c r="S9" s="189">
        <v>46.153846153846153</v>
      </c>
      <c r="T9" s="192">
        <v>11.538461538461538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55</v>
      </c>
      <c r="C10" s="188">
        <v>67.272727272727266</v>
      </c>
      <c r="D10" s="189">
        <v>27.272727272727273</v>
      </c>
      <c r="E10" s="189">
        <v>5.454545454545455</v>
      </c>
      <c r="F10" s="190">
        <v>40</v>
      </c>
      <c r="G10" s="191">
        <v>21.81818181818182</v>
      </c>
      <c r="H10" s="191">
        <v>18.181818181818183</v>
      </c>
      <c r="I10" s="191">
        <v>12.727272727272727</v>
      </c>
      <c r="J10" s="189">
        <v>12.727272727272727</v>
      </c>
      <c r="K10" s="191">
        <v>0</v>
      </c>
      <c r="L10" s="189">
        <v>100</v>
      </c>
      <c r="M10" s="193">
        <v>1.8181818181818181</v>
      </c>
      <c r="N10" s="189">
        <v>0</v>
      </c>
      <c r="O10" s="191">
        <v>0</v>
      </c>
      <c r="P10" s="189">
        <v>3.6363636363636362</v>
      </c>
      <c r="Q10" s="191">
        <v>0</v>
      </c>
      <c r="R10" s="191">
        <v>7.2727272727272725</v>
      </c>
      <c r="S10" s="189">
        <v>1.8181818181818181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41</v>
      </c>
      <c r="C11" s="188">
        <v>43.90243902439024</v>
      </c>
      <c r="D11" s="189">
        <v>43.90243902439024</v>
      </c>
      <c r="E11" s="189">
        <v>12.195121951219512</v>
      </c>
      <c r="F11" s="190">
        <v>78.048780487804876</v>
      </c>
      <c r="G11" s="189">
        <v>26.829268292682926</v>
      </c>
      <c r="H11" s="189">
        <v>36.585365853658537</v>
      </c>
      <c r="I11" s="189">
        <v>4.8780487804878048</v>
      </c>
      <c r="J11" s="189">
        <v>7.3170731707317076</v>
      </c>
      <c r="K11" s="191">
        <v>0</v>
      </c>
      <c r="L11" s="189">
        <v>36.585365853658537</v>
      </c>
      <c r="M11" s="190">
        <v>0</v>
      </c>
      <c r="N11" s="189">
        <v>90.243902439024382</v>
      </c>
      <c r="O11" s="189">
        <v>0</v>
      </c>
      <c r="P11" s="189">
        <v>12.195121951219512</v>
      </c>
      <c r="Q11" s="189">
        <v>0</v>
      </c>
      <c r="R11" s="189">
        <v>2.4390243902439024</v>
      </c>
      <c r="S11" s="189">
        <v>14.634146341463415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27</v>
      </c>
      <c r="C12" s="188">
        <v>44.444444444444443</v>
      </c>
      <c r="D12" s="189">
        <v>37.037037037037038</v>
      </c>
      <c r="E12" s="189">
        <v>18.518518518518519</v>
      </c>
      <c r="F12" s="190">
        <v>33.333333333333336</v>
      </c>
      <c r="G12" s="189">
        <v>29.62962962962963</v>
      </c>
      <c r="H12" s="189">
        <v>14.814814814814815</v>
      </c>
      <c r="I12" s="189">
        <v>3.7037037037037037</v>
      </c>
      <c r="J12" s="189">
        <v>51.851851851851855</v>
      </c>
      <c r="K12" s="191">
        <v>0</v>
      </c>
      <c r="L12" s="189">
        <v>22.222222222222221</v>
      </c>
      <c r="M12" s="193">
        <v>14.814814814814815</v>
      </c>
      <c r="N12" s="189">
        <v>74.074074074074076</v>
      </c>
      <c r="O12" s="189">
        <v>14.814814814814815</v>
      </c>
      <c r="P12" s="189">
        <v>18.518518518518519</v>
      </c>
      <c r="Q12" s="189">
        <v>3.7037037037037037</v>
      </c>
      <c r="R12" s="189">
        <v>7.4074074074074074</v>
      </c>
      <c r="S12" s="189">
        <v>0</v>
      </c>
      <c r="T12" s="192">
        <v>25.925925925925927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14</v>
      </c>
      <c r="C13" s="188">
        <v>35.714285714285715</v>
      </c>
      <c r="D13" s="189">
        <v>50</v>
      </c>
      <c r="E13" s="189">
        <v>14.285714285714286</v>
      </c>
      <c r="F13" s="190">
        <v>50</v>
      </c>
      <c r="G13" s="189">
        <v>21.428571428571427</v>
      </c>
      <c r="H13" s="191">
        <v>7.1428571428571432</v>
      </c>
      <c r="I13" s="189">
        <v>35.714285714285715</v>
      </c>
      <c r="J13" s="189">
        <v>0</v>
      </c>
      <c r="K13" s="191">
        <v>0</v>
      </c>
      <c r="L13" s="189">
        <v>78.571428571428569</v>
      </c>
      <c r="M13" s="193">
        <v>28.571428571428573</v>
      </c>
      <c r="N13" s="189">
        <v>0</v>
      </c>
      <c r="O13" s="191">
        <v>7.1428571428571432</v>
      </c>
      <c r="P13" s="189">
        <v>21.428571428571427</v>
      </c>
      <c r="Q13" s="189">
        <v>0</v>
      </c>
      <c r="R13" s="189">
        <v>0</v>
      </c>
      <c r="S13" s="189">
        <v>7.1428571428571432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58</v>
      </c>
      <c r="C14" s="188">
        <v>50</v>
      </c>
      <c r="D14" s="189">
        <v>37.931034482758619</v>
      </c>
      <c r="E14" s="189">
        <v>12.068965517241379</v>
      </c>
      <c r="F14" s="190">
        <v>41.379310344827587</v>
      </c>
      <c r="G14" s="189">
        <v>44.827586206896548</v>
      </c>
      <c r="H14" s="189">
        <v>36.206896551724142</v>
      </c>
      <c r="I14" s="189">
        <v>1.7241379310344829</v>
      </c>
      <c r="J14" s="189">
        <v>12.068965517241379</v>
      </c>
      <c r="K14" s="191">
        <v>0</v>
      </c>
      <c r="L14" s="189">
        <v>68.965517241379317</v>
      </c>
      <c r="M14" s="193">
        <v>5.1724137931034484</v>
      </c>
      <c r="N14" s="189">
        <v>55.172413793103452</v>
      </c>
      <c r="O14" s="189">
        <v>6.8965517241379315</v>
      </c>
      <c r="P14" s="189">
        <v>13.793103448275863</v>
      </c>
      <c r="Q14" s="189">
        <v>0</v>
      </c>
      <c r="R14" s="189">
        <v>10.344827586206897</v>
      </c>
      <c r="S14" s="189">
        <v>12.068965517241379</v>
      </c>
      <c r="T14" s="192">
        <v>1.7241379310344829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98</v>
      </c>
      <c r="C15" s="188">
        <v>55.102040816326536</v>
      </c>
      <c r="D15" s="189">
        <v>26.530612244897963</v>
      </c>
      <c r="E15" s="189">
        <v>18.367346938775512</v>
      </c>
      <c r="F15" s="190">
        <v>58.163265306122447</v>
      </c>
      <c r="G15" s="189">
        <v>65.306122448979593</v>
      </c>
      <c r="H15" s="189">
        <v>22.448979591836732</v>
      </c>
      <c r="I15" s="189">
        <v>1.0204081632653061</v>
      </c>
      <c r="J15" s="189">
        <v>7.1428571428571432</v>
      </c>
      <c r="K15" s="191">
        <v>0</v>
      </c>
      <c r="L15" s="189">
        <v>91.836734693877546</v>
      </c>
      <c r="M15" s="193">
        <v>0</v>
      </c>
      <c r="N15" s="189">
        <v>93.877551020408148</v>
      </c>
      <c r="O15" s="189">
        <v>0</v>
      </c>
      <c r="P15" s="189">
        <v>13.265306122448981</v>
      </c>
      <c r="Q15" s="189">
        <v>0</v>
      </c>
      <c r="R15" s="189">
        <v>6.1224489795918364</v>
      </c>
      <c r="S15" s="189">
        <v>1.0204081632653061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23</v>
      </c>
      <c r="C16" s="188">
        <v>8.695652173913043</v>
      </c>
      <c r="D16" s="189">
        <v>26.086956521739129</v>
      </c>
      <c r="E16" s="189">
        <v>65.217391304347828</v>
      </c>
      <c r="F16" s="190">
        <v>60.869565217391298</v>
      </c>
      <c r="G16" s="189">
        <v>69.565217391304344</v>
      </c>
      <c r="H16" s="189">
        <v>17.391304347826086</v>
      </c>
      <c r="I16" s="189">
        <v>8.695652173913043</v>
      </c>
      <c r="J16" s="189">
        <v>8.695652173913043</v>
      </c>
      <c r="K16" s="191">
        <v>0</v>
      </c>
      <c r="L16" s="189">
        <v>0</v>
      </c>
      <c r="M16" s="190">
        <v>4.3478260869565215</v>
      </c>
      <c r="N16" s="189">
        <v>0</v>
      </c>
      <c r="O16" s="189">
        <v>8.695652173913043</v>
      </c>
      <c r="P16" s="189">
        <v>4.3478260869565215</v>
      </c>
      <c r="Q16" s="191">
        <v>0</v>
      </c>
      <c r="R16" s="189">
        <v>0</v>
      </c>
      <c r="S16" s="189">
        <v>21.739130434782609</v>
      </c>
      <c r="T16" s="192">
        <v>65.217391304347828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9</v>
      </c>
      <c r="C17" s="188">
        <v>0</v>
      </c>
      <c r="D17" s="189">
        <v>44.444444444444443</v>
      </c>
      <c r="E17" s="189">
        <v>55.555555555555557</v>
      </c>
      <c r="F17" s="190">
        <v>55.555555555555557</v>
      </c>
      <c r="G17" s="189">
        <v>22.222222222222221</v>
      </c>
      <c r="H17" s="189">
        <v>44.444444444444443</v>
      </c>
      <c r="I17" s="189">
        <v>11.111111111111111</v>
      </c>
      <c r="J17" s="189">
        <v>66.666666666666671</v>
      </c>
      <c r="K17" s="191">
        <v>0</v>
      </c>
      <c r="L17" s="189">
        <v>22.222222222222221</v>
      </c>
      <c r="M17" s="193">
        <v>11.111111111111111</v>
      </c>
      <c r="N17" s="189">
        <v>22.222222222222221</v>
      </c>
      <c r="O17" s="189">
        <v>11.111111111111111</v>
      </c>
      <c r="P17" s="189">
        <v>11.111111111111111</v>
      </c>
      <c r="Q17" s="191">
        <v>0</v>
      </c>
      <c r="R17" s="189">
        <v>33.333333333333336</v>
      </c>
      <c r="S17" s="189">
        <v>11.111111111111111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72</v>
      </c>
      <c r="C18" s="188">
        <v>40.277777777777779</v>
      </c>
      <c r="D18" s="189">
        <v>33.333333333333336</v>
      </c>
      <c r="E18" s="189">
        <v>26.388888888888886</v>
      </c>
      <c r="F18" s="190">
        <v>52.777777777777771</v>
      </c>
      <c r="G18" s="189">
        <v>45.833333333333329</v>
      </c>
      <c r="H18" s="189">
        <v>18.055555555555557</v>
      </c>
      <c r="I18" s="191">
        <v>0</v>
      </c>
      <c r="J18" s="189">
        <v>44.444444444444443</v>
      </c>
      <c r="K18" s="191">
        <v>0</v>
      </c>
      <c r="L18" s="189">
        <v>31.944444444444443</v>
      </c>
      <c r="M18" s="190">
        <v>0</v>
      </c>
      <c r="N18" s="189">
        <v>8.3333333333333339</v>
      </c>
      <c r="O18" s="191">
        <v>4.166666666666667</v>
      </c>
      <c r="P18" s="189">
        <v>19.444444444444443</v>
      </c>
      <c r="Q18" s="189">
        <v>1.3888888888888888</v>
      </c>
      <c r="R18" s="189">
        <v>2.7777777777777777</v>
      </c>
      <c r="S18" s="189">
        <v>23.611111111111114</v>
      </c>
      <c r="T18" s="192">
        <v>6.9444444444444446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24</v>
      </c>
      <c r="C19" s="188">
        <v>25</v>
      </c>
      <c r="D19" s="189">
        <v>29.166666666666664</v>
      </c>
      <c r="E19" s="189">
        <v>45.833333333333329</v>
      </c>
      <c r="F19" s="190">
        <v>58.333333333333329</v>
      </c>
      <c r="G19" s="189">
        <v>41.666666666666671</v>
      </c>
      <c r="H19" s="189">
        <v>25</v>
      </c>
      <c r="I19" s="191">
        <v>8.3333333333333339</v>
      </c>
      <c r="J19" s="189">
        <v>8.3333333333333339</v>
      </c>
      <c r="K19" s="191">
        <v>0</v>
      </c>
      <c r="L19" s="189">
        <v>33.333333333333336</v>
      </c>
      <c r="M19" s="193">
        <v>4.166666666666667</v>
      </c>
      <c r="N19" s="189">
        <v>75</v>
      </c>
      <c r="O19" s="189">
        <v>0</v>
      </c>
      <c r="P19" s="189">
        <v>20.833333333333336</v>
      </c>
      <c r="Q19" s="189">
        <v>0</v>
      </c>
      <c r="R19" s="191">
        <v>41.666666666666671</v>
      </c>
      <c r="S19" s="189">
        <v>45.833333333333329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63</v>
      </c>
      <c r="C20" s="188">
        <v>63.492063492063487</v>
      </c>
      <c r="D20" s="189">
        <v>19.047619047619047</v>
      </c>
      <c r="E20" s="189">
        <v>17.460317460317459</v>
      </c>
      <c r="F20" s="190">
        <v>46.031746031746032</v>
      </c>
      <c r="G20" s="189">
        <v>52.380952380952387</v>
      </c>
      <c r="H20" s="189">
        <v>19.047619047619047</v>
      </c>
      <c r="I20" s="189">
        <v>3.1746031746031749</v>
      </c>
      <c r="J20" s="189">
        <v>42.857142857142854</v>
      </c>
      <c r="K20" s="191">
        <v>0</v>
      </c>
      <c r="L20" s="189">
        <v>92.063492063492063</v>
      </c>
      <c r="M20" s="190">
        <v>3.1746031746031749</v>
      </c>
      <c r="N20" s="189">
        <v>73.015873015873012</v>
      </c>
      <c r="O20" s="189">
        <v>1.5873015873015874</v>
      </c>
      <c r="P20" s="189">
        <v>19.047619047619047</v>
      </c>
      <c r="Q20" s="189">
        <v>0</v>
      </c>
      <c r="R20" s="189">
        <v>1.5873015873015874</v>
      </c>
      <c r="S20" s="189">
        <v>7.9365079365079358</v>
      </c>
      <c r="T20" s="192">
        <v>14.285714285714286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61</v>
      </c>
      <c r="C21" s="195">
        <v>40.983606557377051</v>
      </c>
      <c r="D21" s="196">
        <v>32.786885245901637</v>
      </c>
      <c r="E21" s="196">
        <v>26.229508196721312</v>
      </c>
      <c r="F21" s="197">
        <v>40.983606557377051</v>
      </c>
      <c r="G21" s="196">
        <v>14.754098360655737</v>
      </c>
      <c r="H21" s="196">
        <v>42.622950819672134</v>
      </c>
      <c r="I21" s="198">
        <v>3.278688524590164</v>
      </c>
      <c r="J21" s="196">
        <v>63.934426229508198</v>
      </c>
      <c r="K21" s="198">
        <v>0</v>
      </c>
      <c r="L21" s="196">
        <v>39.344262295081968</v>
      </c>
      <c r="M21" s="199">
        <v>3.278688524590164</v>
      </c>
      <c r="N21" s="196">
        <v>4.918032786885246</v>
      </c>
      <c r="O21" s="196">
        <v>1.639344262295082</v>
      </c>
      <c r="P21" s="196">
        <v>16.393442622950818</v>
      </c>
      <c r="Q21" s="196">
        <v>3.278688524590164</v>
      </c>
      <c r="R21" s="196">
        <v>6.557377049180328</v>
      </c>
      <c r="S21" s="198">
        <v>11.475409836065573</v>
      </c>
      <c r="T21" s="200">
        <v>1.639344262295082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658</v>
      </c>
      <c r="C22" s="203">
        <v>42.857142857142854</v>
      </c>
      <c r="D22" s="204">
        <v>33.434650455927056</v>
      </c>
      <c r="E22" s="204">
        <v>23.708206686930094</v>
      </c>
      <c r="F22" s="205">
        <v>52.12765957446809</v>
      </c>
      <c r="G22" s="204">
        <v>39.817629179331306</v>
      </c>
      <c r="H22" s="204">
        <v>31.610942249240122</v>
      </c>
      <c r="I22" s="204">
        <v>3.9513677811550152</v>
      </c>
      <c r="J22" s="204">
        <v>27.203647416413375</v>
      </c>
      <c r="K22" s="206">
        <v>0</v>
      </c>
      <c r="L22" s="204">
        <v>57.142857142857146</v>
      </c>
      <c r="M22" s="205">
        <v>3.1914893617021276</v>
      </c>
      <c r="N22" s="204">
        <v>46.504559270516722</v>
      </c>
      <c r="O22" s="204">
        <v>3.495440729483283</v>
      </c>
      <c r="P22" s="204">
        <v>16.869300911854104</v>
      </c>
      <c r="Q22" s="204">
        <v>0.91185410334346495</v>
      </c>
      <c r="R22" s="204">
        <v>7.5987841945288759</v>
      </c>
      <c r="S22" s="204">
        <v>13.221884498480243</v>
      </c>
      <c r="T22" s="207">
        <v>8.0547112462006076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C51317-ECB7-41F7-9787-17C79A4EC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2024-12-31T16:57:26Z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