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5 Reports/FY25 Q1 09302024/"/>
    </mc:Choice>
  </mc:AlternateContent>
  <xr:revisionPtr revIDLastSave="419" documentId="11_60BEDAE0B9C0B460A5E53785608922667850FE44" xr6:coauthVersionLast="47" xr6:coauthVersionMax="47" xr10:uidLastSave="{4DBB3393-523C-4E59-99E5-1A204E327215}"/>
  <bookViews>
    <workbookView xWindow="-110" yWindow="-110" windowWidth="19420" windowHeight="11020" tabRatio="899"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42" l="1"/>
  <c r="K21" i="42"/>
  <c r="K8" i="42"/>
  <c r="K9" i="42"/>
  <c r="K10" i="42"/>
  <c r="K11" i="42"/>
  <c r="K12" i="42"/>
  <c r="K13" i="42"/>
  <c r="K14" i="42"/>
  <c r="K15" i="42"/>
  <c r="K16" i="42"/>
  <c r="K17" i="42"/>
  <c r="K18" i="42"/>
  <c r="K19" i="42"/>
  <c r="K20" i="42"/>
  <c r="K7" i="42"/>
  <c r="K6" i="42"/>
  <c r="K22" i="41"/>
  <c r="K21" i="41"/>
  <c r="K8" i="41"/>
  <c r="K9" i="41"/>
  <c r="K10" i="41"/>
  <c r="K11" i="41"/>
  <c r="K12" i="41"/>
  <c r="K13" i="41"/>
  <c r="K14" i="41"/>
  <c r="K15" i="41"/>
  <c r="K16" i="41"/>
  <c r="K17" i="41"/>
  <c r="K18" i="41"/>
  <c r="K19" i="41"/>
  <c r="K20" i="41"/>
  <c r="K7" i="41"/>
  <c r="K6" i="41"/>
  <c r="K22" i="40"/>
  <c r="K21" i="40"/>
  <c r="K8" i="40"/>
  <c r="K9" i="40"/>
  <c r="K10" i="40"/>
  <c r="K11" i="40"/>
  <c r="K12" i="40"/>
  <c r="K13" i="40"/>
  <c r="K14" i="40"/>
  <c r="K15" i="40"/>
  <c r="K16" i="40"/>
  <c r="K17" i="40"/>
  <c r="K18" i="40"/>
  <c r="K19" i="40"/>
  <c r="K20" i="40"/>
  <c r="K7" i="40"/>
  <c r="K6" i="40"/>
  <c r="K22" i="39"/>
  <c r="K21" i="39"/>
  <c r="K8" i="39"/>
  <c r="K9" i="39"/>
  <c r="K10" i="39"/>
  <c r="K11" i="39"/>
  <c r="K12" i="39"/>
  <c r="K13" i="39"/>
  <c r="K14" i="39"/>
  <c r="K15" i="39"/>
  <c r="K16" i="39"/>
  <c r="K17" i="39"/>
  <c r="K18" i="39"/>
  <c r="K19" i="39"/>
  <c r="K20" i="39"/>
  <c r="K7" i="39"/>
  <c r="K6" i="39"/>
  <c r="K22" i="29"/>
  <c r="K21" i="29"/>
  <c r="K8" i="29"/>
  <c r="K9" i="29"/>
  <c r="K10" i="29"/>
  <c r="K11" i="29"/>
  <c r="K12" i="29"/>
  <c r="K13" i="29"/>
  <c r="K14" i="29"/>
  <c r="K15" i="29"/>
  <c r="K16" i="29"/>
  <c r="K17" i="29"/>
  <c r="K18" i="29"/>
  <c r="K19" i="29"/>
  <c r="K20" i="29"/>
  <c r="K7" i="29"/>
  <c r="K6" i="29"/>
  <c r="K8" i="37"/>
  <c r="K9" i="37"/>
  <c r="K10" i="37"/>
  <c r="K11" i="37"/>
  <c r="K12" i="37"/>
  <c r="K13" i="37"/>
  <c r="K14" i="37"/>
  <c r="K15" i="37"/>
  <c r="K16" i="37"/>
  <c r="K17" i="37"/>
  <c r="K18" i="37"/>
  <c r="K19" i="37"/>
  <c r="K20" i="37"/>
  <c r="K7" i="37"/>
  <c r="K6" i="37"/>
  <c r="K22" i="37"/>
  <c r="K21" i="37"/>
  <c r="I22" i="37"/>
  <c r="I21" i="37"/>
  <c r="I8" i="37"/>
  <c r="I9" i="37"/>
  <c r="I10" i="37"/>
  <c r="I11" i="37"/>
  <c r="I12" i="37"/>
  <c r="I13" i="37"/>
  <c r="I14" i="37"/>
  <c r="I15" i="37"/>
  <c r="I16" i="37"/>
  <c r="I17" i="37"/>
  <c r="I18" i="37"/>
  <c r="I19" i="37"/>
  <c r="I20" i="37"/>
  <c r="I7" i="37"/>
  <c r="I6" i="37"/>
  <c r="E22" i="37"/>
  <c r="E21" i="37"/>
  <c r="E8" i="37"/>
  <c r="E9" i="37"/>
  <c r="E10" i="37"/>
  <c r="E11" i="37"/>
  <c r="E12" i="37"/>
  <c r="E13" i="37"/>
  <c r="E14" i="37"/>
  <c r="E15" i="37"/>
  <c r="E16" i="37"/>
  <c r="E17" i="37"/>
  <c r="E18" i="37"/>
  <c r="E19" i="37"/>
  <c r="E20" i="37"/>
  <c r="E7" i="37"/>
  <c r="E6" i="37"/>
  <c r="K24" i="18"/>
  <c r="K23" i="18"/>
  <c r="K9" i="18"/>
  <c r="K10" i="18"/>
  <c r="K11" i="18"/>
  <c r="K12" i="18"/>
  <c r="K13" i="18"/>
  <c r="K14" i="18"/>
  <c r="K15" i="18"/>
  <c r="K16" i="18"/>
  <c r="K17" i="18"/>
  <c r="K18" i="18"/>
  <c r="K19" i="18"/>
  <c r="K20" i="18"/>
  <c r="K21" i="18"/>
  <c r="K22" i="18"/>
  <c r="K8" i="18"/>
  <c r="H8" i="40"/>
  <c r="H6" i="40" l="1"/>
  <c r="D13" i="18" l="1"/>
  <c r="E13" i="18" s="1"/>
  <c r="H13" i="18"/>
  <c r="I13" i="18" s="1"/>
  <c r="D14" i="18"/>
  <c r="E14" i="18" s="1"/>
  <c r="H14" i="18"/>
  <c r="I14" i="18" s="1"/>
  <c r="D15" i="18"/>
  <c r="E15" i="18" s="1"/>
  <c r="H15" i="18"/>
  <c r="I15" i="18" s="1"/>
  <c r="D16" i="18"/>
  <c r="E16" i="18" s="1"/>
  <c r="H16" i="18"/>
  <c r="I16" i="18" s="1"/>
  <c r="D17" i="18"/>
  <c r="E17" i="18" s="1"/>
  <c r="H17" i="18"/>
  <c r="I17" i="18" s="1"/>
  <c r="D18" i="18"/>
  <c r="E18" i="18" s="1"/>
  <c r="H18" i="18"/>
  <c r="I18" i="18" s="1"/>
  <c r="D19" i="18"/>
  <c r="E19" i="18" s="1"/>
  <c r="H19" i="18"/>
  <c r="I19" i="18" s="1"/>
  <c r="D20" i="18"/>
  <c r="E20" i="18" s="1"/>
  <c r="H20" i="18"/>
  <c r="I20" i="18" s="1"/>
  <c r="D21" i="18"/>
  <c r="E21" i="18" s="1"/>
  <c r="H21" i="18"/>
  <c r="I21" i="18" s="1"/>
  <c r="D22" i="18"/>
  <c r="E22" i="18" s="1"/>
  <c r="H22" i="18"/>
  <c r="I22" i="18" s="1"/>
  <c r="D23" i="18"/>
  <c r="E23" i="18" s="1"/>
  <c r="H23" i="18"/>
  <c r="I23" i="18" s="1"/>
  <c r="D24" i="18"/>
  <c r="E24" i="18" s="1"/>
  <c r="H24" i="18"/>
  <c r="I24" i="18" s="1"/>
  <c r="H9" i="18"/>
  <c r="I9" i="18" s="1"/>
  <c r="H10" i="18"/>
  <c r="I10" i="18" s="1"/>
  <c r="H11" i="18"/>
  <c r="I11" i="18" s="1"/>
  <c r="H12" i="18"/>
  <c r="I12" i="18" s="1"/>
  <c r="L9" i="14" l="1"/>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D7" i="37"/>
  <c r="D8" i="37"/>
  <c r="D9" i="37"/>
  <c r="D10" i="37"/>
  <c r="D11" i="37"/>
  <c r="D12" i="37"/>
  <c r="D13" i="37"/>
  <c r="D14" i="37"/>
  <c r="D15" i="37"/>
  <c r="D16" i="37"/>
  <c r="D17" i="37"/>
  <c r="D18" i="37"/>
  <c r="D19" i="37"/>
  <c r="D20" i="37"/>
  <c r="D21" i="37"/>
  <c r="D22" i="37"/>
  <c r="N17" i="14"/>
  <c r="H8" i="37"/>
  <c r="H9" i="37"/>
  <c r="H10" i="37"/>
  <c r="H11" i="37"/>
  <c r="H12" i="37"/>
  <c r="H13" i="37"/>
  <c r="H14" i="37"/>
  <c r="H15" i="37"/>
  <c r="H16" i="37"/>
  <c r="H17" i="37"/>
  <c r="H18" i="37"/>
  <c r="H19" i="37"/>
  <c r="H20" i="37"/>
  <c r="H21" i="37"/>
  <c r="D8" i="18"/>
  <c r="E8" i="18" s="1"/>
  <c r="D9" i="18"/>
  <c r="E9" i="18" s="1"/>
  <c r="D10" i="18"/>
  <c r="E10" i="18" s="1"/>
  <c r="D11" i="18"/>
  <c r="E11" i="18" s="1"/>
  <c r="D12" i="18"/>
  <c r="E12"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H22" i="37"/>
  <c r="H6" i="37"/>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I8" i="40"/>
  <c r="D8" i="40"/>
  <c r="E8" i="40" s="1"/>
  <c r="H7" i="40"/>
  <c r="I7" i="40" s="1"/>
  <c r="D7" i="40"/>
  <c r="E7" i="40" s="1"/>
  <c r="I6" i="40"/>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<sst xmlns="http://schemas.openxmlformats.org/spreadsheetml/2006/main" count="372" uniqueCount="93">
  <si>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</si>
  <si>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</si>
  <si>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</si>
  <si>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</si>
  <si>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</si>
  <si>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</si>
  <si>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</si>
  <si>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</si>
  <si>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</si>
  <si>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</si>
  <si>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</si>
  <si>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</si>
  <si>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</si>
  <si>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</si>
  <si>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</si>
  <si>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</si>
  <si>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</si>
  <si>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</si>
  <si>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</si>
  <si>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</si>
  <si>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</si>
  <si>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</si>
  <si>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</si>
  <si>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</si>
  <si>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</si>
  <si>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</si>
  <si>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</si>
  <si>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</si>
  <si>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</si>
  <si>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</si>
  <si>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</si>
  <si>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</si>
  <si>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</si>
  <si>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</si>
  <si>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</si>
  <si>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</si>
  <si>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</si>
  <si>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</si>
  <si>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</si>
  <si>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</si>
  <si>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</si>
  <si>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</si>
  <si>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</si>
  <si>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</si>
  <si>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</si>
  <si>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</si>
  <si>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</si>
  <si>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</si>
  <si>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</si>
  <si>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</si>
  <si>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</si>
  <si>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</si>
  <si>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</si>
  <si>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</si>
  <si>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</si>
  <si>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</si>
  <si>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</si>
  <si>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</si>
  <si>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</si>
  <si>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</si>
  <si>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</si>
  <si>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</si>
  <si>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</si>
  <si>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</si>
  <si>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</si>
  <si>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</si>
  <si>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</si>
  <si>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</si>
  <si>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</si>
  <si>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</si>
  <si>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</si>
  <si>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</si>
  <si>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</si>
  <si>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</si>
  <si>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</si>
  <si>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</si>
  <si>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</si>
  <si>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</si>
  <si>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</si>
  <si>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</si>
  <si>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</si>
  <si>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</si>
  <si>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</si>
  <si>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</si>
  <si>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</si>
  <si>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</si>
  <si>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</si>
  <si>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</si>
  <si>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FY25 QUARTER ENDING SEPTEMBER 30, 2024</t>
  </si>
  <si>
    <t>*State Labor Exchange Goals:   Q2 EE Rate = 63.5%    Q4 EE Rate = 67%    Median Earnings = $9500</t>
  </si>
  <si>
    <t>*State Veteran Goals:   Q2 EE Rate = 63%    Q4 EE Rate = 63%    Median Earnings = $9500</t>
  </si>
  <si>
    <t>*State Veteran Goals:   Q2 EE Rate = 56%    Q4 EE Rate = 56%    Median Earnings = $9500</t>
  </si>
  <si>
    <t>*State DVOP Goals:   Q2 EE Rate = 56%    Q4 EE Rate = 56%    Median Earnings = $9500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</si>
</sst>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0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165" fontId="5" fillId="0" borderId="39" xfId="8" applyNumberFormat="1" applyFont="1" applyFill="1" applyBorder="1" applyAlignment="1">
      <alignment horizontal="center" vertical="center"/>
    </xf>
    <xf numFmtId="165" fontId="5" fillId="0" borderId="6" xfId="8" applyNumberFormat="1" applyFont="1" applyFill="1" applyBorder="1" applyAlignment="1">
      <alignment horizontal="center" vertical="center"/>
    </xf>
    <xf numFmtId="165" fontId="5" fillId="0" borderId="40" xfId="8" applyNumberFormat="1" applyFont="1" applyFill="1" applyBorder="1" applyAlignment="1">
      <alignment horizontal="center" vertical="center"/>
    </xf>
    <xf numFmtId="165" fontId="10" fillId="0" borderId="30" xfId="8" applyNumberFormat="1" applyFont="1" applyFill="1" applyBorder="1" applyAlignment="1">
      <alignment horizontal="center" vertical="center"/>
    </xf>
    <xf numFmtId="165" fontId="5" fillId="0" borderId="38" xfId="8" applyNumberFormat="1" applyFont="1" applyFill="1" applyBorder="1" applyAlignment="1">
      <alignment horizontal="center" vertical="center"/>
    </xf>
    <xf numFmtId="165" fontId="5" fillId="0" borderId="0" xfId="8" applyNumberFormat="1" applyFont="1" applyFill="1" applyBorder="1" applyAlignment="1">
      <alignment horizontal="center" vertical="center"/>
    </xf>
    <xf numFmtId="165" fontId="5" fillId="0" borderId="10" xfId="8" applyNumberFormat="1" applyFont="1" applyFill="1" applyBorder="1" applyAlignment="1">
      <alignment horizontal="center" vertical="center"/>
    </xf>
    <xf numFmtId="165" fontId="10" fillId="0" borderId="13" xfId="8" applyNumberFormat="1" applyFont="1" applyFill="1" applyBorder="1" applyAlignment="1">
      <alignment horizontal="center" vertical="center"/>
    </xf>
    <xf numFmtId="165" fontId="5" fillId="0" borderId="20" xfId="8" applyNumberFormat="1" applyFont="1" applyFill="1" applyBorder="1" applyAlignment="1">
      <alignment horizontal="center" vertical="center"/>
    </xf>
    <xf numFmtId="165" fontId="10" fillId="0" borderId="23" xfId="8" applyNumberFormat="1" applyFont="1" applyFill="1" applyBorder="1" applyAlignment="1">
      <alignment horizontal="center" vertical="center"/>
    </xf>
    <xf numFmtId="165" fontId="5" fillId="0" borderId="47" xfId="8" applyNumberFormat="1" applyFont="1" applyFill="1" applyBorder="1" applyAlignment="1">
      <alignment horizontal="center" vertical="center"/>
    </xf>
    <xf numFmtId="165" fontId="5" fillId="0" borderId="56" xfId="8" applyNumberFormat="1" applyFont="1" applyFill="1" applyBorder="1" applyAlignment="1">
      <alignment horizontal="center" vertical="center"/>
    </xf>
    <xf numFmtId="165" fontId="5" fillId="0" borderId="33" xfId="8" applyNumberFormat="1" applyFont="1" applyFill="1" applyBorder="1" applyAlignment="1">
      <alignment horizontal="center" vertical="center"/>
    </xf>
    <xf numFmtId="165" fontId="5" fillId="0" borderId="62" xfId="8" applyNumberFormat="1" applyFont="1" applyFill="1" applyBorder="1" applyAlignment="1">
      <alignment horizontal="center" vertical="center"/>
    </xf>
    <xf numFmtId="165" fontId="5" fillId="0" borderId="31" xfId="8" applyNumberFormat="1" applyFont="1" applyFill="1" applyBorder="1" applyAlignment="1">
      <alignment horizontal="center" vertical="center"/>
    </xf>
    <xf numFmtId="165" fontId="5" fillId="0" borderId="63" xfId="8" applyNumberFormat="1" applyFont="1" applyFill="1" applyBorder="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15"/>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41"/>
      <c r="B3" s="142"/>
      <c r="C3" s="142"/>
      <c r="D3" s="142"/>
      <c r="E3" s="142"/>
      <c r="F3" s="142"/>
      <c r="G3" s="142"/>
      <c r="H3" s="142"/>
      <c r="I3" s="142"/>
      <c r="J3" s="142"/>
      <c r="K3" s="142"/>
      <c r="L3" s="142"/>
      <c r="M3" s="143"/>
    </row>
    <row r="4" spans="1:14" ht="17.5" x14ac:dyDescent="0.35">
      <c r="A4" s="144" t="s">
        <v>0</v>
      </c>
      <c r="B4" s="145"/>
      <c r="C4" s="145"/>
      <c r="D4" s="145"/>
      <c r="E4" s="145"/>
      <c r="F4" s="145"/>
      <c r="G4" s="145"/>
      <c r="H4" s="145"/>
      <c r="I4" s="145"/>
      <c r="J4" s="145"/>
      <c r="K4" s="145"/>
      <c r="L4" s="145"/>
      <c r="M4" s="146"/>
    </row>
    <row r="5" spans="1:14" ht="17.5" x14ac:dyDescent="0.35">
      <c r="A5" s="144" t="s">
        <v>88</v>
      </c>
      <c r="B5" s="145"/>
      <c r="C5" s="145"/>
      <c r="D5" s="145"/>
      <c r="E5" s="145"/>
      <c r="F5" s="145"/>
      <c r="G5" s="145"/>
      <c r="H5" s="145"/>
      <c r="I5" s="145"/>
      <c r="J5" s="145"/>
      <c r="K5" s="145"/>
      <c r="L5" s="145"/>
      <c r="M5" s="146"/>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0"/>
      <c r="E13" s="24"/>
      <c r="F13" s="39"/>
      <c r="G13" s="24"/>
      <c r="H13" s="24"/>
      <c r="I13" s="24"/>
      <c r="J13" s="24"/>
      <c r="K13" s="24"/>
      <c r="L13" s="24"/>
      <c r="M13" s="27"/>
    </row>
    <row r="14" spans="1:14" ht="12.75" customHeight="1" x14ac:dyDescent="0.35">
      <c r="A14" s="28"/>
      <c r="B14" s="39"/>
      <c r="C14" s="39"/>
      <c r="D14" s="110"/>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09"/>
      <c r="B27" s="24"/>
      <c r="C27" s="24"/>
      <c r="D27" s="24"/>
      <c r="E27" s="8" t="s">
        <v>10</v>
      </c>
      <c r="F27" s="114"/>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1" t="s">
        <v>11</v>
      </c>
      <c r="B30" s="24"/>
      <c r="C30" s="24"/>
      <c r="D30" s="24"/>
      <c r="F30" s="24"/>
      <c r="G30" s="24"/>
      <c r="H30" s="24"/>
      <c r="I30" s="24"/>
      <c r="J30" s="24"/>
      <c r="L30" s="24"/>
      <c r="M30" s="27"/>
    </row>
    <row r="31" spans="1:13" ht="15" x14ac:dyDescent="0.3">
      <c r="A31" s="111" t="s">
        <v>12</v>
      </c>
      <c r="B31" s="24"/>
      <c r="C31" s="24"/>
      <c r="D31" s="24"/>
      <c r="E31" s="8"/>
      <c r="F31" s="24"/>
      <c r="G31" s="24"/>
      <c r="H31" s="24"/>
      <c r="I31" s="24"/>
      <c r="J31" s="24"/>
      <c r="L31" s="24"/>
      <c r="M31" s="27"/>
    </row>
    <row r="32" spans="1:13" ht="15.5" thickBot="1" x14ac:dyDescent="0.35">
      <c r="A32" s="29"/>
      <c r="B32" s="30"/>
      <c r="C32" s="30"/>
      <c r="D32" s="30"/>
      <c r="E32" s="100"/>
      <c r="F32" s="30"/>
      <c r="G32" s="30"/>
      <c r="H32" s="30"/>
      <c r="I32" s="30"/>
      <c r="J32" s="30"/>
      <c r="K32" s="30"/>
      <c r="L32" s="30"/>
      <c r="M32" s="31"/>
    </row>
    <row r="33" spans="13:13" ht="13" thickTop="1" x14ac:dyDescent="0.25"/>
    <row r="35" spans="13:13" ht="13" x14ac:dyDescent="0.3">
      <c r="M35" s="105"/>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3"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3" t="s">
        <v>0</v>
      </c>
      <c r="B1" s="154"/>
      <c r="C1" s="154"/>
      <c r="D1" s="154"/>
      <c r="E1" s="154"/>
      <c r="F1" s="154"/>
      <c r="G1" s="154"/>
      <c r="H1" s="154"/>
      <c r="I1" s="154"/>
      <c r="J1" s="154"/>
      <c r="K1" s="154"/>
      <c r="L1" s="154"/>
      <c r="M1" s="154"/>
      <c r="N1" s="155"/>
    </row>
    <row r="2" spans="1:14" ht="15" x14ac:dyDescent="0.25">
      <c r="A2" s="150" t="s">
        <v>88</v>
      </c>
      <c r="B2" s="151"/>
      <c r="C2" s="151"/>
      <c r="D2" s="151"/>
      <c r="E2" s="151"/>
      <c r="F2" s="151"/>
      <c r="G2" s="151"/>
      <c r="H2" s="151"/>
      <c r="I2" s="151"/>
      <c r="J2" s="151"/>
      <c r="K2" s="151"/>
      <c r="L2" s="151"/>
      <c r="M2" s="151"/>
      <c r="N2" s="152"/>
    </row>
    <row r="3" spans="1:14" ht="15.5" thickBot="1" x14ac:dyDescent="0.3">
      <c r="A3" s="147" t="s">
        <v>13</v>
      </c>
      <c r="B3" s="148"/>
      <c r="C3" s="148"/>
      <c r="D3" s="148"/>
      <c r="E3" s="148"/>
      <c r="F3" s="148"/>
      <c r="G3" s="148"/>
      <c r="H3" s="148"/>
      <c r="I3" s="148"/>
      <c r="J3" s="148"/>
      <c r="K3" s="148"/>
      <c r="L3" s="148"/>
      <c r="M3" s="148"/>
      <c r="N3" s="149"/>
    </row>
    <row r="4" spans="1:14" ht="13" x14ac:dyDescent="0.25">
      <c r="A4" s="45" t="s">
        <v>14</v>
      </c>
      <c r="B4" s="48" t="s">
        <v>15</v>
      </c>
      <c r="C4" s="49" t="s">
        <v>16</v>
      </c>
      <c r="D4" s="50" t="s">
        <v>17</v>
      </c>
      <c r="E4" s="52" t="s">
        <v>18</v>
      </c>
      <c r="F4" s="67" t="s">
        <v>19</v>
      </c>
      <c r="G4" s="87" t="s">
        <v>20</v>
      </c>
      <c r="H4" s="88" t="s">
        <v>21</v>
      </c>
      <c r="I4" s="51" t="s">
        <v>22</v>
      </c>
      <c r="J4" s="67" t="s">
        <v>23</v>
      </c>
      <c r="K4" s="68" t="s">
        <v>24</v>
      </c>
      <c r="L4" s="50" t="s">
        <v>25</v>
      </c>
      <c r="M4" s="51" t="s">
        <v>26</v>
      </c>
      <c r="N4" s="48" t="s">
        <v>27</v>
      </c>
    </row>
    <row r="5" spans="1:14" x14ac:dyDescent="0.25">
      <c r="A5" s="156" t="s">
        <v>28</v>
      </c>
      <c r="B5" s="76"/>
      <c r="C5" s="77"/>
      <c r="D5" s="78"/>
      <c r="E5" s="89"/>
      <c r="F5" s="79"/>
      <c r="G5" s="92"/>
      <c r="H5" s="93"/>
      <c r="I5" s="77"/>
      <c r="J5" s="79"/>
      <c r="K5" s="80" t="s">
        <v>29</v>
      </c>
      <c r="L5" s="78"/>
      <c r="M5" s="77" t="s">
        <v>30</v>
      </c>
      <c r="N5" s="81"/>
    </row>
    <row r="6" spans="1:14" x14ac:dyDescent="0.25">
      <c r="A6" s="157"/>
      <c r="B6" s="76" t="s">
        <v>31</v>
      </c>
      <c r="C6" s="77"/>
      <c r="D6" s="78" t="s">
        <v>32</v>
      </c>
      <c r="E6" s="89"/>
      <c r="F6" s="79" t="s">
        <v>32</v>
      </c>
      <c r="G6" s="91"/>
      <c r="H6" s="78" t="s">
        <v>32</v>
      </c>
      <c r="I6" s="77" t="s">
        <v>33</v>
      </c>
      <c r="J6" s="79" t="s">
        <v>32</v>
      </c>
      <c r="K6" s="80" t="s">
        <v>33</v>
      </c>
      <c r="L6" s="78" t="s">
        <v>32</v>
      </c>
      <c r="M6" s="77" t="s">
        <v>33</v>
      </c>
      <c r="N6" s="81" t="s">
        <v>32</v>
      </c>
    </row>
    <row r="7" spans="1:14" x14ac:dyDescent="0.25">
      <c r="A7" s="157"/>
      <c r="B7" s="76" t="s">
        <v>34</v>
      </c>
      <c r="C7" s="77" t="s">
        <v>35</v>
      </c>
      <c r="D7" s="78" t="s">
        <v>36</v>
      </c>
      <c r="E7" s="89"/>
      <c r="F7" s="79" t="s">
        <v>36</v>
      </c>
      <c r="G7" s="91" t="s">
        <v>29</v>
      </c>
      <c r="H7" s="78" t="s">
        <v>31</v>
      </c>
      <c r="I7" s="77" t="s">
        <v>37</v>
      </c>
      <c r="J7" s="79" t="s">
        <v>31</v>
      </c>
      <c r="K7" s="80" t="s">
        <v>37</v>
      </c>
      <c r="L7" s="78" t="s">
        <v>29</v>
      </c>
      <c r="M7" s="77" t="s">
        <v>38</v>
      </c>
      <c r="N7" s="81" t="s">
        <v>30</v>
      </c>
    </row>
    <row r="8" spans="1:14" ht="13" thickBot="1" x14ac:dyDescent="0.3">
      <c r="A8" s="158"/>
      <c r="B8" s="82" t="s">
        <v>39</v>
      </c>
      <c r="C8" s="75" t="s">
        <v>40</v>
      </c>
      <c r="D8" s="83" t="s">
        <v>39</v>
      </c>
      <c r="E8" s="90" t="s">
        <v>33</v>
      </c>
      <c r="F8" s="84" t="s">
        <v>39</v>
      </c>
      <c r="G8" s="85" t="s">
        <v>33</v>
      </c>
      <c r="H8" s="83" t="s">
        <v>33</v>
      </c>
      <c r="I8" s="75" t="s">
        <v>30</v>
      </c>
      <c r="J8" s="84" t="s">
        <v>33</v>
      </c>
      <c r="K8" s="85" t="s">
        <v>30</v>
      </c>
      <c r="L8" s="83" t="s">
        <v>33</v>
      </c>
      <c r="M8" s="75" t="s">
        <v>41</v>
      </c>
      <c r="N8" s="86" t="s">
        <v>33</v>
      </c>
    </row>
    <row r="9" spans="1:14" ht="17.25" customHeight="1" x14ac:dyDescent="0.25">
      <c r="A9" s="14" t="s">
        <v>42</v>
      </c>
      <c r="B9" s="62">
        <v>3254</v>
      </c>
      <c r="C9" s="32">
        <v>1623</v>
      </c>
      <c r="D9" s="16">
        <f>+C9/B9</f>
        <v>0.49877074370006147</v>
      </c>
      <c r="E9" s="44">
        <v>104</v>
      </c>
      <c r="F9" s="72">
        <f t="shared" ref="F9:F25" si="0">+E9/B9</f>
        <v>3.196066379840197E-2</v>
      </c>
      <c r="G9" s="44">
        <v>8</v>
      </c>
      <c r="H9" s="16">
        <f>+G9/E9</f>
        <v>7.6923076923076927E-2</v>
      </c>
      <c r="I9" s="44">
        <v>11</v>
      </c>
      <c r="J9" s="71">
        <f>I9/E9</f>
        <v>0.10576923076923077</v>
      </c>
      <c r="K9" s="44">
        <v>2</v>
      </c>
      <c r="L9" s="16">
        <f>+K9/G9</f>
        <v>0.25</v>
      </c>
      <c r="M9" s="44">
        <v>7</v>
      </c>
      <c r="N9" s="104">
        <f>M9/I9</f>
        <v>0.63636363636363635</v>
      </c>
    </row>
    <row r="10" spans="1:14" ht="17.25" customHeight="1" x14ac:dyDescent="0.25">
      <c r="A10" s="17" t="s">
        <v>43</v>
      </c>
      <c r="B10" s="63">
        <v>13642</v>
      </c>
      <c r="C10" s="32">
        <v>6927</v>
      </c>
      <c r="D10" s="16">
        <f t="shared" ref="D10:D23" si="1">+C10/B10</f>
        <v>0.5077701216830377</v>
      </c>
      <c r="E10" s="44">
        <v>252</v>
      </c>
      <c r="F10" s="72">
        <f t="shared" si="0"/>
        <v>1.8472364755900895E-2</v>
      </c>
      <c r="G10" s="44">
        <v>74</v>
      </c>
      <c r="H10" s="16">
        <f t="shared" ref="H10:H25" si="2">+G10/E10</f>
        <v>0.29365079365079366</v>
      </c>
      <c r="I10" s="44">
        <v>66</v>
      </c>
      <c r="J10" s="72">
        <f>I10/E10</f>
        <v>0.26190476190476192</v>
      </c>
      <c r="K10" s="44">
        <v>57</v>
      </c>
      <c r="L10" s="16">
        <f t="shared" ref="L10:L25" si="3">+K10/G10</f>
        <v>0.77027027027027029</v>
      </c>
      <c r="M10" s="44">
        <v>62</v>
      </c>
      <c r="N10" s="33">
        <f>M10/I10</f>
        <v>0.93939393939393945</v>
      </c>
    </row>
    <row r="11" spans="1:14" ht="17.25" customHeight="1" x14ac:dyDescent="0.25">
      <c r="A11" s="17" t="s">
        <v>44</v>
      </c>
      <c r="B11" s="63">
        <v>7853</v>
      </c>
      <c r="C11" s="32">
        <v>5229</v>
      </c>
      <c r="D11" s="16">
        <f t="shared" si="1"/>
        <v>0.66586018082261555</v>
      </c>
      <c r="E11" s="44">
        <v>280</v>
      </c>
      <c r="F11" s="72">
        <f t="shared" si="0"/>
        <v>3.5655163631733093E-2</v>
      </c>
      <c r="G11" s="44">
        <v>61</v>
      </c>
      <c r="H11" s="16">
        <f t="shared" si="2"/>
        <v>0.21785714285714286</v>
      </c>
      <c r="I11" s="44">
        <v>46</v>
      </c>
      <c r="J11" s="112">
        <f t="shared" ref="J11:J25" si="4">I11/E11</f>
        <v>0.16428571428571428</v>
      </c>
      <c r="K11" s="44">
        <v>26</v>
      </c>
      <c r="L11" s="16">
        <f t="shared" si="3"/>
        <v>0.42622950819672129</v>
      </c>
      <c r="M11" s="44">
        <v>22</v>
      </c>
      <c r="N11" s="33">
        <f t="shared" ref="N11:N23" si="5">M11/I11</f>
        <v>0.47826086956521741</v>
      </c>
    </row>
    <row r="12" spans="1:14" ht="17.25" customHeight="1" x14ac:dyDescent="0.25">
      <c r="A12" s="17" t="s">
        <v>45</v>
      </c>
      <c r="B12" s="63">
        <v>6797</v>
      </c>
      <c r="C12" s="32">
        <v>4180</v>
      </c>
      <c r="D12" s="16">
        <f t="shared" si="1"/>
        <v>0.61497719582168608</v>
      </c>
      <c r="E12" s="44">
        <v>185</v>
      </c>
      <c r="F12" s="72">
        <f t="shared" si="0"/>
        <v>2.7217890245696631E-2</v>
      </c>
      <c r="G12" s="44">
        <v>33</v>
      </c>
      <c r="H12" s="16">
        <f t="shared" si="2"/>
        <v>0.17837837837837839</v>
      </c>
      <c r="I12" s="44">
        <v>14</v>
      </c>
      <c r="J12" s="112">
        <f t="shared" si="4"/>
        <v>7.567567567567568E-2</v>
      </c>
      <c r="K12" s="44">
        <v>7</v>
      </c>
      <c r="L12" s="16">
        <f t="shared" si="3"/>
        <v>0.21212121212121213</v>
      </c>
      <c r="M12" s="44">
        <v>14</v>
      </c>
      <c r="N12" s="33">
        <f t="shared" si="5"/>
        <v>1</v>
      </c>
    </row>
    <row r="13" spans="1:14" ht="17.25" customHeight="1" x14ac:dyDescent="0.25">
      <c r="A13" s="17" t="s">
        <v>46</v>
      </c>
      <c r="B13" s="63">
        <v>2716</v>
      </c>
      <c r="C13" s="32">
        <v>1765</v>
      </c>
      <c r="D13" s="16">
        <f t="shared" si="1"/>
        <v>0.64985272459499266</v>
      </c>
      <c r="E13" s="44">
        <v>168</v>
      </c>
      <c r="F13" s="72">
        <f t="shared" si="0"/>
        <v>6.1855670103092786E-2</v>
      </c>
      <c r="G13" s="44">
        <v>46</v>
      </c>
      <c r="H13" s="16">
        <f t="shared" si="2"/>
        <v>0.27380952380952384</v>
      </c>
      <c r="I13" s="44">
        <v>61</v>
      </c>
      <c r="J13" s="112">
        <f t="shared" si="4"/>
        <v>0.36309523809523808</v>
      </c>
      <c r="K13" s="44">
        <v>29</v>
      </c>
      <c r="L13" s="16">
        <f t="shared" si="3"/>
        <v>0.63043478260869568</v>
      </c>
      <c r="M13" s="44">
        <v>54</v>
      </c>
      <c r="N13" s="33">
        <f t="shared" si="5"/>
        <v>0.88524590163934425</v>
      </c>
    </row>
    <row r="14" spans="1:14" ht="17.25" customHeight="1" x14ac:dyDescent="0.25">
      <c r="A14" s="17" t="s">
        <v>47</v>
      </c>
      <c r="B14" s="63">
        <v>9439</v>
      </c>
      <c r="C14" s="64">
        <v>5877</v>
      </c>
      <c r="D14" s="16">
        <f t="shared" si="1"/>
        <v>0.6226295158385422</v>
      </c>
      <c r="E14" s="69">
        <v>351</v>
      </c>
      <c r="F14" s="72">
        <f t="shared" si="0"/>
        <v>3.7186142599851681E-2</v>
      </c>
      <c r="G14" s="69">
        <v>75</v>
      </c>
      <c r="H14" s="16">
        <f t="shared" si="2"/>
        <v>0.21367521367521367</v>
      </c>
      <c r="I14" s="69">
        <v>97</v>
      </c>
      <c r="J14" s="112">
        <f t="shared" si="4"/>
        <v>0.27635327635327633</v>
      </c>
      <c r="K14" s="69">
        <v>56</v>
      </c>
      <c r="L14" s="16">
        <f t="shared" si="3"/>
        <v>0.7466666666666667</v>
      </c>
      <c r="M14" s="69">
        <v>94</v>
      </c>
      <c r="N14" s="33">
        <f t="shared" si="5"/>
        <v>0.96907216494845361</v>
      </c>
    </row>
    <row r="15" spans="1:14" ht="17.25" customHeight="1" x14ac:dyDescent="0.25">
      <c r="A15" s="14" t="s">
        <v>48</v>
      </c>
      <c r="B15" s="62">
        <v>2902</v>
      </c>
      <c r="C15" s="32">
        <v>1654</v>
      </c>
      <c r="D15" s="16">
        <f t="shared" si="1"/>
        <v>0.56995175740868365</v>
      </c>
      <c r="E15" s="44">
        <v>123</v>
      </c>
      <c r="F15" s="72">
        <f t="shared" si="0"/>
        <v>4.2384562370778776E-2</v>
      </c>
      <c r="G15" s="44">
        <v>27</v>
      </c>
      <c r="H15" s="16">
        <f t="shared" si="2"/>
        <v>0.21951219512195122</v>
      </c>
      <c r="I15" s="44">
        <v>46</v>
      </c>
      <c r="J15" s="112">
        <f t="shared" si="4"/>
        <v>0.37398373983739835</v>
      </c>
      <c r="K15" s="44">
        <v>21</v>
      </c>
      <c r="L15" s="16">
        <f t="shared" si="3"/>
        <v>0.77777777777777779</v>
      </c>
      <c r="M15" s="44">
        <v>32</v>
      </c>
      <c r="N15" s="33">
        <f t="shared" si="5"/>
        <v>0.69565217391304346</v>
      </c>
    </row>
    <row r="16" spans="1:14" ht="17.25" customHeight="1" x14ac:dyDescent="0.25">
      <c r="A16" s="17" t="s">
        <v>49</v>
      </c>
      <c r="B16" s="63">
        <v>8268</v>
      </c>
      <c r="C16" s="32">
        <v>4295</v>
      </c>
      <c r="D16" s="16">
        <f t="shared" si="1"/>
        <v>0.51947266569908079</v>
      </c>
      <c r="E16" s="44">
        <v>211</v>
      </c>
      <c r="F16" s="72">
        <f t="shared" si="0"/>
        <v>2.5520077406869859E-2</v>
      </c>
      <c r="G16" s="44">
        <v>52</v>
      </c>
      <c r="H16" s="16">
        <f t="shared" si="2"/>
        <v>0.24644549763033174</v>
      </c>
      <c r="I16" s="44">
        <v>30</v>
      </c>
      <c r="J16" s="112">
        <f t="shared" si="4"/>
        <v>0.14218009478672985</v>
      </c>
      <c r="K16" s="44">
        <v>18</v>
      </c>
      <c r="L16" s="16">
        <f t="shared" si="3"/>
        <v>0.34615384615384615</v>
      </c>
      <c r="M16" s="44">
        <v>25</v>
      </c>
      <c r="N16" s="33">
        <f t="shared" si="5"/>
        <v>0.83333333333333337</v>
      </c>
    </row>
    <row r="17" spans="1:14" ht="17.25" customHeight="1" x14ac:dyDescent="0.25">
      <c r="A17" s="17" t="s">
        <v>50</v>
      </c>
      <c r="B17" s="63">
        <v>3838</v>
      </c>
      <c r="C17" s="32">
        <v>2071</v>
      </c>
      <c r="D17" s="16">
        <f t="shared" si="1"/>
        <v>0.53960396039603964</v>
      </c>
      <c r="E17" s="44">
        <v>189</v>
      </c>
      <c r="F17" s="72">
        <f t="shared" si="0"/>
        <v>4.9244398124022926E-2</v>
      </c>
      <c r="G17" s="44">
        <v>61</v>
      </c>
      <c r="H17" s="16">
        <f t="shared" si="2"/>
        <v>0.32275132275132273</v>
      </c>
      <c r="I17" s="44">
        <v>99</v>
      </c>
      <c r="J17" s="112">
        <f t="shared" si="4"/>
        <v>0.52380952380952384</v>
      </c>
      <c r="K17" s="44">
        <v>44</v>
      </c>
      <c r="L17" s="16">
        <f t="shared" si="3"/>
        <v>0.72131147540983609</v>
      </c>
      <c r="M17" s="44">
        <v>98</v>
      </c>
      <c r="N17" s="33">
        <f>IF(M17&gt;0,M17/I17,0)</f>
        <v>0.98989898989898994</v>
      </c>
    </row>
    <row r="18" spans="1:14" ht="17.25" customHeight="1" x14ac:dyDescent="0.25">
      <c r="A18" s="17" t="s">
        <v>51</v>
      </c>
      <c r="B18" s="63">
        <v>17572</v>
      </c>
      <c r="C18" s="32">
        <v>6845</v>
      </c>
      <c r="D18" s="16">
        <f t="shared" si="1"/>
        <v>0.38954017755520148</v>
      </c>
      <c r="E18" s="44">
        <v>403</v>
      </c>
      <c r="F18" s="72">
        <f t="shared" si="0"/>
        <v>2.2934213521511496E-2</v>
      </c>
      <c r="G18" s="44">
        <v>41</v>
      </c>
      <c r="H18" s="16">
        <f t="shared" si="2"/>
        <v>0.10173697270471464</v>
      </c>
      <c r="I18" s="44">
        <v>50</v>
      </c>
      <c r="J18" s="112">
        <f t="shared" si="4"/>
        <v>0.12406947890818859</v>
      </c>
      <c r="K18" s="44">
        <v>18</v>
      </c>
      <c r="L18" s="16">
        <f t="shared" si="3"/>
        <v>0.43902439024390244</v>
      </c>
      <c r="M18" s="44">
        <v>32</v>
      </c>
      <c r="N18" s="33">
        <f t="shared" si="5"/>
        <v>0.64</v>
      </c>
    </row>
    <row r="19" spans="1:14" ht="17.25" customHeight="1" x14ac:dyDescent="0.25">
      <c r="A19" s="17" t="s">
        <v>52</v>
      </c>
      <c r="B19" s="63">
        <v>9031</v>
      </c>
      <c r="C19" s="32">
        <v>5520</v>
      </c>
      <c r="D19" s="16">
        <f t="shared" si="1"/>
        <v>0.61122799247037984</v>
      </c>
      <c r="E19" s="44">
        <v>221</v>
      </c>
      <c r="F19" s="72">
        <f t="shared" si="0"/>
        <v>2.4471265640571366E-2</v>
      </c>
      <c r="G19" s="44">
        <v>54</v>
      </c>
      <c r="H19" s="16">
        <f t="shared" si="2"/>
        <v>0.24434389140271492</v>
      </c>
      <c r="I19" s="44">
        <v>27</v>
      </c>
      <c r="J19" s="112">
        <f t="shared" si="4"/>
        <v>0.12217194570135746</v>
      </c>
      <c r="K19" s="44">
        <v>16</v>
      </c>
      <c r="L19" s="16">
        <f t="shared" si="3"/>
        <v>0.29629629629629628</v>
      </c>
      <c r="M19" s="44">
        <v>23</v>
      </c>
      <c r="N19" s="33">
        <f t="shared" si="5"/>
        <v>0.85185185185185186</v>
      </c>
    </row>
    <row r="20" spans="1:14" ht="17.25" customHeight="1" x14ac:dyDescent="0.25">
      <c r="A20" s="17" t="s">
        <v>53</v>
      </c>
      <c r="B20" s="63">
        <v>10769</v>
      </c>
      <c r="C20" s="32">
        <v>8611</v>
      </c>
      <c r="D20" s="16">
        <f t="shared" si="1"/>
        <v>0.7996099916426781</v>
      </c>
      <c r="E20" s="44">
        <v>312</v>
      </c>
      <c r="F20" s="72">
        <f t="shared" si="0"/>
        <v>2.8972049401058596E-2</v>
      </c>
      <c r="G20" s="44">
        <v>64</v>
      </c>
      <c r="H20" s="16">
        <f t="shared" si="2"/>
        <v>0.20512820512820512</v>
      </c>
      <c r="I20" s="44">
        <v>97</v>
      </c>
      <c r="J20" s="112">
        <f t="shared" si="4"/>
        <v>0.3108974358974359</v>
      </c>
      <c r="K20" s="44">
        <v>38</v>
      </c>
      <c r="L20" s="16">
        <f t="shared" si="3"/>
        <v>0.59375</v>
      </c>
      <c r="M20" s="44">
        <v>18</v>
      </c>
      <c r="N20" s="33">
        <f t="shared" si="5"/>
        <v>0.18556701030927836</v>
      </c>
    </row>
    <row r="21" spans="1:14" ht="17.25" customHeight="1" x14ac:dyDescent="0.25">
      <c r="A21" s="17" t="s">
        <v>54</v>
      </c>
      <c r="B21" s="63">
        <v>9563</v>
      </c>
      <c r="C21" s="32">
        <v>7397</v>
      </c>
      <c r="D21" s="16">
        <f t="shared" si="1"/>
        <v>0.77350203910906623</v>
      </c>
      <c r="E21" s="44">
        <v>291</v>
      </c>
      <c r="F21" s="72">
        <f t="shared" si="0"/>
        <v>3.0429781449335981E-2</v>
      </c>
      <c r="G21" s="44">
        <v>54</v>
      </c>
      <c r="H21" s="16">
        <f t="shared" si="2"/>
        <v>0.18556701030927836</v>
      </c>
      <c r="I21" s="44">
        <v>49</v>
      </c>
      <c r="J21" s="112">
        <f t="shared" si="4"/>
        <v>0.16838487972508592</v>
      </c>
      <c r="K21" s="44">
        <v>30</v>
      </c>
      <c r="L21" s="16">
        <f t="shared" si="3"/>
        <v>0.55555555555555558</v>
      </c>
      <c r="M21" s="44">
        <v>36</v>
      </c>
      <c r="N21" s="33">
        <f t="shared" si="5"/>
        <v>0.73469387755102045</v>
      </c>
    </row>
    <row r="22" spans="1:14" ht="17.25" customHeight="1" x14ac:dyDescent="0.25">
      <c r="A22" s="17" t="s">
        <v>55</v>
      </c>
      <c r="B22" s="63">
        <v>4294</v>
      </c>
      <c r="C22" s="32">
        <v>3072</v>
      </c>
      <c r="D22" s="16">
        <f t="shared" si="1"/>
        <v>0.7154168607359106</v>
      </c>
      <c r="E22" s="44">
        <v>184</v>
      </c>
      <c r="F22" s="72">
        <f t="shared" si="0"/>
        <v>4.2850489054494643E-2</v>
      </c>
      <c r="G22" s="44">
        <v>36</v>
      </c>
      <c r="H22" s="16">
        <f t="shared" si="2"/>
        <v>0.19565217391304349</v>
      </c>
      <c r="I22" s="44">
        <v>40</v>
      </c>
      <c r="J22" s="112">
        <f t="shared" si="4"/>
        <v>0.21739130434782608</v>
      </c>
      <c r="K22" s="44">
        <v>22</v>
      </c>
      <c r="L22" s="16">
        <f t="shared" si="3"/>
        <v>0.61111111111111116</v>
      </c>
      <c r="M22" s="44">
        <v>34</v>
      </c>
      <c r="N22" s="33">
        <f t="shared" si="5"/>
        <v>0.85</v>
      </c>
    </row>
    <row r="23" spans="1:14" ht="17.25" customHeight="1" x14ac:dyDescent="0.25">
      <c r="A23" s="17" t="s">
        <v>56</v>
      </c>
      <c r="B23" s="63">
        <v>5229</v>
      </c>
      <c r="C23" s="32">
        <v>3398</v>
      </c>
      <c r="D23" s="16">
        <f t="shared" si="1"/>
        <v>0.64983744501816787</v>
      </c>
      <c r="E23" s="44">
        <v>153</v>
      </c>
      <c r="F23" s="72">
        <f t="shared" si="0"/>
        <v>2.9259896729776247E-2</v>
      </c>
      <c r="G23" s="44">
        <v>12</v>
      </c>
      <c r="H23" s="16">
        <f t="shared" si="2"/>
        <v>7.8431372549019607E-2</v>
      </c>
      <c r="I23" s="44">
        <v>13</v>
      </c>
      <c r="J23" s="112">
        <f t="shared" si="4"/>
        <v>8.4967320261437912E-2</v>
      </c>
      <c r="K23" s="44">
        <v>2</v>
      </c>
      <c r="L23" s="16">
        <f t="shared" si="3"/>
        <v>0.16666666666666666</v>
      </c>
      <c r="M23" s="44">
        <v>12</v>
      </c>
      <c r="N23" s="33">
        <f t="shared" si="5"/>
        <v>0.92307692307692313</v>
      </c>
    </row>
    <row r="24" spans="1:14" ht="17.25" customHeight="1" thickBot="1" x14ac:dyDescent="0.3">
      <c r="A24" s="17" t="s">
        <v>57</v>
      </c>
      <c r="B24" s="65">
        <v>8479</v>
      </c>
      <c r="C24" s="34">
        <v>6275</v>
      </c>
      <c r="D24" s="20">
        <f>+C24/B24</f>
        <v>0.74006368675551359</v>
      </c>
      <c r="E24" s="70">
        <v>250</v>
      </c>
      <c r="F24" s="73">
        <f t="shared" si="0"/>
        <v>2.948460903408421E-2</v>
      </c>
      <c r="G24" s="70">
        <v>42</v>
      </c>
      <c r="H24" s="20">
        <f t="shared" si="2"/>
        <v>0.16800000000000001</v>
      </c>
      <c r="I24" s="70">
        <v>27</v>
      </c>
      <c r="J24" s="113">
        <f t="shared" si="4"/>
        <v>0.108</v>
      </c>
      <c r="K24" s="70">
        <v>14</v>
      </c>
      <c r="L24" s="20">
        <f t="shared" si="3"/>
        <v>0.33333333333333331</v>
      </c>
      <c r="M24" s="70">
        <v>24</v>
      </c>
      <c r="N24" s="33">
        <f>M24/I24</f>
        <v>0.88888888888888884</v>
      </c>
    </row>
    <row r="25" spans="1:14" ht="17.25" customHeight="1" thickBot="1" x14ac:dyDescent="0.3">
      <c r="A25" s="94" t="s">
        <v>58</v>
      </c>
      <c r="B25" s="66">
        <v>123646</v>
      </c>
      <c r="C25" s="35">
        <v>74739</v>
      </c>
      <c r="D25" s="23">
        <f>+C25/B25</f>
        <v>0.60445950536208204</v>
      </c>
      <c r="E25" s="42">
        <v>3677</v>
      </c>
      <c r="F25" s="74">
        <f t="shared" si="0"/>
        <v>2.9738123352150495E-2</v>
      </c>
      <c r="G25" s="42">
        <v>740</v>
      </c>
      <c r="H25" s="23">
        <f t="shared" si="2"/>
        <v>0.20125101985314114</v>
      </c>
      <c r="I25" s="42">
        <v>773</v>
      </c>
      <c r="J25" s="74">
        <f t="shared" si="4"/>
        <v>0.21022572749524068</v>
      </c>
      <c r="K25" s="42">
        <v>400</v>
      </c>
      <c r="L25" s="23">
        <f t="shared" si="3"/>
        <v>0.54054054054054057</v>
      </c>
      <c r="M25" s="42">
        <v>587</v>
      </c>
      <c r="N25" s="36">
        <f>+M25/I25</f>
        <v>0.75937904269081502</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ignoredErrors>
    <ignoredError sqref="N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90" zoomScaleNormal="90" workbookViewId="0">
      <pane ySplit="7" topLeftCell="A12" activePane="bottomLeft" state="frozen"/>
      <selection activeCell="C1" sqref="C1"/>
      <selection pane="bottomLeft" activeCell="E24" sqref="E24"/>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SEPTEMBER 30, 2024</v>
      </c>
      <c r="B2" s="165"/>
      <c r="C2" s="165"/>
      <c r="D2" s="165"/>
      <c r="E2" s="165"/>
      <c r="F2" s="165"/>
      <c r="G2" s="165"/>
      <c r="H2" s="165"/>
      <c r="I2" s="165"/>
      <c r="J2" s="165"/>
      <c r="K2" s="166"/>
      <c r="L2" s="6"/>
      <c r="M2" s="6"/>
      <c r="N2" s="6"/>
    </row>
    <row r="3" spans="1:14" s="1" customFormat="1" ht="18.75" customHeight="1" thickBot="1" x14ac:dyDescent="0.3">
      <c r="A3" s="167" t="s">
        <v>59</v>
      </c>
      <c r="B3" s="168"/>
      <c r="C3" s="168"/>
      <c r="D3" s="168"/>
      <c r="E3" s="168"/>
      <c r="F3" s="168"/>
      <c r="G3" s="168"/>
      <c r="H3" s="168"/>
      <c r="I3" s="168"/>
      <c r="J3" s="168"/>
      <c r="K3" s="169"/>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x14ac:dyDescent="0.25">
      <c r="A5" s="177" t="s">
        <v>63</v>
      </c>
      <c r="B5" s="180" t="s">
        <v>64</v>
      </c>
      <c r="C5" s="183" t="s">
        <v>65</v>
      </c>
      <c r="D5" s="183" t="s">
        <v>66</v>
      </c>
      <c r="E5" s="159" t="s">
        <v>67</v>
      </c>
      <c r="F5" s="180" t="s">
        <v>68</v>
      </c>
      <c r="G5" s="183" t="s">
        <v>69</v>
      </c>
      <c r="H5" s="183" t="s">
        <v>70</v>
      </c>
      <c r="I5" s="159" t="s">
        <v>67</v>
      </c>
      <c r="J5" s="186" t="s">
        <v>71</v>
      </c>
      <c r="K5" s="159" t="s">
        <v>67</v>
      </c>
    </row>
    <row r="6" spans="1:14" s="3" customFormat="1" x14ac:dyDescent="0.25">
      <c r="A6" s="178"/>
      <c r="B6" s="181"/>
      <c r="C6" s="184"/>
      <c r="D6" s="184"/>
      <c r="E6" s="160"/>
      <c r="F6" s="181"/>
      <c r="G6" s="184"/>
      <c r="H6" s="184"/>
      <c r="I6" s="160"/>
      <c r="J6" s="187"/>
      <c r="K6" s="160"/>
    </row>
    <row r="7" spans="1:14" s="3" customFormat="1" ht="13" thickBot="1" x14ac:dyDescent="0.3">
      <c r="A7" s="179"/>
      <c r="B7" s="182"/>
      <c r="C7" s="185"/>
      <c r="D7" s="185"/>
      <c r="E7" s="161"/>
      <c r="F7" s="182"/>
      <c r="G7" s="185"/>
      <c r="H7" s="185"/>
      <c r="I7" s="161"/>
      <c r="J7" s="188"/>
      <c r="K7" s="161"/>
    </row>
    <row r="8" spans="1:14" s="3" customFormat="1" ht="17.25" customHeight="1" x14ac:dyDescent="0.25">
      <c r="A8" s="14" t="s">
        <v>42</v>
      </c>
      <c r="B8" s="15">
        <v>2571</v>
      </c>
      <c r="C8" s="32">
        <v>1642</v>
      </c>
      <c r="D8" s="125">
        <f>+C8/B8</f>
        <v>0.63866199922209255</v>
      </c>
      <c r="E8" s="126">
        <f>D8/0.635</f>
        <v>1.0057669279088071</v>
      </c>
      <c r="F8" s="32">
        <v>2222</v>
      </c>
      <c r="G8" s="43">
        <v>1382</v>
      </c>
      <c r="H8" s="129">
        <f>+G8/F8</f>
        <v>0.62196219621962201</v>
      </c>
      <c r="I8" s="126">
        <f>H8/0.67</f>
        <v>0.92830178540242081</v>
      </c>
      <c r="J8" s="60">
        <v>8313.17</v>
      </c>
      <c r="K8" s="133">
        <f>(J8/9500)</f>
        <v>0.87507052631578952</v>
      </c>
    </row>
    <row r="9" spans="1:14" s="3" customFormat="1" ht="17.25" customHeight="1" x14ac:dyDescent="0.25">
      <c r="A9" s="17" t="s">
        <v>43</v>
      </c>
      <c r="B9" s="15">
        <v>9067</v>
      </c>
      <c r="C9" s="32">
        <v>5797</v>
      </c>
      <c r="D9" s="125">
        <f t="shared" ref="D9:D24" si="0">+C9/B9</f>
        <v>0.63935149443035177</v>
      </c>
      <c r="E9" s="126">
        <f t="shared" ref="E9:E24" si="1">D9/0.635</f>
        <v>1.0068527471344122</v>
      </c>
      <c r="F9" s="32">
        <v>7622</v>
      </c>
      <c r="G9" s="44">
        <v>4934</v>
      </c>
      <c r="H9" s="129">
        <f t="shared" ref="H9:H24" si="2">+G9/F9</f>
        <v>0.64733665704539489</v>
      </c>
      <c r="I9" s="126">
        <f t="shared" ref="I9:I24" si="3">H9/0.67</f>
        <v>0.96617411499312666</v>
      </c>
      <c r="J9" s="61">
        <v>11397.63</v>
      </c>
      <c r="K9" s="133">
        <f t="shared" ref="K9:K23" si="4">(J9/9500)</f>
        <v>1.1997505263157895</v>
      </c>
    </row>
    <row r="10" spans="1:14" s="3" customFormat="1" ht="17.25" customHeight="1" x14ac:dyDescent="0.25">
      <c r="A10" s="17" t="s">
        <v>44</v>
      </c>
      <c r="B10" s="15">
        <v>5797</v>
      </c>
      <c r="C10" s="32">
        <v>3815</v>
      </c>
      <c r="D10" s="125">
        <f t="shared" si="0"/>
        <v>0.65809901673279281</v>
      </c>
      <c r="E10" s="126">
        <f t="shared" si="1"/>
        <v>1.0363764043036108</v>
      </c>
      <c r="F10" s="32">
        <v>5052</v>
      </c>
      <c r="G10" s="44">
        <v>3456</v>
      </c>
      <c r="H10" s="129">
        <f t="shared" si="2"/>
        <v>0.68408551068883605</v>
      </c>
      <c r="I10" s="126">
        <f t="shared" si="3"/>
        <v>1.0210231502818448</v>
      </c>
      <c r="J10" s="61">
        <v>10019.16</v>
      </c>
      <c r="K10" s="133">
        <f t="shared" si="4"/>
        <v>1.0546484210526315</v>
      </c>
    </row>
    <row r="11" spans="1:14" s="3" customFormat="1" ht="17.25" customHeight="1" x14ac:dyDescent="0.25">
      <c r="A11" s="17" t="s">
        <v>45</v>
      </c>
      <c r="B11" s="15">
        <v>4986</v>
      </c>
      <c r="C11" s="32">
        <v>3304</v>
      </c>
      <c r="D11" s="125">
        <f t="shared" si="0"/>
        <v>0.66265543521861214</v>
      </c>
      <c r="E11" s="126">
        <f t="shared" si="1"/>
        <v>1.0435518664860033</v>
      </c>
      <c r="F11" s="32">
        <v>4508</v>
      </c>
      <c r="G11" s="44">
        <v>3122</v>
      </c>
      <c r="H11" s="129">
        <f t="shared" si="2"/>
        <v>0.69254658385093171</v>
      </c>
      <c r="I11" s="126">
        <f t="shared" si="3"/>
        <v>1.0336516176879578</v>
      </c>
      <c r="J11" s="61">
        <v>10974.880000000001</v>
      </c>
      <c r="K11" s="133">
        <f t="shared" si="4"/>
        <v>1.1552505263157895</v>
      </c>
    </row>
    <row r="12" spans="1:14" s="3" customFormat="1" ht="17.25" customHeight="1" x14ac:dyDescent="0.25">
      <c r="A12" s="17" t="s">
        <v>72</v>
      </c>
      <c r="B12" s="15">
        <v>2141</v>
      </c>
      <c r="C12" s="32">
        <v>1356</v>
      </c>
      <c r="D12" s="125">
        <f t="shared" si="0"/>
        <v>0.63334890238206443</v>
      </c>
      <c r="E12" s="126">
        <f t="shared" si="1"/>
        <v>0.99739984627096756</v>
      </c>
      <c r="F12" s="32">
        <v>2053</v>
      </c>
      <c r="G12" s="44">
        <v>1294</v>
      </c>
      <c r="H12" s="129">
        <f t="shared" si="2"/>
        <v>0.63029712615684363</v>
      </c>
      <c r="I12" s="126">
        <f t="shared" si="3"/>
        <v>0.94074197933857251</v>
      </c>
      <c r="J12" s="61">
        <v>10228.25</v>
      </c>
      <c r="K12" s="133">
        <f t="shared" si="4"/>
        <v>1.0766578947368421</v>
      </c>
    </row>
    <row r="13" spans="1:14" s="3" customFormat="1" ht="17.25" customHeight="1" x14ac:dyDescent="0.25">
      <c r="A13" s="17" t="s">
        <v>47</v>
      </c>
      <c r="B13" s="15">
        <v>7037</v>
      </c>
      <c r="C13" s="32">
        <v>4640</v>
      </c>
      <c r="D13" s="125">
        <f t="shared" si="0"/>
        <v>0.6593718914310075</v>
      </c>
      <c r="E13" s="126">
        <f t="shared" si="1"/>
        <v>1.0383809313874133</v>
      </c>
      <c r="F13" s="32">
        <v>5501</v>
      </c>
      <c r="G13" s="44">
        <v>3821</v>
      </c>
      <c r="H13" s="129">
        <f t="shared" si="2"/>
        <v>0.69460098163970185</v>
      </c>
      <c r="I13" s="126">
        <f t="shared" si="3"/>
        <v>1.0367178830443311</v>
      </c>
      <c r="J13" s="61">
        <v>11076.87</v>
      </c>
      <c r="K13" s="133">
        <f t="shared" si="4"/>
        <v>1.1659863157894739</v>
      </c>
    </row>
    <row r="14" spans="1:14" s="3" customFormat="1" ht="17.25" customHeight="1" x14ac:dyDescent="0.25">
      <c r="A14" s="14" t="s">
        <v>73</v>
      </c>
      <c r="B14" s="15">
        <v>2213</v>
      </c>
      <c r="C14" s="32">
        <v>1381</v>
      </c>
      <c r="D14" s="125">
        <f t="shared" si="0"/>
        <v>0.62403976502485314</v>
      </c>
      <c r="E14" s="126">
        <f t="shared" si="1"/>
        <v>0.98273978744071355</v>
      </c>
      <c r="F14" s="32">
        <v>2175</v>
      </c>
      <c r="G14" s="44">
        <v>1425</v>
      </c>
      <c r="H14" s="129">
        <f t="shared" si="2"/>
        <v>0.65517241379310343</v>
      </c>
      <c r="I14" s="126">
        <f t="shared" si="3"/>
        <v>0.97786927431806481</v>
      </c>
      <c r="J14" s="61">
        <v>9539.68</v>
      </c>
      <c r="K14" s="133">
        <f t="shared" si="4"/>
        <v>1.0041768421052633</v>
      </c>
    </row>
    <row r="15" spans="1:14" s="3" customFormat="1" ht="17.25" customHeight="1" x14ac:dyDescent="0.25">
      <c r="A15" s="17" t="s">
        <v>74</v>
      </c>
      <c r="B15" s="15">
        <v>5699</v>
      </c>
      <c r="C15" s="32">
        <v>3564</v>
      </c>
      <c r="D15" s="125">
        <f t="shared" si="0"/>
        <v>0.62537287243376027</v>
      </c>
      <c r="E15" s="126">
        <f t="shared" si="1"/>
        <v>0.98483916918702408</v>
      </c>
      <c r="F15" s="32">
        <v>4738</v>
      </c>
      <c r="G15" s="44">
        <v>3151</v>
      </c>
      <c r="H15" s="129">
        <f t="shared" si="2"/>
        <v>0.66504854368932043</v>
      </c>
      <c r="I15" s="126">
        <f t="shared" si="3"/>
        <v>0.99260976670047818</v>
      </c>
      <c r="J15" s="61">
        <v>10419.215</v>
      </c>
      <c r="K15" s="133">
        <f t="shared" si="4"/>
        <v>1.0967594736842106</v>
      </c>
    </row>
    <row r="16" spans="1:14" s="3" customFormat="1" ht="17.25" customHeight="1" x14ac:dyDescent="0.25">
      <c r="A16" s="17" t="s">
        <v>75</v>
      </c>
      <c r="B16" s="15">
        <v>3500</v>
      </c>
      <c r="C16" s="32">
        <v>2191</v>
      </c>
      <c r="D16" s="125">
        <f t="shared" si="0"/>
        <v>0.626</v>
      </c>
      <c r="E16" s="126">
        <f t="shared" si="1"/>
        <v>0.98582677165354327</v>
      </c>
      <c r="F16" s="32">
        <v>3007</v>
      </c>
      <c r="G16" s="44">
        <v>1913</v>
      </c>
      <c r="H16" s="129">
        <f t="shared" si="2"/>
        <v>0.63618224143664781</v>
      </c>
      <c r="I16" s="126">
        <f t="shared" si="3"/>
        <v>0.949525733487534</v>
      </c>
      <c r="J16" s="61">
        <v>9122.01</v>
      </c>
      <c r="K16" s="133">
        <f t="shared" si="4"/>
        <v>0.96021157894736842</v>
      </c>
    </row>
    <row r="17" spans="1:12" s="3" customFormat="1" ht="17.25" customHeight="1" x14ac:dyDescent="0.25">
      <c r="A17" s="17" t="s">
        <v>51</v>
      </c>
      <c r="B17" s="15">
        <v>14787</v>
      </c>
      <c r="C17" s="32">
        <v>8584</v>
      </c>
      <c r="D17" s="125">
        <f t="shared" si="0"/>
        <v>0.58050990735105157</v>
      </c>
      <c r="E17" s="126">
        <f t="shared" si="1"/>
        <v>0.91418883047409694</v>
      </c>
      <c r="F17" s="32">
        <v>12889</v>
      </c>
      <c r="G17" s="44">
        <v>7512</v>
      </c>
      <c r="H17" s="129">
        <f t="shared" si="2"/>
        <v>0.58282256187446657</v>
      </c>
      <c r="I17" s="126">
        <f t="shared" si="3"/>
        <v>0.86988442070815897</v>
      </c>
      <c r="J17" s="61">
        <v>7889.625</v>
      </c>
      <c r="K17" s="133">
        <f t="shared" si="4"/>
        <v>0.83048684210526313</v>
      </c>
    </row>
    <row r="18" spans="1:12" s="3" customFormat="1" ht="17.25" customHeight="1" x14ac:dyDescent="0.25">
      <c r="A18" s="17" t="s">
        <v>76</v>
      </c>
      <c r="B18" s="15">
        <v>7169</v>
      </c>
      <c r="C18" s="32">
        <v>4847</v>
      </c>
      <c r="D18" s="125">
        <f t="shared" si="0"/>
        <v>0.67610545403822009</v>
      </c>
      <c r="E18" s="126">
        <f t="shared" si="1"/>
        <v>1.0647329984853859</v>
      </c>
      <c r="F18" s="32">
        <v>5965</v>
      </c>
      <c r="G18" s="44">
        <v>4152</v>
      </c>
      <c r="H18" s="129">
        <f t="shared" si="2"/>
        <v>0.69606035205364625</v>
      </c>
      <c r="I18" s="126">
        <f t="shared" si="3"/>
        <v>1.038896047841263</v>
      </c>
      <c r="J18" s="61">
        <v>11063.259999999998</v>
      </c>
      <c r="K18" s="133">
        <f t="shared" si="4"/>
        <v>1.1645536842105262</v>
      </c>
    </row>
    <row r="19" spans="1:12" s="3" customFormat="1" ht="17.25" customHeight="1" x14ac:dyDescent="0.25">
      <c r="A19" s="17" t="s">
        <v>53</v>
      </c>
      <c r="B19" s="15">
        <v>8022</v>
      </c>
      <c r="C19" s="32">
        <v>5203</v>
      </c>
      <c r="D19" s="125">
        <f t="shared" si="0"/>
        <v>0.64859137372226372</v>
      </c>
      <c r="E19" s="126">
        <f t="shared" si="1"/>
        <v>1.0214037381452972</v>
      </c>
      <c r="F19" s="32">
        <v>6168</v>
      </c>
      <c r="G19" s="44">
        <v>4220</v>
      </c>
      <c r="H19" s="129">
        <f t="shared" si="2"/>
        <v>0.68417639429312582</v>
      </c>
      <c r="I19" s="126">
        <f t="shared" si="3"/>
        <v>1.0211587974524265</v>
      </c>
      <c r="J19" s="61">
        <v>15896.22</v>
      </c>
      <c r="K19" s="133">
        <f t="shared" si="4"/>
        <v>1.6732863157894735</v>
      </c>
    </row>
    <row r="20" spans="1:12" s="3" customFormat="1" ht="17.25" customHeight="1" x14ac:dyDescent="0.25">
      <c r="A20" s="17" t="s">
        <v>77</v>
      </c>
      <c r="B20" s="15">
        <v>7624</v>
      </c>
      <c r="C20" s="32">
        <v>4999</v>
      </c>
      <c r="D20" s="125">
        <f t="shared" si="0"/>
        <v>0.65569254984260228</v>
      </c>
      <c r="E20" s="126">
        <f t="shared" si="1"/>
        <v>1.0325866926655154</v>
      </c>
      <c r="F20" s="32">
        <v>6077</v>
      </c>
      <c r="G20" s="44">
        <v>4158</v>
      </c>
      <c r="H20" s="129">
        <f t="shared" si="2"/>
        <v>0.68421918709889751</v>
      </c>
      <c r="I20" s="126">
        <f t="shared" si="3"/>
        <v>1.0212226673117872</v>
      </c>
      <c r="J20" s="61">
        <v>16388.16</v>
      </c>
      <c r="K20" s="133">
        <f t="shared" si="4"/>
        <v>1.7250694736842105</v>
      </c>
    </row>
    <row r="21" spans="1:12" s="3" customFormat="1" ht="17.25" customHeight="1" x14ac:dyDescent="0.25">
      <c r="A21" s="17" t="s">
        <v>78</v>
      </c>
      <c r="B21" s="15">
        <v>3468</v>
      </c>
      <c r="C21" s="32">
        <v>2361</v>
      </c>
      <c r="D21" s="125">
        <f t="shared" si="0"/>
        <v>0.6807958477508651</v>
      </c>
      <c r="E21" s="126">
        <f t="shared" si="1"/>
        <v>1.0721194452769529</v>
      </c>
      <c r="F21" s="32">
        <v>2843</v>
      </c>
      <c r="G21" s="44">
        <v>2042</v>
      </c>
      <c r="H21" s="129">
        <f t="shared" si="2"/>
        <v>0.7182553640520577</v>
      </c>
      <c r="I21" s="126">
        <f t="shared" si="3"/>
        <v>1.0720229314209815</v>
      </c>
      <c r="J21" s="61">
        <v>12333.75</v>
      </c>
      <c r="K21" s="133">
        <f t="shared" si="4"/>
        <v>1.2982894736842105</v>
      </c>
    </row>
    <row r="22" spans="1:12" s="3" customFormat="1" ht="17.25" customHeight="1" x14ac:dyDescent="0.25">
      <c r="A22" s="17" t="s">
        <v>56</v>
      </c>
      <c r="B22" s="15">
        <v>4273</v>
      </c>
      <c r="C22" s="32">
        <v>2817</v>
      </c>
      <c r="D22" s="125">
        <f t="shared" si="0"/>
        <v>0.65925579218347763</v>
      </c>
      <c r="E22" s="126">
        <f t="shared" si="1"/>
        <v>1.0381980979267365</v>
      </c>
      <c r="F22" s="32">
        <v>3222</v>
      </c>
      <c r="G22" s="44">
        <v>2195</v>
      </c>
      <c r="H22" s="129">
        <f t="shared" si="2"/>
        <v>0.68125387957790196</v>
      </c>
      <c r="I22" s="126">
        <f t="shared" si="3"/>
        <v>1.0167968351908985</v>
      </c>
      <c r="J22" s="61">
        <v>12180.17</v>
      </c>
      <c r="K22" s="133">
        <f t="shared" si="4"/>
        <v>1.2821231578947367</v>
      </c>
    </row>
    <row r="23" spans="1:12" s="3" customFormat="1" ht="17.25" customHeight="1" thickBot="1" x14ac:dyDescent="0.3">
      <c r="A23" s="18" t="s">
        <v>57</v>
      </c>
      <c r="B23" s="19">
        <v>6233</v>
      </c>
      <c r="C23" s="34">
        <v>4091</v>
      </c>
      <c r="D23" s="127">
        <f t="shared" si="0"/>
        <v>0.65634525910476493</v>
      </c>
      <c r="E23" s="131">
        <f t="shared" si="1"/>
        <v>1.0336145812673463</v>
      </c>
      <c r="F23" s="34">
        <v>4519</v>
      </c>
      <c r="G23" s="70">
        <v>3052</v>
      </c>
      <c r="H23" s="130">
        <f t="shared" si="2"/>
        <v>0.67537065722504974</v>
      </c>
      <c r="I23" s="131">
        <f t="shared" si="3"/>
        <v>1.0080159063060443</v>
      </c>
      <c r="J23" s="95">
        <v>12653.01</v>
      </c>
      <c r="K23" s="133">
        <f t="shared" si="4"/>
        <v>1.3318957894736843</v>
      </c>
      <c r="L23" s="56"/>
    </row>
    <row r="24" spans="1:12" s="7" customFormat="1" ht="17.25" customHeight="1" thickBot="1" x14ac:dyDescent="0.3">
      <c r="A24" s="21" t="s">
        <v>79</v>
      </c>
      <c r="B24" s="22">
        <v>94587</v>
      </c>
      <c r="C24" s="42">
        <v>60592</v>
      </c>
      <c r="D24" s="128">
        <f t="shared" si="0"/>
        <v>0.64059543066171887</v>
      </c>
      <c r="E24" s="132">
        <f t="shared" si="1"/>
        <v>1.0088117018294784</v>
      </c>
      <c r="F24" s="35">
        <v>78561</v>
      </c>
      <c r="G24" s="42">
        <v>51829</v>
      </c>
      <c r="H24" s="128">
        <f t="shared" si="2"/>
        <v>0.65972938226346411</v>
      </c>
      <c r="I24" s="132">
        <f t="shared" si="3"/>
        <v>0.98467071979621501</v>
      </c>
      <c r="J24" s="103">
        <v>10948.31</v>
      </c>
      <c r="K24" s="134">
        <f>(J24/9500)</f>
        <v>1.1524536842105262</v>
      </c>
      <c r="L24" s="57"/>
    </row>
    <row r="25" spans="1:12" s="7" customFormat="1" ht="17.25" customHeight="1" x14ac:dyDescent="0.25">
      <c r="A25" s="173" t="s">
        <v>89</v>
      </c>
      <c r="B25" s="174"/>
      <c r="C25" s="174"/>
      <c r="D25" s="174"/>
      <c r="E25" s="174"/>
      <c r="F25" s="174"/>
      <c r="G25" s="174"/>
      <c r="H25" s="174"/>
      <c r="I25" s="175"/>
      <c r="J25" s="174"/>
      <c r="K25" s="176"/>
    </row>
    <row r="26" spans="1:12" s="5" customFormat="1" ht="122.25" customHeight="1" thickBot="1" x14ac:dyDescent="0.3">
      <c r="A26" s="170" t="s">
        <v>80</v>
      </c>
      <c r="B26" s="171"/>
      <c r="C26" s="171"/>
      <c r="D26" s="171"/>
      <c r="E26" s="171"/>
      <c r="F26" s="171"/>
      <c r="G26" s="171"/>
      <c r="H26" s="171"/>
      <c r="I26" s="171"/>
      <c r="J26" s="171"/>
      <c r="K26" s="172"/>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SEPTEMBER 30, 2024</v>
      </c>
      <c r="B2" s="165"/>
      <c r="C2" s="165"/>
      <c r="D2" s="165"/>
      <c r="E2" s="165"/>
      <c r="F2" s="165"/>
      <c r="G2" s="165"/>
      <c r="H2" s="165"/>
      <c r="I2" s="165"/>
      <c r="J2" s="165"/>
      <c r="K2" s="166"/>
      <c r="L2" s="6"/>
      <c r="M2" s="6"/>
      <c r="N2" s="6"/>
    </row>
    <row r="3" spans="1:14" s="1" customFormat="1" ht="18.75" customHeight="1" thickBot="1" x14ac:dyDescent="0.3">
      <c r="A3" s="150" t="s">
        <v>81</v>
      </c>
      <c r="B3" s="165"/>
      <c r="C3" s="165"/>
      <c r="D3" s="165"/>
      <c r="E3" s="165"/>
      <c r="F3" s="165"/>
      <c r="G3" s="165"/>
      <c r="H3" s="165"/>
      <c r="I3" s="165"/>
      <c r="J3" s="165"/>
      <c r="K3" s="166"/>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ht="39.5" thickBot="1" x14ac:dyDescent="0.3">
      <c r="A5" s="118" t="s">
        <v>63</v>
      </c>
      <c r="B5" s="119" t="s">
        <v>64</v>
      </c>
      <c r="C5" s="121" t="s">
        <v>65</v>
      </c>
      <c r="D5" s="120" t="s">
        <v>66</v>
      </c>
      <c r="E5" s="116" t="s">
        <v>67</v>
      </c>
      <c r="F5" s="37" t="s">
        <v>68</v>
      </c>
      <c r="G5" s="121" t="s">
        <v>69</v>
      </c>
      <c r="H5" s="120" t="s">
        <v>70</v>
      </c>
      <c r="I5" s="116" t="s">
        <v>67</v>
      </c>
      <c r="J5" s="122" t="s">
        <v>71</v>
      </c>
      <c r="K5" s="59" t="s">
        <v>67</v>
      </c>
    </row>
    <row r="6" spans="1:14" s="3" customFormat="1" ht="17.25" customHeight="1" x14ac:dyDescent="0.25">
      <c r="A6" s="38" t="s">
        <v>42</v>
      </c>
      <c r="B6" s="106">
        <v>1415</v>
      </c>
      <c r="C6" s="107">
        <v>969</v>
      </c>
      <c r="D6" s="135">
        <f>+C6/B6</f>
        <v>0.68480565371024738</v>
      </c>
      <c r="E6" s="136">
        <f>D6/0.635</f>
        <v>1.0784341003310982</v>
      </c>
      <c r="F6" s="107">
        <v>1170</v>
      </c>
      <c r="G6" s="43">
        <v>800</v>
      </c>
      <c r="H6" s="137">
        <f>+G6/F6</f>
        <v>0.68376068376068377</v>
      </c>
      <c r="I6" s="136">
        <f>H6/0.67</f>
        <v>1.0205383339711698</v>
      </c>
      <c r="J6" s="108">
        <v>9606.76</v>
      </c>
      <c r="K6" s="138">
        <f>(J6/9500)</f>
        <v>1.0112378947368421</v>
      </c>
    </row>
    <row r="7" spans="1:14" s="3" customFormat="1" ht="17.25" customHeight="1" x14ac:dyDescent="0.25">
      <c r="A7" s="17" t="s">
        <v>43</v>
      </c>
      <c r="B7" s="15">
        <v>5176</v>
      </c>
      <c r="C7" s="32">
        <v>3550</v>
      </c>
      <c r="D7" s="125">
        <f t="shared" ref="D7:D22" si="0">+C7/B7</f>
        <v>0.68585780525502316</v>
      </c>
      <c r="E7" s="126">
        <f>D7/0.635</f>
        <v>1.0800910318976742</v>
      </c>
      <c r="F7" s="32">
        <v>4020</v>
      </c>
      <c r="G7" s="44">
        <v>2890</v>
      </c>
      <c r="H7" s="129">
        <f t="shared" ref="H7:H22" si="1">+G7/F7</f>
        <v>0.71890547263681592</v>
      </c>
      <c r="I7" s="126">
        <f>H7/0.67</f>
        <v>1.0729932427415163</v>
      </c>
      <c r="J7" s="61">
        <v>13846.18</v>
      </c>
      <c r="K7" s="133">
        <f>(J7/9500)</f>
        <v>1.4574926315789474</v>
      </c>
    </row>
    <row r="8" spans="1:14" s="3" customFormat="1" ht="17.25" customHeight="1" x14ac:dyDescent="0.25">
      <c r="A8" s="17" t="s">
        <v>44</v>
      </c>
      <c r="B8" s="15">
        <v>4154</v>
      </c>
      <c r="C8" s="32">
        <v>2867</v>
      </c>
      <c r="D8" s="125">
        <f t="shared" si="0"/>
        <v>0.69017814155031298</v>
      </c>
      <c r="E8" s="126">
        <f t="shared" ref="E8:E20" si="2">D8/0.635</f>
        <v>1.0868947111028551</v>
      </c>
      <c r="F8" s="32">
        <v>3602</v>
      </c>
      <c r="G8" s="44">
        <v>2556</v>
      </c>
      <c r="H8" s="129">
        <f t="shared" si="1"/>
        <v>0.70960577456968355</v>
      </c>
      <c r="I8" s="126">
        <f t="shared" ref="I8:I20" si="3">H8/0.67</f>
        <v>1.059113096372662</v>
      </c>
      <c r="J8" s="61">
        <v>11524.65</v>
      </c>
      <c r="K8" s="133">
        <f t="shared" ref="K8:K20" si="4">(J8/9500)</f>
        <v>1.213121052631579</v>
      </c>
    </row>
    <row r="9" spans="1:14" s="3" customFormat="1" ht="17.25" customHeight="1" x14ac:dyDescent="0.25">
      <c r="A9" s="17" t="s">
        <v>45</v>
      </c>
      <c r="B9" s="15">
        <v>3377</v>
      </c>
      <c r="C9" s="32">
        <v>2261</v>
      </c>
      <c r="D9" s="125">
        <f t="shared" si="0"/>
        <v>0.66952916790050343</v>
      </c>
      <c r="E9" s="126">
        <f t="shared" si="2"/>
        <v>1.0543766423629974</v>
      </c>
      <c r="F9" s="32">
        <v>3053</v>
      </c>
      <c r="G9" s="44">
        <v>2202</v>
      </c>
      <c r="H9" s="129">
        <f t="shared" si="1"/>
        <v>0.72125777923354073</v>
      </c>
      <c r="I9" s="126">
        <f t="shared" si="3"/>
        <v>1.0765041481097621</v>
      </c>
      <c r="J9" s="61">
        <v>12535.6</v>
      </c>
      <c r="K9" s="133">
        <f t="shared" si="4"/>
        <v>1.3195368421052631</v>
      </c>
    </row>
    <row r="10" spans="1:14" s="3" customFormat="1" ht="17.25" customHeight="1" x14ac:dyDescent="0.25">
      <c r="A10" s="17" t="s">
        <v>72</v>
      </c>
      <c r="B10" s="15">
        <v>1509</v>
      </c>
      <c r="C10" s="32">
        <v>1005</v>
      </c>
      <c r="D10" s="125">
        <f t="shared" si="0"/>
        <v>0.66600397614314111</v>
      </c>
      <c r="E10" s="126">
        <f t="shared" si="2"/>
        <v>1.0488251592805371</v>
      </c>
      <c r="F10" s="32">
        <v>1475</v>
      </c>
      <c r="G10" s="44">
        <v>979</v>
      </c>
      <c r="H10" s="129">
        <f t="shared" si="1"/>
        <v>0.66372881355932201</v>
      </c>
      <c r="I10" s="126">
        <f t="shared" si="3"/>
        <v>0.99064002023779396</v>
      </c>
      <c r="J10" s="61">
        <v>11582.13</v>
      </c>
      <c r="K10" s="133">
        <f t="shared" si="4"/>
        <v>1.2191715789473683</v>
      </c>
    </row>
    <row r="11" spans="1:14" s="3" customFormat="1" ht="17.25" customHeight="1" x14ac:dyDescent="0.25">
      <c r="A11" s="17" t="s">
        <v>47</v>
      </c>
      <c r="B11" s="15">
        <v>5208</v>
      </c>
      <c r="C11" s="32">
        <v>3488</v>
      </c>
      <c r="D11" s="125">
        <f t="shared" si="0"/>
        <v>0.66973886328725041</v>
      </c>
      <c r="E11" s="126">
        <f t="shared" si="2"/>
        <v>1.0547068713185046</v>
      </c>
      <c r="F11" s="32">
        <v>4054</v>
      </c>
      <c r="G11" s="44">
        <v>2931</v>
      </c>
      <c r="H11" s="129">
        <f t="shared" si="1"/>
        <v>0.72298963986186482</v>
      </c>
      <c r="I11" s="126">
        <f t="shared" si="3"/>
        <v>1.0790890147192012</v>
      </c>
      <c r="J11" s="61">
        <v>12219.955</v>
      </c>
      <c r="K11" s="133">
        <f t="shared" si="4"/>
        <v>1.2863110526315789</v>
      </c>
    </row>
    <row r="12" spans="1:14" s="3" customFormat="1" ht="17.25" customHeight="1" x14ac:dyDescent="0.25">
      <c r="A12" s="14" t="s">
        <v>73</v>
      </c>
      <c r="B12" s="15">
        <v>1427</v>
      </c>
      <c r="C12" s="32">
        <v>961</v>
      </c>
      <c r="D12" s="125">
        <f t="shared" si="0"/>
        <v>0.67344078486334968</v>
      </c>
      <c r="E12" s="126">
        <f t="shared" si="2"/>
        <v>1.0605366690761413</v>
      </c>
      <c r="F12" s="32">
        <v>1377</v>
      </c>
      <c r="G12" s="44">
        <v>974</v>
      </c>
      <c r="H12" s="129">
        <f t="shared" si="1"/>
        <v>0.70733478576615827</v>
      </c>
      <c r="I12" s="126">
        <f t="shared" si="3"/>
        <v>1.0557235608450122</v>
      </c>
      <c r="J12" s="61">
        <v>10798.5</v>
      </c>
      <c r="K12" s="133">
        <f t="shared" si="4"/>
        <v>1.1366842105263157</v>
      </c>
    </row>
    <row r="13" spans="1:14" s="3" customFormat="1" ht="17.25" customHeight="1" x14ac:dyDescent="0.25">
      <c r="A13" s="17" t="s">
        <v>74</v>
      </c>
      <c r="B13" s="15">
        <v>3153</v>
      </c>
      <c r="C13" s="32">
        <v>2097</v>
      </c>
      <c r="D13" s="125">
        <f t="shared" si="0"/>
        <v>0.66508087535680305</v>
      </c>
      <c r="E13" s="126">
        <f t="shared" si="2"/>
        <v>1.0473714572548078</v>
      </c>
      <c r="F13" s="32">
        <v>2694</v>
      </c>
      <c r="G13" s="44">
        <v>1917</v>
      </c>
      <c r="H13" s="129">
        <f t="shared" si="1"/>
        <v>0.7115812917594655</v>
      </c>
      <c r="I13" s="126">
        <f t="shared" si="3"/>
        <v>1.0620616294917395</v>
      </c>
      <c r="J13" s="61">
        <v>12967.53</v>
      </c>
      <c r="K13" s="133">
        <f t="shared" si="4"/>
        <v>1.3650031578947368</v>
      </c>
    </row>
    <row r="14" spans="1:14" s="3" customFormat="1" ht="17.25" customHeight="1" x14ac:dyDescent="0.25">
      <c r="A14" s="17" t="s">
        <v>75</v>
      </c>
      <c r="B14" s="15">
        <v>2197</v>
      </c>
      <c r="C14" s="32">
        <v>1469</v>
      </c>
      <c r="D14" s="125">
        <f t="shared" si="0"/>
        <v>0.66863905325443784</v>
      </c>
      <c r="E14" s="126">
        <f t="shared" si="2"/>
        <v>1.0529748870148627</v>
      </c>
      <c r="F14" s="32">
        <v>1844</v>
      </c>
      <c r="G14" s="44">
        <v>1283</v>
      </c>
      <c r="H14" s="129">
        <f t="shared" si="1"/>
        <v>0.69577006507592187</v>
      </c>
      <c r="I14" s="126">
        <f t="shared" si="3"/>
        <v>1.0384627836954057</v>
      </c>
      <c r="J14" s="61">
        <v>10520</v>
      </c>
      <c r="K14" s="133">
        <f t="shared" si="4"/>
        <v>1.1073684210526316</v>
      </c>
    </row>
    <row r="15" spans="1:14" s="3" customFormat="1" ht="17.25" customHeight="1" x14ac:dyDescent="0.25">
      <c r="A15" s="17" t="s">
        <v>51</v>
      </c>
      <c r="B15" s="15">
        <v>6270</v>
      </c>
      <c r="C15" s="32">
        <v>4426</v>
      </c>
      <c r="D15" s="125">
        <f t="shared" si="0"/>
        <v>0.70590111642743225</v>
      </c>
      <c r="E15" s="126">
        <f t="shared" si="2"/>
        <v>1.1116553014605233</v>
      </c>
      <c r="F15" s="32">
        <v>5086</v>
      </c>
      <c r="G15" s="44">
        <v>3692</v>
      </c>
      <c r="H15" s="129">
        <f t="shared" si="1"/>
        <v>0.72591427447896184</v>
      </c>
      <c r="I15" s="126">
        <f t="shared" si="3"/>
        <v>1.0834541410133758</v>
      </c>
      <c r="J15" s="61">
        <v>9416.15</v>
      </c>
      <c r="K15" s="133">
        <f t="shared" si="4"/>
        <v>0.99117368421052632</v>
      </c>
    </row>
    <row r="16" spans="1:14" s="3" customFormat="1" ht="17.25" customHeight="1" x14ac:dyDescent="0.25">
      <c r="A16" s="17" t="s">
        <v>76</v>
      </c>
      <c r="B16" s="15">
        <v>4880</v>
      </c>
      <c r="C16" s="32">
        <v>3347</v>
      </c>
      <c r="D16" s="125">
        <f t="shared" si="0"/>
        <v>0.68586065573770494</v>
      </c>
      <c r="E16" s="126">
        <f t="shared" si="2"/>
        <v>1.0800955208467795</v>
      </c>
      <c r="F16" s="32">
        <v>3961</v>
      </c>
      <c r="G16" s="44">
        <v>2840</v>
      </c>
      <c r="H16" s="129">
        <f t="shared" si="1"/>
        <v>0.71699065892451397</v>
      </c>
      <c r="I16" s="126">
        <f t="shared" si="3"/>
        <v>1.0701353118276327</v>
      </c>
      <c r="J16" s="61">
        <v>12835.93</v>
      </c>
      <c r="K16" s="133">
        <f t="shared" si="4"/>
        <v>1.3511505263157895</v>
      </c>
    </row>
    <row r="17" spans="1:12" s="3" customFormat="1" ht="17.25" customHeight="1" x14ac:dyDescent="0.25">
      <c r="A17" s="17" t="s">
        <v>53</v>
      </c>
      <c r="B17" s="15">
        <v>6609</v>
      </c>
      <c r="C17" s="32">
        <v>4377</v>
      </c>
      <c r="D17" s="125">
        <f t="shared" si="0"/>
        <v>0.66227871084884249</v>
      </c>
      <c r="E17" s="126">
        <f t="shared" si="2"/>
        <v>1.0429585997619566</v>
      </c>
      <c r="F17" s="32">
        <v>5000</v>
      </c>
      <c r="G17" s="44">
        <v>3512</v>
      </c>
      <c r="H17" s="129">
        <f t="shared" si="1"/>
        <v>0.70240000000000002</v>
      </c>
      <c r="I17" s="126">
        <f t="shared" si="3"/>
        <v>1.0483582089552239</v>
      </c>
      <c r="J17" s="61">
        <v>18100</v>
      </c>
      <c r="K17" s="133">
        <f t="shared" si="4"/>
        <v>1.9052631578947368</v>
      </c>
    </row>
    <row r="18" spans="1:12" s="3" customFormat="1" ht="17.25" customHeight="1" x14ac:dyDescent="0.25">
      <c r="A18" s="17" t="s">
        <v>77</v>
      </c>
      <c r="B18" s="15">
        <v>6494</v>
      </c>
      <c r="C18" s="32">
        <v>4277</v>
      </c>
      <c r="D18" s="125">
        <f t="shared" si="0"/>
        <v>0.65860794579611948</v>
      </c>
      <c r="E18" s="126">
        <f t="shared" si="2"/>
        <v>1.0371778673954637</v>
      </c>
      <c r="F18" s="32">
        <v>5167</v>
      </c>
      <c r="G18" s="44">
        <v>3589</v>
      </c>
      <c r="H18" s="129">
        <f t="shared" si="1"/>
        <v>0.69460034836462159</v>
      </c>
      <c r="I18" s="126">
        <f t="shared" si="3"/>
        <v>1.0367169378576442</v>
      </c>
      <c r="J18" s="61">
        <v>18420.34</v>
      </c>
      <c r="K18" s="133">
        <f t="shared" si="4"/>
        <v>1.938983157894737</v>
      </c>
    </row>
    <row r="19" spans="1:12" s="3" customFormat="1" ht="17.25" customHeight="1" x14ac:dyDescent="0.25">
      <c r="A19" s="17" t="s">
        <v>78</v>
      </c>
      <c r="B19" s="15">
        <v>2677</v>
      </c>
      <c r="C19" s="32">
        <v>1817</v>
      </c>
      <c r="D19" s="125">
        <f t="shared" si="0"/>
        <v>0.6787448636533433</v>
      </c>
      <c r="E19" s="126">
        <f t="shared" si="2"/>
        <v>1.0688895490603831</v>
      </c>
      <c r="F19" s="32">
        <v>2130</v>
      </c>
      <c r="G19" s="44">
        <v>1550</v>
      </c>
      <c r="H19" s="129">
        <f t="shared" si="1"/>
        <v>0.72769953051643188</v>
      </c>
      <c r="I19" s="126">
        <f t="shared" si="3"/>
        <v>1.0861187022633312</v>
      </c>
      <c r="J19" s="61">
        <v>12782.25</v>
      </c>
      <c r="K19" s="133">
        <f t="shared" si="4"/>
        <v>1.3454999999999999</v>
      </c>
    </row>
    <row r="20" spans="1:12" s="3" customFormat="1" ht="17.25" customHeight="1" x14ac:dyDescent="0.25">
      <c r="A20" s="17" t="s">
        <v>56</v>
      </c>
      <c r="B20" s="15">
        <v>3140</v>
      </c>
      <c r="C20" s="32">
        <v>2062</v>
      </c>
      <c r="D20" s="125">
        <f t="shared" si="0"/>
        <v>0.65668789808917194</v>
      </c>
      <c r="E20" s="126">
        <f t="shared" si="2"/>
        <v>1.0341541702191683</v>
      </c>
      <c r="F20" s="32">
        <v>2155</v>
      </c>
      <c r="G20" s="44">
        <v>1516</v>
      </c>
      <c r="H20" s="129">
        <f t="shared" si="1"/>
        <v>0.70348027842227379</v>
      </c>
      <c r="I20" s="126">
        <f t="shared" si="3"/>
        <v>1.0499705648093638</v>
      </c>
      <c r="J20" s="61">
        <v>13436.225</v>
      </c>
      <c r="K20" s="133">
        <f t="shared" si="4"/>
        <v>1.4143394736842105</v>
      </c>
    </row>
    <row r="21" spans="1:12" s="3" customFormat="1" ht="17.25" customHeight="1" thickBot="1" x14ac:dyDescent="0.3">
      <c r="A21" s="18" t="s">
        <v>57</v>
      </c>
      <c r="B21" s="19">
        <v>4510</v>
      </c>
      <c r="C21" s="34">
        <v>3043</v>
      </c>
      <c r="D21" s="127">
        <f t="shared" si="0"/>
        <v>0.67472283813747225</v>
      </c>
      <c r="E21" s="126">
        <f>D21/0.635</f>
        <v>1.0625556506101925</v>
      </c>
      <c r="F21" s="34">
        <v>3482</v>
      </c>
      <c r="G21" s="70">
        <v>2459</v>
      </c>
      <c r="H21" s="129">
        <f t="shared" si="1"/>
        <v>0.70620333141872482</v>
      </c>
      <c r="I21" s="126">
        <f>H21/0.67</f>
        <v>1.0540348230130221</v>
      </c>
      <c r="J21" s="95">
        <v>14882</v>
      </c>
      <c r="K21" s="133">
        <f>(J21/9500)</f>
        <v>1.5665263157894738</v>
      </c>
      <c r="L21" s="56"/>
    </row>
    <row r="22" spans="1:12" s="7" customFormat="1" ht="17.25" customHeight="1" thickBot="1" x14ac:dyDescent="0.3">
      <c r="A22" s="21" t="s">
        <v>79</v>
      </c>
      <c r="B22" s="22">
        <v>62196</v>
      </c>
      <c r="C22" s="42">
        <v>42016</v>
      </c>
      <c r="D22" s="128">
        <f t="shared" si="0"/>
        <v>0.67554183548781277</v>
      </c>
      <c r="E22" s="132">
        <f>D22/0.635</f>
        <v>1.0638454102170281</v>
      </c>
      <c r="F22" s="102">
        <v>50270</v>
      </c>
      <c r="G22" s="42">
        <v>35690</v>
      </c>
      <c r="H22" s="128">
        <f t="shared" si="1"/>
        <v>0.709966182613885</v>
      </c>
      <c r="I22" s="132">
        <f>H22/0.67</f>
        <v>1.0596510188266939</v>
      </c>
      <c r="J22" s="103">
        <v>12910.32</v>
      </c>
      <c r="K22" s="134">
        <f>(J22/9500)</f>
        <v>1.3589810526315789</v>
      </c>
      <c r="L22" s="57"/>
    </row>
    <row r="23" spans="1:12" s="7" customFormat="1" ht="17.25" customHeight="1" x14ac:dyDescent="0.25">
      <c r="A23" s="173" t="str">
        <f>'2 - Job Seeker'!A25:K25</f>
        <v>*State Labor Exchange Goals:   Q2 EE Rate = 63.5%    Q4 EE Rate = 67%    Median Earnings = $9500</v>
      </c>
      <c r="B23" s="174"/>
      <c r="C23" s="174"/>
      <c r="D23" s="174"/>
      <c r="E23" s="174"/>
      <c r="F23" s="174"/>
      <c r="G23" s="174"/>
      <c r="H23" s="174"/>
      <c r="I23" s="174"/>
      <c r="J23" s="174"/>
      <c r="K23" s="189"/>
    </row>
    <row r="24" spans="1:12" s="5" customFormat="1" ht="122.25" customHeight="1" thickBot="1" x14ac:dyDescent="0.3">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6"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SEPTEMBER 30, 2024</v>
      </c>
      <c r="B2" s="194"/>
      <c r="C2" s="194"/>
      <c r="D2" s="194"/>
      <c r="E2" s="194"/>
      <c r="F2" s="194"/>
      <c r="G2" s="194"/>
      <c r="H2" s="194"/>
      <c r="I2" s="194"/>
      <c r="J2" s="194"/>
      <c r="K2" s="195"/>
    </row>
    <row r="3" spans="1:13" s="96" customFormat="1" ht="20.149999999999999" customHeight="1" thickBot="1" x14ac:dyDescent="0.3">
      <c r="A3" s="196" t="s">
        <v>82</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103</v>
      </c>
      <c r="C6" s="107">
        <v>59</v>
      </c>
      <c r="D6" s="135">
        <f>+C6/B6</f>
        <v>0.57281553398058249</v>
      </c>
      <c r="E6" s="136">
        <f>D6/0.63</f>
        <v>0.90923100631838494</v>
      </c>
      <c r="F6" s="107">
        <v>135</v>
      </c>
      <c r="G6" s="43">
        <v>66</v>
      </c>
      <c r="H6" s="137">
        <f>+G6/F6</f>
        <v>0.48888888888888887</v>
      </c>
      <c r="I6" s="136">
        <f>H6/0.63</f>
        <v>0.77601410934744264</v>
      </c>
      <c r="J6" s="108">
        <v>10636</v>
      </c>
      <c r="K6" s="138">
        <f>(J6/9500)</f>
        <v>1.119578947368421</v>
      </c>
    </row>
    <row r="7" spans="1:13" s="97" customFormat="1" ht="16.5" customHeight="1" x14ac:dyDescent="0.25">
      <c r="A7" s="17" t="s">
        <v>43</v>
      </c>
      <c r="B7" s="15">
        <v>225</v>
      </c>
      <c r="C7" s="32">
        <v>123</v>
      </c>
      <c r="D7" s="125">
        <f t="shared" ref="D7:D22" si="0">+C7/B7</f>
        <v>0.54666666666666663</v>
      </c>
      <c r="E7" s="126">
        <f>D7/0.63</f>
        <v>0.86772486772486768</v>
      </c>
      <c r="F7" s="32">
        <v>199</v>
      </c>
      <c r="G7" s="44">
        <v>105</v>
      </c>
      <c r="H7" s="129">
        <f t="shared" ref="H7:H22" si="1">+G7/F7</f>
        <v>0.52763819095477382</v>
      </c>
      <c r="I7" s="126">
        <f>H7/0.63</f>
        <v>0.83752093802345051</v>
      </c>
      <c r="J7" s="61">
        <v>14168.76</v>
      </c>
      <c r="K7" s="133">
        <f>(J7/9500)</f>
        <v>1.4914484210526315</v>
      </c>
    </row>
    <row r="8" spans="1:13" s="97" customFormat="1" ht="16.5" customHeight="1" x14ac:dyDescent="0.25">
      <c r="A8" s="17" t="s">
        <v>44</v>
      </c>
      <c r="B8" s="15">
        <v>203</v>
      </c>
      <c r="C8" s="32">
        <v>119</v>
      </c>
      <c r="D8" s="125">
        <f t="shared" si="0"/>
        <v>0.58620689655172409</v>
      </c>
      <c r="E8" s="126">
        <f t="shared" ref="E8:E20" si="2">D8/0.63</f>
        <v>0.93048713738368904</v>
      </c>
      <c r="F8" s="32">
        <v>148</v>
      </c>
      <c r="G8" s="44">
        <v>79</v>
      </c>
      <c r="H8" s="129">
        <f t="shared" si="1"/>
        <v>0.53378378378378377</v>
      </c>
      <c r="I8" s="126">
        <f t="shared" ref="I8:I20" si="3">H8/0.63</f>
        <v>0.84727584727584726</v>
      </c>
      <c r="J8" s="61">
        <v>12390.63</v>
      </c>
      <c r="K8" s="133">
        <f t="shared" ref="K8:K20" si="4">(J8/9500)</f>
        <v>1.3042768421052631</v>
      </c>
    </row>
    <row r="9" spans="1:13" s="97" customFormat="1" ht="16.5" customHeight="1" x14ac:dyDescent="0.25">
      <c r="A9" s="17" t="s">
        <v>45</v>
      </c>
      <c r="B9" s="15">
        <v>137</v>
      </c>
      <c r="C9" s="32">
        <v>75</v>
      </c>
      <c r="D9" s="125">
        <f t="shared" si="0"/>
        <v>0.54744525547445255</v>
      </c>
      <c r="E9" s="126">
        <f t="shared" si="2"/>
        <v>0.86896072297532145</v>
      </c>
      <c r="F9" s="32">
        <v>138</v>
      </c>
      <c r="G9" s="44">
        <v>80</v>
      </c>
      <c r="H9" s="129">
        <f t="shared" si="1"/>
        <v>0.57971014492753625</v>
      </c>
      <c r="I9" s="126">
        <f t="shared" si="3"/>
        <v>0.92017483321831151</v>
      </c>
      <c r="J9" s="61">
        <v>12477.73</v>
      </c>
      <c r="K9" s="133">
        <f t="shared" si="4"/>
        <v>1.3134452631578948</v>
      </c>
    </row>
    <row r="10" spans="1:13" s="97" customFormat="1" ht="16.5" customHeight="1" x14ac:dyDescent="0.25">
      <c r="A10" s="17" t="s">
        <v>72</v>
      </c>
      <c r="B10" s="15">
        <v>112</v>
      </c>
      <c r="C10" s="32">
        <v>61</v>
      </c>
      <c r="D10" s="125">
        <f>IF(B10&gt;0,C10/B10,0)</f>
        <v>0.5446428571428571</v>
      </c>
      <c r="E10" s="126">
        <f t="shared" si="2"/>
        <v>0.86451247165532874</v>
      </c>
      <c r="F10" s="32">
        <v>281</v>
      </c>
      <c r="G10" s="44">
        <v>163</v>
      </c>
      <c r="H10" s="129">
        <f t="shared" si="1"/>
        <v>0.58007117437722422</v>
      </c>
      <c r="I10" s="126">
        <f t="shared" si="3"/>
        <v>0.92074789583686378</v>
      </c>
      <c r="J10" s="61">
        <v>8092.09</v>
      </c>
      <c r="K10" s="133">
        <f t="shared" si="4"/>
        <v>0.8517989473684211</v>
      </c>
    </row>
    <row r="11" spans="1:13" s="97" customFormat="1" ht="16.5" customHeight="1" x14ac:dyDescent="0.25">
      <c r="A11" s="17" t="s">
        <v>47</v>
      </c>
      <c r="B11" s="15">
        <v>256</v>
      </c>
      <c r="C11" s="32">
        <v>156</v>
      </c>
      <c r="D11" s="125">
        <f t="shared" si="0"/>
        <v>0.609375</v>
      </c>
      <c r="E11" s="126">
        <f t="shared" si="2"/>
        <v>0.96726190476190477</v>
      </c>
      <c r="F11" s="32">
        <v>122</v>
      </c>
      <c r="G11" s="44">
        <v>71</v>
      </c>
      <c r="H11" s="129">
        <f t="shared" si="1"/>
        <v>0.58196721311475408</v>
      </c>
      <c r="I11" s="126">
        <f t="shared" si="3"/>
        <v>0.92375748113453027</v>
      </c>
      <c r="J11" s="61">
        <v>12648.045</v>
      </c>
      <c r="K11" s="133">
        <f t="shared" si="4"/>
        <v>1.3313731578947368</v>
      </c>
    </row>
    <row r="12" spans="1:13" s="97" customFormat="1" ht="16.5" customHeight="1" x14ac:dyDescent="0.25">
      <c r="A12" s="14" t="s">
        <v>73</v>
      </c>
      <c r="B12" s="15">
        <v>113</v>
      </c>
      <c r="C12" s="32">
        <v>59</v>
      </c>
      <c r="D12" s="125">
        <f t="shared" si="0"/>
        <v>0.52212389380530977</v>
      </c>
      <c r="E12" s="126">
        <f t="shared" si="2"/>
        <v>0.8287680854052536</v>
      </c>
      <c r="F12" s="32">
        <v>123</v>
      </c>
      <c r="G12" s="44">
        <v>72</v>
      </c>
      <c r="H12" s="129">
        <f t="shared" si="1"/>
        <v>0.58536585365853655</v>
      </c>
      <c r="I12" s="126">
        <f t="shared" si="3"/>
        <v>0.9291521486643437</v>
      </c>
      <c r="J12" s="61">
        <v>9952.67</v>
      </c>
      <c r="K12" s="133">
        <f t="shared" si="4"/>
        <v>1.0476494736842106</v>
      </c>
    </row>
    <row r="13" spans="1:13" s="97" customFormat="1" ht="16.5" customHeight="1" x14ac:dyDescent="0.25">
      <c r="A13" s="17" t="s">
        <v>74</v>
      </c>
      <c r="B13" s="15">
        <v>147</v>
      </c>
      <c r="C13" s="32">
        <v>99</v>
      </c>
      <c r="D13" s="125">
        <f t="shared" si="0"/>
        <v>0.67346938775510201</v>
      </c>
      <c r="E13" s="126">
        <f t="shared" si="2"/>
        <v>1.0689990281827015</v>
      </c>
      <c r="F13" s="32">
        <v>218</v>
      </c>
      <c r="G13" s="44">
        <v>128</v>
      </c>
      <c r="H13" s="129">
        <f t="shared" si="1"/>
        <v>0.58715596330275233</v>
      </c>
      <c r="I13" s="126">
        <f t="shared" si="3"/>
        <v>0.93199359254405134</v>
      </c>
      <c r="J13" s="61">
        <v>15507.71</v>
      </c>
      <c r="K13" s="133">
        <f t="shared" si="4"/>
        <v>1.6323905263157894</v>
      </c>
    </row>
    <row r="14" spans="1:13" s="97" customFormat="1" ht="16.5" customHeight="1" x14ac:dyDescent="0.25">
      <c r="A14" s="17" t="s">
        <v>75</v>
      </c>
      <c r="B14" s="15">
        <v>176</v>
      </c>
      <c r="C14" s="32">
        <v>98</v>
      </c>
      <c r="D14" s="125">
        <f t="shared" si="0"/>
        <v>0.55681818181818177</v>
      </c>
      <c r="E14" s="126">
        <f t="shared" si="2"/>
        <v>0.88383838383838376</v>
      </c>
      <c r="F14" s="32">
        <v>141</v>
      </c>
      <c r="G14" s="44">
        <v>83</v>
      </c>
      <c r="H14" s="129">
        <f t="shared" si="1"/>
        <v>0.58865248226950351</v>
      </c>
      <c r="I14" s="126">
        <f t="shared" si="3"/>
        <v>0.93436901947540241</v>
      </c>
      <c r="J14" s="61">
        <v>10112.529999999999</v>
      </c>
      <c r="K14" s="133">
        <f t="shared" si="4"/>
        <v>1.0644768421052631</v>
      </c>
    </row>
    <row r="15" spans="1:13" s="97" customFormat="1" ht="16.5" customHeight="1" x14ac:dyDescent="0.25">
      <c r="A15" s="17" t="s">
        <v>51</v>
      </c>
      <c r="B15" s="15">
        <v>340</v>
      </c>
      <c r="C15" s="32">
        <v>200</v>
      </c>
      <c r="D15" s="125">
        <f t="shared" si="0"/>
        <v>0.58823529411764708</v>
      </c>
      <c r="E15" s="126">
        <f t="shared" si="2"/>
        <v>0.93370681605975725</v>
      </c>
      <c r="F15" s="32">
        <v>279</v>
      </c>
      <c r="G15" s="44">
        <v>166</v>
      </c>
      <c r="H15" s="129">
        <f t="shared" si="1"/>
        <v>0.59498207885304655</v>
      </c>
      <c r="I15" s="126">
        <f t="shared" si="3"/>
        <v>0.944415998179439</v>
      </c>
      <c r="J15" s="61">
        <v>9039.6850000000013</v>
      </c>
      <c r="K15" s="133">
        <f t="shared" si="4"/>
        <v>0.9515457894736844</v>
      </c>
    </row>
    <row r="16" spans="1:13" s="97" customFormat="1" ht="16.5" customHeight="1" x14ac:dyDescent="0.25">
      <c r="A16" s="17" t="s">
        <v>76</v>
      </c>
      <c r="B16" s="15">
        <v>150</v>
      </c>
      <c r="C16" s="32">
        <v>88</v>
      </c>
      <c r="D16" s="125">
        <f t="shared" si="0"/>
        <v>0.58666666666666667</v>
      </c>
      <c r="E16" s="126">
        <f t="shared" si="2"/>
        <v>0.93121693121693117</v>
      </c>
      <c r="F16" s="32">
        <v>144</v>
      </c>
      <c r="G16" s="44">
        <v>89</v>
      </c>
      <c r="H16" s="129">
        <f t="shared" si="1"/>
        <v>0.61805555555555558</v>
      </c>
      <c r="I16" s="126">
        <f t="shared" si="3"/>
        <v>0.98104056437389775</v>
      </c>
      <c r="J16" s="61">
        <v>15655.470000000001</v>
      </c>
      <c r="K16" s="133">
        <f t="shared" si="4"/>
        <v>1.647944210526316</v>
      </c>
    </row>
    <row r="17" spans="1:12" s="97" customFormat="1" ht="16.5" customHeight="1" x14ac:dyDescent="0.25">
      <c r="A17" s="17" t="s">
        <v>53</v>
      </c>
      <c r="B17" s="15">
        <v>231</v>
      </c>
      <c r="C17" s="32">
        <v>126</v>
      </c>
      <c r="D17" s="125">
        <f t="shared" si="0"/>
        <v>0.54545454545454541</v>
      </c>
      <c r="E17" s="126">
        <f t="shared" si="2"/>
        <v>0.86580086580086568</v>
      </c>
      <c r="F17" s="32">
        <v>238</v>
      </c>
      <c r="G17" s="44">
        <v>152</v>
      </c>
      <c r="H17" s="129">
        <f t="shared" si="1"/>
        <v>0.6386554621848739</v>
      </c>
      <c r="I17" s="126">
        <f t="shared" si="3"/>
        <v>1.0137388288648792</v>
      </c>
      <c r="J17" s="61">
        <v>14111.11</v>
      </c>
      <c r="K17" s="133">
        <f t="shared" si="4"/>
        <v>1.4853800000000001</v>
      </c>
    </row>
    <row r="18" spans="1:12" s="97" customFormat="1" ht="16.5" customHeight="1" x14ac:dyDescent="0.25">
      <c r="A18" s="17" t="s">
        <v>77</v>
      </c>
      <c r="B18" s="15">
        <v>238</v>
      </c>
      <c r="C18" s="32">
        <v>132</v>
      </c>
      <c r="D18" s="125">
        <f>IF(B18&gt;0,C18/B18,0)</f>
        <v>0.55462184873949583</v>
      </c>
      <c r="E18" s="126">
        <f t="shared" si="2"/>
        <v>0.88035214085634261</v>
      </c>
      <c r="F18" s="32">
        <v>165</v>
      </c>
      <c r="G18" s="44">
        <v>106</v>
      </c>
      <c r="H18" s="129">
        <f t="shared" si="1"/>
        <v>0.64242424242424245</v>
      </c>
      <c r="I18" s="126">
        <f t="shared" si="3"/>
        <v>1.0197210197210198</v>
      </c>
      <c r="J18" s="61">
        <v>14011.744999999999</v>
      </c>
      <c r="K18" s="133">
        <f t="shared" si="4"/>
        <v>1.4749205263157894</v>
      </c>
    </row>
    <row r="19" spans="1:12" s="97" customFormat="1" ht="16.5" customHeight="1" x14ac:dyDescent="0.25">
      <c r="A19" s="17" t="s">
        <v>78</v>
      </c>
      <c r="B19" s="15">
        <v>139</v>
      </c>
      <c r="C19" s="32">
        <v>86</v>
      </c>
      <c r="D19" s="125">
        <f t="shared" si="0"/>
        <v>0.61870503597122306</v>
      </c>
      <c r="E19" s="126">
        <f t="shared" si="2"/>
        <v>0.98207148566860802</v>
      </c>
      <c r="F19" s="32">
        <v>163</v>
      </c>
      <c r="G19" s="44">
        <v>105</v>
      </c>
      <c r="H19" s="129">
        <f t="shared" si="1"/>
        <v>0.64417177914110424</v>
      </c>
      <c r="I19" s="126">
        <f t="shared" si="3"/>
        <v>1.0224948875255622</v>
      </c>
      <c r="J19" s="61">
        <v>12731.095000000001</v>
      </c>
      <c r="K19" s="133">
        <f t="shared" si="4"/>
        <v>1.3401152631578948</v>
      </c>
    </row>
    <row r="20" spans="1:12" s="97" customFormat="1" ht="16.5" customHeight="1" x14ac:dyDescent="0.25">
      <c r="A20" s="17" t="s">
        <v>56</v>
      </c>
      <c r="B20" s="15">
        <v>175</v>
      </c>
      <c r="C20" s="32">
        <v>94</v>
      </c>
      <c r="D20" s="125">
        <f t="shared" si="0"/>
        <v>0.53714285714285714</v>
      </c>
      <c r="E20" s="126">
        <f t="shared" si="2"/>
        <v>0.85260770975056688</v>
      </c>
      <c r="F20" s="32">
        <v>191</v>
      </c>
      <c r="G20" s="44">
        <v>124</v>
      </c>
      <c r="H20" s="129">
        <f t="shared" si="1"/>
        <v>0.64921465968586389</v>
      </c>
      <c r="I20" s="126">
        <f t="shared" si="3"/>
        <v>1.0304994598188315</v>
      </c>
      <c r="J20" s="61">
        <v>13416.49</v>
      </c>
      <c r="K20" s="133">
        <f t="shared" si="4"/>
        <v>1.4122621052631579</v>
      </c>
    </row>
    <row r="21" spans="1:12" s="97" customFormat="1" ht="16.5" customHeight="1" thickBot="1" x14ac:dyDescent="0.3">
      <c r="A21" s="18" t="s">
        <v>57</v>
      </c>
      <c r="B21" s="19">
        <v>204</v>
      </c>
      <c r="C21" s="41">
        <v>122</v>
      </c>
      <c r="D21" s="127">
        <f t="shared" si="0"/>
        <v>0.59803921568627449</v>
      </c>
      <c r="E21" s="126">
        <f>D21/0.63</f>
        <v>0.94926859632741978</v>
      </c>
      <c r="F21" s="34">
        <v>132</v>
      </c>
      <c r="G21" s="70">
        <v>87</v>
      </c>
      <c r="H21" s="130">
        <f t="shared" si="1"/>
        <v>0.65909090909090906</v>
      </c>
      <c r="I21" s="126">
        <f>H21/0.63</f>
        <v>1.0461760461760461</v>
      </c>
      <c r="J21" s="95">
        <v>13186.715</v>
      </c>
      <c r="K21" s="133">
        <f>(J21/9500)</f>
        <v>1.3880752631578948</v>
      </c>
    </row>
    <row r="22" spans="1:12" s="98" customFormat="1" ht="16.5" customHeight="1" thickBot="1" x14ac:dyDescent="0.3">
      <c r="A22" s="21" t="s">
        <v>79</v>
      </c>
      <c r="B22" s="22">
        <v>2949</v>
      </c>
      <c r="C22" s="42">
        <v>1697</v>
      </c>
      <c r="D22" s="128">
        <f t="shared" si="0"/>
        <v>0.5754493048491014</v>
      </c>
      <c r="E22" s="132">
        <f>D22/0.63</f>
        <v>0.91341159499857361</v>
      </c>
      <c r="F22" s="102">
        <v>2817</v>
      </c>
      <c r="G22" s="42">
        <v>1676</v>
      </c>
      <c r="H22" s="128">
        <f t="shared" si="1"/>
        <v>0.59495917642882501</v>
      </c>
      <c r="I22" s="132">
        <f>H22/0.63</f>
        <v>0.94437964512511907</v>
      </c>
      <c r="J22" s="103">
        <v>12155.75</v>
      </c>
      <c r="K22" s="134">
        <f>(J22/9500)</f>
        <v>1.2795526315789474</v>
      </c>
    </row>
    <row r="23" spans="1:12" s="98" customFormat="1" ht="16.5" customHeight="1" x14ac:dyDescent="0.25">
      <c r="A23" s="173" t="s">
        <v>90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8 D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opLeftCell="A1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SEPTEMBER 30, 2024</v>
      </c>
      <c r="B2" s="194"/>
      <c r="C2" s="194"/>
      <c r="D2" s="194"/>
      <c r="E2" s="194"/>
      <c r="F2" s="194"/>
      <c r="G2" s="194"/>
      <c r="H2" s="194"/>
      <c r="I2" s="194"/>
      <c r="J2" s="194"/>
      <c r="K2" s="195"/>
    </row>
    <row r="3" spans="1:13" s="96" customFormat="1" ht="20.149999999999999" customHeight="1" thickBot="1" x14ac:dyDescent="0.3">
      <c r="A3" s="196" t="s">
        <v>84</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17</v>
      </c>
      <c r="C6" s="107">
        <v>9</v>
      </c>
      <c r="D6" s="135">
        <f>+C6/B6</f>
        <v>0.52941176470588236</v>
      </c>
      <c r="E6" s="136">
        <f>D6/0.56</f>
        <v>0.94537815126050417</v>
      </c>
      <c r="F6" s="107">
        <v>18</v>
      </c>
      <c r="G6" s="43">
        <v>7</v>
      </c>
      <c r="H6" s="137">
        <f>+G6/F6</f>
        <v>0.3888888888888889</v>
      </c>
      <c r="I6" s="136">
        <f>H6/0.56</f>
        <v>0.69444444444444442</v>
      </c>
      <c r="J6" s="108">
        <v>3974.04</v>
      </c>
      <c r="K6" s="138">
        <f>(J6/9500)</f>
        <v>0.41831999999999997</v>
      </c>
    </row>
    <row r="7" spans="1:13" s="97" customFormat="1" ht="16.5" customHeight="1" x14ac:dyDescent="0.25">
      <c r="A7" s="17" t="s">
        <v>43</v>
      </c>
      <c r="B7" s="15">
        <v>71</v>
      </c>
      <c r="C7" s="32">
        <v>45</v>
      </c>
      <c r="D7" s="125">
        <f t="shared" ref="D7:D22" si="0">+C7/B7</f>
        <v>0.63380281690140849</v>
      </c>
      <c r="E7" s="126">
        <f>D7/0.56</f>
        <v>1.1317907444668007</v>
      </c>
      <c r="F7" s="32">
        <v>20</v>
      </c>
      <c r="G7" s="44">
        <v>8</v>
      </c>
      <c r="H7" s="129">
        <f t="shared" ref="H7:H22" si="1">+G7/F7</f>
        <v>0.4</v>
      </c>
      <c r="I7" s="126">
        <f>H7/0.56</f>
        <v>0.7142857142857143</v>
      </c>
      <c r="J7" s="61">
        <v>14403.51</v>
      </c>
      <c r="K7" s="133">
        <f>(J7/9500)</f>
        <v>1.5161589473684212</v>
      </c>
    </row>
    <row r="8" spans="1:13" s="97" customFormat="1" ht="16.5" customHeight="1" x14ac:dyDescent="0.25">
      <c r="A8" s="17" t="s">
        <v>44</v>
      </c>
      <c r="B8" s="15">
        <v>44</v>
      </c>
      <c r="C8" s="32">
        <v>23</v>
      </c>
      <c r="D8" s="125">
        <f t="shared" si="0"/>
        <v>0.52272727272727271</v>
      </c>
      <c r="E8" s="126">
        <f t="shared" ref="E8:E21" si="2">D8/0.56</f>
        <v>0.93344155844155829</v>
      </c>
      <c r="F8" s="32">
        <v>34</v>
      </c>
      <c r="G8" s="44">
        <v>16</v>
      </c>
      <c r="H8" s="129">
        <f t="shared" si="1"/>
        <v>0.47058823529411764</v>
      </c>
      <c r="I8" s="126">
        <f t="shared" ref="I8:I21" si="3">H8/0.56</f>
        <v>0.84033613445378141</v>
      </c>
      <c r="J8" s="61">
        <v>11380.72</v>
      </c>
      <c r="K8" s="133">
        <f t="shared" ref="K8:K20" si="4">(J8/9500)</f>
        <v>1.1979705263157894</v>
      </c>
    </row>
    <row r="9" spans="1:13" s="97" customFormat="1" ht="16.5" customHeight="1" x14ac:dyDescent="0.25">
      <c r="A9" s="17" t="s">
        <v>45</v>
      </c>
      <c r="B9" s="15">
        <v>12</v>
      </c>
      <c r="C9" s="32">
        <v>9</v>
      </c>
      <c r="D9" s="125">
        <f t="shared" si="0"/>
        <v>0.75</v>
      </c>
      <c r="E9" s="126">
        <f t="shared" si="2"/>
        <v>1.3392857142857142</v>
      </c>
      <c r="F9" s="32">
        <v>53</v>
      </c>
      <c r="G9" s="44">
        <v>26</v>
      </c>
      <c r="H9" s="129">
        <f t="shared" si="1"/>
        <v>0.49056603773584906</v>
      </c>
      <c r="I9" s="126">
        <f t="shared" si="3"/>
        <v>0.87601078167115898</v>
      </c>
      <c r="J9" s="61">
        <v>11598.72</v>
      </c>
      <c r="K9" s="133">
        <f t="shared" si="4"/>
        <v>1.220917894736842</v>
      </c>
    </row>
    <row r="10" spans="1:13" s="97" customFormat="1" ht="16.5" customHeight="1" x14ac:dyDescent="0.25">
      <c r="A10" s="17" t="s">
        <v>72</v>
      </c>
      <c r="B10" s="15">
        <v>15</v>
      </c>
      <c r="C10" s="32">
        <v>7</v>
      </c>
      <c r="D10" s="125">
        <f>IF(B10&gt;0,C10/B10,0)</f>
        <v>0.46666666666666667</v>
      </c>
      <c r="E10" s="126">
        <f t="shared" si="2"/>
        <v>0.83333333333333326</v>
      </c>
      <c r="F10" s="32">
        <v>70</v>
      </c>
      <c r="G10" s="44">
        <v>37</v>
      </c>
      <c r="H10" s="129">
        <f t="shared" si="1"/>
        <v>0.52857142857142858</v>
      </c>
      <c r="I10" s="126">
        <f t="shared" si="3"/>
        <v>0.94387755102040805</v>
      </c>
      <c r="J10" s="61">
        <v>9740.5</v>
      </c>
      <c r="K10" s="133">
        <f t="shared" si="4"/>
        <v>1.0253157894736842</v>
      </c>
    </row>
    <row r="11" spans="1:13" s="97" customFormat="1" ht="16.5" customHeight="1" x14ac:dyDescent="0.25">
      <c r="A11" s="17" t="s">
        <v>47</v>
      </c>
      <c r="B11" s="15">
        <v>47</v>
      </c>
      <c r="C11" s="32">
        <v>27</v>
      </c>
      <c r="D11" s="125">
        <f t="shared" si="0"/>
        <v>0.57446808510638303</v>
      </c>
      <c r="E11" s="126">
        <f t="shared" si="2"/>
        <v>1.0258358662613982</v>
      </c>
      <c r="F11" s="32">
        <v>32</v>
      </c>
      <c r="G11" s="44">
        <v>17</v>
      </c>
      <c r="H11" s="129">
        <f t="shared" si="1"/>
        <v>0.53125</v>
      </c>
      <c r="I11" s="126">
        <f t="shared" si="3"/>
        <v>0.94866071428571419</v>
      </c>
      <c r="J11" s="61">
        <v>11816.69</v>
      </c>
      <c r="K11" s="133">
        <f t="shared" si="4"/>
        <v>1.243862105263158</v>
      </c>
    </row>
    <row r="12" spans="1:13" s="97" customFormat="1" ht="16.5" customHeight="1" x14ac:dyDescent="0.25">
      <c r="A12" s="14" t="s">
        <v>73</v>
      </c>
      <c r="B12" s="15">
        <v>26</v>
      </c>
      <c r="C12" s="32">
        <v>15</v>
      </c>
      <c r="D12" s="125">
        <f t="shared" si="0"/>
        <v>0.57692307692307687</v>
      </c>
      <c r="E12" s="126">
        <f t="shared" si="2"/>
        <v>1.0302197802197801</v>
      </c>
      <c r="F12" s="32">
        <v>39</v>
      </c>
      <c r="G12" s="44">
        <v>21</v>
      </c>
      <c r="H12" s="129">
        <f t="shared" si="1"/>
        <v>0.53846153846153844</v>
      </c>
      <c r="I12" s="126">
        <f t="shared" si="3"/>
        <v>0.96153846153846145</v>
      </c>
      <c r="J12" s="61">
        <v>12565.98</v>
      </c>
      <c r="K12" s="133">
        <f t="shared" si="4"/>
        <v>1.3227347368421052</v>
      </c>
    </row>
    <row r="13" spans="1:13" s="97" customFormat="1" ht="16.5" customHeight="1" x14ac:dyDescent="0.25">
      <c r="A13" s="17" t="s">
        <v>74</v>
      </c>
      <c r="B13" s="15">
        <v>32</v>
      </c>
      <c r="C13" s="32">
        <v>22</v>
      </c>
      <c r="D13" s="125">
        <f t="shared" si="0"/>
        <v>0.6875</v>
      </c>
      <c r="E13" s="126">
        <f t="shared" si="2"/>
        <v>1.2276785714285714</v>
      </c>
      <c r="F13" s="32">
        <v>40</v>
      </c>
      <c r="G13" s="44">
        <v>22</v>
      </c>
      <c r="H13" s="129">
        <f t="shared" si="1"/>
        <v>0.55000000000000004</v>
      </c>
      <c r="I13" s="126">
        <f t="shared" si="3"/>
        <v>0.9821428571428571</v>
      </c>
      <c r="J13" s="61">
        <v>13303.205</v>
      </c>
      <c r="K13" s="133">
        <f t="shared" si="4"/>
        <v>1.4003373684210527</v>
      </c>
    </row>
    <row r="14" spans="1:13" s="97" customFormat="1" ht="16.5" customHeight="1" x14ac:dyDescent="0.25">
      <c r="A14" s="17" t="s">
        <v>75</v>
      </c>
      <c r="B14" s="15">
        <v>60</v>
      </c>
      <c r="C14" s="32">
        <v>29</v>
      </c>
      <c r="D14" s="125">
        <f t="shared" si="0"/>
        <v>0.48333333333333334</v>
      </c>
      <c r="E14" s="126">
        <f t="shared" si="2"/>
        <v>0.86309523809523803</v>
      </c>
      <c r="F14" s="32">
        <v>31</v>
      </c>
      <c r="G14" s="44">
        <v>18</v>
      </c>
      <c r="H14" s="129">
        <f t="shared" si="1"/>
        <v>0.58064516129032262</v>
      </c>
      <c r="I14" s="126">
        <f t="shared" si="3"/>
        <v>1.0368663594470047</v>
      </c>
      <c r="J14" s="61">
        <v>9819.58</v>
      </c>
      <c r="K14" s="133">
        <f t="shared" si="4"/>
        <v>1.0336399999999999</v>
      </c>
    </row>
    <row r="15" spans="1:13" s="97" customFormat="1" ht="16.5" customHeight="1" x14ac:dyDescent="0.25">
      <c r="A15" s="17" t="s">
        <v>51</v>
      </c>
      <c r="B15" s="15">
        <v>35</v>
      </c>
      <c r="C15" s="32">
        <v>18</v>
      </c>
      <c r="D15" s="125">
        <f t="shared" si="0"/>
        <v>0.51428571428571423</v>
      </c>
      <c r="E15" s="126">
        <f t="shared" si="2"/>
        <v>0.91836734693877531</v>
      </c>
      <c r="F15" s="32">
        <v>43</v>
      </c>
      <c r="G15" s="44">
        <v>25</v>
      </c>
      <c r="H15" s="129">
        <f t="shared" si="1"/>
        <v>0.58139534883720934</v>
      </c>
      <c r="I15" s="126">
        <f t="shared" si="3"/>
        <v>1.0382059800664452</v>
      </c>
      <c r="J15" s="61">
        <v>8465.8250000000007</v>
      </c>
      <c r="K15" s="133">
        <f t="shared" si="4"/>
        <v>0.89113947368421065</v>
      </c>
    </row>
    <row r="16" spans="1:13" s="97" customFormat="1" ht="16.5" customHeight="1" x14ac:dyDescent="0.25">
      <c r="A16" s="17" t="s">
        <v>76</v>
      </c>
      <c r="B16" s="15">
        <v>20</v>
      </c>
      <c r="C16" s="32">
        <v>13</v>
      </c>
      <c r="D16" s="125">
        <f t="shared" si="0"/>
        <v>0.65</v>
      </c>
      <c r="E16" s="126">
        <f t="shared" si="2"/>
        <v>1.1607142857142856</v>
      </c>
      <c r="F16" s="32">
        <v>45</v>
      </c>
      <c r="G16" s="44">
        <v>27</v>
      </c>
      <c r="H16" s="129">
        <f t="shared" si="1"/>
        <v>0.6</v>
      </c>
      <c r="I16" s="126">
        <f t="shared" si="3"/>
        <v>1.0714285714285714</v>
      </c>
      <c r="J16" s="61">
        <v>16002.71</v>
      </c>
      <c r="K16" s="133">
        <f t="shared" si="4"/>
        <v>1.6844957894736841</v>
      </c>
    </row>
    <row r="17" spans="1:12" s="97" customFormat="1" ht="16.5" customHeight="1" x14ac:dyDescent="0.25">
      <c r="A17" s="17" t="s">
        <v>53</v>
      </c>
      <c r="B17" s="15">
        <v>44</v>
      </c>
      <c r="C17" s="32">
        <v>18</v>
      </c>
      <c r="D17" s="125">
        <f t="shared" si="0"/>
        <v>0.40909090909090912</v>
      </c>
      <c r="E17" s="126">
        <f t="shared" si="2"/>
        <v>0.73051948051948046</v>
      </c>
      <c r="F17" s="32">
        <v>44</v>
      </c>
      <c r="G17" s="44">
        <v>27</v>
      </c>
      <c r="H17" s="129">
        <f t="shared" si="1"/>
        <v>0.61363636363636365</v>
      </c>
      <c r="I17" s="126">
        <f t="shared" si="3"/>
        <v>1.0957792207792207</v>
      </c>
      <c r="J17" s="61">
        <v>10208.459999999999</v>
      </c>
      <c r="K17" s="133">
        <f t="shared" si="4"/>
        <v>1.0745747368421052</v>
      </c>
    </row>
    <row r="18" spans="1:12" s="97" customFormat="1" ht="16.5" customHeight="1" x14ac:dyDescent="0.25">
      <c r="A18" s="17" t="s">
        <v>77</v>
      </c>
      <c r="B18" s="15">
        <v>32</v>
      </c>
      <c r="C18" s="32">
        <v>15</v>
      </c>
      <c r="D18" s="125">
        <f>IF(B18&gt;0,C18/B18,0)</f>
        <v>0.46875</v>
      </c>
      <c r="E18" s="126">
        <f t="shared" si="2"/>
        <v>0.8370535714285714</v>
      </c>
      <c r="F18" s="32">
        <v>13</v>
      </c>
      <c r="G18" s="44">
        <v>8</v>
      </c>
      <c r="H18" s="129">
        <f t="shared" si="1"/>
        <v>0.61538461538461542</v>
      </c>
      <c r="I18" s="126">
        <f t="shared" si="3"/>
        <v>1.0989010989010988</v>
      </c>
      <c r="J18" s="61">
        <v>9159</v>
      </c>
      <c r="K18" s="133">
        <f t="shared" si="4"/>
        <v>0.96410526315789469</v>
      </c>
    </row>
    <row r="19" spans="1:12" s="97" customFormat="1" ht="16.5" customHeight="1" x14ac:dyDescent="0.25">
      <c r="A19" s="17" t="s">
        <v>78</v>
      </c>
      <c r="B19" s="15">
        <v>41</v>
      </c>
      <c r="C19" s="32">
        <v>21</v>
      </c>
      <c r="D19" s="125">
        <f t="shared" si="0"/>
        <v>0.51219512195121952</v>
      </c>
      <c r="E19" s="126">
        <f t="shared" si="2"/>
        <v>0.91463414634146334</v>
      </c>
      <c r="F19" s="32">
        <v>117</v>
      </c>
      <c r="G19" s="44">
        <v>79</v>
      </c>
      <c r="H19" s="129">
        <f t="shared" si="1"/>
        <v>0.67521367521367526</v>
      </c>
      <c r="I19" s="126">
        <f t="shared" si="3"/>
        <v>1.2057387057387057</v>
      </c>
      <c r="J19" s="61">
        <v>10087.92</v>
      </c>
      <c r="K19" s="133">
        <f t="shared" si="4"/>
        <v>1.0618863157894738</v>
      </c>
    </row>
    <row r="20" spans="1:12" s="97" customFormat="1" ht="16.5" customHeight="1" x14ac:dyDescent="0.25">
      <c r="A20" s="17" t="s">
        <v>56</v>
      </c>
      <c r="B20" s="15">
        <v>16</v>
      </c>
      <c r="C20" s="32">
        <v>8</v>
      </c>
      <c r="D20" s="125">
        <f t="shared" si="0"/>
        <v>0.5</v>
      </c>
      <c r="E20" s="126">
        <f t="shared" si="2"/>
        <v>0.89285714285714279</v>
      </c>
      <c r="F20" s="32">
        <v>23</v>
      </c>
      <c r="G20" s="44">
        <v>16</v>
      </c>
      <c r="H20" s="129">
        <f t="shared" si="1"/>
        <v>0.69565217391304346</v>
      </c>
      <c r="I20" s="126">
        <f t="shared" si="3"/>
        <v>1.2422360248447204</v>
      </c>
      <c r="J20" s="61">
        <v>18328.080000000002</v>
      </c>
      <c r="K20" s="133">
        <f t="shared" si="4"/>
        <v>1.9292715789473687</v>
      </c>
    </row>
    <row r="21" spans="1:12" s="97" customFormat="1" ht="16.5" customHeight="1" thickBot="1" x14ac:dyDescent="0.3">
      <c r="A21" s="18" t="s">
        <v>57</v>
      </c>
      <c r="B21" s="19">
        <v>41</v>
      </c>
      <c r="C21" s="41">
        <v>22</v>
      </c>
      <c r="D21" s="127">
        <f t="shared" si="0"/>
        <v>0.53658536585365857</v>
      </c>
      <c r="E21" s="126">
        <f t="shared" si="2"/>
        <v>0.95818815331010454</v>
      </c>
      <c r="F21" s="34">
        <v>16</v>
      </c>
      <c r="G21" s="70">
        <v>13</v>
      </c>
      <c r="H21" s="130">
        <f t="shared" si="1"/>
        <v>0.8125</v>
      </c>
      <c r="I21" s="126">
        <f t="shared" si="3"/>
        <v>1.450892857142857</v>
      </c>
      <c r="J21" s="95">
        <v>8153.7950000000001</v>
      </c>
      <c r="K21" s="133">
        <f>(J21/9500)</f>
        <v>0.85829421052631583</v>
      </c>
    </row>
    <row r="22" spans="1:12" s="98" customFormat="1" ht="16.5" customHeight="1" thickBot="1" x14ac:dyDescent="0.3">
      <c r="A22" s="21" t="s">
        <v>79</v>
      </c>
      <c r="B22" s="22">
        <v>553</v>
      </c>
      <c r="C22" s="42">
        <v>301</v>
      </c>
      <c r="D22" s="128">
        <f t="shared" si="0"/>
        <v>0.54430379746835444</v>
      </c>
      <c r="E22" s="132">
        <f>D22/0.56</f>
        <v>0.97197106690777568</v>
      </c>
      <c r="F22" s="102">
        <v>638</v>
      </c>
      <c r="G22" s="42">
        <v>367</v>
      </c>
      <c r="H22" s="128">
        <f t="shared" si="1"/>
        <v>0.57523510971786829</v>
      </c>
      <c r="I22" s="132">
        <f>H22/0.56</f>
        <v>1.0272055530676218</v>
      </c>
      <c r="J22" s="103">
        <v>11570.94</v>
      </c>
      <c r="K22" s="134">
        <f>(J22/9500)</f>
        <v>1.2179936842105263</v>
      </c>
    </row>
    <row r="23" spans="1:12" s="98" customFormat="1" ht="16.5" customHeight="1" x14ac:dyDescent="0.25">
      <c r="A23" s="173" t="s">
        <v>91</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opLeftCell="A6" zoomScaleNormal="100" workbookViewId="0">
      <selection activeCell="A23" sqref="A23:K23"/>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SEPTEMBER 30, 2024</v>
      </c>
      <c r="B2" s="194"/>
      <c r="C2" s="194"/>
      <c r="D2" s="194"/>
      <c r="E2" s="194"/>
      <c r="F2" s="194"/>
      <c r="G2" s="194"/>
      <c r="H2" s="194"/>
      <c r="I2" s="194"/>
      <c r="J2" s="194"/>
      <c r="K2" s="195"/>
    </row>
    <row r="3" spans="1:13" s="96" customFormat="1" ht="20.149999999999999" customHeight="1" thickBot="1" x14ac:dyDescent="0.3">
      <c r="A3" s="196" t="s">
        <v>85</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2</v>
      </c>
      <c r="C6" s="107">
        <v>1</v>
      </c>
      <c r="D6" s="135">
        <f>+C6/B6</f>
        <v>0.5</v>
      </c>
      <c r="E6" s="136">
        <f>D6/0.56</f>
        <v>0.89285714285714279</v>
      </c>
      <c r="F6" s="107">
        <v>1</v>
      </c>
      <c r="G6" s="43">
        <v>1</v>
      </c>
      <c r="H6" s="139">
        <f>IF(F6&gt;0,G6/F6,0)</f>
        <v>1</v>
      </c>
      <c r="I6" s="136">
        <f>H6/0.56</f>
        <v>1.7857142857142856</v>
      </c>
      <c r="J6" s="108">
        <v>16660.150000000001</v>
      </c>
      <c r="K6" s="138">
        <f>(J6/9500)</f>
        <v>1.7537000000000003</v>
      </c>
    </row>
    <row r="7" spans="1:13" s="97" customFormat="1" ht="16.5" customHeight="1" x14ac:dyDescent="0.25">
      <c r="A7" s="17" t="s">
        <v>43</v>
      </c>
      <c r="B7" s="15">
        <v>56</v>
      </c>
      <c r="C7" s="32">
        <v>37</v>
      </c>
      <c r="D7" s="125">
        <f t="shared" ref="D7:D22" si="0">+C7/B7</f>
        <v>0.6607142857142857</v>
      </c>
      <c r="E7" s="126">
        <f>D7/0.56</f>
        <v>1.1798469387755102</v>
      </c>
      <c r="F7" s="32">
        <v>92</v>
      </c>
      <c r="G7" s="44">
        <v>64</v>
      </c>
      <c r="H7" s="129">
        <f t="shared" ref="H7:H22" si="1">+G7/F7</f>
        <v>0.69565217391304346</v>
      </c>
      <c r="I7" s="126">
        <f>H7/0.56</f>
        <v>1.2422360248447204</v>
      </c>
      <c r="J7" s="61">
        <v>14615.02</v>
      </c>
      <c r="K7" s="133">
        <f>(J7/9500)</f>
        <v>1.5384231578947369</v>
      </c>
    </row>
    <row r="8" spans="1:13" s="97" customFormat="1" ht="16.5" customHeight="1" x14ac:dyDescent="0.25">
      <c r="A8" s="17" t="s">
        <v>44</v>
      </c>
      <c r="B8" s="15">
        <v>2</v>
      </c>
      <c r="C8" s="32">
        <v>0</v>
      </c>
      <c r="D8" s="125">
        <f t="shared" si="0"/>
        <v>0</v>
      </c>
      <c r="E8" s="126">
        <f t="shared" ref="E8:E21" si="2">D8/0.56</f>
        <v>0</v>
      </c>
      <c r="F8" s="32">
        <v>1</v>
      </c>
      <c r="G8" s="44">
        <v>0</v>
      </c>
      <c r="H8" s="129">
        <f>IF(F8&gt;0,G8/F8,0)</f>
        <v>0</v>
      </c>
      <c r="I8" s="126">
        <f t="shared" ref="I8:I21" si="3">H8/0.56</f>
        <v>0</v>
      </c>
      <c r="J8" s="61">
        <v>0</v>
      </c>
      <c r="K8" s="133">
        <f t="shared" ref="K8:K20" si="4">(J8/9500)</f>
        <v>0</v>
      </c>
    </row>
    <row r="9" spans="1:13" s="97" customFormat="1" ht="16.5" customHeight="1" x14ac:dyDescent="0.25">
      <c r="A9" s="17" t="s">
        <v>45</v>
      </c>
      <c r="B9" s="15">
        <v>2</v>
      </c>
      <c r="C9" s="32">
        <v>1</v>
      </c>
      <c r="D9" s="125">
        <f t="shared" si="0"/>
        <v>0.5</v>
      </c>
      <c r="E9" s="126">
        <f t="shared" si="2"/>
        <v>0.89285714285714279</v>
      </c>
      <c r="F9" s="32">
        <v>2</v>
      </c>
      <c r="G9" s="44">
        <v>1</v>
      </c>
      <c r="H9" s="129">
        <f t="shared" si="1"/>
        <v>0.5</v>
      </c>
      <c r="I9" s="126">
        <f t="shared" si="3"/>
        <v>0.89285714285714279</v>
      </c>
      <c r="J9" s="61">
        <v>14678.54</v>
      </c>
      <c r="K9" s="133">
        <f t="shared" si="4"/>
        <v>1.5451094736842106</v>
      </c>
    </row>
    <row r="10" spans="1:13" s="97" customFormat="1" ht="16.5" customHeight="1" x14ac:dyDescent="0.25">
      <c r="A10" s="17" t="s">
        <v>72</v>
      </c>
      <c r="B10" s="15">
        <v>10</v>
      </c>
      <c r="C10" s="32">
        <v>3</v>
      </c>
      <c r="D10" s="125">
        <f>IF(B10&gt;0,C10/B10,0)</f>
        <v>0.3</v>
      </c>
      <c r="E10" s="126">
        <f t="shared" si="2"/>
        <v>0.5357142857142857</v>
      </c>
      <c r="F10" s="32">
        <v>14</v>
      </c>
      <c r="G10" s="44">
        <v>8</v>
      </c>
      <c r="H10" s="129">
        <f>IF(F10&gt;0,G10/F10,0)</f>
        <v>0.5714285714285714</v>
      </c>
      <c r="I10" s="126">
        <f t="shared" si="3"/>
        <v>1.0204081632653059</v>
      </c>
      <c r="J10" s="61">
        <v>18609.75</v>
      </c>
      <c r="K10" s="133">
        <f t="shared" si="4"/>
        <v>1.958921052631579</v>
      </c>
    </row>
    <row r="11" spans="1:13" s="97" customFormat="1" ht="16.5" customHeight="1" x14ac:dyDescent="0.25">
      <c r="A11" s="17" t="s">
        <v>47</v>
      </c>
      <c r="B11" s="15">
        <v>22</v>
      </c>
      <c r="C11" s="32">
        <v>14</v>
      </c>
      <c r="D11" s="125">
        <f t="shared" si="0"/>
        <v>0.63636363636363635</v>
      </c>
      <c r="E11" s="126">
        <f t="shared" si="2"/>
        <v>1.1363636363636362</v>
      </c>
      <c r="F11" s="32">
        <v>18</v>
      </c>
      <c r="G11" s="44">
        <v>10</v>
      </c>
      <c r="H11" s="129">
        <f t="shared" si="1"/>
        <v>0.55555555555555558</v>
      </c>
      <c r="I11" s="126">
        <f t="shared" si="3"/>
        <v>0.99206349206349198</v>
      </c>
      <c r="J11" s="61">
        <v>11377.33</v>
      </c>
      <c r="K11" s="133">
        <f t="shared" si="4"/>
        <v>1.1976136842105263</v>
      </c>
    </row>
    <row r="12" spans="1:13" s="97" customFormat="1" ht="16.5" customHeight="1" x14ac:dyDescent="0.25">
      <c r="A12" s="14" t="s">
        <v>73</v>
      </c>
      <c r="B12" s="15">
        <v>17</v>
      </c>
      <c r="C12" s="32">
        <v>11</v>
      </c>
      <c r="D12" s="125">
        <f t="shared" si="0"/>
        <v>0.6470588235294118</v>
      </c>
      <c r="E12" s="126">
        <f t="shared" si="2"/>
        <v>1.1554621848739495</v>
      </c>
      <c r="F12" s="32">
        <v>27</v>
      </c>
      <c r="G12" s="44">
        <v>14</v>
      </c>
      <c r="H12" s="129">
        <f>IF(F12&gt;0,G12/F12,0)</f>
        <v>0.51851851851851849</v>
      </c>
      <c r="I12" s="126">
        <f t="shared" si="3"/>
        <v>0.92592592592592582</v>
      </c>
      <c r="J12" s="61">
        <v>12344.75</v>
      </c>
      <c r="K12" s="133">
        <f t="shared" si="4"/>
        <v>1.2994473684210526</v>
      </c>
    </row>
    <row r="13" spans="1:13" s="97" customFormat="1" ht="16.5" customHeight="1" x14ac:dyDescent="0.25">
      <c r="A13" s="17" t="s">
        <v>74</v>
      </c>
      <c r="B13" s="15">
        <v>17</v>
      </c>
      <c r="C13" s="32">
        <v>10</v>
      </c>
      <c r="D13" s="125">
        <f t="shared" si="0"/>
        <v>0.58823529411764708</v>
      </c>
      <c r="E13" s="126">
        <f t="shared" si="2"/>
        <v>1.0504201680672269</v>
      </c>
      <c r="F13" s="32">
        <v>9</v>
      </c>
      <c r="G13" s="44">
        <v>4</v>
      </c>
      <c r="H13" s="129">
        <f t="shared" si="1"/>
        <v>0.44444444444444442</v>
      </c>
      <c r="I13" s="126">
        <f t="shared" si="3"/>
        <v>0.7936507936507935</v>
      </c>
      <c r="J13" s="61">
        <v>15214.485000000001</v>
      </c>
      <c r="K13" s="133">
        <f t="shared" si="4"/>
        <v>1.6015247368421053</v>
      </c>
    </row>
    <row r="14" spans="1:13" s="97" customFormat="1" ht="16.5" customHeight="1" x14ac:dyDescent="0.25">
      <c r="A14" s="17" t="s">
        <v>75</v>
      </c>
      <c r="B14" s="15">
        <v>35</v>
      </c>
      <c r="C14" s="32">
        <v>17</v>
      </c>
      <c r="D14" s="125">
        <f>IF(B14&gt;0,C14/B14,0)</f>
        <v>0.48571428571428571</v>
      </c>
      <c r="E14" s="126">
        <f t="shared" si="2"/>
        <v>0.86734693877551017</v>
      </c>
      <c r="F14" s="32">
        <v>47</v>
      </c>
      <c r="G14" s="44">
        <v>25</v>
      </c>
      <c r="H14" s="129">
        <f>IF(F14&gt;0,G14/F14,0)</f>
        <v>0.53191489361702127</v>
      </c>
      <c r="I14" s="126">
        <f t="shared" si="3"/>
        <v>0.94984802431610926</v>
      </c>
      <c r="J14" s="61">
        <v>9819.58</v>
      </c>
      <c r="K14" s="133">
        <f t="shared" si="4"/>
        <v>1.0336399999999999</v>
      </c>
    </row>
    <row r="15" spans="1:13" s="97" customFormat="1" ht="16.5" customHeight="1" x14ac:dyDescent="0.25">
      <c r="A15" s="17" t="s">
        <v>51</v>
      </c>
      <c r="B15" s="15">
        <v>11</v>
      </c>
      <c r="C15" s="32">
        <v>2</v>
      </c>
      <c r="D15" s="125">
        <f t="shared" si="0"/>
        <v>0.18181818181818182</v>
      </c>
      <c r="E15" s="126">
        <f t="shared" si="2"/>
        <v>0.32467532467532467</v>
      </c>
      <c r="F15" s="32">
        <v>8</v>
      </c>
      <c r="G15" s="44">
        <v>3</v>
      </c>
      <c r="H15" s="129">
        <f t="shared" si="1"/>
        <v>0.375</v>
      </c>
      <c r="I15" s="126">
        <f t="shared" si="3"/>
        <v>0.6696428571428571</v>
      </c>
      <c r="J15" s="61">
        <v>9654.77</v>
      </c>
      <c r="K15" s="133">
        <f t="shared" si="4"/>
        <v>1.0162915789473685</v>
      </c>
    </row>
    <row r="16" spans="1:13" s="97" customFormat="1" ht="16.5" customHeight="1" x14ac:dyDescent="0.25">
      <c r="A16" s="17" t="s">
        <v>76</v>
      </c>
      <c r="B16" s="15">
        <v>7</v>
      </c>
      <c r="C16" s="32">
        <v>3</v>
      </c>
      <c r="D16" s="125">
        <f t="shared" si="0"/>
        <v>0.42857142857142855</v>
      </c>
      <c r="E16" s="126">
        <f t="shared" si="2"/>
        <v>0.76530612244897944</v>
      </c>
      <c r="F16" s="32">
        <v>2</v>
      </c>
      <c r="G16" s="44">
        <v>2</v>
      </c>
      <c r="H16" s="129">
        <f>IF(F16&gt;0,G16/F16,0)</f>
        <v>1</v>
      </c>
      <c r="I16" s="126">
        <f t="shared" si="3"/>
        <v>1.7857142857142856</v>
      </c>
      <c r="J16" s="61">
        <v>30000</v>
      </c>
      <c r="K16" s="133">
        <f t="shared" si="4"/>
        <v>3.1578947368421053</v>
      </c>
    </row>
    <row r="17" spans="1:12" s="97" customFormat="1" ht="16.5" customHeight="1" x14ac:dyDescent="0.25">
      <c r="A17" s="17" t="s">
        <v>53</v>
      </c>
      <c r="B17" s="15">
        <v>19</v>
      </c>
      <c r="C17" s="32">
        <v>8</v>
      </c>
      <c r="D17" s="125">
        <f>IF(B17&gt;0,C17/B17,0)</f>
        <v>0.42105263157894735</v>
      </c>
      <c r="E17" s="126">
        <f t="shared" si="2"/>
        <v>0.75187969924812015</v>
      </c>
      <c r="F17" s="32">
        <v>24</v>
      </c>
      <c r="G17" s="44">
        <v>10</v>
      </c>
      <c r="H17" s="129">
        <f>IF(F17&gt;0,G17/F17,0)</f>
        <v>0.41666666666666669</v>
      </c>
      <c r="I17" s="126">
        <f t="shared" si="3"/>
        <v>0.74404761904761896</v>
      </c>
      <c r="J17" s="61">
        <v>7352.6949999999997</v>
      </c>
      <c r="K17" s="133">
        <f t="shared" si="4"/>
        <v>0.77396789473684202</v>
      </c>
    </row>
    <row r="18" spans="1:12" s="97" customFormat="1" ht="16.5" customHeight="1" x14ac:dyDescent="0.25">
      <c r="A18" s="17" t="s">
        <v>77</v>
      </c>
      <c r="B18" s="15">
        <v>9</v>
      </c>
      <c r="C18" s="32">
        <v>4</v>
      </c>
      <c r="D18" s="125">
        <f>IF(B18&gt;0,C18/B18,0)</f>
        <v>0.44444444444444442</v>
      </c>
      <c r="E18" s="126">
        <f t="shared" si="2"/>
        <v>0.7936507936507935</v>
      </c>
      <c r="F18" s="32">
        <v>9</v>
      </c>
      <c r="G18" s="44">
        <v>4</v>
      </c>
      <c r="H18" s="129">
        <f>IF(F18&gt;0,G18/F18,0)</f>
        <v>0.44444444444444442</v>
      </c>
      <c r="I18" s="126">
        <f t="shared" si="3"/>
        <v>0.7936507936507935</v>
      </c>
      <c r="J18" s="61">
        <v>9321.6350000000002</v>
      </c>
      <c r="K18" s="133">
        <f t="shared" si="4"/>
        <v>0.98122473684210532</v>
      </c>
    </row>
    <row r="19" spans="1:12" s="97" customFormat="1" ht="16.5" customHeight="1" x14ac:dyDescent="0.25">
      <c r="A19" s="17" t="s">
        <v>78</v>
      </c>
      <c r="B19" s="15">
        <v>18</v>
      </c>
      <c r="C19" s="32">
        <v>9</v>
      </c>
      <c r="D19" s="125">
        <f t="shared" si="0"/>
        <v>0.5</v>
      </c>
      <c r="E19" s="126">
        <f t="shared" si="2"/>
        <v>0.89285714285714279</v>
      </c>
      <c r="F19" s="32">
        <v>26</v>
      </c>
      <c r="G19" s="44">
        <v>13</v>
      </c>
      <c r="H19" s="129">
        <f t="shared" si="1"/>
        <v>0.5</v>
      </c>
      <c r="I19" s="126">
        <f t="shared" si="3"/>
        <v>0.89285714285714279</v>
      </c>
      <c r="J19" s="61">
        <v>14100</v>
      </c>
      <c r="K19" s="133">
        <f t="shared" si="4"/>
        <v>1.4842105263157894</v>
      </c>
    </row>
    <row r="20" spans="1:12" s="97" customFormat="1" ht="16.5" customHeight="1" x14ac:dyDescent="0.25">
      <c r="A20" s="17" t="s">
        <v>56</v>
      </c>
      <c r="B20" s="15">
        <v>5</v>
      </c>
      <c r="C20" s="32">
        <v>3</v>
      </c>
      <c r="D20" s="125">
        <f t="shared" si="0"/>
        <v>0.6</v>
      </c>
      <c r="E20" s="126">
        <f t="shared" si="2"/>
        <v>1.0714285714285714</v>
      </c>
      <c r="F20" s="32">
        <v>5</v>
      </c>
      <c r="G20" s="44">
        <v>3</v>
      </c>
      <c r="H20" s="129">
        <f t="shared" si="1"/>
        <v>0.6</v>
      </c>
      <c r="I20" s="126">
        <f t="shared" si="3"/>
        <v>1.0714285714285714</v>
      </c>
      <c r="J20" s="61">
        <v>13333.82</v>
      </c>
      <c r="K20" s="133">
        <f t="shared" si="4"/>
        <v>1.4035599999999999</v>
      </c>
    </row>
    <row r="21" spans="1:12" s="97" customFormat="1" ht="16.5" customHeight="1" thickBot="1" x14ac:dyDescent="0.3">
      <c r="A21" s="18" t="s">
        <v>57</v>
      </c>
      <c r="B21" s="19">
        <v>20</v>
      </c>
      <c r="C21" s="41">
        <v>9</v>
      </c>
      <c r="D21" s="127">
        <f t="shared" si="0"/>
        <v>0.45</v>
      </c>
      <c r="E21" s="126">
        <f t="shared" si="2"/>
        <v>0.80357142857142849</v>
      </c>
      <c r="F21" s="34">
        <v>27</v>
      </c>
      <c r="G21" s="70">
        <v>14</v>
      </c>
      <c r="H21" s="130">
        <f t="shared" si="1"/>
        <v>0.51851851851851849</v>
      </c>
      <c r="I21" s="126">
        <f t="shared" si="3"/>
        <v>0.92592592592592582</v>
      </c>
      <c r="J21" s="95">
        <v>7247.26</v>
      </c>
      <c r="K21" s="133">
        <f>(J21/9500)</f>
        <v>0.76286947368421054</v>
      </c>
    </row>
    <row r="22" spans="1:12" s="98" customFormat="1" ht="16.5" customHeight="1" thickBot="1" x14ac:dyDescent="0.3">
      <c r="A22" s="21" t="s">
        <v>79</v>
      </c>
      <c r="B22" s="22">
        <v>252</v>
      </c>
      <c r="C22" s="42">
        <v>132</v>
      </c>
      <c r="D22" s="128">
        <f t="shared" si="0"/>
        <v>0.52380952380952384</v>
      </c>
      <c r="E22" s="132">
        <f>D22/0.56</f>
        <v>0.93537414965986387</v>
      </c>
      <c r="F22" s="102">
        <v>312</v>
      </c>
      <c r="G22" s="42">
        <v>176</v>
      </c>
      <c r="H22" s="128">
        <f t="shared" si="1"/>
        <v>0.5641025641025641</v>
      </c>
      <c r="I22" s="132">
        <f>H22/0.56</f>
        <v>1.0073260073260073</v>
      </c>
      <c r="J22" s="103">
        <v>12329.01</v>
      </c>
      <c r="K22" s="134">
        <f>(J22/9500)</f>
        <v>1.2977905263157894</v>
      </c>
    </row>
    <row r="23" spans="1:12" s="98" customFormat="1" ht="16.5" customHeight="1" x14ac:dyDescent="0.25">
      <c r="A23" s="173" t="s">
        <v>91</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4 H7:H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SEPTEMBER 30, 2024</v>
      </c>
      <c r="B2" s="194"/>
      <c r="C2" s="194"/>
      <c r="D2" s="194"/>
      <c r="E2" s="194"/>
      <c r="F2" s="194"/>
      <c r="G2" s="194"/>
      <c r="H2" s="194"/>
      <c r="I2" s="194"/>
      <c r="J2" s="194"/>
      <c r="K2" s="195"/>
    </row>
    <row r="3" spans="1:13" s="96" customFormat="1" ht="20.149999999999999" customHeight="1" thickBot="1" x14ac:dyDescent="0.3">
      <c r="A3" s="196" t="s">
        <v>86</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2</v>
      </c>
      <c r="C6" s="107">
        <v>1</v>
      </c>
      <c r="D6" s="135">
        <f>+C6/B6</f>
        <v>0.5</v>
      </c>
      <c r="E6" s="136">
        <f>D6/0.56</f>
        <v>0.89285714285714279</v>
      </c>
      <c r="F6" s="107">
        <v>1</v>
      </c>
      <c r="G6" s="43">
        <v>1</v>
      </c>
      <c r="H6" s="137">
        <f>+G6/F6</f>
        <v>1</v>
      </c>
      <c r="I6" s="136">
        <f>H6/0.56</f>
        <v>1.7857142857142856</v>
      </c>
      <c r="J6" s="108">
        <v>16660.150000000001</v>
      </c>
      <c r="K6" s="138">
        <f>(J6/9500)</f>
        <v>1.7537000000000003</v>
      </c>
    </row>
    <row r="7" spans="1:13" s="97" customFormat="1" ht="16.5" customHeight="1" x14ac:dyDescent="0.25">
      <c r="A7" s="17" t="s">
        <v>43</v>
      </c>
      <c r="B7" s="15">
        <v>66</v>
      </c>
      <c r="C7" s="32">
        <v>41</v>
      </c>
      <c r="D7" s="125">
        <f t="shared" ref="D7:D22" si="0">+C7/B7</f>
        <v>0.62121212121212122</v>
      </c>
      <c r="E7" s="126">
        <f>D7/0.56</f>
        <v>1.1093073593073592</v>
      </c>
      <c r="F7" s="32">
        <v>110</v>
      </c>
      <c r="G7" s="44">
        <v>75</v>
      </c>
      <c r="H7" s="129">
        <f t="shared" ref="H7:H22" si="1">+G7/F7</f>
        <v>0.68181818181818177</v>
      </c>
      <c r="I7" s="126">
        <f>H7/0.56</f>
        <v>1.2175324675324672</v>
      </c>
      <c r="J7" s="61">
        <v>14403.51</v>
      </c>
      <c r="K7" s="133">
        <f>(J7/9500)</f>
        <v>1.5161589473684212</v>
      </c>
    </row>
    <row r="8" spans="1:13" s="97" customFormat="1" ht="16.5" customHeight="1" x14ac:dyDescent="0.25">
      <c r="A8" s="17" t="s">
        <v>44</v>
      </c>
      <c r="B8" s="15">
        <v>2</v>
      </c>
      <c r="C8" s="32">
        <v>0</v>
      </c>
      <c r="D8" s="125">
        <f t="shared" si="0"/>
        <v>0</v>
      </c>
      <c r="E8" s="126">
        <f t="shared" ref="E8:E22" si="2">D8/0.56</f>
        <v>0</v>
      </c>
      <c r="F8" s="32">
        <v>1</v>
      </c>
      <c r="G8" s="44">
        <v>0</v>
      </c>
      <c r="H8" s="129">
        <f t="shared" si="1"/>
        <v>0</v>
      </c>
      <c r="I8" s="126">
        <f t="shared" ref="I8:I22" si="3">H8/0.56</f>
        <v>0</v>
      </c>
      <c r="J8" s="61">
        <v>0</v>
      </c>
      <c r="K8" s="133">
        <f t="shared" ref="K8:K20" si="4">(J8/9500)</f>
        <v>0</v>
      </c>
    </row>
    <row r="9" spans="1:13" s="97" customFormat="1" ht="16.5" customHeight="1" x14ac:dyDescent="0.25">
      <c r="A9" s="17" t="s">
        <v>45</v>
      </c>
      <c r="B9" s="15">
        <v>9</v>
      </c>
      <c r="C9" s="32">
        <v>5</v>
      </c>
      <c r="D9" s="125">
        <f t="shared" si="0"/>
        <v>0.55555555555555558</v>
      </c>
      <c r="E9" s="126">
        <f t="shared" si="2"/>
        <v>0.99206349206349198</v>
      </c>
      <c r="F9" s="32">
        <v>6</v>
      </c>
      <c r="G9" s="44">
        <v>3</v>
      </c>
      <c r="H9" s="129">
        <f t="shared" si="1"/>
        <v>0.5</v>
      </c>
      <c r="I9" s="126">
        <f t="shared" si="3"/>
        <v>0.89285714285714279</v>
      </c>
      <c r="J9" s="61">
        <v>2607.13</v>
      </c>
      <c r="K9" s="133">
        <f t="shared" si="4"/>
        <v>0.27443473684210529</v>
      </c>
    </row>
    <row r="10" spans="1:13" s="97" customFormat="1" ht="16.5" customHeight="1" x14ac:dyDescent="0.25">
      <c r="A10" s="17" t="s">
        <v>72</v>
      </c>
      <c r="B10" s="15">
        <v>34</v>
      </c>
      <c r="C10" s="32">
        <v>16</v>
      </c>
      <c r="D10" s="125">
        <f>IF(B10&gt;0,C10/B10,0)</f>
        <v>0.47058823529411764</v>
      </c>
      <c r="E10" s="126">
        <f t="shared" si="2"/>
        <v>0.84033613445378141</v>
      </c>
      <c r="F10" s="32">
        <v>34</v>
      </c>
      <c r="G10" s="44">
        <v>17</v>
      </c>
      <c r="H10" s="129">
        <f>IF(F10&gt;0,G10/F10,0)</f>
        <v>0.5</v>
      </c>
      <c r="I10" s="126">
        <f t="shared" si="3"/>
        <v>0.89285714285714279</v>
      </c>
      <c r="J10" s="61">
        <v>4937.62</v>
      </c>
      <c r="K10" s="133">
        <f t="shared" si="4"/>
        <v>0.51974947368421054</v>
      </c>
    </row>
    <row r="11" spans="1:13" s="97" customFormat="1" ht="16.5" customHeight="1" x14ac:dyDescent="0.25">
      <c r="A11" s="17" t="s">
        <v>47</v>
      </c>
      <c r="B11" s="15">
        <v>53</v>
      </c>
      <c r="C11" s="32">
        <v>32</v>
      </c>
      <c r="D11" s="125">
        <f t="shared" si="0"/>
        <v>0.60377358490566035</v>
      </c>
      <c r="E11" s="126">
        <f t="shared" si="2"/>
        <v>1.0781671159029649</v>
      </c>
      <c r="F11" s="32">
        <v>55</v>
      </c>
      <c r="G11" s="44">
        <v>31</v>
      </c>
      <c r="H11" s="129">
        <f t="shared" si="1"/>
        <v>0.5636363636363636</v>
      </c>
      <c r="I11" s="126">
        <f t="shared" si="3"/>
        <v>1.0064935064935063</v>
      </c>
      <c r="J11" s="61">
        <v>8466.3450000000012</v>
      </c>
      <c r="K11" s="133">
        <f t="shared" si="4"/>
        <v>0.89119421052631587</v>
      </c>
    </row>
    <row r="12" spans="1:13" s="97" customFormat="1" ht="16.5" customHeight="1" x14ac:dyDescent="0.25">
      <c r="A12" s="14" t="s">
        <v>73</v>
      </c>
      <c r="B12" s="15">
        <v>40</v>
      </c>
      <c r="C12" s="32">
        <v>23</v>
      </c>
      <c r="D12" s="125">
        <f t="shared" si="0"/>
        <v>0.57499999999999996</v>
      </c>
      <c r="E12" s="126">
        <f t="shared" si="2"/>
        <v>1.0267857142857142</v>
      </c>
      <c r="F12" s="32">
        <v>46</v>
      </c>
      <c r="G12" s="44">
        <v>26</v>
      </c>
      <c r="H12" s="129">
        <f t="shared" si="1"/>
        <v>0.56521739130434778</v>
      </c>
      <c r="I12" s="126">
        <f t="shared" si="3"/>
        <v>1.0093167701863353</v>
      </c>
      <c r="J12" s="61">
        <v>9506.25</v>
      </c>
      <c r="K12" s="133">
        <f t="shared" si="4"/>
        <v>1.0006578947368421</v>
      </c>
    </row>
    <row r="13" spans="1:13" s="97" customFormat="1" ht="16.5" customHeight="1" x14ac:dyDescent="0.25">
      <c r="A13" s="17" t="s">
        <v>74</v>
      </c>
      <c r="B13" s="15">
        <v>28</v>
      </c>
      <c r="C13" s="32">
        <v>18</v>
      </c>
      <c r="D13" s="125">
        <f t="shared" si="0"/>
        <v>0.6428571428571429</v>
      </c>
      <c r="E13" s="126">
        <f t="shared" si="2"/>
        <v>1.1479591836734693</v>
      </c>
      <c r="F13" s="32">
        <v>20</v>
      </c>
      <c r="G13" s="44">
        <v>12</v>
      </c>
      <c r="H13" s="129">
        <f t="shared" si="1"/>
        <v>0.6</v>
      </c>
      <c r="I13" s="126">
        <f t="shared" si="3"/>
        <v>1.0714285714285714</v>
      </c>
      <c r="J13" s="61">
        <v>14200.779999999999</v>
      </c>
      <c r="K13" s="133">
        <f t="shared" si="4"/>
        <v>1.494818947368421</v>
      </c>
    </row>
    <row r="14" spans="1:13" s="97" customFormat="1" ht="16.5" customHeight="1" x14ac:dyDescent="0.25">
      <c r="A14" s="17" t="s">
        <v>75</v>
      </c>
      <c r="B14" s="15">
        <v>67</v>
      </c>
      <c r="C14" s="32">
        <v>32</v>
      </c>
      <c r="D14" s="125">
        <f>IF(B14&gt;0,C14/B14,0)</f>
        <v>0.47761194029850745</v>
      </c>
      <c r="E14" s="126">
        <f t="shared" si="2"/>
        <v>0.85287846481876328</v>
      </c>
      <c r="F14" s="32">
        <v>95</v>
      </c>
      <c r="G14" s="44">
        <v>42</v>
      </c>
      <c r="H14" s="129">
        <f>IF(F14&gt;0,G14/F14,0)</f>
        <v>0.44210526315789472</v>
      </c>
      <c r="I14" s="126">
        <f t="shared" si="3"/>
        <v>0.78947368421052622</v>
      </c>
      <c r="J14" s="61">
        <v>9806.27</v>
      </c>
      <c r="K14" s="133">
        <f t="shared" si="4"/>
        <v>1.032238947368421</v>
      </c>
    </row>
    <row r="15" spans="1:13" s="97" customFormat="1" ht="16.5" customHeight="1" x14ac:dyDescent="0.25">
      <c r="A15" s="17" t="s">
        <v>51</v>
      </c>
      <c r="B15" s="15">
        <v>23</v>
      </c>
      <c r="C15" s="32">
        <v>9</v>
      </c>
      <c r="D15" s="125">
        <f t="shared" si="0"/>
        <v>0.39130434782608697</v>
      </c>
      <c r="E15" s="126">
        <f t="shared" si="2"/>
        <v>0.69875776397515521</v>
      </c>
      <c r="F15" s="32">
        <v>17</v>
      </c>
      <c r="G15" s="44">
        <v>7</v>
      </c>
      <c r="H15" s="129">
        <f t="shared" si="1"/>
        <v>0.41176470588235292</v>
      </c>
      <c r="I15" s="126">
        <f t="shared" si="3"/>
        <v>0.73529411764705876</v>
      </c>
      <c r="J15" s="61">
        <v>8923.2099999999991</v>
      </c>
      <c r="K15" s="133">
        <f t="shared" si="4"/>
        <v>0.93928526315789462</v>
      </c>
    </row>
    <row r="16" spans="1:13" s="97" customFormat="1" ht="16.5" customHeight="1" x14ac:dyDescent="0.25">
      <c r="A16" s="17" t="s">
        <v>76</v>
      </c>
      <c r="B16" s="15">
        <v>15</v>
      </c>
      <c r="C16" s="32">
        <v>9</v>
      </c>
      <c r="D16" s="125">
        <f t="shared" si="0"/>
        <v>0.6</v>
      </c>
      <c r="E16" s="126">
        <f t="shared" si="2"/>
        <v>1.0714285714285714</v>
      </c>
      <c r="F16" s="32">
        <v>3</v>
      </c>
      <c r="G16" s="44">
        <v>3</v>
      </c>
      <c r="H16" s="129">
        <f t="shared" si="1"/>
        <v>1</v>
      </c>
      <c r="I16" s="126">
        <f t="shared" si="3"/>
        <v>1.7857142857142856</v>
      </c>
      <c r="J16" s="61">
        <v>15106.5</v>
      </c>
      <c r="K16" s="133">
        <f t="shared" si="4"/>
        <v>1.5901578947368422</v>
      </c>
    </row>
    <row r="17" spans="1:12" s="97" customFormat="1" ht="16.5" customHeight="1" x14ac:dyDescent="0.25">
      <c r="A17" s="17" t="s">
        <v>53</v>
      </c>
      <c r="B17" s="15">
        <v>54</v>
      </c>
      <c r="C17" s="32">
        <v>26</v>
      </c>
      <c r="D17" s="125">
        <f t="shared" si="0"/>
        <v>0.48148148148148145</v>
      </c>
      <c r="E17" s="126">
        <f t="shared" si="2"/>
        <v>0.85978835978835966</v>
      </c>
      <c r="F17" s="32">
        <v>55</v>
      </c>
      <c r="G17" s="44">
        <v>27</v>
      </c>
      <c r="H17" s="129">
        <f t="shared" si="1"/>
        <v>0.49090909090909091</v>
      </c>
      <c r="I17" s="126">
        <f t="shared" si="3"/>
        <v>0.87662337662337653</v>
      </c>
      <c r="J17" s="61">
        <v>11133.939999999999</v>
      </c>
      <c r="K17" s="133">
        <f t="shared" si="4"/>
        <v>1.1719936842105261</v>
      </c>
    </row>
    <row r="18" spans="1:12" s="97" customFormat="1" ht="16.5" customHeight="1" x14ac:dyDescent="0.25">
      <c r="A18" s="17" t="s">
        <v>77</v>
      </c>
      <c r="B18" s="15">
        <v>21</v>
      </c>
      <c r="C18" s="32">
        <v>13</v>
      </c>
      <c r="D18" s="125">
        <f>IF(B18&gt;0,C18/B18,0)</f>
        <v>0.61904761904761907</v>
      </c>
      <c r="E18" s="126">
        <f t="shared" si="2"/>
        <v>1.1054421768707483</v>
      </c>
      <c r="F18" s="32">
        <v>17</v>
      </c>
      <c r="G18" s="44">
        <v>11</v>
      </c>
      <c r="H18" s="129">
        <f>IF(F18&gt;0,G18/F18,0)</f>
        <v>0.6470588235294118</v>
      </c>
      <c r="I18" s="126">
        <f t="shared" si="3"/>
        <v>1.1554621848739495</v>
      </c>
      <c r="J18" s="61">
        <v>10879.6</v>
      </c>
      <c r="K18" s="133">
        <f t="shared" si="4"/>
        <v>1.1452210526315789</v>
      </c>
    </row>
    <row r="19" spans="1:12" s="97" customFormat="1" ht="16.5" customHeight="1" x14ac:dyDescent="0.25">
      <c r="A19" s="17" t="s">
        <v>78</v>
      </c>
      <c r="B19" s="15">
        <v>30</v>
      </c>
      <c r="C19" s="32">
        <v>16</v>
      </c>
      <c r="D19" s="125">
        <f t="shared" si="0"/>
        <v>0.53333333333333333</v>
      </c>
      <c r="E19" s="126">
        <f t="shared" si="2"/>
        <v>0.95238095238095233</v>
      </c>
      <c r="F19" s="32">
        <v>45</v>
      </c>
      <c r="G19" s="44">
        <v>24</v>
      </c>
      <c r="H19" s="129">
        <f t="shared" si="1"/>
        <v>0.53333333333333333</v>
      </c>
      <c r="I19" s="126">
        <f t="shared" si="3"/>
        <v>0.95238095238095233</v>
      </c>
      <c r="J19" s="61">
        <v>13462.5</v>
      </c>
      <c r="K19" s="133">
        <f t="shared" si="4"/>
        <v>1.4171052631578946</v>
      </c>
    </row>
    <row r="20" spans="1:12" s="97" customFormat="1" ht="16.5" customHeight="1" x14ac:dyDescent="0.25">
      <c r="A20" s="17" t="s">
        <v>56</v>
      </c>
      <c r="B20" s="15">
        <v>32</v>
      </c>
      <c r="C20" s="32">
        <v>17</v>
      </c>
      <c r="D20" s="125">
        <f t="shared" si="0"/>
        <v>0.53125</v>
      </c>
      <c r="E20" s="126">
        <f t="shared" si="2"/>
        <v>0.94866071428571419</v>
      </c>
      <c r="F20" s="32">
        <v>35</v>
      </c>
      <c r="G20" s="44">
        <v>20</v>
      </c>
      <c r="H20" s="129">
        <f t="shared" si="1"/>
        <v>0.5714285714285714</v>
      </c>
      <c r="I20" s="126">
        <f t="shared" si="3"/>
        <v>1.0204081632653059</v>
      </c>
      <c r="J20" s="61">
        <v>8235</v>
      </c>
      <c r="K20" s="133">
        <f t="shared" si="4"/>
        <v>0.86684210526315786</v>
      </c>
    </row>
    <row r="21" spans="1:12" s="97" customFormat="1" ht="16.5" customHeight="1" thickBot="1" x14ac:dyDescent="0.3">
      <c r="A21" s="18" t="s">
        <v>57</v>
      </c>
      <c r="B21" s="19">
        <v>33</v>
      </c>
      <c r="C21" s="41">
        <v>14</v>
      </c>
      <c r="D21" s="127">
        <f t="shared" si="0"/>
        <v>0.42424242424242425</v>
      </c>
      <c r="E21" s="131">
        <f t="shared" si="2"/>
        <v>0.75757575757575757</v>
      </c>
      <c r="F21" s="34">
        <v>36</v>
      </c>
      <c r="G21" s="70">
        <v>18</v>
      </c>
      <c r="H21" s="130">
        <f t="shared" si="1"/>
        <v>0.5</v>
      </c>
      <c r="I21" s="131">
        <f t="shared" si="3"/>
        <v>0.89285714285714279</v>
      </c>
      <c r="J21" s="95">
        <v>8598.89</v>
      </c>
      <c r="K21" s="140">
        <f>(J21/9500)</f>
        <v>0.90514631578947358</v>
      </c>
    </row>
    <row r="22" spans="1:12" s="98" customFormat="1" ht="16.5" customHeight="1" thickBot="1" x14ac:dyDescent="0.3">
      <c r="A22" s="21" t="s">
        <v>79</v>
      </c>
      <c r="B22" s="22">
        <v>509</v>
      </c>
      <c r="C22" s="42">
        <v>272</v>
      </c>
      <c r="D22" s="128">
        <f t="shared" si="0"/>
        <v>0.53438113948919452</v>
      </c>
      <c r="E22" s="132">
        <f t="shared" si="2"/>
        <v>0.95425203480213294</v>
      </c>
      <c r="F22" s="102">
        <v>576</v>
      </c>
      <c r="G22" s="42">
        <v>317</v>
      </c>
      <c r="H22" s="128">
        <f t="shared" si="1"/>
        <v>0.55034722222222221</v>
      </c>
      <c r="I22" s="132">
        <f t="shared" si="3"/>
        <v>0.98276289682539675</v>
      </c>
      <c r="J22" s="103">
        <v>10397.099999999999</v>
      </c>
      <c r="K22" s="134">
        <f>(J22/9500)</f>
        <v>1.0944315789473682</v>
      </c>
    </row>
    <row r="23" spans="1:12" s="98" customFormat="1" ht="16.5" customHeight="1" x14ac:dyDescent="0.25">
      <c r="A23" s="173" t="s">
        <v>92</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D14 D18 H10 H14 H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SEPTEMBER 30, 2024</v>
      </c>
      <c r="B2" s="194"/>
      <c r="C2" s="194"/>
      <c r="D2" s="194"/>
      <c r="E2" s="194"/>
      <c r="F2" s="194"/>
      <c r="G2" s="194"/>
      <c r="H2" s="194"/>
      <c r="I2" s="194"/>
      <c r="J2" s="194"/>
      <c r="K2" s="195"/>
    </row>
    <row r="3" spans="1:13" s="96" customFormat="1" ht="20.149999999999999" customHeight="1" thickBot="1" x14ac:dyDescent="0.3">
      <c r="A3" s="196" t="s">
        <v>87</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911</v>
      </c>
      <c r="C6" s="107">
        <v>595</v>
      </c>
      <c r="D6" s="135">
        <f>+C6/B6</f>
        <v>0.65312843029637757</v>
      </c>
      <c r="E6" s="136">
        <f>D6/0.635</f>
        <v>1.0285487091281535</v>
      </c>
      <c r="F6" s="107">
        <v>740</v>
      </c>
      <c r="G6" s="43">
        <v>505</v>
      </c>
      <c r="H6" s="137">
        <f>+G6/F6</f>
        <v>0.68243243243243246</v>
      </c>
      <c r="I6" s="136">
        <f>H6/0.67</f>
        <v>1.0185558693021379</v>
      </c>
      <c r="J6" s="108">
        <v>10306.39</v>
      </c>
      <c r="K6" s="138">
        <f>(J6/9500)</f>
        <v>1.0848831578947369</v>
      </c>
    </row>
    <row r="7" spans="1:13" s="97" customFormat="1" ht="16.5" customHeight="1" x14ac:dyDescent="0.25">
      <c r="A7" s="17" t="s">
        <v>43</v>
      </c>
      <c r="B7" s="15">
        <v>4074</v>
      </c>
      <c r="C7" s="32">
        <v>2742</v>
      </c>
      <c r="D7" s="125">
        <f t="shared" ref="D7:D22" si="0">+C7/B7</f>
        <v>0.67304860088365248</v>
      </c>
      <c r="E7" s="126">
        <f>D7/0.635</f>
        <v>1.059919056509689</v>
      </c>
      <c r="F7" s="32">
        <v>3226</v>
      </c>
      <c r="G7" s="44">
        <v>2307</v>
      </c>
      <c r="H7" s="129">
        <f t="shared" ref="H7:H22" si="1">+G7/F7</f>
        <v>0.71512709237445748</v>
      </c>
      <c r="I7" s="126">
        <f>H7/0.67</f>
        <v>1.0673538692156082</v>
      </c>
      <c r="J7" s="61">
        <v>14512</v>
      </c>
      <c r="K7" s="133">
        <f>(J7/9500)</f>
        <v>1.5275789473684211</v>
      </c>
    </row>
    <row r="8" spans="1:13" s="97" customFormat="1" ht="16.5" customHeight="1" x14ac:dyDescent="0.25">
      <c r="A8" s="17" t="s">
        <v>44</v>
      </c>
      <c r="B8" s="15">
        <v>3342</v>
      </c>
      <c r="C8" s="32">
        <v>2267</v>
      </c>
      <c r="D8" s="125">
        <f t="shared" si="0"/>
        <v>0.67833632555356072</v>
      </c>
      <c r="E8" s="126">
        <f t="shared" ref="E8:E20" si="2">D8/0.635</f>
        <v>1.0682461819741114</v>
      </c>
      <c r="F8" s="32">
        <v>2988</v>
      </c>
      <c r="G8" s="44">
        <v>2102</v>
      </c>
      <c r="H8" s="129">
        <f t="shared" si="1"/>
        <v>0.70348058902275767</v>
      </c>
      <c r="I8" s="126">
        <f t="shared" ref="I8:I20" si="3">H8/0.67</f>
        <v>1.0499710283921755</v>
      </c>
      <c r="J8" s="61">
        <v>12241.98</v>
      </c>
      <c r="K8" s="133">
        <f t="shared" ref="K8:K20" si="4">(J8/9500)</f>
        <v>1.2886294736842105</v>
      </c>
    </row>
    <row r="9" spans="1:13" s="97" customFormat="1" ht="16.5" customHeight="1" x14ac:dyDescent="0.25">
      <c r="A9" s="17" t="s">
        <v>45</v>
      </c>
      <c r="B9" s="15">
        <v>2586</v>
      </c>
      <c r="C9" s="32">
        <v>1680</v>
      </c>
      <c r="D9" s="125">
        <f t="shared" si="0"/>
        <v>0.64965197215777259</v>
      </c>
      <c r="E9" s="126">
        <f t="shared" si="2"/>
        <v>1.0230739719020041</v>
      </c>
      <c r="F9" s="32">
        <v>2506</v>
      </c>
      <c r="G9" s="44">
        <v>1791</v>
      </c>
      <c r="H9" s="129">
        <f t="shared" si="1"/>
        <v>0.71468475658419794</v>
      </c>
      <c r="I9" s="126">
        <f t="shared" si="3"/>
        <v>1.0666936665435789</v>
      </c>
      <c r="J9" s="61">
        <v>13266.075000000001</v>
      </c>
      <c r="K9" s="133">
        <f t="shared" si="4"/>
        <v>1.396428947368421</v>
      </c>
    </row>
    <row r="10" spans="1:13" s="97" customFormat="1" ht="16.5" customHeight="1" x14ac:dyDescent="0.25">
      <c r="A10" s="17" t="s">
        <v>72</v>
      </c>
      <c r="B10" s="15">
        <v>1033</v>
      </c>
      <c r="C10" s="32">
        <v>683</v>
      </c>
      <c r="D10" s="125">
        <f>IF(B10&gt;0,C10/B10,0)</f>
        <v>0.66118102613746366</v>
      </c>
      <c r="E10" s="126">
        <f t="shared" si="2"/>
        <v>1.0412299624212027</v>
      </c>
      <c r="F10" s="32">
        <v>1073</v>
      </c>
      <c r="G10" s="44">
        <v>704</v>
      </c>
      <c r="H10" s="129">
        <f>IF(F10&gt;0,G10/F10,0)</f>
        <v>0.65610438024231132</v>
      </c>
      <c r="I10" s="126">
        <f t="shared" si="3"/>
        <v>0.97926026901837504</v>
      </c>
      <c r="J10" s="61">
        <v>12000</v>
      </c>
      <c r="K10" s="133">
        <f t="shared" si="4"/>
        <v>1.263157894736842</v>
      </c>
    </row>
    <row r="11" spans="1:13" s="97" customFormat="1" ht="16.5" customHeight="1" x14ac:dyDescent="0.25">
      <c r="A11" s="17" t="s">
        <v>47</v>
      </c>
      <c r="B11" s="15">
        <v>4195</v>
      </c>
      <c r="C11" s="32">
        <v>2756</v>
      </c>
      <c r="D11" s="125">
        <f t="shared" si="0"/>
        <v>0.65697258641239575</v>
      </c>
      <c r="E11" s="126">
        <f t="shared" si="2"/>
        <v>1.0346024982872375</v>
      </c>
      <c r="F11" s="32">
        <v>3395</v>
      </c>
      <c r="G11" s="44">
        <v>2438</v>
      </c>
      <c r="H11" s="129">
        <f t="shared" si="1"/>
        <v>0.71811487481590575</v>
      </c>
      <c r="I11" s="126">
        <f t="shared" si="3"/>
        <v>1.0718132459938892</v>
      </c>
      <c r="J11" s="61">
        <v>12455.74</v>
      </c>
      <c r="K11" s="133">
        <f t="shared" si="4"/>
        <v>1.3111305263157895</v>
      </c>
    </row>
    <row r="12" spans="1:13" s="97" customFormat="1" ht="16.5" customHeight="1" x14ac:dyDescent="0.25">
      <c r="A12" s="14" t="s">
        <v>73</v>
      </c>
      <c r="B12" s="15">
        <v>989</v>
      </c>
      <c r="C12" s="32">
        <v>652</v>
      </c>
      <c r="D12" s="125">
        <f t="shared" si="0"/>
        <v>0.65925176946410513</v>
      </c>
      <c r="E12" s="126">
        <f t="shared" si="2"/>
        <v>1.0381917629355986</v>
      </c>
      <c r="F12" s="32">
        <v>975</v>
      </c>
      <c r="G12" s="44">
        <v>688</v>
      </c>
      <c r="H12" s="129">
        <f t="shared" si="1"/>
        <v>0.7056410256410256</v>
      </c>
      <c r="I12" s="126">
        <f t="shared" si="3"/>
        <v>1.053195560658247</v>
      </c>
      <c r="J12" s="61">
        <v>11221.264999999999</v>
      </c>
      <c r="K12" s="133">
        <f t="shared" si="4"/>
        <v>1.1811857894736841</v>
      </c>
    </row>
    <row r="13" spans="1:13" s="97" customFormat="1" ht="16.5" customHeight="1" x14ac:dyDescent="0.25">
      <c r="A13" s="17" t="s">
        <v>74</v>
      </c>
      <c r="B13" s="15">
        <v>2227</v>
      </c>
      <c r="C13" s="32">
        <v>1456</v>
      </c>
      <c r="D13" s="125">
        <f t="shared" si="0"/>
        <v>0.65379434216434662</v>
      </c>
      <c r="E13" s="126">
        <f t="shared" si="2"/>
        <v>1.0295973892351915</v>
      </c>
      <c r="F13" s="32">
        <v>1904</v>
      </c>
      <c r="G13" s="44">
        <v>1359</v>
      </c>
      <c r="H13" s="129">
        <f t="shared" si="1"/>
        <v>0.71376050420168069</v>
      </c>
      <c r="I13" s="126">
        <f t="shared" si="3"/>
        <v>1.0653141853756427</v>
      </c>
      <c r="J13" s="61">
        <v>14192</v>
      </c>
      <c r="K13" s="133">
        <f t="shared" si="4"/>
        <v>1.4938947368421052</v>
      </c>
    </row>
    <row r="14" spans="1:13" s="97" customFormat="1" ht="16.5" customHeight="1" x14ac:dyDescent="0.25">
      <c r="A14" s="17" t="s">
        <v>75</v>
      </c>
      <c r="B14" s="15">
        <v>1714</v>
      </c>
      <c r="C14" s="32">
        <v>1128</v>
      </c>
      <c r="D14" s="125">
        <f t="shared" si="0"/>
        <v>0.65810968494749122</v>
      </c>
      <c r="E14" s="126">
        <f t="shared" si="2"/>
        <v>1.0363932046417184</v>
      </c>
      <c r="F14" s="32">
        <v>1446</v>
      </c>
      <c r="G14" s="44">
        <v>1009</v>
      </c>
      <c r="H14" s="129">
        <f t="shared" si="1"/>
        <v>0.6977869986168741</v>
      </c>
      <c r="I14" s="126">
        <f t="shared" si="3"/>
        <v>1.0414731322639912</v>
      </c>
      <c r="J14" s="61">
        <v>10817.235000000001</v>
      </c>
      <c r="K14" s="133">
        <f t="shared" si="4"/>
        <v>1.1386563157894738</v>
      </c>
    </row>
    <row r="15" spans="1:13" s="97" customFormat="1" ht="16.5" customHeight="1" x14ac:dyDescent="0.25">
      <c r="A15" s="17" t="s">
        <v>51</v>
      </c>
      <c r="B15" s="15">
        <v>4312</v>
      </c>
      <c r="C15" s="32">
        <v>2940</v>
      </c>
      <c r="D15" s="125">
        <f t="shared" si="0"/>
        <v>0.68181818181818177</v>
      </c>
      <c r="E15" s="126">
        <f t="shared" si="2"/>
        <v>1.0737294201861129</v>
      </c>
      <c r="F15" s="32">
        <v>3634</v>
      </c>
      <c r="G15" s="44">
        <v>2605</v>
      </c>
      <c r="H15" s="129">
        <f t="shared" si="1"/>
        <v>0.71684094661529996</v>
      </c>
      <c r="I15" s="126">
        <f t="shared" si="3"/>
        <v>1.0699118606198506</v>
      </c>
      <c r="J15" s="61">
        <v>10002.32</v>
      </c>
      <c r="K15" s="133">
        <f t="shared" si="4"/>
        <v>1.0528757894736842</v>
      </c>
    </row>
    <row r="16" spans="1:13" s="97" customFormat="1" ht="16.5" customHeight="1" x14ac:dyDescent="0.25">
      <c r="A16" s="17" t="s">
        <v>76</v>
      </c>
      <c r="B16" s="15">
        <v>3678</v>
      </c>
      <c r="C16" s="32">
        <v>2467</v>
      </c>
      <c r="D16" s="125">
        <f t="shared" si="0"/>
        <v>0.67074497009244149</v>
      </c>
      <c r="E16" s="126">
        <f t="shared" si="2"/>
        <v>1.0562912914841598</v>
      </c>
      <c r="F16" s="32">
        <v>3007</v>
      </c>
      <c r="G16" s="44">
        <v>2124</v>
      </c>
      <c r="H16" s="129">
        <f t="shared" si="1"/>
        <v>0.70635184569338216</v>
      </c>
      <c r="I16" s="126">
        <f t="shared" si="3"/>
        <v>1.0542564861095256</v>
      </c>
      <c r="J16" s="61">
        <v>13794</v>
      </c>
      <c r="K16" s="133">
        <f t="shared" si="4"/>
        <v>1.452</v>
      </c>
    </row>
    <row r="17" spans="1:12" s="97" customFormat="1" ht="16.5" customHeight="1" x14ac:dyDescent="0.25">
      <c r="A17" s="17" t="s">
        <v>53</v>
      </c>
      <c r="B17" s="15">
        <v>5522</v>
      </c>
      <c r="C17" s="32">
        <v>3622</v>
      </c>
      <c r="D17" s="125">
        <f t="shared" si="0"/>
        <v>0.65592176747555231</v>
      </c>
      <c r="E17" s="126">
        <f t="shared" si="2"/>
        <v>1.0329476653158305</v>
      </c>
      <c r="F17" s="32">
        <v>4299</v>
      </c>
      <c r="G17" s="44">
        <v>3037</v>
      </c>
      <c r="H17" s="129">
        <f t="shared" si="1"/>
        <v>0.70644335892067922</v>
      </c>
      <c r="I17" s="126">
        <f t="shared" si="3"/>
        <v>1.054393073015939</v>
      </c>
      <c r="J17" s="61">
        <v>18750</v>
      </c>
      <c r="K17" s="133">
        <f t="shared" si="4"/>
        <v>1.9736842105263157</v>
      </c>
    </row>
    <row r="18" spans="1:12" s="97" customFormat="1" ht="16.5" customHeight="1" x14ac:dyDescent="0.25">
      <c r="A18" s="17" t="s">
        <v>77</v>
      </c>
      <c r="B18" s="15">
        <v>5441</v>
      </c>
      <c r="C18" s="32">
        <v>3554</v>
      </c>
      <c r="D18" s="125">
        <f>IF(B18&gt;0,C18/B18,0)</f>
        <v>0.6531887520676346</v>
      </c>
      <c r="E18" s="126">
        <f t="shared" si="2"/>
        <v>1.028643704043519</v>
      </c>
      <c r="F18" s="32">
        <v>4516</v>
      </c>
      <c r="G18" s="44">
        <v>3138</v>
      </c>
      <c r="H18" s="129">
        <f>IF(F18&gt;0,G18/F18,0)</f>
        <v>0.69486271036315328</v>
      </c>
      <c r="I18" s="126">
        <f t="shared" si="3"/>
        <v>1.0371085229300794</v>
      </c>
      <c r="J18" s="61">
        <v>18745.53</v>
      </c>
      <c r="K18" s="133">
        <f t="shared" si="4"/>
        <v>1.9732136842105261</v>
      </c>
    </row>
    <row r="19" spans="1:12" s="97" customFormat="1" ht="16.5" customHeight="1" x14ac:dyDescent="0.25">
      <c r="A19" s="17" t="s">
        <v>78</v>
      </c>
      <c r="B19" s="15">
        <v>2186</v>
      </c>
      <c r="C19" s="32">
        <v>1454</v>
      </c>
      <c r="D19" s="125">
        <f t="shared" si="0"/>
        <v>0.66514181152790486</v>
      </c>
      <c r="E19" s="126">
        <f t="shared" si="2"/>
        <v>1.0474674197289839</v>
      </c>
      <c r="F19" s="32">
        <v>1710</v>
      </c>
      <c r="G19" s="44">
        <v>1223</v>
      </c>
      <c r="H19" s="129">
        <f t="shared" si="1"/>
        <v>0.71520467836257307</v>
      </c>
      <c r="I19" s="126">
        <f t="shared" si="3"/>
        <v>1.0674696691978702</v>
      </c>
      <c r="J19" s="61">
        <v>12921.220000000001</v>
      </c>
      <c r="K19" s="133">
        <f t="shared" si="4"/>
        <v>1.3601284210526317</v>
      </c>
    </row>
    <row r="20" spans="1:12" s="97" customFormat="1" ht="16.5" customHeight="1" x14ac:dyDescent="0.25">
      <c r="A20" s="17" t="s">
        <v>56</v>
      </c>
      <c r="B20" s="15">
        <v>2566</v>
      </c>
      <c r="C20" s="32">
        <v>1665</v>
      </c>
      <c r="D20" s="125">
        <f t="shared" si="0"/>
        <v>0.64886983632112238</v>
      </c>
      <c r="E20" s="126">
        <f t="shared" si="2"/>
        <v>1.0218422619230274</v>
      </c>
      <c r="F20" s="32">
        <v>1751</v>
      </c>
      <c r="G20" s="44">
        <v>1237</v>
      </c>
      <c r="H20" s="129">
        <f t="shared" si="1"/>
        <v>0.70645345516847513</v>
      </c>
      <c r="I20" s="126">
        <f t="shared" si="3"/>
        <v>1.0544081420425002</v>
      </c>
      <c r="J20" s="61">
        <v>13933.46</v>
      </c>
      <c r="K20" s="133">
        <f t="shared" si="4"/>
        <v>1.46668</v>
      </c>
    </row>
    <row r="21" spans="1:12" s="97" customFormat="1" ht="16.5" customHeight="1" thickBot="1" x14ac:dyDescent="0.3">
      <c r="A21" s="18" t="s">
        <v>57</v>
      </c>
      <c r="B21" s="19">
        <v>3509</v>
      </c>
      <c r="C21" s="41">
        <v>2303</v>
      </c>
      <c r="D21" s="127">
        <f t="shared" si="0"/>
        <v>0.65631233969791969</v>
      </c>
      <c r="E21" s="126">
        <f>D21/0.635</f>
        <v>1.0335627396817633</v>
      </c>
      <c r="F21" s="34">
        <v>2941</v>
      </c>
      <c r="G21" s="70">
        <v>2067</v>
      </c>
      <c r="H21" s="130">
        <f t="shared" si="1"/>
        <v>0.70282216933015984</v>
      </c>
      <c r="I21" s="126">
        <f>H21/0.67</f>
        <v>1.0489883124330743</v>
      </c>
      <c r="J21" s="95">
        <v>15201</v>
      </c>
      <c r="K21" s="133">
        <f>(J21/9500)</f>
        <v>1.6001052631578947</v>
      </c>
    </row>
    <row r="22" spans="1:12" s="98" customFormat="1" ht="16.5" customHeight="1" thickBot="1" x14ac:dyDescent="0.3">
      <c r="A22" s="21" t="s">
        <v>79</v>
      </c>
      <c r="B22" s="22">
        <v>48285</v>
      </c>
      <c r="C22" s="42">
        <v>31964</v>
      </c>
      <c r="D22" s="128">
        <f t="shared" si="0"/>
        <v>0.66198612405508961</v>
      </c>
      <c r="E22" s="132">
        <f>D22/0.635</f>
        <v>1.0424978331576213</v>
      </c>
      <c r="F22" s="102">
        <v>40111</v>
      </c>
      <c r="G22" s="42">
        <v>28334</v>
      </c>
      <c r="H22" s="128">
        <f t="shared" si="1"/>
        <v>0.70638976839271028</v>
      </c>
      <c r="I22" s="132">
        <f>H22/0.67</f>
        <v>1.0543130871532989</v>
      </c>
      <c r="J22" s="103">
        <v>13657.44</v>
      </c>
      <c r="K22" s="134">
        <f>(J22/9500)</f>
        <v>1.4376252631578947</v>
      </c>
    </row>
    <row r="23" spans="1:12" s="98" customFormat="1" ht="16.5" customHeight="1" x14ac:dyDescent="0.25">
      <c r="A23" s="173" t="str">
        <f>'2 - Job Seeker'!A25:K25</f>
        <v>*State Labor Exchange Goals:   Q2 EE Rate = 63.5%    Q4 EE Rate = 67%    Median Earnings = $9500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H10 D18 H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5" ma:contentTypeDescription="Create a new document." ma:contentTypeScope="" ma:versionID="9b87e86b3de12bebb9efce8f64cfffa1">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52bff954519939619209d9b805b32fe"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C6CF3C-0049-402D-8D78-7AD93C9E1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3.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4.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(DCS)</cp:lastModifiedBy>
  <cp:revision/>
  <dcterms:created xsi:type="dcterms:W3CDTF">2002-02-12T20:34:33Z</dcterms:created>
  <dcterms:modified xsi:type="dcterms:W3CDTF">2025-01-14T17:59:36Z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