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330"/>
  <workbookPr showObjects="placeholders" defaultThemeVersion="124226"/>
  <mc:AlternateContent xmlns:mc="http://schemas.openxmlformats.org/markup-compatibility/2006">
    <mc:Choice Requires="x15">
      <x15ac:absPath xmlns:x15ac="http://schemas.microsoft.com/office/spreadsheetml/2010/11/ac" url="https://massgov.sharepoint.com/sites/EOL-DET-HURLEY-05/Shared/ESShare/DCS Analysis and Reporting/FY25 Reports/FY25 Q1 09302024/"/>
    </mc:Choice>
  </mc:AlternateContent>
  <xr:revisionPtr revIDLastSave="419" documentId="11_60BEDAE0B9C0B460A5E53785608922667850FE44" xr6:coauthVersionLast="47" xr6:coauthVersionMax="47" xr10:uidLastSave="{4DBB3393-523C-4E59-99E5-1A204E327215}"/>
  <bookViews>
    <workbookView xWindow="-110" yWindow="-110" windowWidth="19420" windowHeight="11020" tabRatio="899" xr2:uid="{00000000-000D-0000-FFFF-FFFF00000000}"/>
  </bookViews>
  <sheets>
    <sheet name="Cover" sheetId="33" r:id="rId1"/>
    <sheet name="1- Populations in Cohort" sheetId="14" r:id="rId2"/>
    <sheet name="2 - Job Seeker" sheetId="18" r:id="rId3"/>
    <sheet name="3 - UI Claimant" sheetId="37" r:id="rId4"/>
    <sheet name="4 - Veteran" sheetId="29" r:id="rId5"/>
    <sheet name="5 - Disabled Veteran" sheetId="39" r:id="rId6"/>
    <sheet name="6 - DVOP Disabled Veteran" sheetId="40" r:id="rId7"/>
    <sheet name="7 - DVOP Veteran" sheetId="41" r:id="rId8"/>
    <sheet name="8 - RESEA" sheetId="42" r:id="rId9"/>
  </sheets>
  <definedNames>
    <definedName name="_xlnm.Print_Area" localSheetId="1">'1- Populations in Cohort'!#REF!</definedName>
    <definedName name="_xlnm.Print_Area" localSheetId="2">'2 - Job Seeker'!$A$1:$K$26</definedName>
    <definedName name="_xlnm.Print_Area" localSheetId="3">'3 - UI Claimant'!$A$1:$K$24</definedName>
    <definedName name="_xlnm.Print_Area" localSheetId="4">'4 - Veteran'!$A$1:$L$24</definedName>
    <definedName name="_xlnm.Print_Area" localSheetId="5">'5 - Disabled Veteran'!$A$1:$L$24</definedName>
    <definedName name="_xlnm.Print_Area" localSheetId="6">'6 - DVOP Disabled Veteran'!$A$1:$L$24</definedName>
    <definedName name="_xlnm.Print_Area" localSheetId="7">'7 - DVOP Veteran'!$A$1:$L$24</definedName>
    <definedName name="_xlnm.Print_Area" localSheetId="8">'8 - RESEA'!$A$1:$L$24</definedName>
  </definedName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calcChain.xml><?xml version="1.0" encoding="utf-8"?>
<calcChain xmlns="http://schemas.openxmlformats.org/spreadsheetml/2006/main">
  <c r="K22" i="42" l="1"/>
  <c r="K21" i="42"/>
  <c r="K8" i="42"/>
  <c r="K9" i="42"/>
  <c r="K10" i="42"/>
  <c r="K11" i="42"/>
  <c r="K12" i="42"/>
  <c r="K13" i="42"/>
  <c r="K14" i="42"/>
  <c r="K15" i="42"/>
  <c r="K16" i="42"/>
  <c r="K17" i="42"/>
  <c r="K18" i="42"/>
  <c r="K19" i="42"/>
  <c r="K20" i="42"/>
  <c r="K7" i="42"/>
  <c r="K6" i="42"/>
  <c r="K22" i="41"/>
  <c r="K21" i="41"/>
  <c r="K8" i="41"/>
  <c r="K9" i="41"/>
  <c r="K10" i="41"/>
  <c r="K11" i="41"/>
  <c r="K12" i="41"/>
  <c r="K13" i="41"/>
  <c r="K14" i="41"/>
  <c r="K15" i="41"/>
  <c r="K16" i="41"/>
  <c r="K17" i="41"/>
  <c r="K18" i="41"/>
  <c r="K19" i="41"/>
  <c r="K20" i="41"/>
  <c r="K7" i="41"/>
  <c r="K6" i="41"/>
  <c r="K22" i="40"/>
  <c r="K21" i="40"/>
  <c r="K8" i="40"/>
  <c r="K9" i="40"/>
  <c r="K10" i="40"/>
  <c r="K11" i="40"/>
  <c r="K12" i="40"/>
  <c r="K13" i="40"/>
  <c r="K14" i="40"/>
  <c r="K15" i="40"/>
  <c r="K16" i="40"/>
  <c r="K17" i="40"/>
  <c r="K18" i="40"/>
  <c r="K19" i="40"/>
  <c r="K20" i="40"/>
  <c r="K7" i="40"/>
  <c r="K6" i="40"/>
  <c r="K22" i="39"/>
  <c r="K21" i="39"/>
  <c r="K8" i="39"/>
  <c r="K9" i="39"/>
  <c r="K10" i="39"/>
  <c r="K11" i="39"/>
  <c r="K12" i="39"/>
  <c r="K13" i="39"/>
  <c r="K14" i="39"/>
  <c r="K15" i="39"/>
  <c r="K16" i="39"/>
  <c r="K17" i="39"/>
  <c r="K18" i="39"/>
  <c r="K19" i="39"/>
  <c r="K20" i="39"/>
  <c r="K7" i="39"/>
  <c r="K6" i="39"/>
  <c r="K22" i="29"/>
  <c r="K21" i="29"/>
  <c r="K8" i="29"/>
  <c r="K9" i="29"/>
  <c r="K10" i="29"/>
  <c r="K11" i="29"/>
  <c r="K12" i="29"/>
  <c r="K13" i="29"/>
  <c r="K14" i="29"/>
  <c r="K15" i="29"/>
  <c r="K16" i="29"/>
  <c r="K17" i="29"/>
  <c r="K18" i="29"/>
  <c r="K19" i="29"/>
  <c r="K20" i="29"/>
  <c r="K7" i="29"/>
  <c r="K6" i="29"/>
  <c r="K8" i="37"/>
  <c r="K9" i="37"/>
  <c r="K10" i="37"/>
  <c r="K11" i="37"/>
  <c r="K12" i="37"/>
  <c r="K13" i="37"/>
  <c r="K14" i="37"/>
  <c r="K15" i="37"/>
  <c r="K16" i="37"/>
  <c r="K17" i="37"/>
  <c r="K18" i="37"/>
  <c r="K19" i="37"/>
  <c r="K20" i="37"/>
  <c r="K7" i="37"/>
  <c r="K6" i="37"/>
  <c r="K22" i="37"/>
  <c r="K21" i="37"/>
  <c r="I22" i="37"/>
  <c r="I21" i="37"/>
  <c r="I8" i="37"/>
  <c r="I9" i="37"/>
  <c r="I10" i="37"/>
  <c r="I11" i="37"/>
  <c r="I12" i="37"/>
  <c r="I13" i="37"/>
  <c r="I14" i="37"/>
  <c r="I15" i="37"/>
  <c r="I16" i="37"/>
  <c r="I17" i="37"/>
  <c r="I18" i="37"/>
  <c r="I19" i="37"/>
  <c r="I20" i="37"/>
  <c r="I7" i="37"/>
  <c r="I6" i="37"/>
  <c r="E22" i="37"/>
  <c r="E21" i="37"/>
  <c r="E8" i="37"/>
  <c r="E9" i="37"/>
  <c r="E10" i="37"/>
  <c r="E11" i="37"/>
  <c r="E12" i="37"/>
  <c r="E13" i="37"/>
  <c r="E14" i="37"/>
  <c r="E15" i="37"/>
  <c r="E16" i="37"/>
  <c r="E17" i="37"/>
  <c r="E18" i="37"/>
  <c r="E19" i="37"/>
  <c r="E20" i="37"/>
  <c r="E7" i="37"/>
  <c r="E6" i="37"/>
  <c r="K24" i="18"/>
  <c r="K23" i="18"/>
  <c r="K9" i="18"/>
  <c r="K10" i="18"/>
  <c r="K11" i="18"/>
  <c r="K12" i="18"/>
  <c r="K13" i="18"/>
  <c r="K14" i="18"/>
  <c r="K15" i="18"/>
  <c r="K16" i="18"/>
  <c r="K17" i="18"/>
  <c r="K18" i="18"/>
  <c r="K19" i="18"/>
  <c r="K20" i="18"/>
  <c r="K21" i="18"/>
  <c r="K22" i="18"/>
  <c r="K8" i="18"/>
  <c r="H8" i="40"/>
  <c r="H6" i="40" l="1"/>
  <c r="D13" i="18" l="1"/>
  <c r="E13" i="18" s="1"/>
  <c r="H13" i="18"/>
  <c r="I13" i="18" s="1"/>
  <c r="D14" i="18"/>
  <c r="E14" i="18" s="1"/>
  <c r="H14" i="18"/>
  <c r="I14" i="18" s="1"/>
  <c r="D15" i="18"/>
  <c r="E15" i="18" s="1"/>
  <c r="H15" i="18"/>
  <c r="I15" i="18" s="1"/>
  <c r="D16" i="18"/>
  <c r="E16" i="18" s="1"/>
  <c r="H16" i="18"/>
  <c r="I16" i="18" s="1"/>
  <c r="D17" i="18"/>
  <c r="E17" i="18" s="1"/>
  <c r="H17" i="18"/>
  <c r="I17" i="18" s="1"/>
  <c r="D18" i="18"/>
  <c r="E18" i="18" s="1"/>
  <c r="H18" i="18"/>
  <c r="I18" i="18" s="1"/>
  <c r="D19" i="18"/>
  <c r="E19" i="18" s="1"/>
  <c r="H19" i="18"/>
  <c r="I19" i="18" s="1"/>
  <c r="D20" i="18"/>
  <c r="E20" i="18" s="1"/>
  <c r="H20" i="18"/>
  <c r="I20" i="18" s="1"/>
  <c r="D21" i="18"/>
  <c r="E21" i="18" s="1"/>
  <c r="H21" i="18"/>
  <c r="I21" i="18" s="1"/>
  <c r="D22" i="18"/>
  <c r="E22" i="18" s="1"/>
  <c r="H22" i="18"/>
  <c r="I22" i="18" s="1"/>
  <c r="D23" i="18"/>
  <c r="E23" i="18" s="1"/>
  <c r="H23" i="18"/>
  <c r="I23" i="18" s="1"/>
  <c r="D24" i="18"/>
  <c r="E24" i="18" s="1"/>
  <c r="H24" i="18"/>
  <c r="I24" i="18" s="1"/>
  <c r="H9" i="18"/>
  <c r="I9" i="18" s="1"/>
  <c r="H10" i="18"/>
  <c r="I10" i="18" s="1"/>
  <c r="H11" i="18"/>
  <c r="I11" i="18" s="1"/>
  <c r="H12" i="18"/>
  <c r="I12" i="18" s="1"/>
  <c r="L9" i="14" l="1"/>
  <c r="H14" i="41" l="1"/>
  <c r="I14" i="41" s="1"/>
  <c r="H14" i="40"/>
  <c r="I14" i="40" s="1"/>
  <c r="D14" i="41" l="1"/>
  <c r="E14" i="41" s="1"/>
  <c r="D14" i="40"/>
  <c r="E14" i="40" s="1"/>
  <c r="A24" i="42" l="1"/>
  <c r="A23" i="42"/>
  <c r="H22" i="42"/>
  <c r="I22" i="42" s="1"/>
  <c r="D22" i="42"/>
  <c r="E22" i="42" s="1"/>
  <c r="H21" i="42"/>
  <c r="I21" i="42" s="1"/>
  <c r="D21" i="42"/>
  <c r="E21" i="42" s="1"/>
  <c r="H20" i="42"/>
  <c r="I20" i="42" s="1"/>
  <c r="D20" i="42"/>
  <c r="E20" i="42" s="1"/>
  <c r="H19" i="42"/>
  <c r="I19" i="42" s="1"/>
  <c r="D19" i="42"/>
  <c r="E19" i="42" s="1"/>
  <c r="H18" i="42"/>
  <c r="I18" i="42" s="1"/>
  <c r="D18" i="42"/>
  <c r="E18" i="42" s="1"/>
  <c r="H17" i="42"/>
  <c r="I17" i="42" s="1"/>
  <c r="D17" i="42"/>
  <c r="E17" i="42" s="1"/>
  <c r="H16" i="42"/>
  <c r="I16" i="42" s="1"/>
  <c r="D16" i="42"/>
  <c r="E16" i="42" s="1"/>
  <c r="H15" i="42"/>
  <c r="I15" i="42" s="1"/>
  <c r="D15" i="42"/>
  <c r="E15" i="42" s="1"/>
  <c r="H14" i="42"/>
  <c r="I14" i="42" s="1"/>
  <c r="D14" i="42"/>
  <c r="E14" i="42" s="1"/>
  <c r="H13" i="42"/>
  <c r="I13" i="42" s="1"/>
  <c r="D13" i="42"/>
  <c r="E13" i="42" s="1"/>
  <c r="H12" i="42"/>
  <c r="I12" i="42" s="1"/>
  <c r="D12" i="42"/>
  <c r="E12" i="42" s="1"/>
  <c r="H11" i="42"/>
  <c r="I11" i="42" s="1"/>
  <c r="D11" i="42"/>
  <c r="E11" i="42" s="1"/>
  <c r="H10" i="42"/>
  <c r="I10" i="42" s="1"/>
  <c r="D10" i="42"/>
  <c r="E10" i="42" s="1"/>
  <c r="H9" i="42"/>
  <c r="I9" i="42" s="1"/>
  <c r="D9" i="42"/>
  <c r="E9" i="42" s="1"/>
  <c r="H8" i="42"/>
  <c r="I8" i="42" s="1"/>
  <c r="D8" i="42"/>
  <c r="E8" i="42" s="1"/>
  <c r="H7" i="42"/>
  <c r="I7" i="42" s="1"/>
  <c r="D7" i="42"/>
  <c r="E7" i="42" s="1"/>
  <c r="H6" i="42"/>
  <c r="I6" i="42" s="1"/>
  <c r="D6" i="42"/>
  <c r="E6" i="42" s="1"/>
  <c r="A2" i="42"/>
  <c r="A1" i="42"/>
  <c r="D6" i="37" l="1"/>
  <c r="D7" i="37"/>
  <c r="D8" i="37"/>
  <c r="D9" i="37"/>
  <c r="D10" i="37"/>
  <c r="D11" i="37"/>
  <c r="D12" i="37"/>
  <c r="D13" i="37"/>
  <c r="D14" i="37"/>
  <c r="D15" i="37"/>
  <c r="D16" i="37"/>
  <c r="D17" i="37"/>
  <c r="D18" i="37"/>
  <c r="D19" i="37"/>
  <c r="D20" i="37"/>
  <c r="D21" i="37"/>
  <c r="D22" i="37"/>
  <c r="N17" i="14"/>
  <c r="H8" i="37"/>
  <c r="H9" i="37"/>
  <c r="H10" i="37"/>
  <c r="H11" i="37"/>
  <c r="H12" i="37"/>
  <c r="H13" i="37"/>
  <c r="H14" i="37"/>
  <c r="H15" i="37"/>
  <c r="H16" i="37"/>
  <c r="H17" i="37"/>
  <c r="H18" i="37"/>
  <c r="H19" i="37"/>
  <c r="H20" i="37"/>
  <c r="H21" i="37"/>
  <c r="D8" i="18"/>
  <c r="E8" i="18" s="1"/>
  <c r="D9" i="18"/>
  <c r="E9" i="18" s="1"/>
  <c r="D10" i="18"/>
  <c r="E10" i="18" s="1"/>
  <c r="D11" i="18"/>
  <c r="E11" i="18" s="1"/>
  <c r="D12" i="18"/>
  <c r="E12" i="18" s="1"/>
  <c r="D9" i="14"/>
  <c r="F9" i="14"/>
  <c r="H9" i="14"/>
  <c r="D10" i="14"/>
  <c r="F10" i="14"/>
  <c r="H10" i="14"/>
  <c r="D11" i="14"/>
  <c r="F11" i="14"/>
  <c r="H11" i="14"/>
  <c r="D12" i="14"/>
  <c r="F12" i="14"/>
  <c r="H12" i="14"/>
  <c r="D13" i="14"/>
  <c r="F13" i="14"/>
  <c r="H13" i="14"/>
  <c r="D14" i="14"/>
  <c r="F14" i="14"/>
  <c r="H14" i="14"/>
  <c r="D15" i="14"/>
  <c r="F15" i="14"/>
  <c r="H15" i="14"/>
  <c r="D16" i="14"/>
  <c r="F16" i="14"/>
  <c r="H16" i="14"/>
  <c r="D17" i="14"/>
  <c r="F17" i="14"/>
  <c r="H17" i="14"/>
  <c r="D18" i="14"/>
  <c r="F18" i="14"/>
  <c r="H18" i="14"/>
  <c r="D19" i="14"/>
  <c r="F19" i="14"/>
  <c r="H19" i="14"/>
  <c r="D20" i="14"/>
  <c r="F20" i="14"/>
  <c r="H20" i="14"/>
  <c r="D21" i="14"/>
  <c r="F21" i="14"/>
  <c r="H21" i="14"/>
  <c r="D22" i="14"/>
  <c r="F22" i="14"/>
  <c r="H22" i="14"/>
  <c r="D23" i="14"/>
  <c r="F23" i="14"/>
  <c r="H23" i="14"/>
  <c r="D24" i="14"/>
  <c r="F24" i="14"/>
  <c r="H24" i="14"/>
  <c r="D25" i="14"/>
  <c r="F25" i="14"/>
  <c r="H25" i="14"/>
  <c r="H7" i="37"/>
  <c r="H22" i="37"/>
  <c r="H6" i="37"/>
  <c r="A23" i="37"/>
  <c r="N13" i="14"/>
  <c r="L25" i="14"/>
  <c r="L24" i="14"/>
  <c r="L23" i="14"/>
  <c r="L22" i="14"/>
  <c r="L21" i="14"/>
  <c r="L20" i="14"/>
  <c r="L19" i="14"/>
  <c r="L18" i="14"/>
  <c r="L17" i="14"/>
  <c r="L16" i="14"/>
  <c r="L15" i="14"/>
  <c r="L14" i="14"/>
  <c r="L13" i="14"/>
  <c r="L12" i="14"/>
  <c r="L11" i="14"/>
  <c r="L10" i="14"/>
  <c r="J11" i="14"/>
  <c r="J12" i="14"/>
  <c r="J13" i="14"/>
  <c r="J14" i="14"/>
  <c r="J15" i="14"/>
  <c r="J16" i="14"/>
  <c r="J17" i="14"/>
  <c r="J18" i="14"/>
  <c r="J19" i="14"/>
  <c r="J20" i="14"/>
  <c r="J21" i="14"/>
  <c r="J22" i="14"/>
  <c r="J23" i="14"/>
  <c r="J24" i="14"/>
  <c r="J25" i="14"/>
  <c r="J10" i="14"/>
  <c r="J9" i="14"/>
  <c r="H16" i="40"/>
  <c r="I16" i="40" s="1"/>
  <c r="H17" i="40"/>
  <c r="I17" i="40" s="1"/>
  <c r="D17" i="40"/>
  <c r="E17" i="40" s="1"/>
  <c r="H18" i="41"/>
  <c r="I18" i="41" s="1"/>
  <c r="H10" i="41"/>
  <c r="I10" i="41" s="1"/>
  <c r="H18" i="40"/>
  <c r="I18" i="40" s="1"/>
  <c r="H12" i="40"/>
  <c r="I12" i="40" s="1"/>
  <c r="H10" i="40"/>
  <c r="I10" i="40" s="1"/>
  <c r="A24" i="41"/>
  <c r="H22" i="41"/>
  <c r="I22" i="41" s="1"/>
  <c r="D22" i="41"/>
  <c r="E22" i="41" s="1"/>
  <c r="H21" i="41"/>
  <c r="I21" i="41" s="1"/>
  <c r="D21" i="41"/>
  <c r="E21" i="41" s="1"/>
  <c r="H20" i="41"/>
  <c r="I20" i="41" s="1"/>
  <c r="D20" i="41"/>
  <c r="E20" i="41" s="1"/>
  <c r="H19" i="41"/>
  <c r="I19" i="41" s="1"/>
  <c r="D19" i="41"/>
  <c r="E19" i="41" s="1"/>
  <c r="D18" i="41"/>
  <c r="E18" i="41" s="1"/>
  <c r="H17" i="41"/>
  <c r="I17" i="41" s="1"/>
  <c r="D17" i="41"/>
  <c r="E17" i="41" s="1"/>
  <c r="H16" i="41"/>
  <c r="I16" i="41" s="1"/>
  <c r="D16" i="41"/>
  <c r="E16" i="41" s="1"/>
  <c r="H15" i="41"/>
  <c r="I15" i="41" s="1"/>
  <c r="D15" i="41"/>
  <c r="E15" i="41" s="1"/>
  <c r="H13" i="41"/>
  <c r="I13" i="41" s="1"/>
  <c r="D13" i="41"/>
  <c r="E13" i="41" s="1"/>
  <c r="H12" i="41"/>
  <c r="I12" i="41" s="1"/>
  <c r="D12" i="41"/>
  <c r="E12" i="41" s="1"/>
  <c r="H11" i="41"/>
  <c r="I11" i="41" s="1"/>
  <c r="D11" i="41"/>
  <c r="E11" i="41" s="1"/>
  <c r="D10" i="41"/>
  <c r="E10" i="41" s="1"/>
  <c r="H9" i="41"/>
  <c r="I9" i="41" s="1"/>
  <c r="D9" i="41"/>
  <c r="E9" i="41" s="1"/>
  <c r="H8" i="41"/>
  <c r="I8" i="41" s="1"/>
  <c r="D8" i="41"/>
  <c r="E8" i="41" s="1"/>
  <c r="H7" i="41"/>
  <c r="I7" i="41" s="1"/>
  <c r="D7" i="41"/>
  <c r="E7" i="41" s="1"/>
  <c r="H6" i="41"/>
  <c r="I6" i="41" s="1"/>
  <c r="D6" i="41"/>
  <c r="E6" i="41" s="1"/>
  <c r="A2" i="41"/>
  <c r="A1" i="41"/>
  <c r="A24" i="40"/>
  <c r="H22" i="40"/>
  <c r="I22" i="40" s="1"/>
  <c r="D22" i="40"/>
  <c r="E22" i="40" s="1"/>
  <c r="H21" i="40"/>
  <c r="I21" i="40" s="1"/>
  <c r="D21" i="40"/>
  <c r="E21" i="40" s="1"/>
  <c r="H20" i="40"/>
  <c r="I20" i="40" s="1"/>
  <c r="D20" i="40"/>
  <c r="E20" i="40" s="1"/>
  <c r="H19" i="40"/>
  <c r="I19" i="40" s="1"/>
  <c r="D19" i="40"/>
  <c r="E19" i="40" s="1"/>
  <c r="D18" i="40"/>
  <c r="E18" i="40" s="1"/>
  <c r="D16" i="40"/>
  <c r="E16" i="40" s="1"/>
  <c r="H15" i="40"/>
  <c r="I15" i="40" s="1"/>
  <c r="D15" i="40"/>
  <c r="E15" i="40" s="1"/>
  <c r="H13" i="40"/>
  <c r="I13" i="40" s="1"/>
  <c r="D13" i="40"/>
  <c r="E13" i="40" s="1"/>
  <c r="D12" i="40"/>
  <c r="E12" i="40" s="1"/>
  <c r="H11" i="40"/>
  <c r="I11" i="40" s="1"/>
  <c r="D11" i="40"/>
  <c r="E11" i="40" s="1"/>
  <c r="D10" i="40"/>
  <c r="E10" i="40" s="1"/>
  <c r="H9" i="40"/>
  <c r="I9" i="40" s="1"/>
  <c r="D9" i="40"/>
  <c r="E9" i="40" s="1"/>
  <c r="I8" i="40"/>
  <c r="D8" i="40"/>
  <c r="E8" i="40" s="1"/>
  <c r="H7" i="40"/>
  <c r="I7" i="40" s="1"/>
  <c r="D7" i="40"/>
  <c r="E7" i="40" s="1"/>
  <c r="I6" i="40"/>
  <c r="D6" i="40"/>
  <c r="E6" i="40" s="1"/>
  <c r="A24" i="39"/>
  <c r="H22" i="39"/>
  <c r="I22" i="39" s="1"/>
  <c r="D22" i="39"/>
  <c r="E22" i="39" s="1"/>
  <c r="H21" i="39"/>
  <c r="I21" i="39" s="1"/>
  <c r="D21" i="39"/>
  <c r="E21" i="39" s="1"/>
  <c r="H20" i="39"/>
  <c r="I20" i="39" s="1"/>
  <c r="D20" i="39"/>
  <c r="E20" i="39" s="1"/>
  <c r="H19" i="39"/>
  <c r="I19" i="39" s="1"/>
  <c r="D19" i="39"/>
  <c r="E19" i="39" s="1"/>
  <c r="H18" i="39"/>
  <c r="I18" i="39" s="1"/>
  <c r="D18" i="39"/>
  <c r="E18" i="39" s="1"/>
  <c r="H17" i="39"/>
  <c r="I17" i="39" s="1"/>
  <c r="D17" i="39"/>
  <c r="E17" i="39" s="1"/>
  <c r="H16" i="39"/>
  <c r="I16" i="39" s="1"/>
  <c r="D16" i="39"/>
  <c r="E16" i="39" s="1"/>
  <c r="H15" i="39"/>
  <c r="I15" i="39" s="1"/>
  <c r="D15" i="39"/>
  <c r="E15" i="39" s="1"/>
  <c r="H14" i="39"/>
  <c r="I14" i="39" s="1"/>
  <c r="D14" i="39"/>
  <c r="E14" i="39" s="1"/>
  <c r="H13" i="39"/>
  <c r="I13" i="39" s="1"/>
  <c r="D13" i="39"/>
  <c r="E13" i="39" s="1"/>
  <c r="H12" i="39"/>
  <c r="I12" i="39" s="1"/>
  <c r="D12" i="39"/>
  <c r="E12" i="39" s="1"/>
  <c r="H11" i="39"/>
  <c r="I11" i="39" s="1"/>
  <c r="D11" i="39"/>
  <c r="E11" i="39" s="1"/>
  <c r="H10" i="39"/>
  <c r="I10" i="39" s="1"/>
  <c r="D10" i="39"/>
  <c r="E10" i="39" s="1"/>
  <c r="H9" i="39"/>
  <c r="I9" i="39" s="1"/>
  <c r="D9" i="39"/>
  <c r="E9" i="39" s="1"/>
  <c r="H8" i="39"/>
  <c r="I8" i="39" s="1"/>
  <c r="D8" i="39"/>
  <c r="E8" i="39" s="1"/>
  <c r="H7" i="39"/>
  <c r="I7" i="39" s="1"/>
  <c r="D7" i="39"/>
  <c r="E7" i="39" s="1"/>
  <c r="H6" i="39"/>
  <c r="I6" i="39" s="1"/>
  <c r="D6" i="39"/>
  <c r="E6" i="39" s="1"/>
  <c r="D18" i="29"/>
  <c r="E18" i="29" s="1"/>
  <c r="D10" i="29"/>
  <c r="E10" i="29" s="1"/>
  <c r="H22" i="29"/>
  <c r="I22" i="29" s="1"/>
  <c r="D22" i="29"/>
  <c r="E22" i="29" s="1"/>
  <c r="H21" i="29"/>
  <c r="I21" i="29" s="1"/>
  <c r="D21" i="29"/>
  <c r="E21" i="29" s="1"/>
  <c r="H20" i="29"/>
  <c r="I20" i="29" s="1"/>
  <c r="D20" i="29"/>
  <c r="E20" i="29" s="1"/>
  <c r="H19" i="29"/>
  <c r="I19" i="29" s="1"/>
  <c r="D19" i="29"/>
  <c r="E19" i="29" s="1"/>
  <c r="H18" i="29"/>
  <c r="I18" i="29" s="1"/>
  <c r="H17" i="29"/>
  <c r="I17" i="29" s="1"/>
  <c r="D17" i="29"/>
  <c r="E17" i="29" s="1"/>
  <c r="H16" i="29"/>
  <c r="I16" i="29" s="1"/>
  <c r="D16" i="29"/>
  <c r="E16" i="29" s="1"/>
  <c r="H15" i="29"/>
  <c r="I15" i="29" s="1"/>
  <c r="D15" i="29"/>
  <c r="E15" i="29" s="1"/>
  <c r="H14" i="29"/>
  <c r="I14" i="29" s="1"/>
  <c r="D14" i="29"/>
  <c r="E14" i="29" s="1"/>
  <c r="H13" i="29"/>
  <c r="I13" i="29" s="1"/>
  <c r="D13" i="29"/>
  <c r="E13" i="29" s="1"/>
  <c r="H12" i="29"/>
  <c r="I12" i="29" s="1"/>
  <c r="D12" i="29"/>
  <c r="E12" i="29" s="1"/>
  <c r="H11" i="29"/>
  <c r="I11" i="29" s="1"/>
  <c r="D11" i="29"/>
  <c r="E11" i="29" s="1"/>
  <c r="H10" i="29"/>
  <c r="I10" i="29" s="1"/>
  <c r="H9" i="29"/>
  <c r="I9" i="29" s="1"/>
  <c r="D9" i="29"/>
  <c r="E9" i="29" s="1"/>
  <c r="H8" i="29"/>
  <c r="I8" i="29" s="1"/>
  <c r="D8" i="29"/>
  <c r="E8" i="29" s="1"/>
  <c r="H7" i="29"/>
  <c r="I7" i="29" s="1"/>
  <c r="D7" i="29"/>
  <c r="E7" i="29" s="1"/>
  <c r="H6" i="29"/>
  <c r="I6" i="29" s="1"/>
  <c r="D6" i="29"/>
  <c r="E6" i="29" s="1"/>
  <c r="A24" i="37"/>
  <c r="A2" i="40"/>
  <c r="A1" i="40"/>
  <c r="A2" i="39"/>
  <c r="A1" i="39"/>
  <c r="A2" i="29"/>
  <c r="A1" i="29"/>
  <c r="A2" i="37"/>
  <c r="A1" i="37"/>
  <c r="A2" i="18"/>
  <c r="A1" i="18"/>
  <c r="N25" i="14"/>
  <c r="N24" i="14"/>
  <c r="N23" i="14"/>
  <c r="N22" i="14"/>
  <c r="N21" i="14"/>
  <c r="N20" i="14"/>
  <c r="N19" i="14"/>
  <c r="N18" i="14"/>
  <c r="N16" i="14"/>
  <c r="N15" i="14"/>
  <c r="N14" i="14"/>
  <c r="N12" i="14"/>
  <c r="N11" i="14"/>
  <c r="N10" i="14"/>
  <c r="N9" i="14"/>
  <c r="H8" i="18"/>
  <c r="I8" i="18" s="1"/>
  <c r="A24" i="29"/>
</calcChain>
</file>

<file path=xl/sharedStrings.xml><?xml version="1.0" encoding="utf-8"?>
<sst xmlns="http://schemas.openxmlformats.org/spreadsheetml/2006/main" count="372" uniqueCount="93">
  <si>
    <t xml:space="preserve">TAB 10 - LABOR EXCHANGE PERFORMANCE SUMMARY </t>
  </si>
  <si>
    <t>COHORT SUMMARY</t>
  </si>
  <si>
    <t>Chart 1 - Populations in the Performance Cohort</t>
  </si>
  <si>
    <t xml:space="preserve">PERFORMANCE SUMMARY </t>
  </si>
  <si>
    <t>Chart 2 - Job Seeker Outcome Summary</t>
  </si>
  <si>
    <t>Chart 3 - UI Claimant Outcome Summary</t>
  </si>
  <si>
    <t>Chart 4 - Veteran Outcome Summary</t>
  </si>
  <si>
    <t>Chart 5 - Disabled Veteran Outcome Summary</t>
  </si>
  <si>
    <t>Chart 6 - DVOP Disabled Veteran Outcome Summary</t>
  </si>
  <si>
    <t>Chart 7 - DVOP Veteran Outcome Summary</t>
  </si>
  <si>
    <t>Chart 8 - RESEA Outcome Summary</t>
  </si>
  <si>
    <t>Data Source:  Labor Exchange Quarterly Report Data (ETA 9172 PIRL)</t>
  </si>
  <si>
    <t>Compiled by MassHire Department of Career Services</t>
  </si>
  <si>
    <t>CHART  1 - POPULATIONS IN THE PERFORMANCE COHORT</t>
  </si>
  <si>
    <t>A</t>
  </si>
  <si>
    <t>B</t>
  </si>
  <si>
    <t>C</t>
  </si>
  <si>
    <t>D=C/B</t>
  </si>
  <si>
    <t>E</t>
  </si>
  <si>
    <t>F=E/B</t>
  </si>
  <si>
    <t>G</t>
  </si>
  <si>
    <t>H=G/E</t>
  </si>
  <si>
    <t>I</t>
  </si>
  <si>
    <t>J=I/E</t>
  </si>
  <si>
    <t>K</t>
  </si>
  <si>
    <t>L=K/G</t>
  </si>
  <si>
    <t>M</t>
  </si>
  <si>
    <t>N=M/I</t>
  </si>
  <si>
    <t>WORKFORCE
AREA</t>
  </si>
  <si>
    <t>Disabled</t>
  </si>
  <si>
    <t>DVOP</t>
  </si>
  <si>
    <t>Total</t>
  </si>
  <si>
    <t>As a % of</t>
  </si>
  <si>
    <t>Veterans</t>
  </si>
  <si>
    <t>Job</t>
  </si>
  <si>
    <t>UI</t>
  </si>
  <si>
    <t>Total Job</t>
  </si>
  <si>
    <t>Served by</t>
  </si>
  <si>
    <t>Intensive</t>
  </si>
  <si>
    <t>Seekers</t>
  </si>
  <si>
    <t>Claimants</t>
  </si>
  <si>
    <t>Services</t>
  </si>
  <si>
    <t>Berkshire</t>
  </si>
  <si>
    <t>Boston</t>
  </si>
  <si>
    <t>Bristol</t>
  </si>
  <si>
    <t>Brockton</t>
  </si>
  <si>
    <t xml:space="preserve">Cape Cod </t>
  </si>
  <si>
    <t>Central Mass</t>
  </si>
  <si>
    <t>Frankl/Hampsh</t>
  </si>
  <si>
    <t>Gtr Lowell</t>
  </si>
  <si>
    <t>Gtr NBedford</t>
  </si>
  <si>
    <t>Hampden</t>
  </si>
  <si>
    <t xml:space="preserve">Merrimack </t>
  </si>
  <si>
    <t>Metro North</t>
  </si>
  <si>
    <t>Metro SW</t>
  </si>
  <si>
    <t xml:space="preserve">North Central </t>
  </si>
  <si>
    <t>North Shore</t>
  </si>
  <si>
    <t>South Shore</t>
  </si>
  <si>
    <t>TOTAL</t>
  </si>
  <si>
    <t>CHART  2 -  JOB SEEKER OUTCOME SUMMARY</t>
  </si>
  <si>
    <t>F</t>
  </si>
  <si>
    <t>H=G/F</t>
  </si>
  <si>
    <t>J</t>
  </si>
  <si>
    <t>WORKFORCE 
AREA</t>
  </si>
  <si>
    <t>Q2 Entered
Employment
Denominator</t>
  </si>
  <si>
    <t>Q2 Entered
Employment
Numerator</t>
  </si>
  <si>
    <t>Q2 Entered
Employment
Rate</t>
  </si>
  <si>
    <t>% of State Goal*</t>
  </si>
  <si>
    <t>Q4 Entered
Employment
Denominator</t>
  </si>
  <si>
    <t>Q4 Entered
Employment
Numerator</t>
  </si>
  <si>
    <t>Q4 Entered
Employment
Rate</t>
  </si>
  <si>
    <t>Q2 Median
Earnings</t>
  </si>
  <si>
    <t>Cape Cod &amp; Islands</t>
  </si>
  <si>
    <t>Franklin/Hampshire</t>
  </si>
  <si>
    <t>Greater Lowell</t>
  </si>
  <si>
    <t>Greater New Bedford</t>
  </si>
  <si>
    <t>Merrimack Valley</t>
  </si>
  <si>
    <t>Metro South/West</t>
  </si>
  <si>
    <t>North Central Mass</t>
  </si>
  <si>
    <t>STATE TOTALS</t>
  </si>
  <si>
    <t>Q2 EE Denominator:  Job Seekers who exited during the cohort period excluding those who left for exclusionary reasons.                                                                                                                                                                                                                                                                                                                         Q2 EE Numerator:  Job Seekers in the denominator who are employed in the 2nd quarter after their exit quarter.
Q4 EE Denominator:  Job Seekers who exited during the cohort period excluding those who left for exclusionary reasons.                                                                                                                                                                                                                                                                                                                         Q4 EE Numerator:  Job Seekers in the denominator who are employed in the 4th quarter after their exit quarter.
Q2 Median Earnings:   The median of the 2nd quarter earnings of those Job Seekers who were employed in the 2nd quarter after their exit quarter.
Refer to Tab 13 to see report period cohorts.</t>
  </si>
  <si>
    <t>CHART  3 -  UI CLAIMANT OUTCOME SUMMARY</t>
  </si>
  <si>
    <t>CHART 4 - VETERAN OUTCOME SUMMARY</t>
  </si>
  <si>
    <t>% of State
Goal*</t>
  </si>
  <si>
    <t>CHART 5 - DISABLED VETERAN OUTCOME SUMMARY</t>
  </si>
  <si>
    <t>CHART 6 - DVOP DISABLED VETERAN OUTCOME SUMMARY</t>
  </si>
  <si>
    <t>CHART 7 - DVOP VETERAN OUTCOME SUMMARY</t>
  </si>
  <si>
    <t>CHART 8 - RESEA OUTCOME SUMMARY</t>
  </si>
  <si>
    <t>FY25 QUARTER ENDING SEPTEMBER 30, 2024</t>
  </si>
  <si>
    <t>*State Labor Exchange Goals:   Q2 EE Rate = 63.5%    Q4 EE Rate = 67%    Median Earnings = $9500</t>
  </si>
  <si>
    <t>*State Veteran Goals:   Q2 EE Rate = 63%    Q4 EE Rate = 63%    Median Earnings = $9500</t>
  </si>
  <si>
    <t>*State Veteran Goals:   Q2 EE Rate = 56%    Q4 EE Rate = 56%    Median Earnings = $9500</t>
  </si>
  <si>
    <t>*State DVOP Goals:   Q2 EE Rate = 56%    Q4 EE Rate = 56%    Median Earnings = $9500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</si>
</sst>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4" formatCode="_(&quot;$&quot;* #,##0.00_);_(&quot;$&quot;* \(#,##0.00\);_(&quot;$&quot;* &quot;-&quot;??_);_(@_)"/>
    <numFmt numFmtId="164" formatCode="&quot;$&quot;#,##0"/>
    <numFmt numFmtId="165" formatCode="0.0%"/>
  </numFmts>
  <fonts count="23" x14ac:knownFonts="1">
    <font>
      <sz val="10"/>
      <name val="Arial"/>
    </font>
    <font>
      <sz val="10"/>
      <name val="Arial"/>
      <family val="2"/>
    </font>
    <font>
      <sz val="8"/>
      <name val="Arial"/>
      <family val="2"/>
    </font>
    <font>
      <sz val="10"/>
      <name val="Arial"/>
      <family val="2"/>
    </font>
    <font>
      <b/>
      <sz val="10"/>
      <name val="Arial"/>
      <family val="2"/>
    </font>
    <font>
      <sz val="10"/>
      <name val="Times New Roman"/>
      <family val="1"/>
    </font>
    <font>
      <b/>
      <sz val="14"/>
      <name val="Times New Roman"/>
      <family val="1"/>
    </font>
    <font>
      <b/>
      <sz val="16"/>
      <name val="Times New Roman"/>
      <family val="1"/>
    </font>
    <font>
      <b/>
      <sz val="12"/>
      <name val="Times New Roman"/>
      <family val="1"/>
    </font>
    <font>
      <b/>
      <sz val="12"/>
      <color indexed="12"/>
      <name val="Times New Roman"/>
      <family val="1"/>
    </font>
    <font>
      <b/>
      <sz val="10"/>
      <name val="Times New Roman"/>
      <family val="1"/>
    </font>
    <font>
      <sz val="10"/>
      <color indexed="12"/>
      <name val="Times New Roman"/>
      <family val="1"/>
    </font>
    <font>
      <sz val="8"/>
      <name val="Times New Roman"/>
      <family val="1"/>
    </font>
    <font>
      <b/>
      <sz val="8"/>
      <name val="Times New Roman"/>
      <family val="1"/>
    </font>
    <font>
      <sz val="10"/>
      <color indexed="8"/>
      <name val="Arial"/>
      <family val="2"/>
    </font>
    <font>
      <sz val="10"/>
      <color indexed="8"/>
      <name val="Arial"/>
      <family val="2"/>
    </font>
    <font>
      <sz val="10"/>
      <color indexed="8"/>
      <name val="Arial"/>
      <family val="2"/>
    </font>
    <font>
      <sz val="10"/>
      <color indexed="8"/>
      <name val="Arial"/>
      <family val="2"/>
    </font>
    <font>
      <b/>
      <sz val="11"/>
      <name val="Times New Roman"/>
      <family val="1"/>
    </font>
    <font>
      <sz val="11"/>
      <name val="Arial"/>
      <family val="2"/>
    </font>
    <font>
      <b/>
      <i/>
      <sz val="12"/>
      <name val="Times New Roman"/>
      <family val="1"/>
    </font>
    <font>
      <sz val="10"/>
      <color indexed="8"/>
      <name val="Arial"/>
      <family val="2"/>
    </font>
    <font>
      <sz val="10"/>
      <color rgb="FF000000"/>
      <name val="Arial"/>
      <family val="2"/>
    </font>
  </fonts>
  <fills count="2">
    <fill>
      <patternFill patternType="none"/>
    </fill>
    <fill>
      <patternFill patternType="gray125"/>
    </fill>
  </fills>
  <borders count="72">
    <border>
      <left/>
      <right/>
      <top/>
      <bottom/>
      <diagonal/>
    </border>
    <border>
      <left style="thick">
        <color indexed="12"/>
      </left>
      <right/>
      <top/>
      <bottom/>
      <diagonal/>
    </border>
    <border>
      <left style="thick">
        <color indexed="12"/>
      </left>
      <right/>
      <top style="thick">
        <color indexed="12"/>
      </top>
      <bottom/>
      <diagonal/>
    </border>
    <border>
      <left/>
      <right style="thick">
        <color indexed="12"/>
      </right>
      <top/>
      <bottom/>
      <diagonal/>
    </border>
    <border>
      <left style="medium">
        <color indexed="64"/>
      </left>
      <right style="medium">
        <color indexed="64"/>
      </right>
      <top/>
      <bottom style="thin">
        <color indexed="64"/>
      </bottom>
      <diagonal/>
    </border>
    <border>
      <left style="medium">
        <color indexed="64"/>
      </left>
      <right style="thin">
        <color indexed="64"/>
      </right>
      <top/>
      <bottom style="thin">
        <color indexed="64"/>
      </bottom>
      <diagonal/>
    </border>
    <border>
      <left style="thin">
        <color indexed="64"/>
      </left>
      <right style="double">
        <color indexed="64"/>
      </right>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diagonal/>
    </border>
    <border>
      <left style="medium">
        <color indexed="64"/>
      </left>
      <right style="thin">
        <color indexed="64"/>
      </right>
      <top/>
      <bottom/>
      <diagonal/>
    </border>
    <border>
      <left style="thin">
        <color indexed="64"/>
      </left>
      <right style="double">
        <color indexed="64"/>
      </right>
      <top/>
      <bottom/>
      <diagonal/>
    </border>
    <border>
      <left style="medium">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double">
        <color indexed="64"/>
      </right>
      <top style="medium">
        <color indexed="64"/>
      </top>
      <bottom style="medium">
        <color indexed="64"/>
      </bottom>
      <diagonal/>
    </border>
    <border>
      <left/>
      <right/>
      <top style="thick">
        <color indexed="12"/>
      </top>
      <bottom/>
      <diagonal/>
    </border>
    <border>
      <left/>
      <right style="thick">
        <color indexed="12"/>
      </right>
      <top style="thick">
        <color indexed="12"/>
      </top>
      <bottom/>
      <diagonal/>
    </border>
    <border>
      <left style="thick">
        <color indexed="12"/>
      </left>
      <right/>
      <top/>
      <bottom style="thick">
        <color indexed="12"/>
      </bottom>
      <diagonal/>
    </border>
    <border>
      <left/>
      <right/>
      <top/>
      <bottom style="thick">
        <color indexed="12"/>
      </bottom>
      <diagonal/>
    </border>
    <border>
      <left/>
      <right style="thick">
        <color indexed="12"/>
      </right>
      <top/>
      <bottom style="thick">
        <color indexed="12"/>
      </bottom>
      <diagonal/>
    </border>
    <border>
      <left/>
      <right style="thin">
        <color indexed="64"/>
      </right>
      <top/>
      <bottom style="thin">
        <color indexed="64"/>
      </bottom>
      <diagonal/>
    </border>
    <border>
      <left style="thin">
        <color indexed="64"/>
      </left>
      <right style="medium">
        <color indexed="64"/>
      </right>
      <top/>
      <bottom style="thin">
        <color indexed="64"/>
      </bottom>
      <diagonal/>
    </border>
    <border>
      <left/>
      <right style="thin">
        <color indexed="64"/>
      </right>
      <top/>
      <bottom/>
      <diagonal/>
    </border>
    <border>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top/>
      <bottom/>
      <diagonal/>
    </border>
    <border>
      <left/>
      <right style="double">
        <color indexed="64"/>
      </right>
      <top/>
      <bottom/>
      <diagonal/>
    </border>
    <border>
      <left style="double">
        <color indexed="64"/>
      </left>
      <right/>
      <top/>
      <bottom/>
      <diagonal/>
    </border>
    <border>
      <left style="medium">
        <color indexed="64"/>
      </left>
      <right style="medium">
        <color indexed="64"/>
      </right>
      <top/>
      <bottom/>
      <diagonal/>
    </border>
    <border>
      <left style="medium">
        <color indexed="64"/>
      </left>
      <right style="medium">
        <color indexed="64"/>
      </right>
      <top style="medium">
        <color indexed="64"/>
      </top>
      <bottom style="thin">
        <color indexed="64"/>
      </bottom>
      <diagonal/>
    </border>
    <border>
      <left/>
      <right style="thin">
        <color indexed="64"/>
      </right>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bottom style="thin">
        <color indexed="64"/>
      </bottom>
      <diagonal/>
    </border>
    <border>
      <left/>
      <right/>
      <top style="medium">
        <color indexed="64"/>
      </top>
      <bottom style="thin">
        <color indexed="64"/>
      </bottom>
      <diagonal/>
    </border>
    <border>
      <left/>
      <right style="double">
        <color indexed="64"/>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medium">
        <color indexed="64"/>
      </top>
      <bottom style="thin">
        <color indexed="64"/>
      </bottom>
      <diagonal/>
    </border>
    <border>
      <left style="double">
        <color indexed="64"/>
      </left>
      <right/>
      <top style="medium">
        <color indexed="64"/>
      </top>
      <bottom style="thin">
        <color indexed="64"/>
      </bottom>
      <diagonal/>
    </border>
    <border>
      <left/>
      <right/>
      <top/>
      <bottom style="thin">
        <color indexed="64"/>
      </bottom>
      <diagonal/>
    </border>
    <border>
      <left style="thin">
        <color indexed="64"/>
      </left>
      <right/>
      <top/>
      <bottom style="thin">
        <color indexed="64"/>
      </bottom>
      <diagonal/>
    </border>
    <border>
      <left style="thin">
        <color indexed="64"/>
      </left>
      <right/>
      <top/>
      <bottom/>
      <diagonal/>
    </border>
    <border>
      <left/>
      <right/>
      <top style="thin">
        <color indexed="64"/>
      </top>
      <bottom/>
      <diagonal/>
    </border>
    <border>
      <left/>
      <right style="double">
        <color indexed="64"/>
      </right>
      <top style="thin">
        <color indexed="64"/>
      </top>
      <bottom/>
      <diagonal/>
    </border>
    <border>
      <left/>
      <right style="medium">
        <color indexed="64"/>
      </right>
      <top style="thin">
        <color indexed="64"/>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
      <left/>
      <right/>
      <top/>
      <bottom style="medium">
        <color indexed="64"/>
      </bottom>
      <diagonal/>
    </border>
    <border>
      <left/>
      <right style="medium">
        <color indexed="64"/>
      </right>
      <top/>
      <bottom/>
      <diagonal/>
    </border>
    <border>
      <left style="medium">
        <color indexed="64"/>
      </left>
      <right style="medium">
        <color indexed="64"/>
      </right>
      <top/>
      <bottom style="medium">
        <color indexed="64"/>
      </bottom>
      <diagonal/>
    </border>
    <border>
      <left/>
      <right style="double">
        <color indexed="64"/>
      </right>
      <top/>
      <bottom style="medium">
        <color indexed="64"/>
      </bottom>
      <diagonal/>
    </border>
    <border>
      <left style="thin">
        <color indexed="64"/>
      </left>
      <right/>
      <top/>
      <bottom style="medium">
        <color indexed="64"/>
      </bottom>
      <diagonal/>
    </border>
    <border>
      <left/>
      <right style="medium">
        <color indexed="64"/>
      </right>
      <top/>
      <bottom style="medium">
        <color indexed="64"/>
      </bottom>
      <diagonal/>
    </border>
    <border>
      <left style="thin">
        <color indexed="64"/>
      </left>
      <right style="double">
        <color indexed="64"/>
      </right>
      <top style="medium">
        <color indexed="64"/>
      </top>
      <bottom style="thin">
        <color indexed="64"/>
      </bottom>
      <diagonal/>
    </border>
    <border>
      <left style="double">
        <color indexed="64"/>
      </left>
      <right/>
      <top/>
      <bottom style="medium">
        <color indexed="64"/>
      </bottom>
      <diagonal/>
    </border>
    <border>
      <left style="thin">
        <color indexed="64"/>
      </left>
      <right/>
      <top style="thin">
        <color indexed="64"/>
      </top>
      <bottom/>
      <diagonal/>
    </border>
    <border>
      <left/>
      <right/>
      <top style="medium">
        <color indexed="64"/>
      </top>
      <bottom/>
      <diagonal/>
    </border>
    <border>
      <left/>
      <right style="thin">
        <color indexed="64"/>
      </right>
      <top style="medium">
        <color indexed="64"/>
      </top>
      <bottom/>
      <diagonal/>
    </border>
    <border>
      <left style="double">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bottom/>
      <diagonal/>
    </border>
    <border>
      <left style="double">
        <color indexed="64"/>
      </left>
      <right/>
      <top style="thin">
        <color indexed="64"/>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thin">
        <color indexed="64"/>
      </top>
      <bottom/>
      <diagonal/>
    </border>
    <border>
      <left style="medium">
        <color indexed="64"/>
      </left>
      <right/>
      <top/>
      <bottom style="medium">
        <color indexed="64"/>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style="thin">
        <color indexed="64"/>
      </top>
      <bottom/>
      <diagonal/>
    </border>
    <border>
      <left style="thick">
        <color rgb="FF0000FF"/>
      </left>
      <right/>
      <top/>
      <bottom/>
      <diagonal/>
    </border>
  </borders>
  <cellStyleXfs count="9">
    <xf numFmtId="0" fontId="0" fillId="0" borderId="0"/>
    <xf numFmtId="44" fontId="1" fillId="0" borderId="0" applyFont="0" applyFill="0" applyBorder="0" applyAlignment="0" applyProtection="0"/>
    <xf numFmtId="0" fontId="14" fillId="0" borderId="0">
      <alignment vertical="top"/>
    </xf>
    <xf numFmtId="0" fontId="15" fillId="0" borderId="0">
      <alignment vertical="top"/>
    </xf>
    <xf numFmtId="0" fontId="16" fillId="0" borderId="0">
      <alignment vertical="top"/>
    </xf>
    <xf numFmtId="0" fontId="17" fillId="0" borderId="0">
      <alignment vertical="top"/>
    </xf>
    <xf numFmtId="0" fontId="21" fillId="0" borderId="0">
      <alignment vertical="top"/>
    </xf>
    <xf numFmtId="0" fontId="22" fillId="0" borderId="0"/>
    <xf numFmtId="9" fontId="1" fillId="0" borderId="0" applyFont="0" applyFill="0" applyBorder="0" applyAlignment="0" applyProtection="0"/>
  </cellStyleXfs>
  <cellXfs count="201">
    <xf numFmtId="0" fontId="0" fillId="0" borderId="0" xfId="0"/>
    <xf numFmtId="0" fontId="3" fillId="0" borderId="0" xfId="0" applyFont="1" applyAlignment="1">
      <alignment horizontal="center" vertical="center"/>
    </xf>
    <xf numFmtId="0" fontId="3" fillId="0" borderId="0" xfId="0" applyFont="1"/>
    <xf numFmtId="0" fontId="3" fillId="0" borderId="0" xfId="0" applyFont="1" applyAlignment="1">
      <alignment vertical="center"/>
    </xf>
    <xf numFmtId="3" fontId="3" fillId="0" borderId="0" xfId="0" applyNumberFormat="1" applyFont="1"/>
    <xf numFmtId="0" fontId="3" fillId="0" borderId="0" xfId="0" applyFont="1" applyAlignment="1">
      <alignment horizontal="left" wrapText="1"/>
    </xf>
    <xf numFmtId="0" fontId="4" fillId="0" borderId="0" xfId="0" applyFont="1" applyAlignment="1">
      <alignment horizontal="center" vertical="center"/>
    </xf>
    <xf numFmtId="0" fontId="4" fillId="0" borderId="0" xfId="0" applyFont="1" applyAlignment="1">
      <alignment vertical="center"/>
    </xf>
    <xf numFmtId="0" fontId="8" fillId="0" borderId="0" xfId="0" applyFont="1"/>
    <xf numFmtId="0" fontId="6" fillId="0" borderId="1" xfId="0" applyFont="1" applyBorder="1"/>
    <xf numFmtId="0" fontId="8" fillId="0" borderId="1" xfId="0" applyFont="1" applyBorder="1" applyAlignment="1">
      <alignment horizontal="left" indent="15"/>
    </xf>
    <xf numFmtId="0" fontId="5" fillId="0" borderId="1" xfId="0" applyFont="1" applyBorder="1" applyAlignment="1">
      <alignment horizontal="left" indent="1"/>
    </xf>
    <xf numFmtId="0" fontId="6" fillId="0" borderId="2" xfId="0" applyFont="1" applyBorder="1" applyAlignment="1">
      <alignment horizontal="center"/>
    </xf>
    <xf numFmtId="0" fontId="9" fillId="0" borderId="3" xfId="0" applyFont="1" applyBorder="1"/>
    <xf numFmtId="0" fontId="5" fillId="0" borderId="4" xfId="0" applyFont="1" applyBorder="1" applyAlignment="1">
      <alignment vertical="center"/>
    </xf>
    <xf numFmtId="3" fontId="5" fillId="0" borderId="5" xfId="0" applyNumberFormat="1" applyFont="1" applyBorder="1" applyAlignment="1">
      <alignment horizontal="center" vertical="center"/>
    </xf>
    <xf numFmtId="9" fontId="5" fillId="0" borderId="6" xfId="8" applyFont="1" applyFill="1" applyBorder="1" applyAlignment="1">
      <alignment horizontal="center" vertical="center"/>
    </xf>
    <xf numFmtId="0" fontId="5" fillId="0" borderId="7" xfId="0" applyFont="1" applyBorder="1" applyAlignment="1">
      <alignment vertical="center"/>
    </xf>
    <xf numFmtId="0" fontId="5" fillId="0" borderId="8" xfId="0" applyFont="1" applyBorder="1" applyAlignment="1">
      <alignment vertical="center"/>
    </xf>
    <xf numFmtId="3" fontId="5" fillId="0" borderId="9" xfId="0" applyNumberFormat="1" applyFont="1" applyBorder="1" applyAlignment="1">
      <alignment horizontal="center" vertical="center"/>
    </xf>
    <xf numFmtId="9" fontId="5" fillId="0" borderId="10" xfId="8" applyFont="1" applyFill="1" applyBorder="1" applyAlignment="1">
      <alignment horizontal="center" vertical="center"/>
    </xf>
    <xf numFmtId="0" fontId="10" fillId="0" borderId="11" xfId="0" applyFont="1" applyBorder="1" applyAlignment="1">
      <alignment vertical="center"/>
    </xf>
    <xf numFmtId="3" fontId="10" fillId="0" borderId="12" xfId="0" applyNumberFormat="1" applyFont="1" applyBorder="1" applyAlignment="1">
      <alignment horizontal="center" vertical="center"/>
    </xf>
    <xf numFmtId="9" fontId="10" fillId="0" borderId="13" xfId="8" applyFont="1" applyFill="1" applyBorder="1" applyAlignment="1">
      <alignment horizontal="center" vertical="center"/>
    </xf>
    <xf numFmtId="0" fontId="5" fillId="0" borderId="0" xfId="0" applyFont="1"/>
    <xf numFmtId="0" fontId="5" fillId="0" borderId="14" xfId="0" applyFont="1" applyBorder="1"/>
    <xf numFmtId="0" fontId="5" fillId="0" borderId="15" xfId="0" applyFont="1" applyBorder="1"/>
    <xf numFmtId="0" fontId="11" fillId="0" borderId="3" xfId="0" applyFont="1" applyBorder="1"/>
    <xf numFmtId="0" fontId="5" fillId="0" borderId="1" xfId="0" applyFont="1" applyBorder="1"/>
    <xf numFmtId="0" fontId="5" fillId="0" borderId="16" xfId="0" applyFont="1" applyBorder="1"/>
    <xf numFmtId="0" fontId="5" fillId="0" borderId="17" xfId="0" applyFont="1" applyBorder="1"/>
    <xf numFmtId="0" fontId="11" fillId="0" borderId="18" xfId="0" applyFont="1" applyBorder="1"/>
    <xf numFmtId="3" fontId="5" fillId="0" borderId="19" xfId="0" applyNumberFormat="1" applyFont="1" applyBorder="1" applyAlignment="1">
      <alignment horizontal="center" vertical="center"/>
    </xf>
    <xf numFmtId="9" fontId="5" fillId="0" borderId="20" xfId="8" applyFont="1" applyFill="1" applyBorder="1" applyAlignment="1">
      <alignment horizontal="center" vertical="center"/>
    </xf>
    <xf numFmtId="3" fontId="5" fillId="0" borderId="21" xfId="0" applyNumberFormat="1" applyFont="1" applyBorder="1" applyAlignment="1">
      <alignment horizontal="center" vertical="center"/>
    </xf>
    <xf numFmtId="3" fontId="10" fillId="0" borderId="22" xfId="0" applyNumberFormat="1" applyFont="1" applyBorder="1" applyAlignment="1">
      <alignment horizontal="center" vertical="center"/>
    </xf>
    <xf numFmtId="9" fontId="10" fillId="0" borderId="23" xfId="8" applyFont="1" applyFill="1" applyBorder="1" applyAlignment="1">
      <alignment horizontal="center" vertical="center"/>
    </xf>
    <xf numFmtId="0" fontId="5" fillId="0" borderId="26" xfId="0" applyFont="1" applyBorder="1" applyAlignment="1">
      <alignment horizontal="center" vertical="center" wrapText="1"/>
    </xf>
    <xf numFmtId="0" fontId="5" fillId="0" borderId="28" xfId="0" applyFont="1" applyBorder="1" applyAlignment="1">
      <alignment vertical="center"/>
    </xf>
    <xf numFmtId="0" fontId="8" fillId="0" borderId="0" xfId="0" applyFont="1" applyAlignment="1">
      <alignment horizontal="left"/>
    </xf>
    <xf numFmtId="0" fontId="8" fillId="0" borderId="0" xfId="0" applyFont="1" applyAlignment="1">
      <alignment horizontal="left" indent="15"/>
    </xf>
    <xf numFmtId="3" fontId="5" fillId="0" borderId="29" xfId="0" applyNumberFormat="1" applyFont="1" applyBorder="1" applyAlignment="1">
      <alignment horizontal="center" vertical="center"/>
    </xf>
    <xf numFmtId="3" fontId="10" fillId="0" borderId="30" xfId="0" applyNumberFormat="1" applyFont="1" applyBorder="1" applyAlignment="1">
      <alignment horizontal="center" vertical="center"/>
    </xf>
    <xf numFmtId="3" fontId="5" fillId="0" borderId="31" xfId="0" applyNumberFormat="1" applyFont="1" applyBorder="1" applyAlignment="1">
      <alignment horizontal="center" vertical="center"/>
    </xf>
    <xf numFmtId="3" fontId="5" fillId="0" borderId="32" xfId="0" applyNumberFormat="1" applyFont="1" applyBorder="1" applyAlignment="1">
      <alignment horizontal="center" vertical="center"/>
    </xf>
    <xf numFmtId="0" fontId="5" fillId="0" borderId="28" xfId="0" applyFont="1" applyBorder="1" applyAlignment="1">
      <alignment horizontal="center" vertical="center" wrapText="1"/>
    </xf>
    <xf numFmtId="0" fontId="5" fillId="0" borderId="33" xfId="0" applyFont="1" applyBorder="1" applyAlignment="1">
      <alignment horizontal="center" vertical="center" wrapText="1"/>
    </xf>
    <xf numFmtId="0" fontId="5" fillId="0" borderId="34" xfId="0" applyFont="1" applyBorder="1" applyAlignment="1">
      <alignment horizontal="center" vertical="center" wrapText="1"/>
    </xf>
    <xf numFmtId="0" fontId="5" fillId="0" borderId="35" xfId="0" applyFont="1" applyBorder="1" applyAlignment="1">
      <alignment horizontal="center" vertical="center"/>
    </xf>
    <xf numFmtId="0" fontId="5" fillId="0" borderId="36" xfId="0" applyFont="1" applyBorder="1" applyAlignment="1">
      <alignment horizontal="center" vertical="center"/>
    </xf>
    <xf numFmtId="0" fontId="5" fillId="0" borderId="34" xfId="0" applyFont="1" applyBorder="1" applyAlignment="1">
      <alignment horizontal="center" vertical="center"/>
    </xf>
    <xf numFmtId="0" fontId="5" fillId="0" borderId="33" xfId="0" applyFont="1" applyBorder="1" applyAlignment="1">
      <alignment horizontal="center" vertical="center"/>
    </xf>
    <xf numFmtId="0" fontId="5" fillId="0" borderId="37" xfId="0" applyFont="1" applyBorder="1" applyAlignment="1">
      <alignment horizontal="center" vertical="center"/>
    </xf>
    <xf numFmtId="0" fontId="5" fillId="0" borderId="36" xfId="0" applyFont="1" applyBorder="1" applyAlignment="1">
      <alignment horizontal="center" vertical="center" wrapText="1"/>
    </xf>
    <xf numFmtId="0" fontId="5" fillId="0" borderId="37" xfId="0" applyFont="1" applyBorder="1" applyAlignment="1">
      <alignment horizontal="center" vertical="center" wrapText="1"/>
    </xf>
    <xf numFmtId="0" fontId="6" fillId="0" borderId="0" xfId="0" applyFont="1" applyAlignment="1">
      <alignment horizontal="left"/>
    </xf>
    <xf numFmtId="0" fontId="3" fillId="0" borderId="24" xfId="0" applyFont="1" applyBorder="1" applyAlignment="1">
      <alignment vertical="center"/>
    </xf>
    <xf numFmtId="0" fontId="4" fillId="0" borderId="24" xfId="0" applyFont="1" applyBorder="1" applyAlignment="1">
      <alignment vertical="center"/>
    </xf>
    <xf numFmtId="0" fontId="5" fillId="0" borderId="35" xfId="0" applyFont="1" applyBorder="1" applyAlignment="1">
      <alignment horizontal="center" vertical="center" wrapText="1"/>
    </xf>
    <xf numFmtId="0" fontId="5" fillId="0" borderId="43" xfId="0" applyFont="1" applyBorder="1" applyAlignment="1">
      <alignment horizontal="center" vertical="center" wrapText="1"/>
    </xf>
    <xf numFmtId="164" fontId="5" fillId="0" borderId="39" xfId="1" applyNumberFormat="1" applyFont="1" applyFill="1" applyBorder="1" applyAlignment="1">
      <alignment horizontal="center" vertical="center"/>
    </xf>
    <xf numFmtId="164" fontId="5" fillId="0" borderId="44" xfId="1" applyNumberFormat="1" applyFont="1" applyFill="1" applyBorder="1" applyAlignment="1">
      <alignment horizontal="center" vertical="center"/>
    </xf>
    <xf numFmtId="3" fontId="5" fillId="0" borderId="4" xfId="0" applyNumberFormat="1" applyFont="1" applyBorder="1" applyAlignment="1">
      <alignment horizontal="center" vertical="center"/>
    </xf>
    <xf numFmtId="3" fontId="5" fillId="0" borderId="7" xfId="0" applyNumberFormat="1" applyFont="1" applyBorder="1" applyAlignment="1">
      <alignment horizontal="center" vertical="center"/>
    </xf>
    <xf numFmtId="3" fontId="5" fillId="0" borderId="45" xfId="0" applyNumberFormat="1" applyFont="1" applyBorder="1" applyAlignment="1">
      <alignment horizontal="center" vertical="center"/>
    </xf>
    <xf numFmtId="3" fontId="5" fillId="0" borderId="8" xfId="0" applyNumberFormat="1" applyFont="1" applyBorder="1" applyAlignment="1">
      <alignment horizontal="center" vertical="center"/>
    </xf>
    <xf numFmtId="3" fontId="10" fillId="0" borderId="11" xfId="0" applyNumberFormat="1" applyFont="1" applyBorder="1" applyAlignment="1">
      <alignment horizontal="center" vertical="center"/>
    </xf>
    <xf numFmtId="0" fontId="5" fillId="0" borderId="46" xfId="0" applyFont="1" applyBorder="1" applyAlignment="1">
      <alignment horizontal="center" vertical="center"/>
    </xf>
    <xf numFmtId="0" fontId="5" fillId="0" borderId="47" xfId="0" applyFont="1" applyBorder="1" applyAlignment="1">
      <alignment horizontal="center" vertical="center"/>
    </xf>
    <xf numFmtId="3" fontId="5" fillId="0" borderId="48" xfId="0" applyNumberFormat="1" applyFont="1" applyBorder="1" applyAlignment="1">
      <alignment horizontal="center" vertical="center"/>
    </xf>
    <xf numFmtId="3" fontId="5" fillId="0" borderId="49" xfId="0" applyNumberFormat="1" applyFont="1" applyBorder="1" applyAlignment="1">
      <alignment horizontal="center" vertical="center"/>
    </xf>
    <xf numFmtId="9" fontId="5" fillId="0" borderId="31" xfId="8" applyFont="1" applyFill="1" applyBorder="1" applyAlignment="1">
      <alignment horizontal="center" vertical="center"/>
    </xf>
    <xf numFmtId="9" fontId="5" fillId="0" borderId="32" xfId="8" applyFont="1" applyFill="1" applyBorder="1" applyAlignment="1">
      <alignment horizontal="center" vertical="center"/>
    </xf>
    <xf numFmtId="9" fontId="5" fillId="0" borderId="49" xfId="8" applyFont="1" applyFill="1" applyBorder="1" applyAlignment="1">
      <alignment horizontal="center" vertical="center"/>
    </xf>
    <xf numFmtId="9" fontId="10" fillId="0" borderId="30" xfId="8" applyFont="1" applyFill="1" applyBorder="1" applyAlignment="1">
      <alignment horizontal="center" vertical="center"/>
    </xf>
    <xf numFmtId="0" fontId="12" fillId="0" borderId="50" xfId="0" applyFont="1" applyBorder="1" applyAlignment="1">
      <alignment horizontal="center" vertical="center" wrapText="1"/>
    </xf>
    <xf numFmtId="0" fontId="12" fillId="0" borderId="27" xfId="0" applyFont="1" applyBorder="1" applyAlignment="1">
      <alignment horizontal="center" vertical="center" wrapText="1"/>
    </xf>
    <xf numFmtId="0" fontId="12" fillId="0" borderId="0" xfId="0" applyFont="1" applyAlignment="1">
      <alignment horizontal="center" vertical="center" wrapText="1"/>
    </xf>
    <xf numFmtId="0" fontId="12" fillId="0" borderId="25" xfId="0" applyFont="1" applyBorder="1" applyAlignment="1">
      <alignment horizontal="center" vertical="center" wrapText="1"/>
    </xf>
    <xf numFmtId="0" fontId="12" fillId="0" borderId="21" xfId="0" applyFont="1" applyBorder="1" applyAlignment="1">
      <alignment horizontal="center" vertical="center" wrapText="1"/>
    </xf>
    <xf numFmtId="0" fontId="12" fillId="0" borderId="40" xfId="0" applyFont="1" applyBorder="1" applyAlignment="1">
      <alignment horizontal="center" vertical="center" wrapText="1"/>
    </xf>
    <xf numFmtId="0" fontId="12" fillId="0" borderId="51" xfId="0" applyFont="1" applyBorder="1" applyAlignment="1">
      <alignment horizontal="center" vertical="center" wrapText="1"/>
    </xf>
    <xf numFmtId="0" fontId="12" fillId="0" borderId="52" xfId="0" applyFont="1" applyBorder="1" applyAlignment="1">
      <alignment horizontal="center" vertical="center" wrapText="1"/>
    </xf>
    <xf numFmtId="0" fontId="12" fillId="0" borderId="53" xfId="0" applyFont="1" applyBorder="1" applyAlignment="1">
      <alignment horizontal="center" vertical="center" wrapText="1"/>
    </xf>
    <xf numFmtId="0" fontId="12" fillId="0" borderId="29" xfId="0" applyFont="1" applyBorder="1" applyAlignment="1">
      <alignment horizontal="center" vertical="center" wrapText="1"/>
    </xf>
    <xf numFmtId="0" fontId="12" fillId="0" borderId="54" xfId="0" applyFont="1" applyBorder="1" applyAlignment="1">
      <alignment horizontal="center" vertical="center" wrapText="1"/>
    </xf>
    <xf numFmtId="0" fontId="12" fillId="0" borderId="55" xfId="0" applyFont="1" applyBorder="1" applyAlignment="1">
      <alignment horizontal="center" vertical="center" wrapText="1"/>
    </xf>
    <xf numFmtId="0" fontId="5" fillId="0" borderId="31" xfId="0" applyFont="1" applyBorder="1" applyAlignment="1">
      <alignment horizontal="center" vertical="center"/>
    </xf>
    <xf numFmtId="0" fontId="5" fillId="0" borderId="56" xfId="0" applyFont="1" applyBorder="1" applyAlignment="1">
      <alignment horizontal="center" vertical="center"/>
    </xf>
    <xf numFmtId="0" fontId="12" fillId="0" borderId="26" xfId="0" applyFont="1" applyBorder="1" applyAlignment="1">
      <alignment horizontal="center" vertical="center" wrapText="1"/>
    </xf>
    <xf numFmtId="0" fontId="12" fillId="0" borderId="57" xfId="0" applyFont="1" applyBorder="1" applyAlignment="1">
      <alignment horizontal="center" vertical="center" wrapText="1"/>
    </xf>
    <xf numFmtId="3" fontId="12" fillId="0" borderId="40" xfId="0" applyNumberFormat="1" applyFont="1" applyBorder="1" applyAlignment="1">
      <alignment horizontal="center" vertical="center" wrapText="1"/>
    </xf>
    <xf numFmtId="3" fontId="12" fillId="0" borderId="58" xfId="0" applyNumberFormat="1" applyFont="1" applyBorder="1" applyAlignment="1">
      <alignment horizontal="center" vertical="center" wrapText="1"/>
    </xf>
    <xf numFmtId="0" fontId="12" fillId="0" borderId="42" xfId="0" applyFont="1" applyBorder="1" applyAlignment="1">
      <alignment horizontal="center" vertical="center" wrapText="1"/>
    </xf>
    <xf numFmtId="0" fontId="13" fillId="0" borderId="11" xfId="0" applyFont="1" applyBorder="1" applyAlignment="1">
      <alignment vertical="center"/>
    </xf>
    <xf numFmtId="164" fontId="5" fillId="0" borderId="58" xfId="1" applyNumberFormat="1" applyFont="1" applyFill="1" applyBorder="1" applyAlignment="1">
      <alignment horizontal="center" vertical="center"/>
    </xf>
    <xf numFmtId="0" fontId="5" fillId="0" borderId="0" xfId="0" applyFont="1" applyAlignment="1">
      <alignment horizontal="center" vertical="center"/>
    </xf>
    <xf numFmtId="0" fontId="5" fillId="0" borderId="0" xfId="0" applyFont="1" applyAlignment="1">
      <alignment vertical="center"/>
    </xf>
    <xf numFmtId="0" fontId="10" fillId="0" borderId="0" xfId="0" applyFont="1" applyAlignment="1">
      <alignment vertical="center"/>
    </xf>
    <xf numFmtId="0" fontId="5" fillId="0" borderId="0" xfId="0" applyFont="1" applyAlignment="1">
      <alignment horizontal="left" wrapText="1"/>
    </xf>
    <xf numFmtId="0" fontId="8" fillId="0" borderId="17" xfId="0" applyFont="1" applyBorder="1"/>
    <xf numFmtId="0" fontId="5" fillId="0" borderId="60" xfId="0" applyFont="1" applyBorder="1" applyAlignment="1">
      <alignment vertical="center"/>
    </xf>
    <xf numFmtId="3" fontId="10" fillId="0" borderId="61" xfId="0" applyNumberFormat="1" applyFont="1" applyBorder="1" applyAlignment="1">
      <alignment horizontal="center" vertical="center"/>
    </xf>
    <xf numFmtId="164" fontId="10" fillId="0" borderId="61" xfId="1" applyNumberFormat="1" applyFont="1" applyFill="1" applyBorder="1" applyAlignment="1">
      <alignment horizontal="center" vertical="center"/>
    </xf>
    <xf numFmtId="9" fontId="5" fillId="0" borderId="62" xfId="8" applyFont="1" applyFill="1" applyBorder="1" applyAlignment="1">
      <alignment horizontal="center" vertical="center"/>
    </xf>
    <xf numFmtId="0" fontId="5" fillId="0" borderId="0" xfId="0" applyFont="1" applyAlignment="1">
      <alignment horizontal="right"/>
    </xf>
    <xf numFmtId="3" fontId="5" fillId="0" borderId="65" xfId="0" applyNumberFormat="1" applyFont="1" applyBorder="1" applyAlignment="1">
      <alignment horizontal="center" vertical="center"/>
    </xf>
    <xf numFmtId="3" fontId="5" fillId="0" borderId="46" xfId="0" applyNumberFormat="1" applyFont="1" applyBorder="1" applyAlignment="1">
      <alignment horizontal="center" vertical="center"/>
    </xf>
    <xf numFmtId="164" fontId="5" fillId="0" borderId="47" xfId="1" applyNumberFormat="1" applyFont="1" applyFill="1" applyBorder="1" applyAlignment="1">
      <alignment horizontal="center" vertical="center"/>
    </xf>
    <xf numFmtId="0" fontId="8" fillId="0" borderId="1" xfId="0" applyFont="1" applyBorder="1"/>
    <xf numFmtId="0" fontId="20" fillId="0" borderId="0" xfId="0" applyFont="1"/>
    <xf numFmtId="0" fontId="5" fillId="0" borderId="71" xfId="0" applyFont="1" applyBorder="1" applyAlignment="1">
      <alignment horizontal="left" indent="1"/>
    </xf>
    <xf numFmtId="9" fontId="5" fillId="0" borderId="48" xfId="8" applyFont="1" applyFill="1" applyBorder="1" applyAlignment="1">
      <alignment horizontal="center" vertical="center"/>
    </xf>
    <xf numFmtId="9" fontId="5" fillId="0" borderId="66" xfId="8" applyFont="1" applyFill="1" applyBorder="1" applyAlignment="1">
      <alignment horizontal="center" vertical="center"/>
    </xf>
    <xf numFmtId="0" fontId="10" fillId="0" borderId="0" xfId="0" applyFont="1"/>
    <xf numFmtId="0" fontId="6" fillId="0" borderId="0" xfId="0" applyFont="1" applyAlignment="1">
      <alignment horizontal="center"/>
    </xf>
    <xf numFmtId="0" fontId="5" fillId="0" borderId="42" xfId="0" applyFont="1" applyBorder="1" applyAlignment="1">
      <alignment horizontal="center" vertical="center" wrapText="1"/>
    </xf>
    <xf numFmtId="0" fontId="5" fillId="0" borderId="25" xfId="0" applyFont="1" applyBorder="1" applyAlignment="1">
      <alignment horizontal="center" vertical="center" wrapText="1"/>
    </xf>
    <xf numFmtId="0" fontId="10" fillId="0" borderId="27" xfId="0" applyFont="1" applyBorder="1" applyAlignment="1">
      <alignment horizontal="center" vertical="center" wrapText="1"/>
    </xf>
    <xf numFmtId="0" fontId="5" fillId="0" borderId="24" xfId="0" applyFont="1" applyBorder="1" applyAlignment="1">
      <alignment horizontal="center" vertical="center" wrapText="1"/>
    </xf>
    <xf numFmtId="0" fontId="5" fillId="0" borderId="41" xfId="0" applyFont="1" applyBorder="1" applyAlignment="1">
      <alignment horizontal="center" vertical="center" wrapText="1"/>
    </xf>
    <xf numFmtId="0" fontId="5" fillId="0" borderId="0" xfId="0" applyFont="1" applyAlignment="1">
      <alignment horizontal="center" vertical="center" wrapText="1"/>
    </xf>
    <xf numFmtId="0" fontId="5" fillId="0" borderId="64" xfId="0" applyFont="1" applyBorder="1" applyAlignment="1">
      <alignment horizontal="center" vertical="center" wrapText="1"/>
    </xf>
    <xf numFmtId="0" fontId="10" fillId="0" borderId="59" xfId="0" applyFont="1" applyBorder="1" applyAlignment="1">
      <alignment horizontal="center" vertical="center"/>
    </xf>
    <xf numFmtId="0" fontId="10" fillId="0" borderId="0" xfId="0" applyFont="1" applyAlignment="1">
      <alignment horizontal="center" vertical="center"/>
    </xf>
    <xf numFmtId="165" fontId="5" fillId="0" borderId="39" xfId="8" applyNumberFormat="1" applyFont="1" applyFill="1" applyBorder="1" applyAlignment="1">
      <alignment horizontal="center" vertical="center"/>
    </xf>
    <xf numFmtId="165" fontId="5" fillId="0" borderId="6" xfId="8" applyNumberFormat="1" applyFont="1" applyFill="1" applyBorder="1" applyAlignment="1">
      <alignment horizontal="center" vertical="center"/>
    </xf>
    <xf numFmtId="165" fontId="5" fillId="0" borderId="40" xfId="8" applyNumberFormat="1" applyFont="1" applyFill="1" applyBorder="1" applyAlignment="1">
      <alignment horizontal="center" vertical="center"/>
    </xf>
    <xf numFmtId="165" fontId="10" fillId="0" borderId="30" xfId="8" applyNumberFormat="1" applyFont="1" applyFill="1" applyBorder="1" applyAlignment="1">
      <alignment horizontal="center" vertical="center"/>
    </xf>
    <xf numFmtId="165" fontId="5" fillId="0" borderId="38" xfId="8" applyNumberFormat="1" applyFont="1" applyFill="1" applyBorder="1" applyAlignment="1">
      <alignment horizontal="center" vertical="center"/>
    </xf>
    <xf numFmtId="165" fontId="5" fillId="0" borderId="0" xfId="8" applyNumberFormat="1" applyFont="1" applyFill="1" applyBorder="1" applyAlignment="1">
      <alignment horizontal="center" vertical="center"/>
    </xf>
    <xf numFmtId="165" fontId="5" fillId="0" borderId="10" xfId="8" applyNumberFormat="1" applyFont="1" applyFill="1" applyBorder="1" applyAlignment="1">
      <alignment horizontal="center" vertical="center"/>
    </xf>
    <xf numFmtId="165" fontId="10" fillId="0" borderId="13" xfId="8" applyNumberFormat="1" applyFont="1" applyFill="1" applyBorder="1" applyAlignment="1">
      <alignment horizontal="center" vertical="center"/>
    </xf>
    <xf numFmtId="165" fontId="5" fillId="0" borderId="20" xfId="8" applyNumberFormat="1" applyFont="1" applyFill="1" applyBorder="1" applyAlignment="1">
      <alignment horizontal="center" vertical="center"/>
    </xf>
    <xf numFmtId="165" fontId="10" fillId="0" borderId="23" xfId="8" applyNumberFormat="1" applyFont="1" applyFill="1" applyBorder="1" applyAlignment="1">
      <alignment horizontal="center" vertical="center"/>
    </xf>
    <xf numFmtId="165" fontId="5" fillId="0" borderId="47" xfId="8" applyNumberFormat="1" applyFont="1" applyFill="1" applyBorder="1" applyAlignment="1">
      <alignment horizontal="center" vertical="center"/>
    </xf>
    <xf numFmtId="165" fontId="5" fillId="0" borderId="56" xfId="8" applyNumberFormat="1" applyFont="1" applyFill="1" applyBorder="1" applyAlignment="1">
      <alignment horizontal="center" vertical="center"/>
    </xf>
    <xf numFmtId="165" fontId="5" fillId="0" borderId="33" xfId="8" applyNumberFormat="1" applyFont="1" applyFill="1" applyBorder="1" applyAlignment="1">
      <alignment horizontal="center" vertical="center"/>
    </xf>
    <xf numFmtId="165" fontId="5" fillId="0" borderId="62" xfId="8" applyNumberFormat="1" applyFont="1" applyFill="1" applyBorder="1" applyAlignment="1">
      <alignment horizontal="center" vertical="center"/>
    </xf>
    <xf numFmtId="165" fontId="5" fillId="0" borderId="31" xfId="8" applyNumberFormat="1" applyFont="1" applyFill="1" applyBorder="1" applyAlignment="1">
      <alignment horizontal="center" vertical="center"/>
    </xf>
    <xf numFmtId="165" fontId="5" fillId="0" borderId="63" xfId="8" applyNumberFormat="1" applyFont="1" applyFill="1" applyBorder="1" applyAlignment="1">
      <alignment horizontal="center" vertical="center"/>
    </xf>
    <xf numFmtId="0" fontId="7" fillId="0" borderId="1" xfId="0" applyFont="1" applyBorder="1" applyAlignment="1">
      <alignment horizontal="center"/>
    </xf>
    <xf numFmtId="0" fontId="7" fillId="0" borderId="0" xfId="0" applyFont="1" applyAlignment="1">
      <alignment horizontal="center"/>
    </xf>
    <xf numFmtId="0" fontId="7" fillId="0" borderId="3" xfId="0" applyFont="1" applyBorder="1" applyAlignment="1">
      <alignment horizontal="center"/>
    </xf>
    <xf numFmtId="0" fontId="6" fillId="0" borderId="1" xfId="0" applyFont="1" applyBorder="1" applyAlignment="1">
      <alignment horizontal="center"/>
    </xf>
    <xf numFmtId="0" fontId="6" fillId="0" borderId="0" xfId="0" applyFont="1" applyAlignment="1">
      <alignment horizontal="center"/>
    </xf>
    <xf numFmtId="0" fontId="6" fillId="0" borderId="3" xfId="0" applyFont="1" applyBorder="1" applyAlignment="1">
      <alignment horizontal="center"/>
    </xf>
    <xf numFmtId="0" fontId="8" fillId="0" borderId="67" xfId="0" applyFont="1" applyBorder="1" applyAlignment="1">
      <alignment horizontal="center" vertical="center"/>
    </xf>
    <xf numFmtId="0" fontId="8" fillId="0" borderId="50" xfId="0" applyFont="1" applyBorder="1" applyAlignment="1">
      <alignment horizontal="center" vertical="center"/>
    </xf>
    <xf numFmtId="0" fontId="8" fillId="0" borderId="55" xfId="0" applyFont="1" applyBorder="1" applyAlignment="1">
      <alignment horizontal="center" vertical="center"/>
    </xf>
    <xf numFmtId="0" fontId="8" fillId="0" borderId="24" xfId="0" applyFont="1" applyBorder="1" applyAlignment="1">
      <alignment horizontal="center" vertical="center"/>
    </xf>
    <xf numFmtId="0" fontId="8" fillId="0" borderId="0" xfId="0" applyFont="1" applyAlignment="1">
      <alignment horizontal="center" vertical="center"/>
    </xf>
    <xf numFmtId="0" fontId="8" fillId="0" borderId="51" xfId="0" applyFont="1" applyBorder="1" applyAlignment="1">
      <alignment horizontal="center" vertical="center"/>
    </xf>
    <xf numFmtId="0" fontId="8" fillId="0" borderId="68" xfId="0" applyFont="1" applyBorder="1" applyAlignment="1">
      <alignment horizontal="center"/>
    </xf>
    <xf numFmtId="0" fontId="8" fillId="0" borderId="59" xfId="0" applyFont="1" applyBorder="1" applyAlignment="1">
      <alignment horizontal="center"/>
    </xf>
    <xf numFmtId="0" fontId="8" fillId="0" borderId="69" xfId="0" applyFont="1" applyBorder="1" applyAlignment="1">
      <alignment horizontal="center"/>
    </xf>
    <xf numFmtId="0" fontId="13" fillId="0" borderId="8" xfId="0" applyFont="1" applyBorder="1" applyAlignment="1">
      <alignment horizontal="center" vertical="center" wrapText="1"/>
    </xf>
    <xf numFmtId="0" fontId="13" fillId="0" borderId="27" xfId="0" applyFont="1" applyBorder="1" applyAlignment="1">
      <alignment horizontal="center" vertical="center" wrapText="1"/>
    </xf>
    <xf numFmtId="0" fontId="13" fillId="0" borderId="52" xfId="0" applyFont="1" applyBorder="1" applyAlignment="1">
      <alignment horizontal="center" vertical="center" wrapText="1"/>
    </xf>
    <xf numFmtId="0" fontId="5" fillId="0" borderId="42" xfId="0" applyFont="1" applyBorder="1" applyAlignment="1">
      <alignment horizontal="center" vertical="center" wrapText="1"/>
    </xf>
    <xf numFmtId="0" fontId="5" fillId="0" borderId="25" xfId="0" applyFont="1" applyBorder="1" applyAlignment="1">
      <alignment horizontal="center" vertical="center" wrapText="1"/>
    </xf>
    <xf numFmtId="0" fontId="5" fillId="0" borderId="53" xfId="0" applyFont="1" applyBorder="1" applyAlignment="1">
      <alignment horizontal="center" vertical="center" wrapText="1"/>
    </xf>
    <xf numFmtId="0" fontId="8" fillId="0" borderId="68" xfId="0" applyFont="1" applyBorder="1" applyAlignment="1">
      <alignment horizontal="center" vertical="center"/>
    </xf>
    <xf numFmtId="0" fontId="0" fillId="0" borderId="59" xfId="0" applyBorder="1" applyAlignment="1">
      <alignment horizontal="center" vertical="center"/>
    </xf>
    <xf numFmtId="0" fontId="0" fillId="0" borderId="69" xfId="0" applyBorder="1" applyAlignment="1">
      <alignment horizontal="center" vertical="center"/>
    </xf>
    <xf numFmtId="0" fontId="0" fillId="0" borderId="0" xfId="0" applyAlignment="1">
      <alignment horizontal="center" vertical="center"/>
    </xf>
    <xf numFmtId="0" fontId="0" fillId="0" borderId="51" xfId="0" applyBorder="1" applyAlignment="1">
      <alignment horizontal="center" vertical="center"/>
    </xf>
    <xf numFmtId="0" fontId="18" fillId="0" borderId="24" xfId="0" applyFont="1" applyBorder="1" applyAlignment="1">
      <alignment horizontal="center" vertical="center"/>
    </xf>
    <xf numFmtId="0" fontId="19" fillId="0" borderId="0" xfId="0" applyFont="1" applyAlignment="1">
      <alignment horizontal="center" vertical="center"/>
    </xf>
    <xf numFmtId="0" fontId="19" fillId="0" borderId="51" xfId="0" applyFont="1" applyBorder="1" applyAlignment="1">
      <alignment horizontal="center" vertical="center"/>
    </xf>
    <xf numFmtId="0" fontId="5" fillId="0" borderId="67" xfId="0" applyFont="1" applyBorder="1" applyAlignment="1">
      <alignment horizontal="left" vertical="center" wrapText="1"/>
    </xf>
    <xf numFmtId="0" fontId="5" fillId="0" borderId="50" xfId="0" applyFont="1" applyBorder="1" applyAlignment="1">
      <alignment horizontal="left" vertical="center" wrapText="1"/>
    </xf>
    <xf numFmtId="0" fontId="5" fillId="0" borderId="55" xfId="0" applyFont="1" applyBorder="1" applyAlignment="1">
      <alignment horizontal="left" vertical="center" wrapText="1"/>
    </xf>
    <xf numFmtId="0" fontId="10" fillId="0" borderId="68" xfId="0" applyFont="1" applyBorder="1" applyAlignment="1">
      <alignment horizontal="left" vertical="center"/>
    </xf>
    <xf numFmtId="0" fontId="4" fillId="0" borderId="59" xfId="0" applyFont="1" applyBorder="1" applyAlignment="1">
      <alignment horizontal="left" vertical="center"/>
    </xf>
    <xf numFmtId="0" fontId="4" fillId="0" borderId="0" xfId="0" applyFont="1" applyAlignment="1">
      <alignment horizontal="left" vertical="center"/>
    </xf>
    <xf numFmtId="0" fontId="4" fillId="0" borderId="51" xfId="0" applyFont="1" applyBorder="1" applyAlignment="1">
      <alignment vertical="center"/>
    </xf>
    <xf numFmtId="0" fontId="10" fillId="0" borderId="8" xfId="0" applyFont="1" applyBorder="1" applyAlignment="1">
      <alignment horizontal="center" vertical="center" wrapText="1"/>
    </xf>
    <xf numFmtId="0" fontId="10" fillId="0" borderId="27" xfId="0" applyFont="1" applyBorder="1" applyAlignment="1">
      <alignment horizontal="center" vertical="center" wrapText="1"/>
    </xf>
    <xf numFmtId="0" fontId="10" fillId="0" borderId="52" xfId="0" applyFont="1" applyBorder="1" applyAlignment="1">
      <alignment horizontal="center" vertical="center" wrapText="1"/>
    </xf>
    <xf numFmtId="0" fontId="5" fillId="0" borderId="70" xfId="0" applyFont="1" applyBorder="1" applyAlignment="1">
      <alignment horizontal="center" vertical="center" wrapText="1"/>
    </xf>
    <xf numFmtId="0" fontId="5" fillId="0" borderId="24" xfId="0" applyFont="1" applyBorder="1" applyAlignment="1">
      <alignment horizontal="center" vertical="center" wrapText="1"/>
    </xf>
    <xf numFmtId="0" fontId="5" fillId="0" borderId="67" xfId="0" applyFont="1" applyBorder="1" applyAlignment="1">
      <alignment horizontal="center" vertical="center" wrapText="1"/>
    </xf>
    <xf numFmtId="0" fontId="5" fillId="0" borderId="41" xfId="0" applyFont="1" applyBorder="1" applyAlignment="1">
      <alignment horizontal="center" vertical="center" wrapText="1"/>
    </xf>
    <xf numFmtId="0" fontId="5" fillId="0" borderId="0" xfId="0" applyFont="1" applyAlignment="1">
      <alignment horizontal="center" vertical="center" wrapText="1"/>
    </xf>
    <xf numFmtId="0" fontId="5" fillId="0" borderId="50" xfId="0" applyFont="1" applyBorder="1" applyAlignment="1">
      <alignment horizontal="center" vertical="center" wrapText="1"/>
    </xf>
    <xf numFmtId="0" fontId="5" fillId="0" borderId="64" xfId="0" applyFont="1" applyBorder="1" applyAlignment="1">
      <alignment horizontal="center" vertical="center" wrapText="1"/>
    </xf>
    <xf numFmtId="0" fontId="5" fillId="0" borderId="26" xfId="0" applyFont="1" applyBorder="1" applyAlignment="1">
      <alignment horizontal="center" vertical="center"/>
    </xf>
    <xf numFmtId="0" fontId="5" fillId="0" borderId="57" xfId="0" applyFont="1" applyBorder="1" applyAlignment="1">
      <alignment horizontal="center" vertical="center"/>
    </xf>
    <xf numFmtId="0" fontId="4" fillId="0" borderId="69" xfId="0" applyFont="1" applyBorder="1" applyAlignment="1">
      <alignment vertical="center"/>
    </xf>
    <xf numFmtId="0" fontId="10" fillId="0" borderId="68" xfId="0" applyFont="1" applyBorder="1" applyAlignment="1">
      <alignment horizontal="center" vertical="center"/>
    </xf>
    <xf numFmtId="0" fontId="10" fillId="0" borderId="59" xfId="0" applyFont="1" applyBorder="1" applyAlignment="1">
      <alignment horizontal="center" vertical="center"/>
    </xf>
    <xf numFmtId="0" fontId="10" fillId="0" borderId="69" xfId="0" applyFont="1" applyBorder="1" applyAlignment="1">
      <alignment horizontal="center" vertical="center"/>
    </xf>
    <xf numFmtId="0" fontId="10" fillId="0" borderId="24" xfId="0" applyFont="1" applyBorder="1" applyAlignment="1">
      <alignment horizontal="center" vertical="center"/>
    </xf>
    <xf numFmtId="0" fontId="10" fillId="0" borderId="0" xfId="0" applyFont="1" applyAlignment="1">
      <alignment horizontal="center" vertical="center"/>
    </xf>
    <xf numFmtId="0" fontId="10" fillId="0" borderId="51" xfId="0" applyFont="1" applyBorder="1" applyAlignment="1">
      <alignment horizontal="center" vertical="center"/>
    </xf>
    <xf numFmtId="0" fontId="10" fillId="0" borderId="67" xfId="0" applyFont="1" applyBorder="1" applyAlignment="1">
      <alignment horizontal="center" vertical="center"/>
    </xf>
    <xf numFmtId="0" fontId="10" fillId="0" borderId="50" xfId="0" applyFont="1" applyBorder="1" applyAlignment="1">
      <alignment horizontal="center" vertical="center"/>
    </xf>
    <xf numFmtId="0" fontId="10" fillId="0" borderId="55" xfId="0" applyFont="1" applyBorder="1" applyAlignment="1">
      <alignment horizontal="center" vertical="center"/>
    </xf>
    <xf numFmtId="0" fontId="10" fillId="0" borderId="59" xfId="0" applyFont="1" applyBorder="1" applyAlignment="1">
      <alignment horizontal="left" vertical="center"/>
    </xf>
    <xf numFmtId="0" fontId="10" fillId="0" borderId="69" xfId="0" applyFont="1" applyBorder="1" applyAlignment="1">
      <alignment horizontal="left" vertical="center"/>
    </xf>
  </cellXfs>
  <cellStyles count="9">
    <cellStyle name="Currency" xfId="1" builtinId="4"/>
    <cellStyle name="Normal" xfId="0" builtinId="0"/>
    <cellStyle name="Normal 2" xfId="2" xr:uid="{00000000-0005-0000-0000-000002000000}"/>
    <cellStyle name="Normal 3" xfId="3" xr:uid="{00000000-0005-0000-0000-000003000000}"/>
    <cellStyle name="Normal 4" xfId="4" xr:uid="{00000000-0005-0000-0000-000004000000}"/>
    <cellStyle name="Normal 5" xfId="5" xr:uid="{00000000-0005-0000-0000-000005000000}"/>
    <cellStyle name="Normal 6" xfId="6" xr:uid="{00000000-0005-0000-0000-000006000000}"/>
    <cellStyle name="Normal 7" xfId="7" xr:uid="{00000000-0005-0000-0000-000007000000}"/>
    <cellStyle name="Percent" xfId="8"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17" Type="http://schemas.openxmlformats.org/officeDocument/2006/relationships/customXml" Target="../customXml/item4.xml"/><Relationship Id="rId2" Type="http://schemas.openxmlformats.org/officeDocument/2006/relationships/worksheet" Target="worksheets/sheet2.xml"/><Relationship Id="rId16"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customXml" Target="../customXml/item2.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ustomXml" Target="../customXml/item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N35"/>
  <sheetViews>
    <sheetView tabSelected="1" workbookViewId="0">
      <selection activeCell="A33" sqref="A33"/>
    </sheetView>
  </sheetViews>
  <sheetFormatPr defaultRowHeight="12.5" x14ac:dyDescent="0.25"/>
  <cols>
    <col min="9" max="9" width="9.26953125" customWidth="1"/>
  </cols>
  <sheetData>
    <row r="1" spans="1:14" ht="18" thickBot="1" x14ac:dyDescent="0.4">
      <c r="A1" s="115"/>
      <c r="B1" s="24"/>
      <c r="C1" s="24"/>
      <c r="D1" s="24"/>
      <c r="E1" s="24"/>
      <c r="F1" s="24"/>
      <c r="G1" s="24"/>
      <c r="H1" s="24"/>
      <c r="I1" s="24"/>
      <c r="J1" s="24"/>
      <c r="K1" s="24"/>
      <c r="L1" s="24"/>
      <c r="M1" s="24"/>
    </row>
    <row r="2" spans="1:14" ht="18" thickTop="1" x14ac:dyDescent="0.35">
      <c r="A2" s="12"/>
      <c r="B2" s="25"/>
      <c r="C2" s="25"/>
      <c r="D2" s="25"/>
      <c r="E2" s="25"/>
      <c r="F2" s="25"/>
      <c r="G2" s="25"/>
      <c r="H2" s="25"/>
      <c r="I2" s="25"/>
      <c r="J2" s="25"/>
      <c r="K2" s="25"/>
      <c r="L2" s="25"/>
      <c r="M2" s="26"/>
    </row>
    <row r="3" spans="1:14" ht="20.25" customHeight="1" x14ac:dyDescent="0.4">
      <c r="A3" s="141"/>
      <c r="B3" s="142"/>
      <c r="C3" s="142"/>
      <c r="D3" s="142"/>
      <c r="E3" s="142"/>
      <c r="F3" s="142"/>
      <c r="G3" s="142"/>
      <c r="H3" s="142"/>
      <c r="I3" s="142"/>
      <c r="J3" s="142"/>
      <c r="K3" s="142"/>
      <c r="L3" s="142"/>
      <c r="M3" s="143"/>
    </row>
    <row r="4" spans="1:14" ht="17.5" x14ac:dyDescent="0.35">
      <c r="A4" s="144" t="s">
        <v>0</v>
      </c>
      <c r="B4" s="145"/>
      <c r="C4" s="145"/>
      <c r="D4" s="145"/>
      <c r="E4" s="145"/>
      <c r="F4" s="145"/>
      <c r="G4" s="145"/>
      <c r="H4" s="145"/>
      <c r="I4" s="145"/>
      <c r="J4" s="145"/>
      <c r="K4" s="145"/>
      <c r="L4" s="145"/>
      <c r="M4" s="146"/>
    </row>
    <row r="5" spans="1:14" ht="17.5" x14ac:dyDescent="0.35">
      <c r="A5" s="144" t="s">
        <v>88</v>
      </c>
      <c r="B5" s="145"/>
      <c r="C5" s="145"/>
      <c r="D5" s="145"/>
      <c r="E5" s="145"/>
      <c r="F5" s="145"/>
      <c r="G5" s="145"/>
      <c r="H5" s="145"/>
      <c r="I5" s="145"/>
      <c r="J5" s="145"/>
      <c r="K5" s="145"/>
      <c r="L5" s="145"/>
      <c r="M5" s="146"/>
    </row>
    <row r="6" spans="1:14" ht="17.5" x14ac:dyDescent="0.35">
      <c r="A6" s="9"/>
      <c r="B6" s="24"/>
      <c r="C6" s="24"/>
      <c r="D6" s="24"/>
      <c r="E6" s="24"/>
      <c r="F6" s="24"/>
      <c r="G6" s="24"/>
      <c r="H6" s="24"/>
      <c r="I6" s="24"/>
      <c r="J6" s="24"/>
      <c r="K6" s="24"/>
      <c r="L6" s="24"/>
      <c r="M6" s="27"/>
    </row>
    <row r="7" spans="1:14" ht="13" x14ac:dyDescent="0.3">
      <c r="A7" s="28"/>
      <c r="B7" s="24"/>
      <c r="C7" s="24"/>
      <c r="F7" s="24"/>
      <c r="G7" s="24"/>
      <c r="H7" s="24"/>
      <c r="I7" s="24"/>
      <c r="J7" s="24"/>
      <c r="K7" s="24"/>
      <c r="L7" s="24"/>
      <c r="M7" s="27"/>
    </row>
    <row r="8" spans="1:14" ht="17.5" x14ac:dyDescent="0.35">
      <c r="A8" s="10"/>
      <c r="B8" s="24"/>
      <c r="C8" s="24"/>
      <c r="D8" s="55" t="s">
        <v>1</v>
      </c>
      <c r="E8" s="24"/>
      <c r="F8" s="24"/>
      <c r="G8" s="24"/>
      <c r="H8" s="24"/>
      <c r="I8" s="24"/>
      <c r="J8" s="24"/>
      <c r="K8" s="24"/>
      <c r="L8" s="24"/>
      <c r="M8" s="27"/>
    </row>
    <row r="9" spans="1:14" ht="15" x14ac:dyDescent="0.3">
      <c r="A9" s="28"/>
      <c r="B9" s="24"/>
      <c r="C9" s="24"/>
      <c r="D9" s="24"/>
      <c r="E9" s="24"/>
      <c r="F9" s="8"/>
      <c r="G9" s="8"/>
      <c r="H9" s="8"/>
      <c r="I9" s="8"/>
      <c r="J9" s="8"/>
      <c r="K9" s="8"/>
      <c r="L9" s="8"/>
      <c r="M9" s="13"/>
    </row>
    <row r="10" spans="1:14" ht="15" x14ac:dyDescent="0.3">
      <c r="A10" s="10"/>
      <c r="B10" s="24"/>
      <c r="C10" s="24"/>
      <c r="D10" s="24"/>
      <c r="E10" s="8" t="s">
        <v>2</v>
      </c>
      <c r="F10" s="24"/>
      <c r="G10" s="24"/>
      <c r="H10" s="24"/>
      <c r="I10" s="24"/>
      <c r="J10" s="24"/>
      <c r="K10" s="24"/>
      <c r="L10" s="24"/>
      <c r="M10" s="27"/>
      <c r="N10" s="8"/>
    </row>
    <row r="11" spans="1:14" ht="13" x14ac:dyDescent="0.3">
      <c r="A11" s="28"/>
      <c r="B11" s="24"/>
      <c r="C11" s="24"/>
      <c r="D11" s="24"/>
      <c r="E11" s="24"/>
      <c r="F11" s="24"/>
      <c r="G11" s="24"/>
      <c r="H11" s="24"/>
      <c r="I11" s="24"/>
      <c r="J11" s="24"/>
      <c r="K11" s="24"/>
      <c r="L11" s="24"/>
      <c r="M11" s="27"/>
    </row>
    <row r="12" spans="1:14" ht="17.5" x14ac:dyDescent="0.35">
      <c r="A12" s="10"/>
      <c r="B12" s="24"/>
      <c r="C12" s="24"/>
      <c r="D12" s="55" t="s">
        <v>3</v>
      </c>
      <c r="E12" s="24"/>
      <c r="F12" s="24"/>
      <c r="G12" s="24"/>
      <c r="H12" s="24"/>
      <c r="I12" s="24"/>
      <c r="J12" s="24"/>
      <c r="K12" s="24"/>
      <c r="L12" s="24"/>
      <c r="M12" s="27"/>
    </row>
    <row r="13" spans="1:14" ht="15.75" customHeight="1" x14ac:dyDescent="0.35">
      <c r="A13" s="28"/>
      <c r="B13" s="39"/>
      <c r="C13" s="39"/>
      <c r="D13" s="110"/>
      <c r="E13" s="24"/>
      <c r="F13" s="39"/>
      <c r="G13" s="24"/>
      <c r="H13" s="24"/>
      <c r="I13" s="24"/>
      <c r="J13" s="24"/>
      <c r="K13" s="24"/>
      <c r="L13" s="24"/>
      <c r="M13" s="27"/>
    </row>
    <row r="14" spans="1:14" ht="12.75" customHeight="1" x14ac:dyDescent="0.35">
      <c r="A14" s="28"/>
      <c r="B14" s="39"/>
      <c r="C14" s="39"/>
      <c r="D14" s="110"/>
      <c r="E14" s="24"/>
      <c r="F14" s="39"/>
      <c r="G14" s="24"/>
      <c r="H14" s="24"/>
      <c r="I14" s="24"/>
      <c r="J14" s="24"/>
      <c r="K14" s="24"/>
      <c r="L14" s="24"/>
      <c r="M14" s="27"/>
    </row>
    <row r="15" spans="1:14" ht="15" x14ac:dyDescent="0.3">
      <c r="A15" s="28"/>
      <c r="B15" s="40"/>
      <c r="C15" s="24"/>
      <c r="D15" s="39"/>
      <c r="E15" s="39" t="s">
        <v>4</v>
      </c>
      <c r="F15" s="24"/>
      <c r="G15" s="24"/>
      <c r="H15" s="24"/>
      <c r="I15" s="24"/>
      <c r="J15" s="24"/>
      <c r="K15" s="24"/>
      <c r="L15" s="24"/>
      <c r="M15" s="27"/>
    </row>
    <row r="16" spans="1:14" ht="12.75" customHeight="1" x14ac:dyDescent="0.3">
      <c r="A16" s="28"/>
      <c r="B16" s="8"/>
      <c r="C16" s="8"/>
      <c r="D16" s="24"/>
      <c r="E16" s="24"/>
      <c r="F16" s="24"/>
      <c r="G16" s="24"/>
      <c r="H16" s="24"/>
      <c r="I16" s="24"/>
      <c r="J16" s="24"/>
      <c r="K16" s="24"/>
      <c r="L16" s="24"/>
      <c r="M16" s="27"/>
    </row>
    <row r="17" spans="1:13" ht="15" x14ac:dyDescent="0.3">
      <c r="A17" s="28"/>
      <c r="B17" s="40"/>
      <c r="C17" s="24"/>
      <c r="D17" s="8"/>
      <c r="E17" s="8" t="s">
        <v>5</v>
      </c>
      <c r="F17" s="24"/>
      <c r="G17" s="24"/>
      <c r="H17" s="24"/>
      <c r="I17" s="24"/>
      <c r="J17" s="24"/>
      <c r="K17" s="24"/>
      <c r="L17" s="24"/>
      <c r="M17" s="27"/>
    </row>
    <row r="18" spans="1:13" ht="12.75" customHeight="1" x14ac:dyDescent="0.3">
      <c r="A18" s="28"/>
      <c r="B18" s="8"/>
      <c r="C18" s="8"/>
      <c r="D18" s="24"/>
      <c r="E18" s="24"/>
      <c r="F18" s="24"/>
      <c r="G18" s="24"/>
      <c r="H18" s="24"/>
      <c r="I18" s="24"/>
      <c r="J18" s="24"/>
      <c r="K18" s="24"/>
      <c r="L18" s="24"/>
      <c r="M18" s="27"/>
    </row>
    <row r="19" spans="1:13" ht="15" x14ac:dyDescent="0.3">
      <c r="A19" s="28"/>
      <c r="B19" s="40"/>
      <c r="C19" s="24"/>
      <c r="D19" s="8"/>
      <c r="E19" s="8" t="s">
        <v>6</v>
      </c>
      <c r="F19" s="24"/>
      <c r="G19" s="24"/>
      <c r="H19" s="24"/>
      <c r="I19" s="24"/>
      <c r="J19" s="24"/>
      <c r="K19" s="24"/>
      <c r="L19" s="24"/>
      <c r="M19" s="27"/>
    </row>
    <row r="20" spans="1:13" ht="12.75" customHeight="1" x14ac:dyDescent="0.3">
      <c r="A20" s="28"/>
      <c r="B20" s="8"/>
      <c r="C20" s="8"/>
      <c r="D20" s="24"/>
      <c r="E20" s="24"/>
      <c r="F20" s="24"/>
      <c r="G20" s="24"/>
      <c r="H20" s="24"/>
      <c r="I20" s="24"/>
      <c r="J20" s="24"/>
      <c r="K20" s="24"/>
      <c r="L20" s="24"/>
      <c r="M20" s="27"/>
    </row>
    <row r="21" spans="1:13" ht="15" x14ac:dyDescent="0.3">
      <c r="A21" s="28"/>
      <c r="B21" s="40"/>
      <c r="C21" s="24"/>
      <c r="D21" s="8"/>
      <c r="E21" s="8" t="s">
        <v>7</v>
      </c>
      <c r="F21" s="24"/>
      <c r="G21" s="24"/>
      <c r="H21" s="24"/>
      <c r="I21" s="24"/>
      <c r="J21" s="24"/>
      <c r="K21" s="24"/>
      <c r="L21" s="24"/>
      <c r="M21" s="27"/>
    </row>
    <row r="22" spans="1:13" ht="12.75" customHeight="1" x14ac:dyDescent="0.3">
      <c r="A22" s="28"/>
      <c r="B22" s="8"/>
      <c r="C22" s="8"/>
      <c r="D22" s="24"/>
      <c r="E22" s="24"/>
      <c r="F22" s="24"/>
      <c r="G22" s="24"/>
      <c r="H22" s="24"/>
      <c r="I22" s="24"/>
      <c r="J22" s="24"/>
      <c r="K22" s="24"/>
      <c r="L22" s="24"/>
      <c r="M22" s="27"/>
    </row>
    <row r="23" spans="1:13" ht="15" x14ac:dyDescent="0.3">
      <c r="A23" s="28"/>
      <c r="B23" s="40"/>
      <c r="C23" s="24"/>
      <c r="D23" s="8"/>
      <c r="E23" s="8" t="s">
        <v>8</v>
      </c>
      <c r="F23" s="24"/>
      <c r="G23" s="24"/>
      <c r="H23" s="24"/>
      <c r="I23" s="24"/>
      <c r="J23" s="24"/>
      <c r="K23" s="24"/>
      <c r="L23" s="24"/>
      <c r="M23" s="27"/>
    </row>
    <row r="24" spans="1:13" ht="12.75" customHeight="1" x14ac:dyDescent="0.3">
      <c r="A24" s="28"/>
      <c r="B24" s="8"/>
      <c r="C24" s="8"/>
      <c r="D24" s="24"/>
      <c r="E24" s="24"/>
      <c r="F24" s="24"/>
      <c r="G24" s="24"/>
      <c r="H24" s="24"/>
      <c r="I24" s="24"/>
      <c r="J24" s="24"/>
      <c r="K24" s="24"/>
      <c r="L24" s="24"/>
      <c r="M24" s="27"/>
    </row>
    <row r="25" spans="1:13" ht="15" x14ac:dyDescent="0.3">
      <c r="A25" s="28"/>
      <c r="B25" s="40"/>
      <c r="C25" s="24"/>
      <c r="D25" s="8"/>
      <c r="E25" s="8" t="s">
        <v>9</v>
      </c>
      <c r="F25" s="24"/>
      <c r="G25" s="24"/>
      <c r="H25" s="24"/>
      <c r="I25" s="24"/>
      <c r="J25" s="24"/>
      <c r="K25" s="24"/>
      <c r="L25" s="24"/>
      <c r="M25" s="27"/>
    </row>
    <row r="26" spans="1:13" ht="15" x14ac:dyDescent="0.3">
      <c r="A26" s="10"/>
      <c r="B26" s="24"/>
      <c r="C26" s="24"/>
      <c r="D26" s="24"/>
      <c r="E26" s="24"/>
      <c r="F26" s="24"/>
      <c r="G26" s="24"/>
      <c r="H26" s="24"/>
      <c r="I26" s="24"/>
      <c r="J26" s="24"/>
      <c r="K26" s="24"/>
      <c r="L26" s="24"/>
      <c r="M26" s="27"/>
    </row>
    <row r="27" spans="1:13" ht="15" x14ac:dyDescent="0.3">
      <c r="A27" s="109"/>
      <c r="B27" s="24"/>
      <c r="C27" s="24"/>
      <c r="D27" s="24"/>
      <c r="E27" s="8" t="s">
        <v>10</v>
      </c>
      <c r="F27" s="114"/>
      <c r="G27" s="24"/>
      <c r="H27" s="24"/>
      <c r="I27" s="24"/>
      <c r="J27" s="24"/>
      <c r="K27" s="24"/>
      <c r="L27" s="24"/>
      <c r="M27" s="27"/>
    </row>
    <row r="28" spans="1:13" ht="13" x14ac:dyDescent="0.3">
      <c r="A28" s="11"/>
      <c r="B28" s="24"/>
      <c r="C28" s="24"/>
      <c r="D28" s="24"/>
      <c r="L28" s="24"/>
      <c r="M28" s="27"/>
    </row>
    <row r="29" spans="1:13" ht="13" x14ac:dyDescent="0.3">
      <c r="A29" s="11"/>
      <c r="B29" s="24"/>
      <c r="C29" s="24"/>
      <c r="D29" s="24"/>
      <c r="E29" s="24"/>
      <c r="F29" s="24"/>
      <c r="G29" s="24"/>
      <c r="H29" s="24"/>
      <c r="I29" s="24"/>
      <c r="J29" s="24"/>
      <c r="L29" s="24"/>
      <c r="M29" s="27"/>
    </row>
    <row r="30" spans="1:13" ht="13" x14ac:dyDescent="0.3">
      <c r="A30" s="111" t="s">
        <v>11</v>
      </c>
      <c r="B30" s="24"/>
      <c r="C30" s="24"/>
      <c r="D30" s="24"/>
      <c r="F30" s="24"/>
      <c r="G30" s="24"/>
      <c r="H30" s="24"/>
      <c r="I30" s="24"/>
      <c r="J30" s="24"/>
      <c r="L30" s="24"/>
      <c r="M30" s="27"/>
    </row>
    <row r="31" spans="1:13" ht="15" x14ac:dyDescent="0.3">
      <c r="A31" s="111" t="s">
        <v>12</v>
      </c>
      <c r="B31" s="24"/>
      <c r="C31" s="24"/>
      <c r="D31" s="24"/>
      <c r="E31" s="8"/>
      <c r="F31" s="24"/>
      <c r="G31" s="24"/>
      <c r="H31" s="24"/>
      <c r="I31" s="24"/>
      <c r="J31" s="24"/>
      <c r="L31" s="24"/>
      <c r="M31" s="27"/>
    </row>
    <row r="32" spans="1:13" ht="15.5" thickBot="1" x14ac:dyDescent="0.35">
      <c r="A32" s="29"/>
      <c r="B32" s="30"/>
      <c r="C32" s="30"/>
      <c r="D32" s="30"/>
      <c r="E32" s="100"/>
      <c r="F32" s="30"/>
      <c r="G32" s="30"/>
      <c r="H32" s="30"/>
      <c r="I32" s="30"/>
      <c r="J32" s="30"/>
      <c r="K32" s="30"/>
      <c r="L32" s="30"/>
      <c r="M32" s="31"/>
    </row>
    <row r="33" spans="13:13" ht="13" thickTop="1" x14ac:dyDescent="0.25"/>
    <row r="35" spans="13:13" ht="13" x14ac:dyDescent="0.3">
      <c r="M35" s="105"/>
    </row>
  </sheetData>
  <mergeCells count="3">
    <mergeCell ref="A3:M3"/>
    <mergeCell ref="A4:M4"/>
    <mergeCell ref="A5:M5"/>
  </mergeCells>
  <phoneticPr fontId="2" type="noConversion"/>
  <printOptions horizontalCentered="1" verticalCentered="1"/>
  <pageMargins left="0.5" right="0.5" top="0.44" bottom="0.47" header="0" footer="0"/>
  <pageSetup orientation="landscape"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N25"/>
  <sheetViews>
    <sheetView topLeftCell="A3" zoomScale="80" zoomScaleNormal="80" workbookViewId="0">
      <selection activeCell="A26" sqref="A26"/>
    </sheetView>
  </sheetViews>
  <sheetFormatPr defaultColWidth="9.1796875" defaultRowHeight="12.5" x14ac:dyDescent="0.25"/>
  <cols>
    <col min="1" max="1" width="14" style="2" customWidth="1"/>
    <col min="2" max="2" width="9.1796875" style="2"/>
    <col min="3" max="3" width="8.1796875" style="2" customWidth="1"/>
    <col min="4" max="6" width="7.7265625" style="2" customWidth="1"/>
    <col min="7" max="7" width="7.7265625" style="4" customWidth="1"/>
    <col min="8" max="14" width="7.7265625" style="2" customWidth="1"/>
    <col min="15" max="15" width="0" style="2" hidden="1" customWidth="1"/>
    <col min="16" max="16384" width="9.1796875" style="2"/>
  </cols>
  <sheetData>
    <row r="1" spans="1:14" ht="15" x14ac:dyDescent="0.3">
      <c r="A1" s="153" t="s">
        <v>0</v>
      </c>
      <c r="B1" s="154"/>
      <c r="C1" s="154"/>
      <c r="D1" s="154"/>
      <c r="E1" s="154"/>
      <c r="F1" s="154"/>
      <c r="G1" s="154"/>
      <c r="H1" s="154"/>
      <c r="I1" s="154"/>
      <c r="J1" s="154"/>
      <c r="K1" s="154"/>
      <c r="L1" s="154"/>
      <c r="M1" s="154"/>
      <c r="N1" s="155"/>
    </row>
    <row r="2" spans="1:14" ht="15" x14ac:dyDescent="0.25">
      <c r="A2" s="150" t="s">
        <v>88</v>
      </c>
      <c r="B2" s="151"/>
      <c r="C2" s="151"/>
      <c r="D2" s="151"/>
      <c r="E2" s="151"/>
      <c r="F2" s="151"/>
      <c r="G2" s="151"/>
      <c r="H2" s="151"/>
      <c r="I2" s="151"/>
      <c r="J2" s="151"/>
      <c r="K2" s="151"/>
      <c r="L2" s="151"/>
      <c r="M2" s="151"/>
      <c r="N2" s="152"/>
    </row>
    <row r="3" spans="1:14" ht="15.5" thickBot="1" x14ac:dyDescent="0.3">
      <c r="A3" s="147" t="s">
        <v>13</v>
      </c>
      <c r="B3" s="148"/>
      <c r="C3" s="148"/>
      <c r="D3" s="148"/>
      <c r="E3" s="148"/>
      <c r="F3" s="148"/>
      <c r="G3" s="148"/>
      <c r="H3" s="148"/>
      <c r="I3" s="148"/>
      <c r="J3" s="148"/>
      <c r="K3" s="148"/>
      <c r="L3" s="148"/>
      <c r="M3" s="148"/>
      <c r="N3" s="149"/>
    </row>
    <row r="4" spans="1:14" ht="13" x14ac:dyDescent="0.25">
      <c r="A4" s="45" t="s">
        <v>14</v>
      </c>
      <c r="B4" s="48" t="s">
        <v>15</v>
      </c>
      <c r="C4" s="49" t="s">
        <v>16</v>
      </c>
      <c r="D4" s="50" t="s">
        <v>17</v>
      </c>
      <c r="E4" s="52" t="s">
        <v>18</v>
      </c>
      <c r="F4" s="67" t="s">
        <v>19</v>
      </c>
      <c r="G4" s="87" t="s">
        <v>20</v>
      </c>
      <c r="H4" s="88" t="s">
        <v>21</v>
      </c>
      <c r="I4" s="51" t="s">
        <v>22</v>
      </c>
      <c r="J4" s="67" t="s">
        <v>23</v>
      </c>
      <c r="K4" s="68" t="s">
        <v>24</v>
      </c>
      <c r="L4" s="50" t="s">
        <v>25</v>
      </c>
      <c r="M4" s="51" t="s">
        <v>26</v>
      </c>
      <c r="N4" s="48" t="s">
        <v>27</v>
      </c>
    </row>
    <row r="5" spans="1:14" x14ac:dyDescent="0.25">
      <c r="A5" s="156" t="s">
        <v>28</v>
      </c>
      <c r="B5" s="76"/>
      <c r="C5" s="77"/>
      <c r="D5" s="78"/>
      <c r="E5" s="89"/>
      <c r="F5" s="79"/>
      <c r="G5" s="92"/>
      <c r="H5" s="93"/>
      <c r="I5" s="77"/>
      <c r="J5" s="79"/>
      <c r="K5" s="80" t="s">
        <v>29</v>
      </c>
      <c r="L5" s="78"/>
      <c r="M5" s="77" t="s">
        <v>30</v>
      </c>
      <c r="N5" s="81"/>
    </row>
    <row r="6" spans="1:14" x14ac:dyDescent="0.25">
      <c r="A6" s="157"/>
      <c r="B6" s="76" t="s">
        <v>31</v>
      </c>
      <c r="C6" s="77"/>
      <c r="D6" s="78" t="s">
        <v>32</v>
      </c>
      <c r="E6" s="89"/>
      <c r="F6" s="79" t="s">
        <v>32</v>
      </c>
      <c r="G6" s="91"/>
      <c r="H6" s="78" t="s">
        <v>32</v>
      </c>
      <c r="I6" s="77" t="s">
        <v>33</v>
      </c>
      <c r="J6" s="79" t="s">
        <v>32</v>
      </c>
      <c r="K6" s="80" t="s">
        <v>33</v>
      </c>
      <c r="L6" s="78" t="s">
        <v>32</v>
      </c>
      <c r="M6" s="77" t="s">
        <v>33</v>
      </c>
      <c r="N6" s="81" t="s">
        <v>32</v>
      </c>
    </row>
    <row r="7" spans="1:14" x14ac:dyDescent="0.25">
      <c r="A7" s="157"/>
      <c r="B7" s="76" t="s">
        <v>34</v>
      </c>
      <c r="C7" s="77" t="s">
        <v>35</v>
      </c>
      <c r="D7" s="78" t="s">
        <v>36</v>
      </c>
      <c r="E7" s="89"/>
      <c r="F7" s="79" t="s">
        <v>36</v>
      </c>
      <c r="G7" s="91" t="s">
        <v>29</v>
      </c>
      <c r="H7" s="78" t="s">
        <v>31</v>
      </c>
      <c r="I7" s="77" t="s">
        <v>37</v>
      </c>
      <c r="J7" s="79" t="s">
        <v>31</v>
      </c>
      <c r="K7" s="80" t="s">
        <v>37</v>
      </c>
      <c r="L7" s="78" t="s">
        <v>29</v>
      </c>
      <c r="M7" s="77" t="s">
        <v>38</v>
      </c>
      <c r="N7" s="81" t="s">
        <v>30</v>
      </c>
    </row>
    <row r="8" spans="1:14" ht="13" thickBot="1" x14ac:dyDescent="0.3">
      <c r="A8" s="158"/>
      <c r="B8" s="82" t="s">
        <v>39</v>
      </c>
      <c r="C8" s="75" t="s">
        <v>40</v>
      </c>
      <c r="D8" s="83" t="s">
        <v>39</v>
      </c>
      <c r="E8" s="90" t="s">
        <v>33</v>
      </c>
      <c r="F8" s="84" t="s">
        <v>39</v>
      </c>
      <c r="G8" s="85" t="s">
        <v>33</v>
      </c>
      <c r="H8" s="83" t="s">
        <v>33</v>
      </c>
      <c r="I8" s="75" t="s">
        <v>30</v>
      </c>
      <c r="J8" s="84" t="s">
        <v>33</v>
      </c>
      <c r="K8" s="85" t="s">
        <v>30</v>
      </c>
      <c r="L8" s="83" t="s">
        <v>33</v>
      </c>
      <c r="M8" s="75" t="s">
        <v>41</v>
      </c>
      <c r="N8" s="86" t="s">
        <v>33</v>
      </c>
    </row>
    <row r="9" spans="1:14" ht="17.25" customHeight="1" x14ac:dyDescent="0.25">
      <c r="A9" s="14" t="s">
        <v>42</v>
      </c>
      <c r="B9" s="62">
        <v>3254</v>
      </c>
      <c r="C9" s="32">
        <v>1623</v>
      </c>
      <c r="D9" s="16">
        <f>+C9/B9</f>
        <v>0.49877074370006147</v>
      </c>
      <c r="E9" s="44">
        <v>104</v>
      </c>
      <c r="F9" s="72">
        <f t="shared" ref="F9:F25" si="0">+E9/B9</f>
        <v>3.196066379840197E-2</v>
      </c>
      <c r="G9" s="44">
        <v>8</v>
      </c>
      <c r="H9" s="16">
        <f>+G9/E9</f>
        <v>7.6923076923076927E-2</v>
      </c>
      <c r="I9" s="44">
        <v>11</v>
      </c>
      <c r="J9" s="71">
        <f>I9/E9</f>
        <v>0.10576923076923077</v>
      </c>
      <c r="K9" s="44">
        <v>2</v>
      </c>
      <c r="L9" s="16">
        <f>+K9/G9</f>
        <v>0.25</v>
      </c>
      <c r="M9" s="44">
        <v>7</v>
      </c>
      <c r="N9" s="104">
        <f>M9/I9</f>
        <v>0.63636363636363635</v>
      </c>
    </row>
    <row r="10" spans="1:14" ht="17.25" customHeight="1" x14ac:dyDescent="0.25">
      <c r="A10" s="17" t="s">
        <v>43</v>
      </c>
      <c r="B10" s="63">
        <v>13642</v>
      </c>
      <c r="C10" s="32">
        <v>6927</v>
      </c>
      <c r="D10" s="16">
        <f t="shared" ref="D10:D23" si="1">+C10/B10</f>
        <v>0.5077701216830377</v>
      </c>
      <c r="E10" s="44">
        <v>252</v>
      </c>
      <c r="F10" s="72">
        <f t="shared" si="0"/>
        <v>1.8472364755900895E-2</v>
      </c>
      <c r="G10" s="44">
        <v>74</v>
      </c>
      <c r="H10" s="16">
        <f t="shared" ref="H10:H25" si="2">+G10/E10</f>
        <v>0.29365079365079366</v>
      </c>
      <c r="I10" s="44">
        <v>66</v>
      </c>
      <c r="J10" s="72">
        <f>I10/E10</f>
        <v>0.26190476190476192</v>
      </c>
      <c r="K10" s="44">
        <v>57</v>
      </c>
      <c r="L10" s="16">
        <f t="shared" ref="L10:L25" si="3">+K10/G10</f>
        <v>0.77027027027027029</v>
      </c>
      <c r="M10" s="44">
        <v>62</v>
      </c>
      <c r="N10" s="33">
        <f>M10/I10</f>
        <v>0.93939393939393945</v>
      </c>
    </row>
    <row r="11" spans="1:14" ht="17.25" customHeight="1" x14ac:dyDescent="0.25">
      <c r="A11" s="17" t="s">
        <v>44</v>
      </c>
      <c r="B11" s="63">
        <v>7853</v>
      </c>
      <c r="C11" s="32">
        <v>5229</v>
      </c>
      <c r="D11" s="16">
        <f t="shared" si="1"/>
        <v>0.66586018082261555</v>
      </c>
      <c r="E11" s="44">
        <v>280</v>
      </c>
      <c r="F11" s="72">
        <f t="shared" si="0"/>
        <v>3.5655163631733093E-2</v>
      </c>
      <c r="G11" s="44">
        <v>61</v>
      </c>
      <c r="H11" s="16">
        <f t="shared" si="2"/>
        <v>0.21785714285714286</v>
      </c>
      <c r="I11" s="44">
        <v>46</v>
      </c>
      <c r="J11" s="112">
        <f t="shared" ref="J11:J25" si="4">I11/E11</f>
        <v>0.16428571428571428</v>
      </c>
      <c r="K11" s="44">
        <v>26</v>
      </c>
      <c r="L11" s="16">
        <f t="shared" si="3"/>
        <v>0.42622950819672129</v>
      </c>
      <c r="M11" s="44">
        <v>22</v>
      </c>
      <c r="N11" s="33">
        <f t="shared" ref="N11:N23" si="5">M11/I11</f>
        <v>0.47826086956521741</v>
      </c>
    </row>
    <row r="12" spans="1:14" ht="17.25" customHeight="1" x14ac:dyDescent="0.25">
      <c r="A12" s="17" t="s">
        <v>45</v>
      </c>
      <c r="B12" s="63">
        <v>6797</v>
      </c>
      <c r="C12" s="32">
        <v>4180</v>
      </c>
      <c r="D12" s="16">
        <f t="shared" si="1"/>
        <v>0.61497719582168608</v>
      </c>
      <c r="E12" s="44">
        <v>185</v>
      </c>
      <c r="F12" s="72">
        <f t="shared" si="0"/>
        <v>2.7217890245696631E-2</v>
      </c>
      <c r="G12" s="44">
        <v>33</v>
      </c>
      <c r="H12" s="16">
        <f t="shared" si="2"/>
        <v>0.17837837837837839</v>
      </c>
      <c r="I12" s="44">
        <v>14</v>
      </c>
      <c r="J12" s="112">
        <f t="shared" si="4"/>
        <v>7.567567567567568E-2</v>
      </c>
      <c r="K12" s="44">
        <v>7</v>
      </c>
      <c r="L12" s="16">
        <f t="shared" si="3"/>
        <v>0.21212121212121213</v>
      </c>
      <c r="M12" s="44">
        <v>14</v>
      </c>
      <c r="N12" s="33">
        <f t="shared" si="5"/>
        <v>1</v>
      </c>
    </row>
    <row r="13" spans="1:14" ht="17.25" customHeight="1" x14ac:dyDescent="0.25">
      <c r="A13" s="17" t="s">
        <v>46</v>
      </c>
      <c r="B13" s="63">
        <v>2716</v>
      </c>
      <c r="C13" s="32">
        <v>1765</v>
      </c>
      <c r="D13" s="16">
        <f t="shared" si="1"/>
        <v>0.64985272459499266</v>
      </c>
      <c r="E13" s="44">
        <v>168</v>
      </c>
      <c r="F13" s="72">
        <f t="shared" si="0"/>
        <v>6.1855670103092786E-2</v>
      </c>
      <c r="G13" s="44">
        <v>46</v>
      </c>
      <c r="H13" s="16">
        <f t="shared" si="2"/>
        <v>0.27380952380952384</v>
      </c>
      <c r="I13" s="44">
        <v>61</v>
      </c>
      <c r="J13" s="112">
        <f t="shared" si="4"/>
        <v>0.36309523809523808</v>
      </c>
      <c r="K13" s="44">
        <v>29</v>
      </c>
      <c r="L13" s="16">
        <f t="shared" si="3"/>
        <v>0.63043478260869568</v>
      </c>
      <c r="M13" s="44">
        <v>54</v>
      </c>
      <c r="N13" s="33">
        <f t="shared" si="5"/>
        <v>0.88524590163934425</v>
      </c>
    </row>
    <row r="14" spans="1:14" ht="17.25" customHeight="1" x14ac:dyDescent="0.25">
      <c r="A14" s="17" t="s">
        <v>47</v>
      </c>
      <c r="B14" s="63">
        <v>9439</v>
      </c>
      <c r="C14" s="64">
        <v>5877</v>
      </c>
      <c r="D14" s="16">
        <f t="shared" si="1"/>
        <v>0.6226295158385422</v>
      </c>
      <c r="E14" s="69">
        <v>351</v>
      </c>
      <c r="F14" s="72">
        <f t="shared" si="0"/>
        <v>3.7186142599851681E-2</v>
      </c>
      <c r="G14" s="69">
        <v>75</v>
      </c>
      <c r="H14" s="16">
        <f t="shared" si="2"/>
        <v>0.21367521367521367</v>
      </c>
      <c r="I14" s="69">
        <v>97</v>
      </c>
      <c r="J14" s="112">
        <f t="shared" si="4"/>
        <v>0.27635327635327633</v>
      </c>
      <c r="K14" s="69">
        <v>56</v>
      </c>
      <c r="L14" s="16">
        <f t="shared" si="3"/>
        <v>0.7466666666666667</v>
      </c>
      <c r="M14" s="69">
        <v>94</v>
      </c>
      <c r="N14" s="33">
        <f t="shared" si="5"/>
        <v>0.96907216494845361</v>
      </c>
    </row>
    <row r="15" spans="1:14" ht="17.25" customHeight="1" x14ac:dyDescent="0.25">
      <c r="A15" s="14" t="s">
        <v>48</v>
      </c>
      <c r="B15" s="62">
        <v>2902</v>
      </c>
      <c r="C15" s="32">
        <v>1654</v>
      </c>
      <c r="D15" s="16">
        <f t="shared" si="1"/>
        <v>0.56995175740868365</v>
      </c>
      <c r="E15" s="44">
        <v>123</v>
      </c>
      <c r="F15" s="72">
        <f t="shared" si="0"/>
        <v>4.2384562370778776E-2</v>
      </c>
      <c r="G15" s="44">
        <v>27</v>
      </c>
      <c r="H15" s="16">
        <f t="shared" si="2"/>
        <v>0.21951219512195122</v>
      </c>
      <c r="I15" s="44">
        <v>46</v>
      </c>
      <c r="J15" s="112">
        <f t="shared" si="4"/>
        <v>0.37398373983739835</v>
      </c>
      <c r="K15" s="44">
        <v>21</v>
      </c>
      <c r="L15" s="16">
        <f t="shared" si="3"/>
        <v>0.77777777777777779</v>
      </c>
      <c r="M15" s="44">
        <v>32</v>
      </c>
      <c r="N15" s="33">
        <f t="shared" si="5"/>
        <v>0.69565217391304346</v>
      </c>
    </row>
    <row r="16" spans="1:14" ht="17.25" customHeight="1" x14ac:dyDescent="0.25">
      <c r="A16" s="17" t="s">
        <v>49</v>
      </c>
      <c r="B16" s="63">
        <v>8268</v>
      </c>
      <c r="C16" s="32">
        <v>4295</v>
      </c>
      <c r="D16" s="16">
        <f t="shared" si="1"/>
        <v>0.51947266569908079</v>
      </c>
      <c r="E16" s="44">
        <v>211</v>
      </c>
      <c r="F16" s="72">
        <f t="shared" si="0"/>
        <v>2.5520077406869859E-2</v>
      </c>
      <c r="G16" s="44">
        <v>52</v>
      </c>
      <c r="H16" s="16">
        <f t="shared" si="2"/>
        <v>0.24644549763033174</v>
      </c>
      <c r="I16" s="44">
        <v>30</v>
      </c>
      <c r="J16" s="112">
        <f t="shared" si="4"/>
        <v>0.14218009478672985</v>
      </c>
      <c r="K16" s="44">
        <v>18</v>
      </c>
      <c r="L16" s="16">
        <f t="shared" si="3"/>
        <v>0.34615384615384615</v>
      </c>
      <c r="M16" s="44">
        <v>25</v>
      </c>
      <c r="N16" s="33">
        <f t="shared" si="5"/>
        <v>0.83333333333333337</v>
      </c>
    </row>
    <row r="17" spans="1:14" ht="17.25" customHeight="1" x14ac:dyDescent="0.25">
      <c r="A17" s="17" t="s">
        <v>50</v>
      </c>
      <c r="B17" s="63">
        <v>3838</v>
      </c>
      <c r="C17" s="32">
        <v>2071</v>
      </c>
      <c r="D17" s="16">
        <f t="shared" si="1"/>
        <v>0.53960396039603964</v>
      </c>
      <c r="E17" s="44">
        <v>189</v>
      </c>
      <c r="F17" s="72">
        <f t="shared" si="0"/>
        <v>4.9244398124022926E-2</v>
      </c>
      <c r="G17" s="44">
        <v>61</v>
      </c>
      <c r="H17" s="16">
        <f t="shared" si="2"/>
        <v>0.32275132275132273</v>
      </c>
      <c r="I17" s="44">
        <v>99</v>
      </c>
      <c r="J17" s="112">
        <f t="shared" si="4"/>
        <v>0.52380952380952384</v>
      </c>
      <c r="K17" s="44">
        <v>44</v>
      </c>
      <c r="L17" s="16">
        <f t="shared" si="3"/>
        <v>0.72131147540983609</v>
      </c>
      <c r="M17" s="44">
        <v>98</v>
      </c>
      <c r="N17" s="33">
        <f>IF(M17&gt;0,M17/I17,0)</f>
        <v>0.98989898989898994</v>
      </c>
    </row>
    <row r="18" spans="1:14" ht="17.25" customHeight="1" x14ac:dyDescent="0.25">
      <c r="A18" s="17" t="s">
        <v>51</v>
      </c>
      <c r="B18" s="63">
        <v>17572</v>
      </c>
      <c r="C18" s="32">
        <v>6845</v>
      </c>
      <c r="D18" s="16">
        <f t="shared" si="1"/>
        <v>0.38954017755520148</v>
      </c>
      <c r="E18" s="44">
        <v>403</v>
      </c>
      <c r="F18" s="72">
        <f t="shared" si="0"/>
        <v>2.2934213521511496E-2</v>
      </c>
      <c r="G18" s="44">
        <v>41</v>
      </c>
      <c r="H18" s="16">
        <f t="shared" si="2"/>
        <v>0.10173697270471464</v>
      </c>
      <c r="I18" s="44">
        <v>50</v>
      </c>
      <c r="J18" s="112">
        <f t="shared" si="4"/>
        <v>0.12406947890818859</v>
      </c>
      <c r="K18" s="44">
        <v>18</v>
      </c>
      <c r="L18" s="16">
        <f t="shared" si="3"/>
        <v>0.43902439024390244</v>
      </c>
      <c r="M18" s="44">
        <v>32</v>
      </c>
      <c r="N18" s="33">
        <f t="shared" si="5"/>
        <v>0.64</v>
      </c>
    </row>
    <row r="19" spans="1:14" ht="17.25" customHeight="1" x14ac:dyDescent="0.25">
      <c r="A19" s="17" t="s">
        <v>52</v>
      </c>
      <c r="B19" s="63">
        <v>9031</v>
      </c>
      <c r="C19" s="32">
        <v>5520</v>
      </c>
      <c r="D19" s="16">
        <f t="shared" si="1"/>
        <v>0.61122799247037984</v>
      </c>
      <c r="E19" s="44">
        <v>221</v>
      </c>
      <c r="F19" s="72">
        <f t="shared" si="0"/>
        <v>2.4471265640571366E-2</v>
      </c>
      <c r="G19" s="44">
        <v>54</v>
      </c>
      <c r="H19" s="16">
        <f t="shared" si="2"/>
        <v>0.24434389140271492</v>
      </c>
      <c r="I19" s="44">
        <v>27</v>
      </c>
      <c r="J19" s="112">
        <f t="shared" si="4"/>
        <v>0.12217194570135746</v>
      </c>
      <c r="K19" s="44">
        <v>16</v>
      </c>
      <c r="L19" s="16">
        <f t="shared" si="3"/>
        <v>0.29629629629629628</v>
      </c>
      <c r="M19" s="44">
        <v>23</v>
      </c>
      <c r="N19" s="33">
        <f t="shared" si="5"/>
        <v>0.85185185185185186</v>
      </c>
    </row>
    <row r="20" spans="1:14" ht="17.25" customHeight="1" x14ac:dyDescent="0.25">
      <c r="A20" s="17" t="s">
        <v>53</v>
      </c>
      <c r="B20" s="63">
        <v>10769</v>
      </c>
      <c r="C20" s="32">
        <v>8611</v>
      </c>
      <c r="D20" s="16">
        <f t="shared" si="1"/>
        <v>0.7996099916426781</v>
      </c>
      <c r="E20" s="44">
        <v>312</v>
      </c>
      <c r="F20" s="72">
        <f t="shared" si="0"/>
        <v>2.8972049401058596E-2</v>
      </c>
      <c r="G20" s="44">
        <v>64</v>
      </c>
      <c r="H20" s="16">
        <f t="shared" si="2"/>
        <v>0.20512820512820512</v>
      </c>
      <c r="I20" s="44">
        <v>97</v>
      </c>
      <c r="J20" s="112">
        <f t="shared" si="4"/>
        <v>0.3108974358974359</v>
      </c>
      <c r="K20" s="44">
        <v>38</v>
      </c>
      <c r="L20" s="16">
        <f t="shared" si="3"/>
        <v>0.59375</v>
      </c>
      <c r="M20" s="44">
        <v>18</v>
      </c>
      <c r="N20" s="33">
        <f t="shared" si="5"/>
        <v>0.18556701030927836</v>
      </c>
    </row>
    <row r="21" spans="1:14" ht="17.25" customHeight="1" x14ac:dyDescent="0.25">
      <c r="A21" s="17" t="s">
        <v>54</v>
      </c>
      <c r="B21" s="63">
        <v>9563</v>
      </c>
      <c r="C21" s="32">
        <v>7397</v>
      </c>
      <c r="D21" s="16">
        <f t="shared" si="1"/>
        <v>0.77350203910906623</v>
      </c>
      <c r="E21" s="44">
        <v>291</v>
      </c>
      <c r="F21" s="72">
        <f t="shared" si="0"/>
        <v>3.0429781449335981E-2</v>
      </c>
      <c r="G21" s="44">
        <v>54</v>
      </c>
      <c r="H21" s="16">
        <f t="shared" si="2"/>
        <v>0.18556701030927836</v>
      </c>
      <c r="I21" s="44">
        <v>49</v>
      </c>
      <c r="J21" s="112">
        <f t="shared" si="4"/>
        <v>0.16838487972508592</v>
      </c>
      <c r="K21" s="44">
        <v>30</v>
      </c>
      <c r="L21" s="16">
        <f t="shared" si="3"/>
        <v>0.55555555555555558</v>
      </c>
      <c r="M21" s="44">
        <v>36</v>
      </c>
      <c r="N21" s="33">
        <f t="shared" si="5"/>
        <v>0.73469387755102045</v>
      </c>
    </row>
    <row r="22" spans="1:14" ht="17.25" customHeight="1" x14ac:dyDescent="0.25">
      <c r="A22" s="17" t="s">
        <v>55</v>
      </c>
      <c r="B22" s="63">
        <v>4294</v>
      </c>
      <c r="C22" s="32">
        <v>3072</v>
      </c>
      <c r="D22" s="16">
        <f t="shared" si="1"/>
        <v>0.7154168607359106</v>
      </c>
      <c r="E22" s="44">
        <v>184</v>
      </c>
      <c r="F22" s="72">
        <f t="shared" si="0"/>
        <v>4.2850489054494643E-2</v>
      </c>
      <c r="G22" s="44">
        <v>36</v>
      </c>
      <c r="H22" s="16">
        <f t="shared" si="2"/>
        <v>0.19565217391304349</v>
      </c>
      <c r="I22" s="44">
        <v>40</v>
      </c>
      <c r="J22" s="112">
        <f t="shared" si="4"/>
        <v>0.21739130434782608</v>
      </c>
      <c r="K22" s="44">
        <v>22</v>
      </c>
      <c r="L22" s="16">
        <f t="shared" si="3"/>
        <v>0.61111111111111116</v>
      </c>
      <c r="M22" s="44">
        <v>34</v>
      </c>
      <c r="N22" s="33">
        <f t="shared" si="5"/>
        <v>0.85</v>
      </c>
    </row>
    <row r="23" spans="1:14" ht="17.25" customHeight="1" x14ac:dyDescent="0.25">
      <c r="A23" s="17" t="s">
        <v>56</v>
      </c>
      <c r="B23" s="63">
        <v>5229</v>
      </c>
      <c r="C23" s="32">
        <v>3398</v>
      </c>
      <c r="D23" s="16">
        <f t="shared" si="1"/>
        <v>0.64983744501816787</v>
      </c>
      <c r="E23" s="44">
        <v>153</v>
      </c>
      <c r="F23" s="72">
        <f t="shared" si="0"/>
        <v>2.9259896729776247E-2</v>
      </c>
      <c r="G23" s="44">
        <v>12</v>
      </c>
      <c r="H23" s="16">
        <f t="shared" si="2"/>
        <v>7.8431372549019607E-2</v>
      </c>
      <c r="I23" s="44">
        <v>13</v>
      </c>
      <c r="J23" s="112">
        <f t="shared" si="4"/>
        <v>8.4967320261437912E-2</v>
      </c>
      <c r="K23" s="44">
        <v>2</v>
      </c>
      <c r="L23" s="16">
        <f t="shared" si="3"/>
        <v>0.16666666666666666</v>
      </c>
      <c r="M23" s="44">
        <v>12</v>
      </c>
      <c r="N23" s="33">
        <f t="shared" si="5"/>
        <v>0.92307692307692313</v>
      </c>
    </row>
    <row r="24" spans="1:14" ht="17.25" customHeight="1" thickBot="1" x14ac:dyDescent="0.3">
      <c r="A24" s="17" t="s">
        <v>57</v>
      </c>
      <c r="B24" s="65">
        <v>8479</v>
      </c>
      <c r="C24" s="34">
        <v>6275</v>
      </c>
      <c r="D24" s="20">
        <f>+C24/B24</f>
        <v>0.74006368675551359</v>
      </c>
      <c r="E24" s="70">
        <v>250</v>
      </c>
      <c r="F24" s="73">
        <f t="shared" si="0"/>
        <v>2.948460903408421E-2</v>
      </c>
      <c r="G24" s="70">
        <v>42</v>
      </c>
      <c r="H24" s="20">
        <f t="shared" si="2"/>
        <v>0.16800000000000001</v>
      </c>
      <c r="I24" s="70">
        <v>27</v>
      </c>
      <c r="J24" s="113">
        <f t="shared" si="4"/>
        <v>0.108</v>
      </c>
      <c r="K24" s="70">
        <v>14</v>
      </c>
      <c r="L24" s="20">
        <f t="shared" si="3"/>
        <v>0.33333333333333331</v>
      </c>
      <c r="M24" s="70">
        <v>24</v>
      </c>
      <c r="N24" s="33">
        <f>M24/I24</f>
        <v>0.88888888888888884</v>
      </c>
    </row>
    <row r="25" spans="1:14" ht="17.25" customHeight="1" thickBot="1" x14ac:dyDescent="0.3">
      <c r="A25" s="94" t="s">
        <v>58</v>
      </c>
      <c r="B25" s="66">
        <v>123646</v>
      </c>
      <c r="C25" s="35">
        <v>74739</v>
      </c>
      <c r="D25" s="23">
        <f>+C25/B25</f>
        <v>0.60445950536208204</v>
      </c>
      <c r="E25" s="42">
        <v>3677</v>
      </c>
      <c r="F25" s="74">
        <f t="shared" si="0"/>
        <v>2.9738123352150495E-2</v>
      </c>
      <c r="G25" s="42">
        <v>740</v>
      </c>
      <c r="H25" s="23">
        <f t="shared" si="2"/>
        <v>0.20125101985314114</v>
      </c>
      <c r="I25" s="42">
        <v>773</v>
      </c>
      <c r="J25" s="74">
        <f t="shared" si="4"/>
        <v>0.21022572749524068</v>
      </c>
      <c r="K25" s="42">
        <v>400</v>
      </c>
      <c r="L25" s="23">
        <f t="shared" si="3"/>
        <v>0.54054054054054057</v>
      </c>
      <c r="M25" s="42">
        <v>587</v>
      </c>
      <c r="N25" s="36">
        <f>+M25/I25</f>
        <v>0.75937904269081502</v>
      </c>
    </row>
  </sheetData>
  <mergeCells count="4">
    <mergeCell ref="A3:N3"/>
    <mergeCell ref="A2:N2"/>
    <mergeCell ref="A1:N1"/>
    <mergeCell ref="A5:A8"/>
  </mergeCells>
  <phoneticPr fontId="2" type="noConversion"/>
  <printOptions horizontalCentered="1" verticalCentered="1"/>
  <pageMargins left="0.51" right="0.5" top="0.75" bottom="0.75" header="0.12" footer="0.5"/>
  <pageSetup orientation="landscape" r:id="rId1"/>
  <headerFooter alignWithMargins="0"/>
  <ignoredErrors>
    <ignoredError sqref="N17" formula="1"/>
  </ignoredError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N26"/>
  <sheetViews>
    <sheetView zoomScale="90" zoomScaleNormal="90" workbookViewId="0">
      <pane ySplit="7" topLeftCell="A12" activePane="bottomLeft" state="frozen"/>
      <selection activeCell="C1" sqref="C1"/>
      <selection pane="bottomLeft" activeCell="E24" sqref="E24"/>
    </sheetView>
  </sheetViews>
  <sheetFormatPr defaultColWidth="9.1796875" defaultRowHeight="12.5" x14ac:dyDescent="0.25"/>
  <cols>
    <col min="1" max="1" width="21.1796875" style="2" customWidth="1"/>
    <col min="2" max="2" width="12.1796875" style="2" customWidth="1"/>
    <col min="3" max="4" width="11.26953125" style="2" bestFit="1" customWidth="1"/>
    <col min="5" max="5" width="9.453125" style="2" bestFit="1" customWidth="1"/>
    <col min="6" max="8" width="11.26953125" style="2" bestFit="1" customWidth="1"/>
    <col min="9" max="9" width="9.453125" style="2" bestFit="1" customWidth="1"/>
    <col min="10" max="10" width="10.453125" style="2" bestFit="1" customWidth="1"/>
    <col min="11" max="11" width="9.453125" style="2" bestFit="1" customWidth="1"/>
    <col min="12" max="12" width="11" style="2" customWidth="1"/>
    <col min="13" max="13" width="0" style="2" hidden="1" customWidth="1"/>
    <col min="14" max="16384" width="9.1796875" style="2"/>
  </cols>
  <sheetData>
    <row r="1" spans="1:14" s="1" customFormat="1" ht="18.75" customHeight="1" x14ac:dyDescent="0.25">
      <c r="A1" s="162" t="str">
        <f>'1- Populations in Cohort'!A1:N1</f>
        <v xml:space="preserve">TAB 10 - LABOR EXCHANGE PERFORMANCE SUMMARY </v>
      </c>
      <c r="B1" s="163"/>
      <c r="C1" s="163"/>
      <c r="D1" s="163"/>
      <c r="E1" s="163"/>
      <c r="F1" s="163"/>
      <c r="G1" s="163"/>
      <c r="H1" s="163"/>
      <c r="I1" s="163"/>
      <c r="J1" s="163"/>
      <c r="K1" s="164"/>
      <c r="L1" s="6"/>
      <c r="M1" s="6"/>
      <c r="N1" s="6"/>
    </row>
    <row r="2" spans="1:14" s="1" customFormat="1" ht="18.75" customHeight="1" x14ac:dyDescent="0.25">
      <c r="A2" s="150" t="str">
        <f>'1- Populations in Cohort'!A2:N2</f>
        <v>FY25 QUARTER ENDING SEPTEMBER 30, 2024</v>
      </c>
      <c r="B2" s="165"/>
      <c r="C2" s="165"/>
      <c r="D2" s="165"/>
      <c r="E2" s="165"/>
      <c r="F2" s="165"/>
      <c r="G2" s="165"/>
      <c r="H2" s="165"/>
      <c r="I2" s="165"/>
      <c r="J2" s="165"/>
      <c r="K2" s="166"/>
      <c r="L2" s="6"/>
      <c r="M2" s="6"/>
      <c r="N2" s="6"/>
    </row>
    <row r="3" spans="1:14" s="1" customFormat="1" ht="18.75" customHeight="1" thickBot="1" x14ac:dyDescent="0.3">
      <c r="A3" s="167" t="s">
        <v>59</v>
      </c>
      <c r="B3" s="168"/>
      <c r="C3" s="168"/>
      <c r="D3" s="168"/>
      <c r="E3" s="168"/>
      <c r="F3" s="168"/>
      <c r="G3" s="168"/>
      <c r="H3" s="168"/>
      <c r="I3" s="168"/>
      <c r="J3" s="168"/>
      <c r="K3" s="169"/>
      <c r="L3" s="6"/>
      <c r="M3" s="6"/>
      <c r="N3" s="6"/>
    </row>
    <row r="4" spans="1:14" s="1" customFormat="1" ht="13" x14ac:dyDescent="0.25">
      <c r="A4" s="45" t="s">
        <v>14</v>
      </c>
      <c r="B4" s="53" t="s">
        <v>15</v>
      </c>
      <c r="C4" s="46" t="s">
        <v>16</v>
      </c>
      <c r="D4" s="46" t="s">
        <v>17</v>
      </c>
      <c r="E4" s="47" t="s">
        <v>18</v>
      </c>
      <c r="F4" s="54" t="s">
        <v>60</v>
      </c>
      <c r="G4" s="46" t="s">
        <v>20</v>
      </c>
      <c r="H4" s="46" t="s">
        <v>61</v>
      </c>
      <c r="I4" s="47" t="s">
        <v>22</v>
      </c>
      <c r="J4" s="52" t="s">
        <v>62</v>
      </c>
      <c r="K4" s="58" t="s">
        <v>24</v>
      </c>
    </row>
    <row r="5" spans="1:14" s="3" customFormat="1" x14ac:dyDescent="0.25">
      <c r="A5" s="177" t="s">
        <v>63</v>
      </c>
      <c r="B5" s="180" t="s">
        <v>64</v>
      </c>
      <c r="C5" s="183" t="s">
        <v>65</v>
      </c>
      <c r="D5" s="183" t="s">
        <v>66</v>
      </c>
      <c r="E5" s="159" t="s">
        <v>67</v>
      </c>
      <c r="F5" s="180" t="s">
        <v>68</v>
      </c>
      <c r="G5" s="183" t="s">
        <v>69</v>
      </c>
      <c r="H5" s="183" t="s">
        <v>70</v>
      </c>
      <c r="I5" s="159" t="s">
        <v>67</v>
      </c>
      <c r="J5" s="186" t="s">
        <v>71</v>
      </c>
      <c r="K5" s="159" t="s">
        <v>67</v>
      </c>
    </row>
    <row r="6" spans="1:14" s="3" customFormat="1" x14ac:dyDescent="0.25">
      <c r="A6" s="178"/>
      <c r="B6" s="181"/>
      <c r="C6" s="184"/>
      <c r="D6" s="184"/>
      <c r="E6" s="160"/>
      <c r="F6" s="181"/>
      <c r="G6" s="184"/>
      <c r="H6" s="184"/>
      <c r="I6" s="160"/>
      <c r="J6" s="187"/>
      <c r="K6" s="160"/>
    </row>
    <row r="7" spans="1:14" s="3" customFormat="1" ht="13" thickBot="1" x14ac:dyDescent="0.3">
      <c r="A7" s="179"/>
      <c r="B7" s="182"/>
      <c r="C7" s="185"/>
      <c r="D7" s="185"/>
      <c r="E7" s="161"/>
      <c r="F7" s="182"/>
      <c r="G7" s="185"/>
      <c r="H7" s="185"/>
      <c r="I7" s="161"/>
      <c r="J7" s="188"/>
      <c r="K7" s="161"/>
    </row>
    <row r="8" spans="1:14" s="3" customFormat="1" ht="17.25" customHeight="1" x14ac:dyDescent="0.25">
      <c r="A8" s="14" t="s">
        <v>42</v>
      </c>
      <c r="B8" s="15">
        <v>2571</v>
      </c>
      <c r="C8" s="32">
        <v>1642</v>
      </c>
      <c r="D8" s="125">
        <f>+C8/B8</f>
        <v>0.63866199922209255</v>
      </c>
      <c r="E8" s="126">
        <f>D8/0.635</f>
        <v>1.0057669279088071</v>
      </c>
      <c r="F8" s="32">
        <v>2222</v>
      </c>
      <c r="G8" s="43">
        <v>1382</v>
      </c>
      <c r="H8" s="129">
        <f>+G8/F8</f>
        <v>0.62196219621962201</v>
      </c>
      <c r="I8" s="126">
        <f>H8/0.67</f>
        <v>0.92830178540242081</v>
      </c>
      <c r="J8" s="60">
        <v>8313.17</v>
      </c>
      <c r="K8" s="133">
        <f>(J8/9500)</f>
        <v>0.87507052631578952</v>
      </c>
    </row>
    <row r="9" spans="1:14" s="3" customFormat="1" ht="17.25" customHeight="1" x14ac:dyDescent="0.25">
      <c r="A9" s="17" t="s">
        <v>43</v>
      </c>
      <c r="B9" s="15">
        <v>9067</v>
      </c>
      <c r="C9" s="32">
        <v>5797</v>
      </c>
      <c r="D9" s="125">
        <f t="shared" ref="D9:D24" si="0">+C9/B9</f>
        <v>0.63935149443035177</v>
      </c>
      <c r="E9" s="126">
        <f t="shared" ref="E9:E24" si="1">D9/0.635</f>
        <v>1.0068527471344122</v>
      </c>
      <c r="F9" s="32">
        <v>7622</v>
      </c>
      <c r="G9" s="44">
        <v>4934</v>
      </c>
      <c r="H9" s="129">
        <f t="shared" ref="H9:H24" si="2">+G9/F9</f>
        <v>0.64733665704539489</v>
      </c>
      <c r="I9" s="126">
        <f t="shared" ref="I9:I24" si="3">H9/0.67</f>
        <v>0.96617411499312666</v>
      </c>
      <c r="J9" s="61">
        <v>11397.63</v>
      </c>
      <c r="K9" s="133">
        <f t="shared" ref="K9:K23" si="4">(J9/9500)</f>
        <v>1.1997505263157895</v>
      </c>
    </row>
    <row r="10" spans="1:14" s="3" customFormat="1" ht="17.25" customHeight="1" x14ac:dyDescent="0.25">
      <c r="A10" s="17" t="s">
        <v>44</v>
      </c>
      <c r="B10" s="15">
        <v>5797</v>
      </c>
      <c r="C10" s="32">
        <v>3815</v>
      </c>
      <c r="D10" s="125">
        <f t="shared" si="0"/>
        <v>0.65809901673279281</v>
      </c>
      <c r="E10" s="126">
        <f t="shared" si="1"/>
        <v>1.0363764043036108</v>
      </c>
      <c r="F10" s="32">
        <v>5052</v>
      </c>
      <c r="G10" s="44">
        <v>3456</v>
      </c>
      <c r="H10" s="129">
        <f t="shared" si="2"/>
        <v>0.68408551068883605</v>
      </c>
      <c r="I10" s="126">
        <f t="shared" si="3"/>
        <v>1.0210231502818448</v>
      </c>
      <c r="J10" s="61">
        <v>10019.16</v>
      </c>
      <c r="K10" s="133">
        <f t="shared" si="4"/>
        <v>1.0546484210526315</v>
      </c>
    </row>
    <row r="11" spans="1:14" s="3" customFormat="1" ht="17.25" customHeight="1" x14ac:dyDescent="0.25">
      <c r="A11" s="17" t="s">
        <v>45</v>
      </c>
      <c r="B11" s="15">
        <v>4986</v>
      </c>
      <c r="C11" s="32">
        <v>3304</v>
      </c>
      <c r="D11" s="125">
        <f t="shared" si="0"/>
        <v>0.66265543521861214</v>
      </c>
      <c r="E11" s="126">
        <f t="shared" si="1"/>
        <v>1.0435518664860033</v>
      </c>
      <c r="F11" s="32">
        <v>4508</v>
      </c>
      <c r="G11" s="44">
        <v>3122</v>
      </c>
      <c r="H11" s="129">
        <f t="shared" si="2"/>
        <v>0.69254658385093171</v>
      </c>
      <c r="I11" s="126">
        <f t="shared" si="3"/>
        <v>1.0336516176879578</v>
      </c>
      <c r="J11" s="61">
        <v>10974.880000000001</v>
      </c>
      <c r="K11" s="133">
        <f t="shared" si="4"/>
        <v>1.1552505263157895</v>
      </c>
    </row>
    <row r="12" spans="1:14" s="3" customFormat="1" ht="17.25" customHeight="1" x14ac:dyDescent="0.25">
      <c r="A12" s="17" t="s">
        <v>72</v>
      </c>
      <c r="B12" s="15">
        <v>2141</v>
      </c>
      <c r="C12" s="32">
        <v>1356</v>
      </c>
      <c r="D12" s="125">
        <f t="shared" si="0"/>
        <v>0.63334890238206443</v>
      </c>
      <c r="E12" s="126">
        <f t="shared" si="1"/>
        <v>0.99739984627096756</v>
      </c>
      <c r="F12" s="32">
        <v>2053</v>
      </c>
      <c r="G12" s="44">
        <v>1294</v>
      </c>
      <c r="H12" s="129">
        <f t="shared" si="2"/>
        <v>0.63029712615684363</v>
      </c>
      <c r="I12" s="126">
        <f t="shared" si="3"/>
        <v>0.94074197933857251</v>
      </c>
      <c r="J12" s="61">
        <v>10228.25</v>
      </c>
      <c r="K12" s="133">
        <f t="shared" si="4"/>
        <v>1.0766578947368421</v>
      </c>
    </row>
    <row r="13" spans="1:14" s="3" customFormat="1" ht="17.25" customHeight="1" x14ac:dyDescent="0.25">
      <c r="A13" s="17" t="s">
        <v>47</v>
      </c>
      <c r="B13" s="15">
        <v>7037</v>
      </c>
      <c r="C13" s="32">
        <v>4640</v>
      </c>
      <c r="D13" s="125">
        <f t="shared" si="0"/>
        <v>0.6593718914310075</v>
      </c>
      <c r="E13" s="126">
        <f t="shared" si="1"/>
        <v>1.0383809313874133</v>
      </c>
      <c r="F13" s="32">
        <v>5501</v>
      </c>
      <c r="G13" s="44">
        <v>3821</v>
      </c>
      <c r="H13" s="129">
        <f t="shared" si="2"/>
        <v>0.69460098163970185</v>
      </c>
      <c r="I13" s="126">
        <f t="shared" si="3"/>
        <v>1.0367178830443311</v>
      </c>
      <c r="J13" s="61">
        <v>11076.87</v>
      </c>
      <c r="K13" s="133">
        <f t="shared" si="4"/>
        <v>1.1659863157894739</v>
      </c>
    </row>
    <row r="14" spans="1:14" s="3" customFormat="1" ht="17.25" customHeight="1" x14ac:dyDescent="0.25">
      <c r="A14" s="14" t="s">
        <v>73</v>
      </c>
      <c r="B14" s="15">
        <v>2213</v>
      </c>
      <c r="C14" s="32">
        <v>1381</v>
      </c>
      <c r="D14" s="125">
        <f t="shared" si="0"/>
        <v>0.62403976502485314</v>
      </c>
      <c r="E14" s="126">
        <f t="shared" si="1"/>
        <v>0.98273978744071355</v>
      </c>
      <c r="F14" s="32">
        <v>2175</v>
      </c>
      <c r="G14" s="44">
        <v>1425</v>
      </c>
      <c r="H14" s="129">
        <f t="shared" si="2"/>
        <v>0.65517241379310343</v>
      </c>
      <c r="I14" s="126">
        <f t="shared" si="3"/>
        <v>0.97786927431806481</v>
      </c>
      <c r="J14" s="61">
        <v>9539.68</v>
      </c>
      <c r="K14" s="133">
        <f t="shared" si="4"/>
        <v>1.0041768421052633</v>
      </c>
    </row>
    <row r="15" spans="1:14" s="3" customFormat="1" ht="17.25" customHeight="1" x14ac:dyDescent="0.25">
      <c r="A15" s="17" t="s">
        <v>74</v>
      </c>
      <c r="B15" s="15">
        <v>5699</v>
      </c>
      <c r="C15" s="32">
        <v>3564</v>
      </c>
      <c r="D15" s="125">
        <f t="shared" si="0"/>
        <v>0.62537287243376027</v>
      </c>
      <c r="E15" s="126">
        <f t="shared" si="1"/>
        <v>0.98483916918702408</v>
      </c>
      <c r="F15" s="32">
        <v>4738</v>
      </c>
      <c r="G15" s="44">
        <v>3151</v>
      </c>
      <c r="H15" s="129">
        <f t="shared" si="2"/>
        <v>0.66504854368932043</v>
      </c>
      <c r="I15" s="126">
        <f t="shared" si="3"/>
        <v>0.99260976670047818</v>
      </c>
      <c r="J15" s="61">
        <v>10419.215</v>
      </c>
      <c r="K15" s="133">
        <f t="shared" si="4"/>
        <v>1.0967594736842106</v>
      </c>
    </row>
    <row r="16" spans="1:14" s="3" customFormat="1" ht="17.25" customHeight="1" x14ac:dyDescent="0.25">
      <c r="A16" s="17" t="s">
        <v>75</v>
      </c>
      <c r="B16" s="15">
        <v>3500</v>
      </c>
      <c r="C16" s="32">
        <v>2191</v>
      </c>
      <c r="D16" s="125">
        <f t="shared" si="0"/>
        <v>0.626</v>
      </c>
      <c r="E16" s="126">
        <f t="shared" si="1"/>
        <v>0.98582677165354327</v>
      </c>
      <c r="F16" s="32">
        <v>3007</v>
      </c>
      <c r="G16" s="44">
        <v>1913</v>
      </c>
      <c r="H16" s="129">
        <f t="shared" si="2"/>
        <v>0.63618224143664781</v>
      </c>
      <c r="I16" s="126">
        <f t="shared" si="3"/>
        <v>0.949525733487534</v>
      </c>
      <c r="J16" s="61">
        <v>9122.01</v>
      </c>
      <c r="K16" s="133">
        <f t="shared" si="4"/>
        <v>0.96021157894736842</v>
      </c>
    </row>
    <row r="17" spans="1:12" s="3" customFormat="1" ht="17.25" customHeight="1" x14ac:dyDescent="0.25">
      <c r="A17" s="17" t="s">
        <v>51</v>
      </c>
      <c r="B17" s="15">
        <v>14787</v>
      </c>
      <c r="C17" s="32">
        <v>8584</v>
      </c>
      <c r="D17" s="125">
        <f t="shared" si="0"/>
        <v>0.58050990735105157</v>
      </c>
      <c r="E17" s="126">
        <f t="shared" si="1"/>
        <v>0.91418883047409694</v>
      </c>
      <c r="F17" s="32">
        <v>12889</v>
      </c>
      <c r="G17" s="44">
        <v>7512</v>
      </c>
      <c r="H17" s="129">
        <f t="shared" si="2"/>
        <v>0.58282256187446657</v>
      </c>
      <c r="I17" s="126">
        <f t="shared" si="3"/>
        <v>0.86988442070815897</v>
      </c>
      <c r="J17" s="61">
        <v>7889.625</v>
      </c>
      <c r="K17" s="133">
        <f t="shared" si="4"/>
        <v>0.83048684210526313</v>
      </c>
    </row>
    <row r="18" spans="1:12" s="3" customFormat="1" ht="17.25" customHeight="1" x14ac:dyDescent="0.25">
      <c r="A18" s="17" t="s">
        <v>76</v>
      </c>
      <c r="B18" s="15">
        <v>7169</v>
      </c>
      <c r="C18" s="32">
        <v>4847</v>
      </c>
      <c r="D18" s="125">
        <f t="shared" si="0"/>
        <v>0.67610545403822009</v>
      </c>
      <c r="E18" s="126">
        <f t="shared" si="1"/>
        <v>1.0647329984853859</v>
      </c>
      <c r="F18" s="32">
        <v>5965</v>
      </c>
      <c r="G18" s="44">
        <v>4152</v>
      </c>
      <c r="H18" s="129">
        <f t="shared" si="2"/>
        <v>0.69606035205364625</v>
      </c>
      <c r="I18" s="126">
        <f t="shared" si="3"/>
        <v>1.038896047841263</v>
      </c>
      <c r="J18" s="61">
        <v>11063.259999999998</v>
      </c>
      <c r="K18" s="133">
        <f t="shared" si="4"/>
        <v>1.1645536842105262</v>
      </c>
    </row>
    <row r="19" spans="1:12" s="3" customFormat="1" ht="17.25" customHeight="1" x14ac:dyDescent="0.25">
      <c r="A19" s="17" t="s">
        <v>53</v>
      </c>
      <c r="B19" s="15">
        <v>8022</v>
      </c>
      <c r="C19" s="32">
        <v>5203</v>
      </c>
      <c r="D19" s="125">
        <f t="shared" si="0"/>
        <v>0.64859137372226372</v>
      </c>
      <c r="E19" s="126">
        <f t="shared" si="1"/>
        <v>1.0214037381452972</v>
      </c>
      <c r="F19" s="32">
        <v>6168</v>
      </c>
      <c r="G19" s="44">
        <v>4220</v>
      </c>
      <c r="H19" s="129">
        <f t="shared" si="2"/>
        <v>0.68417639429312582</v>
      </c>
      <c r="I19" s="126">
        <f t="shared" si="3"/>
        <v>1.0211587974524265</v>
      </c>
      <c r="J19" s="61">
        <v>15896.22</v>
      </c>
      <c r="K19" s="133">
        <f t="shared" si="4"/>
        <v>1.6732863157894735</v>
      </c>
    </row>
    <row r="20" spans="1:12" s="3" customFormat="1" ht="17.25" customHeight="1" x14ac:dyDescent="0.25">
      <c r="A20" s="17" t="s">
        <v>77</v>
      </c>
      <c r="B20" s="15">
        <v>7624</v>
      </c>
      <c r="C20" s="32">
        <v>4999</v>
      </c>
      <c r="D20" s="125">
        <f t="shared" si="0"/>
        <v>0.65569254984260228</v>
      </c>
      <c r="E20" s="126">
        <f t="shared" si="1"/>
        <v>1.0325866926655154</v>
      </c>
      <c r="F20" s="32">
        <v>6077</v>
      </c>
      <c r="G20" s="44">
        <v>4158</v>
      </c>
      <c r="H20" s="129">
        <f t="shared" si="2"/>
        <v>0.68421918709889751</v>
      </c>
      <c r="I20" s="126">
        <f t="shared" si="3"/>
        <v>1.0212226673117872</v>
      </c>
      <c r="J20" s="61">
        <v>16388.16</v>
      </c>
      <c r="K20" s="133">
        <f t="shared" si="4"/>
        <v>1.7250694736842105</v>
      </c>
    </row>
    <row r="21" spans="1:12" s="3" customFormat="1" ht="17.25" customHeight="1" x14ac:dyDescent="0.25">
      <c r="A21" s="17" t="s">
        <v>78</v>
      </c>
      <c r="B21" s="15">
        <v>3468</v>
      </c>
      <c r="C21" s="32">
        <v>2361</v>
      </c>
      <c r="D21" s="125">
        <f t="shared" si="0"/>
        <v>0.6807958477508651</v>
      </c>
      <c r="E21" s="126">
        <f t="shared" si="1"/>
        <v>1.0721194452769529</v>
      </c>
      <c r="F21" s="32">
        <v>2843</v>
      </c>
      <c r="G21" s="44">
        <v>2042</v>
      </c>
      <c r="H21" s="129">
        <f t="shared" si="2"/>
        <v>0.7182553640520577</v>
      </c>
      <c r="I21" s="126">
        <f t="shared" si="3"/>
        <v>1.0720229314209815</v>
      </c>
      <c r="J21" s="61">
        <v>12333.75</v>
      </c>
      <c r="K21" s="133">
        <f t="shared" si="4"/>
        <v>1.2982894736842105</v>
      </c>
    </row>
    <row r="22" spans="1:12" s="3" customFormat="1" ht="17.25" customHeight="1" x14ac:dyDescent="0.25">
      <c r="A22" s="17" t="s">
        <v>56</v>
      </c>
      <c r="B22" s="15">
        <v>4273</v>
      </c>
      <c r="C22" s="32">
        <v>2817</v>
      </c>
      <c r="D22" s="125">
        <f t="shared" si="0"/>
        <v>0.65925579218347763</v>
      </c>
      <c r="E22" s="126">
        <f t="shared" si="1"/>
        <v>1.0381980979267365</v>
      </c>
      <c r="F22" s="32">
        <v>3222</v>
      </c>
      <c r="G22" s="44">
        <v>2195</v>
      </c>
      <c r="H22" s="129">
        <f t="shared" si="2"/>
        <v>0.68125387957790196</v>
      </c>
      <c r="I22" s="126">
        <f t="shared" si="3"/>
        <v>1.0167968351908985</v>
      </c>
      <c r="J22" s="61">
        <v>12180.17</v>
      </c>
      <c r="K22" s="133">
        <f t="shared" si="4"/>
        <v>1.2821231578947367</v>
      </c>
    </row>
    <row r="23" spans="1:12" s="3" customFormat="1" ht="17.25" customHeight="1" thickBot="1" x14ac:dyDescent="0.3">
      <c r="A23" s="18" t="s">
        <v>57</v>
      </c>
      <c r="B23" s="19">
        <v>6233</v>
      </c>
      <c r="C23" s="34">
        <v>4091</v>
      </c>
      <c r="D23" s="127">
        <f t="shared" si="0"/>
        <v>0.65634525910476493</v>
      </c>
      <c r="E23" s="131">
        <f t="shared" si="1"/>
        <v>1.0336145812673463</v>
      </c>
      <c r="F23" s="34">
        <v>4519</v>
      </c>
      <c r="G23" s="70">
        <v>3052</v>
      </c>
      <c r="H23" s="130">
        <f t="shared" si="2"/>
        <v>0.67537065722504974</v>
      </c>
      <c r="I23" s="131">
        <f t="shared" si="3"/>
        <v>1.0080159063060443</v>
      </c>
      <c r="J23" s="95">
        <v>12653.01</v>
      </c>
      <c r="K23" s="133">
        <f t="shared" si="4"/>
        <v>1.3318957894736843</v>
      </c>
      <c r="L23" s="56"/>
    </row>
    <row r="24" spans="1:12" s="7" customFormat="1" ht="17.25" customHeight="1" thickBot="1" x14ac:dyDescent="0.3">
      <c r="A24" s="21" t="s">
        <v>79</v>
      </c>
      <c r="B24" s="22">
        <v>94587</v>
      </c>
      <c r="C24" s="42">
        <v>60592</v>
      </c>
      <c r="D24" s="128">
        <f t="shared" si="0"/>
        <v>0.64059543066171887</v>
      </c>
      <c r="E24" s="132">
        <f t="shared" si="1"/>
        <v>1.0088117018294784</v>
      </c>
      <c r="F24" s="35">
        <v>78561</v>
      </c>
      <c r="G24" s="42">
        <v>51829</v>
      </c>
      <c r="H24" s="128">
        <f t="shared" si="2"/>
        <v>0.65972938226346411</v>
      </c>
      <c r="I24" s="132">
        <f t="shared" si="3"/>
        <v>0.98467071979621501</v>
      </c>
      <c r="J24" s="103">
        <v>10948.31</v>
      </c>
      <c r="K24" s="134">
        <f>(J24/9500)</f>
        <v>1.1524536842105262</v>
      </c>
      <c r="L24" s="57"/>
    </row>
    <row r="25" spans="1:12" s="7" customFormat="1" ht="17.25" customHeight="1" x14ac:dyDescent="0.25">
      <c r="A25" s="173" t="s">
        <v>89</v>
      </c>
      <c r="B25" s="174"/>
      <c r="C25" s="174"/>
      <c r="D25" s="174"/>
      <c r="E25" s="174"/>
      <c r="F25" s="174"/>
      <c r="G25" s="174"/>
      <c r="H25" s="174"/>
      <c r="I25" s="175"/>
      <c r="J25" s="174"/>
      <c r="K25" s="176"/>
    </row>
    <row r="26" spans="1:12" s="5" customFormat="1" ht="122.25" customHeight="1" thickBot="1" x14ac:dyDescent="0.3">
      <c r="A26" s="170" t="s">
        <v>80</v>
      </c>
      <c r="B26" s="171"/>
      <c r="C26" s="171"/>
      <c r="D26" s="171"/>
      <c r="E26" s="171"/>
      <c r="F26" s="171"/>
      <c r="G26" s="171"/>
      <c r="H26" s="171"/>
      <c r="I26" s="171"/>
      <c r="J26" s="171"/>
      <c r="K26" s="172"/>
    </row>
  </sheetData>
  <mergeCells count="16">
    <mergeCell ref="K5:K7"/>
    <mergeCell ref="A1:K1"/>
    <mergeCell ref="A2:K2"/>
    <mergeCell ref="A3:K3"/>
    <mergeCell ref="A26:K26"/>
    <mergeCell ref="A25:K25"/>
    <mergeCell ref="A5:A7"/>
    <mergeCell ref="B5:B7"/>
    <mergeCell ref="C5:C7"/>
    <mergeCell ref="D5:D7"/>
    <mergeCell ref="F5:F7"/>
    <mergeCell ref="G5:G7"/>
    <mergeCell ref="H5:H7"/>
    <mergeCell ref="E5:E7"/>
    <mergeCell ref="J5:J7"/>
    <mergeCell ref="I5:I7"/>
  </mergeCells>
  <phoneticPr fontId="0" type="noConversion"/>
  <printOptions horizontalCentered="1" verticalCentered="1"/>
  <pageMargins left="0.3" right="0.3" top="0.3" bottom="0.3" header="0.12" footer="0.13"/>
  <pageSetup orientation="landscape"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N24"/>
  <sheetViews>
    <sheetView zoomScaleNormal="75" workbookViewId="0">
      <selection activeCell="A25" sqref="A25"/>
    </sheetView>
  </sheetViews>
  <sheetFormatPr defaultColWidth="9.1796875" defaultRowHeight="12.5" x14ac:dyDescent="0.25"/>
  <cols>
    <col min="1" max="1" width="21.1796875" style="2" customWidth="1"/>
    <col min="2" max="2" width="12.1796875" style="2" customWidth="1"/>
    <col min="3" max="4" width="11.26953125" style="2" bestFit="1" customWidth="1"/>
    <col min="5" max="5" width="9.453125" style="2" bestFit="1" customWidth="1"/>
    <col min="6" max="8" width="11.26953125" style="2" bestFit="1" customWidth="1"/>
    <col min="9" max="9" width="9.453125" style="2" bestFit="1" customWidth="1"/>
    <col min="10" max="10" width="10.453125" style="2" bestFit="1" customWidth="1"/>
    <col min="11" max="11" width="9.453125" style="2" bestFit="1" customWidth="1"/>
    <col min="12" max="12" width="11" style="2" customWidth="1"/>
    <col min="13" max="13" width="0" style="2" hidden="1" customWidth="1"/>
    <col min="14" max="16384" width="9.1796875" style="2"/>
  </cols>
  <sheetData>
    <row r="1" spans="1:14" s="1" customFormat="1" ht="18.75" customHeight="1" x14ac:dyDescent="0.25">
      <c r="A1" s="162" t="str">
        <f>'1- Populations in Cohort'!A1:N1</f>
        <v xml:space="preserve">TAB 10 - LABOR EXCHANGE PERFORMANCE SUMMARY </v>
      </c>
      <c r="B1" s="163"/>
      <c r="C1" s="163"/>
      <c r="D1" s="163"/>
      <c r="E1" s="163"/>
      <c r="F1" s="163"/>
      <c r="G1" s="163"/>
      <c r="H1" s="163"/>
      <c r="I1" s="163"/>
      <c r="J1" s="163"/>
      <c r="K1" s="164"/>
      <c r="L1" s="6"/>
      <c r="M1" s="6"/>
      <c r="N1" s="6"/>
    </row>
    <row r="2" spans="1:14" s="1" customFormat="1" ht="18.75" customHeight="1" x14ac:dyDescent="0.25">
      <c r="A2" s="150" t="str">
        <f>'1- Populations in Cohort'!A2:N2</f>
        <v>FY25 QUARTER ENDING SEPTEMBER 30, 2024</v>
      </c>
      <c r="B2" s="165"/>
      <c r="C2" s="165"/>
      <c r="D2" s="165"/>
      <c r="E2" s="165"/>
      <c r="F2" s="165"/>
      <c r="G2" s="165"/>
      <c r="H2" s="165"/>
      <c r="I2" s="165"/>
      <c r="J2" s="165"/>
      <c r="K2" s="166"/>
      <c r="L2" s="6"/>
      <c r="M2" s="6"/>
      <c r="N2" s="6"/>
    </row>
    <row r="3" spans="1:14" s="1" customFormat="1" ht="18.75" customHeight="1" thickBot="1" x14ac:dyDescent="0.3">
      <c r="A3" s="150" t="s">
        <v>81</v>
      </c>
      <c r="B3" s="165"/>
      <c r="C3" s="165"/>
      <c r="D3" s="165"/>
      <c r="E3" s="165"/>
      <c r="F3" s="165"/>
      <c r="G3" s="165"/>
      <c r="H3" s="165"/>
      <c r="I3" s="165"/>
      <c r="J3" s="165"/>
      <c r="K3" s="166"/>
      <c r="L3" s="6"/>
      <c r="M3" s="6"/>
      <c r="N3" s="6"/>
    </row>
    <row r="4" spans="1:14" s="1" customFormat="1" ht="13" x14ac:dyDescent="0.25">
      <c r="A4" s="45" t="s">
        <v>14</v>
      </c>
      <c r="B4" s="53" t="s">
        <v>15</v>
      </c>
      <c r="C4" s="46" t="s">
        <v>16</v>
      </c>
      <c r="D4" s="46" t="s">
        <v>17</v>
      </c>
      <c r="E4" s="47" t="s">
        <v>18</v>
      </c>
      <c r="F4" s="54" t="s">
        <v>60</v>
      </c>
      <c r="G4" s="46" t="s">
        <v>20</v>
      </c>
      <c r="H4" s="46" t="s">
        <v>61</v>
      </c>
      <c r="I4" s="47" t="s">
        <v>22</v>
      </c>
      <c r="J4" s="52" t="s">
        <v>62</v>
      </c>
      <c r="K4" s="58" t="s">
        <v>24</v>
      </c>
    </row>
    <row r="5" spans="1:14" s="3" customFormat="1" ht="39.5" thickBot="1" x14ac:dyDescent="0.3">
      <c r="A5" s="118" t="s">
        <v>63</v>
      </c>
      <c r="B5" s="119" t="s">
        <v>64</v>
      </c>
      <c r="C5" s="121" t="s">
        <v>65</v>
      </c>
      <c r="D5" s="120" t="s">
        <v>66</v>
      </c>
      <c r="E5" s="116" t="s">
        <v>67</v>
      </c>
      <c r="F5" s="37" t="s">
        <v>68</v>
      </c>
      <c r="G5" s="121" t="s">
        <v>69</v>
      </c>
      <c r="H5" s="120" t="s">
        <v>70</v>
      </c>
      <c r="I5" s="116" t="s">
        <v>67</v>
      </c>
      <c r="J5" s="122" t="s">
        <v>71</v>
      </c>
      <c r="K5" s="59" t="s">
        <v>67</v>
      </c>
    </row>
    <row r="6" spans="1:14" s="3" customFormat="1" ht="17.25" customHeight="1" x14ac:dyDescent="0.25">
      <c r="A6" s="38" t="s">
        <v>42</v>
      </c>
      <c r="B6" s="106">
        <v>1415</v>
      </c>
      <c r="C6" s="107">
        <v>969</v>
      </c>
      <c r="D6" s="135">
        <f>+C6/B6</f>
        <v>0.68480565371024738</v>
      </c>
      <c r="E6" s="136">
        <f>D6/0.635</f>
        <v>1.0784341003310982</v>
      </c>
      <c r="F6" s="107">
        <v>1170</v>
      </c>
      <c r="G6" s="43">
        <v>800</v>
      </c>
      <c r="H6" s="137">
        <f>+G6/F6</f>
        <v>0.68376068376068377</v>
      </c>
      <c r="I6" s="136">
        <f>H6/0.67</f>
        <v>1.0205383339711698</v>
      </c>
      <c r="J6" s="108">
        <v>9606.76</v>
      </c>
      <c r="K6" s="138">
        <f>(J6/9500)</f>
        <v>1.0112378947368421</v>
      </c>
    </row>
    <row r="7" spans="1:14" s="3" customFormat="1" ht="17.25" customHeight="1" x14ac:dyDescent="0.25">
      <c r="A7" s="17" t="s">
        <v>43</v>
      </c>
      <c r="B7" s="15">
        <v>5176</v>
      </c>
      <c r="C7" s="32">
        <v>3550</v>
      </c>
      <c r="D7" s="125">
        <f t="shared" ref="D7:D22" si="0">+C7/B7</f>
        <v>0.68585780525502316</v>
      </c>
      <c r="E7" s="126">
        <f>D7/0.635</f>
        <v>1.0800910318976742</v>
      </c>
      <c r="F7" s="32">
        <v>4020</v>
      </c>
      <c r="G7" s="44">
        <v>2890</v>
      </c>
      <c r="H7" s="129">
        <f t="shared" ref="H7:H22" si="1">+G7/F7</f>
        <v>0.71890547263681592</v>
      </c>
      <c r="I7" s="126">
        <f>H7/0.67</f>
        <v>1.0729932427415163</v>
      </c>
      <c r="J7" s="61">
        <v>13846.18</v>
      </c>
      <c r="K7" s="133">
        <f>(J7/9500)</f>
        <v>1.4574926315789474</v>
      </c>
    </row>
    <row r="8" spans="1:14" s="3" customFormat="1" ht="17.25" customHeight="1" x14ac:dyDescent="0.25">
      <c r="A8" s="17" t="s">
        <v>44</v>
      </c>
      <c r="B8" s="15">
        <v>4154</v>
      </c>
      <c r="C8" s="32">
        <v>2867</v>
      </c>
      <c r="D8" s="125">
        <f t="shared" si="0"/>
        <v>0.69017814155031298</v>
      </c>
      <c r="E8" s="126">
        <f t="shared" ref="E8:E20" si="2">D8/0.635</f>
        <v>1.0868947111028551</v>
      </c>
      <c r="F8" s="32">
        <v>3602</v>
      </c>
      <c r="G8" s="44">
        <v>2556</v>
      </c>
      <c r="H8" s="129">
        <f t="shared" si="1"/>
        <v>0.70960577456968355</v>
      </c>
      <c r="I8" s="126">
        <f t="shared" ref="I8:I20" si="3">H8/0.67</f>
        <v>1.059113096372662</v>
      </c>
      <c r="J8" s="61">
        <v>11524.65</v>
      </c>
      <c r="K8" s="133">
        <f t="shared" ref="K8:K20" si="4">(J8/9500)</f>
        <v>1.213121052631579</v>
      </c>
    </row>
    <row r="9" spans="1:14" s="3" customFormat="1" ht="17.25" customHeight="1" x14ac:dyDescent="0.25">
      <c r="A9" s="17" t="s">
        <v>45</v>
      </c>
      <c r="B9" s="15">
        <v>3377</v>
      </c>
      <c r="C9" s="32">
        <v>2261</v>
      </c>
      <c r="D9" s="125">
        <f t="shared" si="0"/>
        <v>0.66952916790050343</v>
      </c>
      <c r="E9" s="126">
        <f t="shared" si="2"/>
        <v>1.0543766423629974</v>
      </c>
      <c r="F9" s="32">
        <v>3053</v>
      </c>
      <c r="G9" s="44">
        <v>2202</v>
      </c>
      <c r="H9" s="129">
        <f t="shared" si="1"/>
        <v>0.72125777923354073</v>
      </c>
      <c r="I9" s="126">
        <f t="shared" si="3"/>
        <v>1.0765041481097621</v>
      </c>
      <c r="J9" s="61">
        <v>12535.6</v>
      </c>
      <c r="K9" s="133">
        <f t="shared" si="4"/>
        <v>1.3195368421052631</v>
      </c>
    </row>
    <row r="10" spans="1:14" s="3" customFormat="1" ht="17.25" customHeight="1" x14ac:dyDescent="0.25">
      <c r="A10" s="17" t="s">
        <v>72</v>
      </c>
      <c r="B10" s="15">
        <v>1509</v>
      </c>
      <c r="C10" s="32">
        <v>1005</v>
      </c>
      <c r="D10" s="125">
        <f t="shared" si="0"/>
        <v>0.66600397614314111</v>
      </c>
      <c r="E10" s="126">
        <f t="shared" si="2"/>
        <v>1.0488251592805371</v>
      </c>
      <c r="F10" s="32">
        <v>1475</v>
      </c>
      <c r="G10" s="44">
        <v>979</v>
      </c>
      <c r="H10" s="129">
        <f t="shared" si="1"/>
        <v>0.66372881355932201</v>
      </c>
      <c r="I10" s="126">
        <f t="shared" si="3"/>
        <v>0.99064002023779396</v>
      </c>
      <c r="J10" s="61">
        <v>11582.13</v>
      </c>
      <c r="K10" s="133">
        <f t="shared" si="4"/>
        <v>1.2191715789473683</v>
      </c>
    </row>
    <row r="11" spans="1:14" s="3" customFormat="1" ht="17.25" customHeight="1" x14ac:dyDescent="0.25">
      <c r="A11" s="17" t="s">
        <v>47</v>
      </c>
      <c r="B11" s="15">
        <v>5208</v>
      </c>
      <c r="C11" s="32">
        <v>3488</v>
      </c>
      <c r="D11" s="125">
        <f t="shared" si="0"/>
        <v>0.66973886328725041</v>
      </c>
      <c r="E11" s="126">
        <f t="shared" si="2"/>
        <v>1.0547068713185046</v>
      </c>
      <c r="F11" s="32">
        <v>4054</v>
      </c>
      <c r="G11" s="44">
        <v>2931</v>
      </c>
      <c r="H11" s="129">
        <f t="shared" si="1"/>
        <v>0.72298963986186482</v>
      </c>
      <c r="I11" s="126">
        <f t="shared" si="3"/>
        <v>1.0790890147192012</v>
      </c>
      <c r="J11" s="61">
        <v>12219.955</v>
      </c>
      <c r="K11" s="133">
        <f t="shared" si="4"/>
        <v>1.2863110526315789</v>
      </c>
    </row>
    <row r="12" spans="1:14" s="3" customFormat="1" ht="17.25" customHeight="1" x14ac:dyDescent="0.25">
      <c r="A12" s="14" t="s">
        <v>73</v>
      </c>
      <c r="B12" s="15">
        <v>1427</v>
      </c>
      <c r="C12" s="32">
        <v>961</v>
      </c>
      <c r="D12" s="125">
        <f t="shared" si="0"/>
        <v>0.67344078486334968</v>
      </c>
      <c r="E12" s="126">
        <f t="shared" si="2"/>
        <v>1.0605366690761413</v>
      </c>
      <c r="F12" s="32">
        <v>1377</v>
      </c>
      <c r="G12" s="44">
        <v>974</v>
      </c>
      <c r="H12" s="129">
        <f t="shared" si="1"/>
        <v>0.70733478576615827</v>
      </c>
      <c r="I12" s="126">
        <f t="shared" si="3"/>
        <v>1.0557235608450122</v>
      </c>
      <c r="J12" s="61">
        <v>10798.5</v>
      </c>
      <c r="K12" s="133">
        <f t="shared" si="4"/>
        <v>1.1366842105263157</v>
      </c>
    </row>
    <row r="13" spans="1:14" s="3" customFormat="1" ht="17.25" customHeight="1" x14ac:dyDescent="0.25">
      <c r="A13" s="17" t="s">
        <v>74</v>
      </c>
      <c r="B13" s="15">
        <v>3153</v>
      </c>
      <c r="C13" s="32">
        <v>2097</v>
      </c>
      <c r="D13" s="125">
        <f t="shared" si="0"/>
        <v>0.66508087535680305</v>
      </c>
      <c r="E13" s="126">
        <f t="shared" si="2"/>
        <v>1.0473714572548078</v>
      </c>
      <c r="F13" s="32">
        <v>2694</v>
      </c>
      <c r="G13" s="44">
        <v>1917</v>
      </c>
      <c r="H13" s="129">
        <f t="shared" si="1"/>
        <v>0.7115812917594655</v>
      </c>
      <c r="I13" s="126">
        <f t="shared" si="3"/>
        <v>1.0620616294917395</v>
      </c>
      <c r="J13" s="61">
        <v>12967.53</v>
      </c>
      <c r="K13" s="133">
        <f t="shared" si="4"/>
        <v>1.3650031578947368</v>
      </c>
    </row>
    <row r="14" spans="1:14" s="3" customFormat="1" ht="17.25" customHeight="1" x14ac:dyDescent="0.25">
      <c r="A14" s="17" t="s">
        <v>75</v>
      </c>
      <c r="B14" s="15">
        <v>2197</v>
      </c>
      <c r="C14" s="32">
        <v>1469</v>
      </c>
      <c r="D14" s="125">
        <f t="shared" si="0"/>
        <v>0.66863905325443784</v>
      </c>
      <c r="E14" s="126">
        <f t="shared" si="2"/>
        <v>1.0529748870148627</v>
      </c>
      <c r="F14" s="32">
        <v>1844</v>
      </c>
      <c r="G14" s="44">
        <v>1283</v>
      </c>
      <c r="H14" s="129">
        <f t="shared" si="1"/>
        <v>0.69577006507592187</v>
      </c>
      <c r="I14" s="126">
        <f t="shared" si="3"/>
        <v>1.0384627836954057</v>
      </c>
      <c r="J14" s="61">
        <v>10520</v>
      </c>
      <c r="K14" s="133">
        <f t="shared" si="4"/>
        <v>1.1073684210526316</v>
      </c>
    </row>
    <row r="15" spans="1:14" s="3" customFormat="1" ht="17.25" customHeight="1" x14ac:dyDescent="0.25">
      <c r="A15" s="17" t="s">
        <v>51</v>
      </c>
      <c r="B15" s="15">
        <v>6270</v>
      </c>
      <c r="C15" s="32">
        <v>4426</v>
      </c>
      <c r="D15" s="125">
        <f t="shared" si="0"/>
        <v>0.70590111642743225</v>
      </c>
      <c r="E15" s="126">
        <f t="shared" si="2"/>
        <v>1.1116553014605233</v>
      </c>
      <c r="F15" s="32">
        <v>5086</v>
      </c>
      <c r="G15" s="44">
        <v>3692</v>
      </c>
      <c r="H15" s="129">
        <f t="shared" si="1"/>
        <v>0.72591427447896184</v>
      </c>
      <c r="I15" s="126">
        <f t="shared" si="3"/>
        <v>1.0834541410133758</v>
      </c>
      <c r="J15" s="61">
        <v>9416.15</v>
      </c>
      <c r="K15" s="133">
        <f t="shared" si="4"/>
        <v>0.99117368421052632</v>
      </c>
    </row>
    <row r="16" spans="1:14" s="3" customFormat="1" ht="17.25" customHeight="1" x14ac:dyDescent="0.25">
      <c r="A16" s="17" t="s">
        <v>76</v>
      </c>
      <c r="B16" s="15">
        <v>4880</v>
      </c>
      <c r="C16" s="32">
        <v>3347</v>
      </c>
      <c r="D16" s="125">
        <f t="shared" si="0"/>
        <v>0.68586065573770494</v>
      </c>
      <c r="E16" s="126">
        <f t="shared" si="2"/>
        <v>1.0800955208467795</v>
      </c>
      <c r="F16" s="32">
        <v>3961</v>
      </c>
      <c r="G16" s="44">
        <v>2840</v>
      </c>
      <c r="H16" s="129">
        <f t="shared" si="1"/>
        <v>0.71699065892451397</v>
      </c>
      <c r="I16" s="126">
        <f t="shared" si="3"/>
        <v>1.0701353118276327</v>
      </c>
      <c r="J16" s="61">
        <v>12835.93</v>
      </c>
      <c r="K16" s="133">
        <f t="shared" si="4"/>
        <v>1.3511505263157895</v>
      </c>
    </row>
    <row r="17" spans="1:12" s="3" customFormat="1" ht="17.25" customHeight="1" x14ac:dyDescent="0.25">
      <c r="A17" s="17" t="s">
        <v>53</v>
      </c>
      <c r="B17" s="15">
        <v>6609</v>
      </c>
      <c r="C17" s="32">
        <v>4377</v>
      </c>
      <c r="D17" s="125">
        <f t="shared" si="0"/>
        <v>0.66227871084884249</v>
      </c>
      <c r="E17" s="126">
        <f t="shared" si="2"/>
        <v>1.0429585997619566</v>
      </c>
      <c r="F17" s="32">
        <v>5000</v>
      </c>
      <c r="G17" s="44">
        <v>3512</v>
      </c>
      <c r="H17" s="129">
        <f t="shared" si="1"/>
        <v>0.70240000000000002</v>
      </c>
      <c r="I17" s="126">
        <f t="shared" si="3"/>
        <v>1.0483582089552239</v>
      </c>
      <c r="J17" s="61">
        <v>18100</v>
      </c>
      <c r="K17" s="133">
        <f t="shared" si="4"/>
        <v>1.9052631578947368</v>
      </c>
    </row>
    <row r="18" spans="1:12" s="3" customFormat="1" ht="17.25" customHeight="1" x14ac:dyDescent="0.25">
      <c r="A18" s="17" t="s">
        <v>77</v>
      </c>
      <c r="B18" s="15">
        <v>6494</v>
      </c>
      <c r="C18" s="32">
        <v>4277</v>
      </c>
      <c r="D18" s="125">
        <f t="shared" si="0"/>
        <v>0.65860794579611948</v>
      </c>
      <c r="E18" s="126">
        <f t="shared" si="2"/>
        <v>1.0371778673954637</v>
      </c>
      <c r="F18" s="32">
        <v>5167</v>
      </c>
      <c r="G18" s="44">
        <v>3589</v>
      </c>
      <c r="H18" s="129">
        <f t="shared" si="1"/>
        <v>0.69460034836462159</v>
      </c>
      <c r="I18" s="126">
        <f t="shared" si="3"/>
        <v>1.0367169378576442</v>
      </c>
      <c r="J18" s="61">
        <v>18420.34</v>
      </c>
      <c r="K18" s="133">
        <f t="shared" si="4"/>
        <v>1.938983157894737</v>
      </c>
    </row>
    <row r="19" spans="1:12" s="3" customFormat="1" ht="17.25" customHeight="1" x14ac:dyDescent="0.25">
      <c r="A19" s="17" t="s">
        <v>78</v>
      </c>
      <c r="B19" s="15">
        <v>2677</v>
      </c>
      <c r="C19" s="32">
        <v>1817</v>
      </c>
      <c r="D19" s="125">
        <f t="shared" si="0"/>
        <v>0.6787448636533433</v>
      </c>
      <c r="E19" s="126">
        <f t="shared" si="2"/>
        <v>1.0688895490603831</v>
      </c>
      <c r="F19" s="32">
        <v>2130</v>
      </c>
      <c r="G19" s="44">
        <v>1550</v>
      </c>
      <c r="H19" s="129">
        <f t="shared" si="1"/>
        <v>0.72769953051643188</v>
      </c>
      <c r="I19" s="126">
        <f t="shared" si="3"/>
        <v>1.0861187022633312</v>
      </c>
      <c r="J19" s="61">
        <v>12782.25</v>
      </c>
      <c r="K19" s="133">
        <f t="shared" si="4"/>
        <v>1.3454999999999999</v>
      </c>
    </row>
    <row r="20" spans="1:12" s="3" customFormat="1" ht="17.25" customHeight="1" x14ac:dyDescent="0.25">
      <c r="A20" s="17" t="s">
        <v>56</v>
      </c>
      <c r="B20" s="15">
        <v>3140</v>
      </c>
      <c r="C20" s="32">
        <v>2062</v>
      </c>
      <c r="D20" s="125">
        <f t="shared" si="0"/>
        <v>0.65668789808917194</v>
      </c>
      <c r="E20" s="126">
        <f t="shared" si="2"/>
        <v>1.0341541702191683</v>
      </c>
      <c r="F20" s="32">
        <v>2155</v>
      </c>
      <c r="G20" s="44">
        <v>1516</v>
      </c>
      <c r="H20" s="129">
        <f t="shared" si="1"/>
        <v>0.70348027842227379</v>
      </c>
      <c r="I20" s="126">
        <f t="shared" si="3"/>
        <v>1.0499705648093638</v>
      </c>
      <c r="J20" s="61">
        <v>13436.225</v>
      </c>
      <c r="K20" s="133">
        <f t="shared" si="4"/>
        <v>1.4143394736842105</v>
      </c>
    </row>
    <row r="21" spans="1:12" s="3" customFormat="1" ht="17.25" customHeight="1" thickBot="1" x14ac:dyDescent="0.3">
      <c r="A21" s="18" t="s">
        <v>57</v>
      </c>
      <c r="B21" s="19">
        <v>4510</v>
      </c>
      <c r="C21" s="34">
        <v>3043</v>
      </c>
      <c r="D21" s="127">
        <f t="shared" si="0"/>
        <v>0.67472283813747225</v>
      </c>
      <c r="E21" s="126">
        <f>D21/0.635</f>
        <v>1.0625556506101925</v>
      </c>
      <c r="F21" s="34">
        <v>3482</v>
      </c>
      <c r="G21" s="70">
        <v>2459</v>
      </c>
      <c r="H21" s="129">
        <f t="shared" si="1"/>
        <v>0.70620333141872482</v>
      </c>
      <c r="I21" s="126">
        <f>H21/0.67</f>
        <v>1.0540348230130221</v>
      </c>
      <c r="J21" s="95">
        <v>14882</v>
      </c>
      <c r="K21" s="133">
        <f>(J21/9500)</f>
        <v>1.5665263157894738</v>
      </c>
      <c r="L21" s="56"/>
    </row>
    <row r="22" spans="1:12" s="7" customFormat="1" ht="17.25" customHeight="1" thickBot="1" x14ac:dyDescent="0.3">
      <c r="A22" s="21" t="s">
        <v>79</v>
      </c>
      <c r="B22" s="22">
        <v>62196</v>
      </c>
      <c r="C22" s="42">
        <v>42016</v>
      </c>
      <c r="D22" s="128">
        <f t="shared" si="0"/>
        <v>0.67554183548781277</v>
      </c>
      <c r="E22" s="132">
        <f>D22/0.635</f>
        <v>1.0638454102170281</v>
      </c>
      <c r="F22" s="102">
        <v>50270</v>
      </c>
      <c r="G22" s="42">
        <v>35690</v>
      </c>
      <c r="H22" s="128">
        <f t="shared" si="1"/>
        <v>0.709966182613885</v>
      </c>
      <c r="I22" s="132">
        <f>H22/0.67</f>
        <v>1.0596510188266939</v>
      </c>
      <c r="J22" s="103">
        <v>12910.32</v>
      </c>
      <c r="K22" s="134">
        <f>(J22/9500)</f>
        <v>1.3589810526315789</v>
      </c>
      <c r="L22" s="57"/>
    </row>
    <row r="23" spans="1:12" s="7" customFormat="1" ht="17.25" customHeight="1" x14ac:dyDescent="0.25">
      <c r="A23" s="173" t="str">
        <f>'2 - Job Seeker'!A25:K25</f>
        <v>*State Labor Exchange Goals:   Q2 EE Rate = 63.5%    Q4 EE Rate = 67%    Median Earnings = $9500</v>
      </c>
      <c r="B23" s="174"/>
      <c r="C23" s="174"/>
      <c r="D23" s="174"/>
      <c r="E23" s="174"/>
      <c r="F23" s="174"/>
      <c r="G23" s="174"/>
      <c r="H23" s="174"/>
      <c r="I23" s="174"/>
      <c r="J23" s="174"/>
      <c r="K23" s="189"/>
    </row>
    <row r="24" spans="1:12" s="5" customFormat="1" ht="122.25" customHeight="1" thickBot="1" x14ac:dyDescent="0.3">
      <c r="A24" s="170" t="str">
        <f>'2 - Job Seeker'!A26:K26</f>
        <v>Q2 EE Denominator:  Job Seekers who exited during the cohort period excluding those who left for exclusionary reasons.                                                                                                                                                                                                                                                                                                                         Q2 EE Numerator:  Job Seekers in the denominator who are employed in the 2nd quarter after their exit quarter.
Q4 EE Denominator:  Job Seekers who exited during the cohort period excluding those who left for exclusionary reasons.                                                                                                                                                                                                                                                                                                                         Q4 EE Numerator:  Job Seekers in the denominator who are employed in the 4th quarter after their exit quarter.
Q2 Median Earnings:   The median of the 2nd quarter earnings of those Job Seekers who were employed in the 2nd quarter after their exit quarter.
Refer to Tab 13 to see report period cohorts.</v>
      </c>
      <c r="B24" s="171"/>
      <c r="C24" s="171"/>
      <c r="D24" s="171"/>
      <c r="E24" s="171"/>
      <c r="F24" s="171"/>
      <c r="G24" s="171"/>
      <c r="H24" s="171"/>
      <c r="I24" s="171"/>
      <c r="J24" s="171"/>
      <c r="K24" s="172"/>
    </row>
  </sheetData>
  <mergeCells count="5">
    <mergeCell ref="A1:K1"/>
    <mergeCell ref="A2:K2"/>
    <mergeCell ref="A3:K3"/>
    <mergeCell ref="A24:K24"/>
    <mergeCell ref="A23:K23"/>
  </mergeCells>
  <phoneticPr fontId="0" type="noConversion"/>
  <printOptions horizontalCentered="1" verticalCentered="1"/>
  <pageMargins left="0.3" right="0.3" top="0.3" bottom="0.3" header="0.12" footer="0.13"/>
  <pageSetup orientation="landscape"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M24"/>
  <sheetViews>
    <sheetView topLeftCell="A6" zoomScaleNormal="100" workbookViewId="0">
      <selection activeCell="A25" sqref="A25"/>
    </sheetView>
  </sheetViews>
  <sheetFormatPr defaultColWidth="9.1796875" defaultRowHeight="13" x14ac:dyDescent="0.3"/>
  <cols>
    <col min="1" max="1" width="19.1796875" style="24" customWidth="1"/>
    <col min="2" max="4" width="11.7265625" style="24" customWidth="1"/>
    <col min="5" max="5" width="10.81640625" style="24" customWidth="1"/>
    <col min="6" max="8" width="11.7265625" style="24" customWidth="1"/>
    <col min="9" max="9" width="10.81640625" style="24" customWidth="1"/>
    <col min="10" max="10" width="11.54296875" style="24" customWidth="1"/>
    <col min="11" max="11" width="10.81640625" style="24" customWidth="1"/>
    <col min="12" max="12" width="0" style="24" hidden="1" customWidth="1"/>
    <col min="13" max="16384" width="9.1796875" style="24"/>
  </cols>
  <sheetData>
    <row r="1" spans="1:13" ht="20.149999999999999" customHeight="1" x14ac:dyDescent="0.3">
      <c r="A1" s="190" t="str">
        <f>'1- Populations in Cohort'!A1:N1</f>
        <v xml:space="preserve">TAB 10 - LABOR EXCHANGE PERFORMANCE SUMMARY </v>
      </c>
      <c r="B1" s="191"/>
      <c r="C1" s="191"/>
      <c r="D1" s="191"/>
      <c r="E1" s="191"/>
      <c r="F1" s="191"/>
      <c r="G1" s="191"/>
      <c r="H1" s="191"/>
      <c r="I1" s="191"/>
      <c r="J1" s="191"/>
      <c r="K1" s="192"/>
    </row>
    <row r="2" spans="1:13" ht="20.149999999999999" customHeight="1" thickBot="1" x14ac:dyDescent="0.35">
      <c r="A2" s="193" t="str">
        <f>'1- Populations in Cohort'!A2:N2</f>
        <v>FY25 QUARTER ENDING SEPTEMBER 30, 2024</v>
      </c>
      <c r="B2" s="194"/>
      <c r="C2" s="194"/>
      <c r="D2" s="194"/>
      <c r="E2" s="194"/>
      <c r="F2" s="194"/>
      <c r="G2" s="194"/>
      <c r="H2" s="194"/>
      <c r="I2" s="194"/>
      <c r="J2" s="194"/>
      <c r="K2" s="195"/>
    </row>
    <row r="3" spans="1:13" s="96" customFormat="1" ht="20.149999999999999" customHeight="1" thickBot="1" x14ac:dyDescent="0.3">
      <c r="A3" s="196" t="s">
        <v>82</v>
      </c>
      <c r="B3" s="197"/>
      <c r="C3" s="197"/>
      <c r="D3" s="197"/>
      <c r="E3" s="197"/>
      <c r="F3" s="197"/>
      <c r="G3" s="197"/>
      <c r="H3" s="197"/>
      <c r="I3" s="197"/>
      <c r="J3" s="197"/>
      <c r="K3" s="198"/>
      <c r="L3" s="123"/>
      <c r="M3" s="124"/>
    </row>
    <row r="4" spans="1:13" s="96" customFormat="1" x14ac:dyDescent="0.25">
      <c r="A4" s="45" t="s">
        <v>14</v>
      </c>
      <c r="B4" s="53" t="s">
        <v>15</v>
      </c>
      <c r="C4" s="46" t="s">
        <v>16</v>
      </c>
      <c r="D4" s="46" t="s">
        <v>17</v>
      </c>
      <c r="E4" s="47" t="s">
        <v>18</v>
      </c>
      <c r="F4" s="46" t="s">
        <v>60</v>
      </c>
      <c r="G4" s="46" t="s">
        <v>20</v>
      </c>
      <c r="H4" s="46" t="s">
        <v>61</v>
      </c>
      <c r="I4" s="46" t="s">
        <v>22</v>
      </c>
      <c r="J4" s="52" t="s">
        <v>62</v>
      </c>
      <c r="K4" s="48" t="s">
        <v>24</v>
      </c>
    </row>
    <row r="5" spans="1:13" s="97" customFormat="1" ht="39.5" thickBot="1" x14ac:dyDescent="0.3">
      <c r="A5" s="118" t="s">
        <v>63</v>
      </c>
      <c r="B5" s="119" t="s">
        <v>64</v>
      </c>
      <c r="C5" s="121" t="s">
        <v>65</v>
      </c>
      <c r="D5" s="121" t="s">
        <v>66</v>
      </c>
      <c r="E5" s="117" t="s">
        <v>67</v>
      </c>
      <c r="F5" s="121" t="s">
        <v>68</v>
      </c>
      <c r="G5" s="121" t="s">
        <v>69</v>
      </c>
      <c r="H5" s="121" t="s">
        <v>70</v>
      </c>
      <c r="I5" s="121" t="s">
        <v>67</v>
      </c>
      <c r="J5" s="37" t="s">
        <v>71</v>
      </c>
      <c r="K5" s="59" t="s">
        <v>83</v>
      </c>
    </row>
    <row r="6" spans="1:13" s="97" customFormat="1" ht="16.5" customHeight="1" x14ac:dyDescent="0.25">
      <c r="A6" s="38" t="s">
        <v>42</v>
      </c>
      <c r="B6" s="106">
        <v>103</v>
      </c>
      <c r="C6" s="107">
        <v>59</v>
      </c>
      <c r="D6" s="135">
        <f>+C6/B6</f>
        <v>0.57281553398058249</v>
      </c>
      <c r="E6" s="136">
        <f>D6/0.63</f>
        <v>0.90923100631838494</v>
      </c>
      <c r="F6" s="107">
        <v>135</v>
      </c>
      <c r="G6" s="43">
        <v>66</v>
      </c>
      <c r="H6" s="137">
        <f>+G6/F6</f>
        <v>0.48888888888888887</v>
      </c>
      <c r="I6" s="136">
        <f>H6/0.63</f>
        <v>0.77601410934744264</v>
      </c>
      <c r="J6" s="108">
        <v>10636</v>
      </c>
      <c r="K6" s="138">
        <f>(J6/9500)</f>
        <v>1.119578947368421</v>
      </c>
    </row>
    <row r="7" spans="1:13" s="97" customFormat="1" ht="16.5" customHeight="1" x14ac:dyDescent="0.25">
      <c r="A7" s="17" t="s">
        <v>43</v>
      </c>
      <c r="B7" s="15">
        <v>225</v>
      </c>
      <c r="C7" s="32">
        <v>123</v>
      </c>
      <c r="D7" s="125">
        <f t="shared" ref="D7:D22" si="0">+C7/B7</f>
        <v>0.54666666666666663</v>
      </c>
      <c r="E7" s="126">
        <f>D7/0.63</f>
        <v>0.86772486772486768</v>
      </c>
      <c r="F7" s="32">
        <v>199</v>
      </c>
      <c r="G7" s="44">
        <v>105</v>
      </c>
      <c r="H7" s="129">
        <f t="shared" ref="H7:H22" si="1">+G7/F7</f>
        <v>0.52763819095477382</v>
      </c>
      <c r="I7" s="126">
        <f>H7/0.63</f>
        <v>0.83752093802345051</v>
      </c>
      <c r="J7" s="61">
        <v>14168.76</v>
      </c>
      <c r="K7" s="133">
        <f>(J7/9500)</f>
        <v>1.4914484210526315</v>
      </c>
    </row>
    <row r="8" spans="1:13" s="97" customFormat="1" ht="16.5" customHeight="1" x14ac:dyDescent="0.25">
      <c r="A8" s="17" t="s">
        <v>44</v>
      </c>
      <c r="B8" s="15">
        <v>203</v>
      </c>
      <c r="C8" s="32">
        <v>119</v>
      </c>
      <c r="D8" s="125">
        <f t="shared" si="0"/>
        <v>0.58620689655172409</v>
      </c>
      <c r="E8" s="126">
        <f t="shared" ref="E8:E20" si="2">D8/0.63</f>
        <v>0.93048713738368904</v>
      </c>
      <c r="F8" s="32">
        <v>148</v>
      </c>
      <c r="G8" s="44">
        <v>79</v>
      </c>
      <c r="H8" s="129">
        <f t="shared" si="1"/>
        <v>0.53378378378378377</v>
      </c>
      <c r="I8" s="126">
        <f t="shared" ref="I8:I20" si="3">H8/0.63</f>
        <v>0.84727584727584726</v>
      </c>
      <c r="J8" s="61">
        <v>12390.63</v>
      </c>
      <c r="K8" s="133">
        <f t="shared" ref="K8:K20" si="4">(J8/9500)</f>
        <v>1.3042768421052631</v>
      </c>
    </row>
    <row r="9" spans="1:13" s="97" customFormat="1" ht="16.5" customHeight="1" x14ac:dyDescent="0.25">
      <c r="A9" s="17" t="s">
        <v>45</v>
      </c>
      <c r="B9" s="15">
        <v>137</v>
      </c>
      <c r="C9" s="32">
        <v>75</v>
      </c>
      <c r="D9" s="125">
        <f t="shared" si="0"/>
        <v>0.54744525547445255</v>
      </c>
      <c r="E9" s="126">
        <f t="shared" si="2"/>
        <v>0.86896072297532145</v>
      </c>
      <c r="F9" s="32">
        <v>138</v>
      </c>
      <c r="G9" s="44">
        <v>80</v>
      </c>
      <c r="H9" s="129">
        <f t="shared" si="1"/>
        <v>0.57971014492753625</v>
      </c>
      <c r="I9" s="126">
        <f t="shared" si="3"/>
        <v>0.92017483321831151</v>
      </c>
      <c r="J9" s="61">
        <v>12477.73</v>
      </c>
      <c r="K9" s="133">
        <f t="shared" si="4"/>
        <v>1.3134452631578948</v>
      </c>
    </row>
    <row r="10" spans="1:13" s="97" customFormat="1" ht="16.5" customHeight="1" x14ac:dyDescent="0.25">
      <c r="A10" s="17" t="s">
        <v>72</v>
      </c>
      <c r="B10" s="15">
        <v>112</v>
      </c>
      <c r="C10" s="32">
        <v>61</v>
      </c>
      <c r="D10" s="125">
        <f>IF(B10&gt;0,C10/B10,0)</f>
        <v>0.5446428571428571</v>
      </c>
      <c r="E10" s="126">
        <f t="shared" si="2"/>
        <v>0.86451247165532874</v>
      </c>
      <c r="F10" s="32">
        <v>281</v>
      </c>
      <c r="G10" s="44">
        <v>163</v>
      </c>
      <c r="H10" s="129">
        <f t="shared" si="1"/>
        <v>0.58007117437722422</v>
      </c>
      <c r="I10" s="126">
        <f t="shared" si="3"/>
        <v>0.92074789583686378</v>
      </c>
      <c r="J10" s="61">
        <v>8092.09</v>
      </c>
      <c r="K10" s="133">
        <f t="shared" si="4"/>
        <v>0.8517989473684211</v>
      </c>
    </row>
    <row r="11" spans="1:13" s="97" customFormat="1" ht="16.5" customHeight="1" x14ac:dyDescent="0.25">
      <c r="A11" s="17" t="s">
        <v>47</v>
      </c>
      <c r="B11" s="15">
        <v>256</v>
      </c>
      <c r="C11" s="32">
        <v>156</v>
      </c>
      <c r="D11" s="125">
        <f t="shared" si="0"/>
        <v>0.609375</v>
      </c>
      <c r="E11" s="126">
        <f t="shared" si="2"/>
        <v>0.96726190476190477</v>
      </c>
      <c r="F11" s="32">
        <v>122</v>
      </c>
      <c r="G11" s="44">
        <v>71</v>
      </c>
      <c r="H11" s="129">
        <f t="shared" si="1"/>
        <v>0.58196721311475408</v>
      </c>
      <c r="I11" s="126">
        <f t="shared" si="3"/>
        <v>0.92375748113453027</v>
      </c>
      <c r="J11" s="61">
        <v>12648.045</v>
      </c>
      <c r="K11" s="133">
        <f t="shared" si="4"/>
        <v>1.3313731578947368</v>
      </c>
    </row>
    <row r="12" spans="1:13" s="97" customFormat="1" ht="16.5" customHeight="1" x14ac:dyDescent="0.25">
      <c r="A12" s="14" t="s">
        <v>73</v>
      </c>
      <c r="B12" s="15">
        <v>113</v>
      </c>
      <c r="C12" s="32">
        <v>59</v>
      </c>
      <c r="D12" s="125">
        <f t="shared" si="0"/>
        <v>0.52212389380530977</v>
      </c>
      <c r="E12" s="126">
        <f t="shared" si="2"/>
        <v>0.8287680854052536</v>
      </c>
      <c r="F12" s="32">
        <v>123</v>
      </c>
      <c r="G12" s="44">
        <v>72</v>
      </c>
      <c r="H12" s="129">
        <f t="shared" si="1"/>
        <v>0.58536585365853655</v>
      </c>
      <c r="I12" s="126">
        <f t="shared" si="3"/>
        <v>0.9291521486643437</v>
      </c>
      <c r="J12" s="61">
        <v>9952.67</v>
      </c>
      <c r="K12" s="133">
        <f t="shared" si="4"/>
        <v>1.0476494736842106</v>
      </c>
    </row>
    <row r="13" spans="1:13" s="97" customFormat="1" ht="16.5" customHeight="1" x14ac:dyDescent="0.25">
      <c r="A13" s="17" t="s">
        <v>74</v>
      </c>
      <c r="B13" s="15">
        <v>147</v>
      </c>
      <c r="C13" s="32">
        <v>99</v>
      </c>
      <c r="D13" s="125">
        <f t="shared" si="0"/>
        <v>0.67346938775510201</v>
      </c>
      <c r="E13" s="126">
        <f t="shared" si="2"/>
        <v>1.0689990281827015</v>
      </c>
      <c r="F13" s="32">
        <v>218</v>
      </c>
      <c r="G13" s="44">
        <v>128</v>
      </c>
      <c r="H13" s="129">
        <f t="shared" si="1"/>
        <v>0.58715596330275233</v>
      </c>
      <c r="I13" s="126">
        <f t="shared" si="3"/>
        <v>0.93199359254405134</v>
      </c>
      <c r="J13" s="61">
        <v>15507.71</v>
      </c>
      <c r="K13" s="133">
        <f t="shared" si="4"/>
        <v>1.6323905263157894</v>
      </c>
    </row>
    <row r="14" spans="1:13" s="97" customFormat="1" ht="16.5" customHeight="1" x14ac:dyDescent="0.25">
      <c r="A14" s="17" t="s">
        <v>75</v>
      </c>
      <c r="B14" s="15">
        <v>176</v>
      </c>
      <c r="C14" s="32">
        <v>98</v>
      </c>
      <c r="D14" s="125">
        <f t="shared" si="0"/>
        <v>0.55681818181818177</v>
      </c>
      <c r="E14" s="126">
        <f t="shared" si="2"/>
        <v>0.88383838383838376</v>
      </c>
      <c r="F14" s="32">
        <v>141</v>
      </c>
      <c r="G14" s="44">
        <v>83</v>
      </c>
      <c r="H14" s="129">
        <f t="shared" si="1"/>
        <v>0.58865248226950351</v>
      </c>
      <c r="I14" s="126">
        <f t="shared" si="3"/>
        <v>0.93436901947540241</v>
      </c>
      <c r="J14" s="61">
        <v>10112.529999999999</v>
      </c>
      <c r="K14" s="133">
        <f t="shared" si="4"/>
        <v>1.0644768421052631</v>
      </c>
    </row>
    <row r="15" spans="1:13" s="97" customFormat="1" ht="16.5" customHeight="1" x14ac:dyDescent="0.25">
      <c r="A15" s="17" t="s">
        <v>51</v>
      </c>
      <c r="B15" s="15">
        <v>340</v>
      </c>
      <c r="C15" s="32">
        <v>200</v>
      </c>
      <c r="D15" s="125">
        <f t="shared" si="0"/>
        <v>0.58823529411764708</v>
      </c>
      <c r="E15" s="126">
        <f t="shared" si="2"/>
        <v>0.93370681605975725</v>
      </c>
      <c r="F15" s="32">
        <v>279</v>
      </c>
      <c r="G15" s="44">
        <v>166</v>
      </c>
      <c r="H15" s="129">
        <f t="shared" si="1"/>
        <v>0.59498207885304655</v>
      </c>
      <c r="I15" s="126">
        <f t="shared" si="3"/>
        <v>0.944415998179439</v>
      </c>
      <c r="J15" s="61">
        <v>9039.6850000000013</v>
      </c>
      <c r="K15" s="133">
        <f t="shared" si="4"/>
        <v>0.9515457894736844</v>
      </c>
    </row>
    <row r="16" spans="1:13" s="97" customFormat="1" ht="16.5" customHeight="1" x14ac:dyDescent="0.25">
      <c r="A16" s="17" t="s">
        <v>76</v>
      </c>
      <c r="B16" s="15">
        <v>150</v>
      </c>
      <c r="C16" s="32">
        <v>88</v>
      </c>
      <c r="D16" s="125">
        <f t="shared" si="0"/>
        <v>0.58666666666666667</v>
      </c>
      <c r="E16" s="126">
        <f t="shared" si="2"/>
        <v>0.93121693121693117</v>
      </c>
      <c r="F16" s="32">
        <v>144</v>
      </c>
      <c r="G16" s="44">
        <v>89</v>
      </c>
      <c r="H16" s="129">
        <f t="shared" si="1"/>
        <v>0.61805555555555558</v>
      </c>
      <c r="I16" s="126">
        <f t="shared" si="3"/>
        <v>0.98104056437389775</v>
      </c>
      <c r="J16" s="61">
        <v>15655.470000000001</v>
      </c>
      <c r="K16" s="133">
        <f t="shared" si="4"/>
        <v>1.647944210526316</v>
      </c>
    </row>
    <row r="17" spans="1:12" s="97" customFormat="1" ht="16.5" customHeight="1" x14ac:dyDescent="0.25">
      <c r="A17" s="17" t="s">
        <v>53</v>
      </c>
      <c r="B17" s="15">
        <v>231</v>
      </c>
      <c r="C17" s="32">
        <v>126</v>
      </c>
      <c r="D17" s="125">
        <f t="shared" si="0"/>
        <v>0.54545454545454541</v>
      </c>
      <c r="E17" s="126">
        <f t="shared" si="2"/>
        <v>0.86580086580086568</v>
      </c>
      <c r="F17" s="32">
        <v>238</v>
      </c>
      <c r="G17" s="44">
        <v>152</v>
      </c>
      <c r="H17" s="129">
        <f t="shared" si="1"/>
        <v>0.6386554621848739</v>
      </c>
      <c r="I17" s="126">
        <f t="shared" si="3"/>
        <v>1.0137388288648792</v>
      </c>
      <c r="J17" s="61">
        <v>14111.11</v>
      </c>
      <c r="K17" s="133">
        <f t="shared" si="4"/>
        <v>1.4853800000000001</v>
      </c>
    </row>
    <row r="18" spans="1:12" s="97" customFormat="1" ht="16.5" customHeight="1" x14ac:dyDescent="0.25">
      <c r="A18" s="17" t="s">
        <v>77</v>
      </c>
      <c r="B18" s="15">
        <v>238</v>
      </c>
      <c r="C18" s="32">
        <v>132</v>
      </c>
      <c r="D18" s="125">
        <f>IF(B18&gt;0,C18/B18,0)</f>
        <v>0.55462184873949583</v>
      </c>
      <c r="E18" s="126">
        <f t="shared" si="2"/>
        <v>0.88035214085634261</v>
      </c>
      <c r="F18" s="32">
        <v>165</v>
      </c>
      <c r="G18" s="44">
        <v>106</v>
      </c>
      <c r="H18" s="129">
        <f t="shared" si="1"/>
        <v>0.64242424242424245</v>
      </c>
      <c r="I18" s="126">
        <f t="shared" si="3"/>
        <v>1.0197210197210198</v>
      </c>
      <c r="J18" s="61">
        <v>14011.744999999999</v>
      </c>
      <c r="K18" s="133">
        <f t="shared" si="4"/>
        <v>1.4749205263157894</v>
      </c>
    </row>
    <row r="19" spans="1:12" s="97" customFormat="1" ht="16.5" customHeight="1" x14ac:dyDescent="0.25">
      <c r="A19" s="17" t="s">
        <v>78</v>
      </c>
      <c r="B19" s="15">
        <v>139</v>
      </c>
      <c r="C19" s="32">
        <v>86</v>
      </c>
      <c r="D19" s="125">
        <f t="shared" si="0"/>
        <v>0.61870503597122306</v>
      </c>
      <c r="E19" s="126">
        <f t="shared" si="2"/>
        <v>0.98207148566860802</v>
      </c>
      <c r="F19" s="32">
        <v>163</v>
      </c>
      <c r="G19" s="44">
        <v>105</v>
      </c>
      <c r="H19" s="129">
        <f t="shared" si="1"/>
        <v>0.64417177914110424</v>
      </c>
      <c r="I19" s="126">
        <f t="shared" si="3"/>
        <v>1.0224948875255622</v>
      </c>
      <c r="J19" s="61">
        <v>12731.095000000001</v>
      </c>
      <c r="K19" s="133">
        <f t="shared" si="4"/>
        <v>1.3401152631578948</v>
      </c>
    </row>
    <row r="20" spans="1:12" s="97" customFormat="1" ht="16.5" customHeight="1" x14ac:dyDescent="0.25">
      <c r="A20" s="17" t="s">
        <v>56</v>
      </c>
      <c r="B20" s="15">
        <v>175</v>
      </c>
      <c r="C20" s="32">
        <v>94</v>
      </c>
      <c r="D20" s="125">
        <f t="shared" si="0"/>
        <v>0.53714285714285714</v>
      </c>
      <c r="E20" s="126">
        <f t="shared" si="2"/>
        <v>0.85260770975056688</v>
      </c>
      <c r="F20" s="32">
        <v>191</v>
      </c>
      <c r="G20" s="44">
        <v>124</v>
      </c>
      <c r="H20" s="129">
        <f t="shared" si="1"/>
        <v>0.64921465968586389</v>
      </c>
      <c r="I20" s="126">
        <f t="shared" si="3"/>
        <v>1.0304994598188315</v>
      </c>
      <c r="J20" s="61">
        <v>13416.49</v>
      </c>
      <c r="K20" s="133">
        <f t="shared" si="4"/>
        <v>1.4122621052631579</v>
      </c>
    </row>
    <row r="21" spans="1:12" s="97" customFormat="1" ht="16.5" customHeight="1" thickBot="1" x14ac:dyDescent="0.3">
      <c r="A21" s="18" t="s">
        <v>57</v>
      </c>
      <c r="B21" s="19">
        <v>204</v>
      </c>
      <c r="C21" s="41">
        <v>122</v>
      </c>
      <c r="D21" s="127">
        <f t="shared" si="0"/>
        <v>0.59803921568627449</v>
      </c>
      <c r="E21" s="126">
        <f>D21/0.63</f>
        <v>0.94926859632741978</v>
      </c>
      <c r="F21" s="34">
        <v>132</v>
      </c>
      <c r="G21" s="70">
        <v>87</v>
      </c>
      <c r="H21" s="130">
        <f t="shared" si="1"/>
        <v>0.65909090909090906</v>
      </c>
      <c r="I21" s="126">
        <f>H21/0.63</f>
        <v>1.0461760461760461</v>
      </c>
      <c r="J21" s="95">
        <v>13186.715</v>
      </c>
      <c r="K21" s="133">
        <f>(J21/9500)</f>
        <v>1.3880752631578948</v>
      </c>
    </row>
    <row r="22" spans="1:12" s="98" customFormat="1" ht="16.5" customHeight="1" thickBot="1" x14ac:dyDescent="0.3">
      <c r="A22" s="21" t="s">
        <v>79</v>
      </c>
      <c r="B22" s="22">
        <v>2949</v>
      </c>
      <c r="C22" s="42">
        <v>1697</v>
      </c>
      <c r="D22" s="128">
        <f t="shared" si="0"/>
        <v>0.5754493048491014</v>
      </c>
      <c r="E22" s="132">
        <f>D22/0.63</f>
        <v>0.91341159499857361</v>
      </c>
      <c r="F22" s="102">
        <v>2817</v>
      </c>
      <c r="G22" s="42">
        <v>1676</v>
      </c>
      <c r="H22" s="128">
        <f t="shared" si="1"/>
        <v>0.59495917642882501</v>
      </c>
      <c r="I22" s="132">
        <f>H22/0.63</f>
        <v>0.94437964512511907</v>
      </c>
      <c r="J22" s="103">
        <v>12155.75</v>
      </c>
      <c r="K22" s="134">
        <f>(J22/9500)</f>
        <v>1.2795526315789474</v>
      </c>
    </row>
    <row r="23" spans="1:12" s="98" customFormat="1" ht="16.5" customHeight="1" x14ac:dyDescent="0.25">
      <c r="A23" s="173" t="s">
        <v>90</v>
      </c>
      <c r="B23" s="199"/>
      <c r="C23" s="199"/>
      <c r="D23" s="199"/>
      <c r="E23" s="199"/>
      <c r="F23" s="199"/>
      <c r="G23" s="199"/>
      <c r="H23" s="199"/>
      <c r="I23" s="199"/>
      <c r="J23" s="199"/>
      <c r="K23" s="200"/>
      <c r="L23" s="101"/>
    </row>
    <row r="24" spans="1:12" s="99" customFormat="1" ht="123" customHeight="1" thickBot="1" x14ac:dyDescent="0.35">
      <c r="A24" s="170" t="str">
        <f>+'2 - Job Seeker'!A26:K26</f>
        <v>Q2 EE Denominator:  Job Seekers who exited during the cohort period excluding those who left for exclusionary reasons.                                                                                                                                                                                                                                                                                                                         Q2 EE Numerator:  Job Seekers in the denominator who are employed in the 2nd quarter after their exit quarter.
Q4 EE Denominator:  Job Seekers who exited during the cohort period excluding those who left for exclusionary reasons.                                                                                                                                                                                                                                                                                                                         Q4 EE Numerator:  Job Seekers in the denominator who are employed in the 4th quarter after their exit quarter.
Q2 Median Earnings:   The median of the 2nd quarter earnings of those Job Seekers who were employed in the 2nd quarter after their exit quarter.
Refer to Tab 13 to see report period cohorts.</v>
      </c>
      <c r="B24" s="171"/>
      <c r="C24" s="171"/>
      <c r="D24" s="171"/>
      <c r="E24" s="171"/>
      <c r="F24" s="171"/>
      <c r="G24" s="171"/>
      <c r="H24" s="171"/>
      <c r="I24" s="171"/>
      <c r="J24" s="171"/>
      <c r="K24" s="172"/>
    </row>
  </sheetData>
  <mergeCells count="5">
    <mergeCell ref="A1:K1"/>
    <mergeCell ref="A2:K2"/>
    <mergeCell ref="A3:K3"/>
    <mergeCell ref="A24:K24"/>
    <mergeCell ref="A23:K23"/>
  </mergeCells>
  <phoneticPr fontId="0" type="noConversion"/>
  <printOptions horizontalCentered="1" verticalCentered="1"/>
  <pageMargins left="0.3" right="0.3" top="0.3" bottom="0.3" header="0.12" footer="0.13"/>
  <pageSetup orientation="landscape" r:id="rId1"/>
  <headerFooter alignWithMargins="0"/>
  <ignoredErrors>
    <ignoredError sqref="D18 D10" formula="1"/>
  </ignoredError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M24"/>
  <sheetViews>
    <sheetView topLeftCell="A11" zoomScaleNormal="100" workbookViewId="0">
      <selection activeCell="A25" sqref="A25"/>
    </sheetView>
  </sheetViews>
  <sheetFormatPr defaultColWidth="9.1796875" defaultRowHeight="13" x14ac:dyDescent="0.3"/>
  <cols>
    <col min="1" max="1" width="19.1796875" style="24" customWidth="1"/>
    <col min="2" max="4" width="11.7265625" style="24" customWidth="1"/>
    <col min="5" max="5" width="10.81640625" style="24" customWidth="1"/>
    <col min="6" max="8" width="11.7265625" style="24" customWidth="1"/>
    <col min="9" max="9" width="10.81640625" style="24" customWidth="1"/>
    <col min="10" max="10" width="11.54296875" style="24" customWidth="1"/>
    <col min="11" max="11" width="10.81640625" style="24" customWidth="1"/>
    <col min="12" max="12" width="0" style="24" hidden="1" customWidth="1"/>
    <col min="13" max="16384" width="9.1796875" style="24"/>
  </cols>
  <sheetData>
    <row r="1" spans="1:13" ht="20.149999999999999" customHeight="1" x14ac:dyDescent="0.3">
      <c r="A1" s="190" t="str">
        <f>'1- Populations in Cohort'!A1:N1</f>
        <v xml:space="preserve">TAB 10 - LABOR EXCHANGE PERFORMANCE SUMMARY </v>
      </c>
      <c r="B1" s="191"/>
      <c r="C1" s="191"/>
      <c r="D1" s="191"/>
      <c r="E1" s="191"/>
      <c r="F1" s="191"/>
      <c r="G1" s="191"/>
      <c r="H1" s="191"/>
      <c r="I1" s="191"/>
      <c r="J1" s="191"/>
      <c r="K1" s="192"/>
    </row>
    <row r="2" spans="1:13" ht="20.149999999999999" customHeight="1" thickBot="1" x14ac:dyDescent="0.35">
      <c r="A2" s="193" t="str">
        <f>'1- Populations in Cohort'!A2:N2</f>
        <v>FY25 QUARTER ENDING SEPTEMBER 30, 2024</v>
      </c>
      <c r="B2" s="194"/>
      <c r="C2" s="194"/>
      <c r="D2" s="194"/>
      <c r="E2" s="194"/>
      <c r="F2" s="194"/>
      <c r="G2" s="194"/>
      <c r="H2" s="194"/>
      <c r="I2" s="194"/>
      <c r="J2" s="194"/>
      <c r="K2" s="195"/>
    </row>
    <row r="3" spans="1:13" s="96" customFormat="1" ht="20.149999999999999" customHeight="1" thickBot="1" x14ac:dyDescent="0.3">
      <c r="A3" s="196" t="s">
        <v>84</v>
      </c>
      <c r="B3" s="197"/>
      <c r="C3" s="197"/>
      <c r="D3" s="197"/>
      <c r="E3" s="197"/>
      <c r="F3" s="197"/>
      <c r="G3" s="197"/>
      <c r="H3" s="197"/>
      <c r="I3" s="197"/>
      <c r="J3" s="197"/>
      <c r="K3" s="198"/>
      <c r="L3" s="123"/>
      <c r="M3" s="124"/>
    </row>
    <row r="4" spans="1:13" s="96" customFormat="1" x14ac:dyDescent="0.25">
      <c r="A4" s="45" t="s">
        <v>14</v>
      </c>
      <c r="B4" s="53" t="s">
        <v>15</v>
      </c>
      <c r="C4" s="46" t="s">
        <v>16</v>
      </c>
      <c r="D4" s="46" t="s">
        <v>17</v>
      </c>
      <c r="E4" s="47" t="s">
        <v>18</v>
      </c>
      <c r="F4" s="46" t="s">
        <v>60</v>
      </c>
      <c r="G4" s="46" t="s">
        <v>20</v>
      </c>
      <c r="H4" s="46" t="s">
        <v>61</v>
      </c>
      <c r="I4" s="46" t="s">
        <v>22</v>
      </c>
      <c r="J4" s="52" t="s">
        <v>62</v>
      </c>
      <c r="K4" s="48" t="s">
        <v>24</v>
      </c>
    </row>
    <row r="5" spans="1:13" s="97" customFormat="1" ht="39.5" thickBot="1" x14ac:dyDescent="0.3">
      <c r="A5" s="118" t="s">
        <v>63</v>
      </c>
      <c r="B5" s="119" t="s">
        <v>64</v>
      </c>
      <c r="C5" s="121" t="s">
        <v>65</v>
      </c>
      <c r="D5" s="121" t="s">
        <v>66</v>
      </c>
      <c r="E5" s="117" t="s">
        <v>67</v>
      </c>
      <c r="F5" s="121" t="s">
        <v>68</v>
      </c>
      <c r="G5" s="121" t="s">
        <v>69</v>
      </c>
      <c r="H5" s="121" t="s">
        <v>70</v>
      </c>
      <c r="I5" s="121" t="s">
        <v>67</v>
      </c>
      <c r="J5" s="37" t="s">
        <v>71</v>
      </c>
      <c r="K5" s="59" t="s">
        <v>83</v>
      </c>
    </row>
    <row r="6" spans="1:13" s="97" customFormat="1" ht="16.5" customHeight="1" x14ac:dyDescent="0.25">
      <c r="A6" s="38" t="s">
        <v>42</v>
      </c>
      <c r="B6" s="106">
        <v>17</v>
      </c>
      <c r="C6" s="107">
        <v>9</v>
      </c>
      <c r="D6" s="135">
        <f>+C6/B6</f>
        <v>0.52941176470588236</v>
      </c>
      <c r="E6" s="136">
        <f>D6/0.56</f>
        <v>0.94537815126050417</v>
      </c>
      <c r="F6" s="107">
        <v>18</v>
      </c>
      <c r="G6" s="43">
        <v>7</v>
      </c>
      <c r="H6" s="137">
        <f>+G6/F6</f>
        <v>0.3888888888888889</v>
      </c>
      <c r="I6" s="136">
        <f>H6/0.56</f>
        <v>0.69444444444444442</v>
      </c>
      <c r="J6" s="108">
        <v>3974.04</v>
      </c>
      <c r="K6" s="138">
        <f>(J6/9500)</f>
        <v>0.41831999999999997</v>
      </c>
    </row>
    <row r="7" spans="1:13" s="97" customFormat="1" ht="16.5" customHeight="1" x14ac:dyDescent="0.25">
      <c r="A7" s="17" t="s">
        <v>43</v>
      </c>
      <c r="B7" s="15">
        <v>71</v>
      </c>
      <c r="C7" s="32">
        <v>45</v>
      </c>
      <c r="D7" s="125">
        <f t="shared" ref="D7:D22" si="0">+C7/B7</f>
        <v>0.63380281690140849</v>
      </c>
      <c r="E7" s="126">
        <f>D7/0.56</f>
        <v>1.1317907444668007</v>
      </c>
      <c r="F7" s="32">
        <v>20</v>
      </c>
      <c r="G7" s="44">
        <v>8</v>
      </c>
      <c r="H7" s="129">
        <f t="shared" ref="H7:H22" si="1">+G7/F7</f>
        <v>0.4</v>
      </c>
      <c r="I7" s="126">
        <f>H7/0.56</f>
        <v>0.7142857142857143</v>
      </c>
      <c r="J7" s="61">
        <v>14403.51</v>
      </c>
      <c r="K7" s="133">
        <f>(J7/9500)</f>
        <v>1.5161589473684212</v>
      </c>
    </row>
    <row r="8" spans="1:13" s="97" customFormat="1" ht="16.5" customHeight="1" x14ac:dyDescent="0.25">
      <c r="A8" s="17" t="s">
        <v>44</v>
      </c>
      <c r="B8" s="15">
        <v>44</v>
      </c>
      <c r="C8" s="32">
        <v>23</v>
      </c>
      <c r="D8" s="125">
        <f t="shared" si="0"/>
        <v>0.52272727272727271</v>
      </c>
      <c r="E8" s="126">
        <f t="shared" ref="E8:E21" si="2">D8/0.56</f>
        <v>0.93344155844155829</v>
      </c>
      <c r="F8" s="32">
        <v>34</v>
      </c>
      <c r="G8" s="44">
        <v>16</v>
      </c>
      <c r="H8" s="129">
        <f t="shared" si="1"/>
        <v>0.47058823529411764</v>
      </c>
      <c r="I8" s="126">
        <f t="shared" ref="I8:I21" si="3">H8/0.56</f>
        <v>0.84033613445378141</v>
      </c>
      <c r="J8" s="61">
        <v>11380.72</v>
      </c>
      <c r="K8" s="133">
        <f t="shared" ref="K8:K20" si="4">(J8/9500)</f>
        <v>1.1979705263157894</v>
      </c>
    </row>
    <row r="9" spans="1:13" s="97" customFormat="1" ht="16.5" customHeight="1" x14ac:dyDescent="0.25">
      <c r="A9" s="17" t="s">
        <v>45</v>
      </c>
      <c r="B9" s="15">
        <v>12</v>
      </c>
      <c r="C9" s="32">
        <v>9</v>
      </c>
      <c r="D9" s="125">
        <f t="shared" si="0"/>
        <v>0.75</v>
      </c>
      <c r="E9" s="126">
        <f t="shared" si="2"/>
        <v>1.3392857142857142</v>
      </c>
      <c r="F9" s="32">
        <v>53</v>
      </c>
      <c r="G9" s="44">
        <v>26</v>
      </c>
      <c r="H9" s="129">
        <f t="shared" si="1"/>
        <v>0.49056603773584906</v>
      </c>
      <c r="I9" s="126">
        <f t="shared" si="3"/>
        <v>0.87601078167115898</v>
      </c>
      <c r="J9" s="61">
        <v>11598.72</v>
      </c>
      <c r="K9" s="133">
        <f t="shared" si="4"/>
        <v>1.220917894736842</v>
      </c>
    </row>
    <row r="10" spans="1:13" s="97" customFormat="1" ht="16.5" customHeight="1" x14ac:dyDescent="0.25">
      <c r="A10" s="17" t="s">
        <v>72</v>
      </c>
      <c r="B10" s="15">
        <v>15</v>
      </c>
      <c r="C10" s="32">
        <v>7</v>
      </c>
      <c r="D10" s="125">
        <f>IF(B10&gt;0,C10/B10,0)</f>
        <v>0.46666666666666667</v>
      </c>
      <c r="E10" s="126">
        <f t="shared" si="2"/>
        <v>0.83333333333333326</v>
      </c>
      <c r="F10" s="32">
        <v>70</v>
      </c>
      <c r="G10" s="44">
        <v>37</v>
      </c>
      <c r="H10" s="129">
        <f t="shared" si="1"/>
        <v>0.52857142857142858</v>
      </c>
      <c r="I10" s="126">
        <f t="shared" si="3"/>
        <v>0.94387755102040805</v>
      </c>
      <c r="J10" s="61">
        <v>9740.5</v>
      </c>
      <c r="K10" s="133">
        <f t="shared" si="4"/>
        <v>1.0253157894736842</v>
      </c>
    </row>
    <row r="11" spans="1:13" s="97" customFormat="1" ht="16.5" customHeight="1" x14ac:dyDescent="0.25">
      <c r="A11" s="17" t="s">
        <v>47</v>
      </c>
      <c r="B11" s="15">
        <v>47</v>
      </c>
      <c r="C11" s="32">
        <v>27</v>
      </c>
      <c r="D11" s="125">
        <f t="shared" si="0"/>
        <v>0.57446808510638303</v>
      </c>
      <c r="E11" s="126">
        <f t="shared" si="2"/>
        <v>1.0258358662613982</v>
      </c>
      <c r="F11" s="32">
        <v>32</v>
      </c>
      <c r="G11" s="44">
        <v>17</v>
      </c>
      <c r="H11" s="129">
        <f t="shared" si="1"/>
        <v>0.53125</v>
      </c>
      <c r="I11" s="126">
        <f t="shared" si="3"/>
        <v>0.94866071428571419</v>
      </c>
      <c r="J11" s="61">
        <v>11816.69</v>
      </c>
      <c r="K11" s="133">
        <f t="shared" si="4"/>
        <v>1.243862105263158</v>
      </c>
    </row>
    <row r="12" spans="1:13" s="97" customFormat="1" ht="16.5" customHeight="1" x14ac:dyDescent="0.25">
      <c r="A12" s="14" t="s">
        <v>73</v>
      </c>
      <c r="B12" s="15">
        <v>26</v>
      </c>
      <c r="C12" s="32">
        <v>15</v>
      </c>
      <c r="D12" s="125">
        <f t="shared" si="0"/>
        <v>0.57692307692307687</v>
      </c>
      <c r="E12" s="126">
        <f t="shared" si="2"/>
        <v>1.0302197802197801</v>
      </c>
      <c r="F12" s="32">
        <v>39</v>
      </c>
      <c r="G12" s="44">
        <v>21</v>
      </c>
      <c r="H12" s="129">
        <f t="shared" si="1"/>
        <v>0.53846153846153844</v>
      </c>
      <c r="I12" s="126">
        <f t="shared" si="3"/>
        <v>0.96153846153846145</v>
      </c>
      <c r="J12" s="61">
        <v>12565.98</v>
      </c>
      <c r="K12" s="133">
        <f t="shared" si="4"/>
        <v>1.3227347368421052</v>
      </c>
    </row>
    <row r="13" spans="1:13" s="97" customFormat="1" ht="16.5" customHeight="1" x14ac:dyDescent="0.25">
      <c r="A13" s="17" t="s">
        <v>74</v>
      </c>
      <c r="B13" s="15">
        <v>32</v>
      </c>
      <c r="C13" s="32">
        <v>22</v>
      </c>
      <c r="D13" s="125">
        <f t="shared" si="0"/>
        <v>0.6875</v>
      </c>
      <c r="E13" s="126">
        <f t="shared" si="2"/>
        <v>1.2276785714285714</v>
      </c>
      <c r="F13" s="32">
        <v>40</v>
      </c>
      <c r="G13" s="44">
        <v>22</v>
      </c>
      <c r="H13" s="129">
        <f t="shared" si="1"/>
        <v>0.55000000000000004</v>
      </c>
      <c r="I13" s="126">
        <f t="shared" si="3"/>
        <v>0.9821428571428571</v>
      </c>
      <c r="J13" s="61">
        <v>13303.205</v>
      </c>
      <c r="K13" s="133">
        <f t="shared" si="4"/>
        <v>1.4003373684210527</v>
      </c>
    </row>
    <row r="14" spans="1:13" s="97" customFormat="1" ht="16.5" customHeight="1" x14ac:dyDescent="0.25">
      <c r="A14" s="17" t="s">
        <v>75</v>
      </c>
      <c r="B14" s="15">
        <v>60</v>
      </c>
      <c r="C14" s="32">
        <v>29</v>
      </c>
      <c r="D14" s="125">
        <f t="shared" si="0"/>
        <v>0.48333333333333334</v>
      </c>
      <c r="E14" s="126">
        <f t="shared" si="2"/>
        <v>0.86309523809523803</v>
      </c>
      <c r="F14" s="32">
        <v>31</v>
      </c>
      <c r="G14" s="44">
        <v>18</v>
      </c>
      <c r="H14" s="129">
        <f t="shared" si="1"/>
        <v>0.58064516129032262</v>
      </c>
      <c r="I14" s="126">
        <f t="shared" si="3"/>
        <v>1.0368663594470047</v>
      </c>
      <c r="J14" s="61">
        <v>9819.58</v>
      </c>
      <c r="K14" s="133">
        <f t="shared" si="4"/>
        <v>1.0336399999999999</v>
      </c>
    </row>
    <row r="15" spans="1:13" s="97" customFormat="1" ht="16.5" customHeight="1" x14ac:dyDescent="0.25">
      <c r="A15" s="17" t="s">
        <v>51</v>
      </c>
      <c r="B15" s="15">
        <v>35</v>
      </c>
      <c r="C15" s="32">
        <v>18</v>
      </c>
      <c r="D15" s="125">
        <f t="shared" si="0"/>
        <v>0.51428571428571423</v>
      </c>
      <c r="E15" s="126">
        <f t="shared" si="2"/>
        <v>0.91836734693877531</v>
      </c>
      <c r="F15" s="32">
        <v>43</v>
      </c>
      <c r="G15" s="44">
        <v>25</v>
      </c>
      <c r="H15" s="129">
        <f t="shared" si="1"/>
        <v>0.58139534883720934</v>
      </c>
      <c r="I15" s="126">
        <f t="shared" si="3"/>
        <v>1.0382059800664452</v>
      </c>
      <c r="J15" s="61">
        <v>8465.8250000000007</v>
      </c>
      <c r="K15" s="133">
        <f t="shared" si="4"/>
        <v>0.89113947368421065</v>
      </c>
    </row>
    <row r="16" spans="1:13" s="97" customFormat="1" ht="16.5" customHeight="1" x14ac:dyDescent="0.25">
      <c r="A16" s="17" t="s">
        <v>76</v>
      </c>
      <c r="B16" s="15">
        <v>20</v>
      </c>
      <c r="C16" s="32">
        <v>13</v>
      </c>
      <c r="D16" s="125">
        <f t="shared" si="0"/>
        <v>0.65</v>
      </c>
      <c r="E16" s="126">
        <f t="shared" si="2"/>
        <v>1.1607142857142856</v>
      </c>
      <c r="F16" s="32">
        <v>45</v>
      </c>
      <c r="G16" s="44">
        <v>27</v>
      </c>
      <c r="H16" s="129">
        <f t="shared" si="1"/>
        <v>0.6</v>
      </c>
      <c r="I16" s="126">
        <f t="shared" si="3"/>
        <v>1.0714285714285714</v>
      </c>
      <c r="J16" s="61">
        <v>16002.71</v>
      </c>
      <c r="K16" s="133">
        <f t="shared" si="4"/>
        <v>1.6844957894736841</v>
      </c>
    </row>
    <row r="17" spans="1:12" s="97" customFormat="1" ht="16.5" customHeight="1" x14ac:dyDescent="0.25">
      <c r="A17" s="17" t="s">
        <v>53</v>
      </c>
      <c r="B17" s="15">
        <v>44</v>
      </c>
      <c r="C17" s="32">
        <v>18</v>
      </c>
      <c r="D17" s="125">
        <f t="shared" si="0"/>
        <v>0.40909090909090912</v>
      </c>
      <c r="E17" s="126">
        <f t="shared" si="2"/>
        <v>0.73051948051948046</v>
      </c>
      <c r="F17" s="32">
        <v>44</v>
      </c>
      <c r="G17" s="44">
        <v>27</v>
      </c>
      <c r="H17" s="129">
        <f t="shared" si="1"/>
        <v>0.61363636363636365</v>
      </c>
      <c r="I17" s="126">
        <f t="shared" si="3"/>
        <v>1.0957792207792207</v>
      </c>
      <c r="J17" s="61">
        <v>10208.459999999999</v>
      </c>
      <c r="K17" s="133">
        <f t="shared" si="4"/>
        <v>1.0745747368421052</v>
      </c>
    </row>
    <row r="18" spans="1:12" s="97" customFormat="1" ht="16.5" customHeight="1" x14ac:dyDescent="0.25">
      <c r="A18" s="17" t="s">
        <v>77</v>
      </c>
      <c r="B18" s="15">
        <v>32</v>
      </c>
      <c r="C18" s="32">
        <v>15</v>
      </c>
      <c r="D18" s="125">
        <f>IF(B18&gt;0,C18/B18,0)</f>
        <v>0.46875</v>
      </c>
      <c r="E18" s="126">
        <f t="shared" si="2"/>
        <v>0.8370535714285714</v>
      </c>
      <c r="F18" s="32">
        <v>13</v>
      </c>
      <c r="G18" s="44">
        <v>8</v>
      </c>
      <c r="H18" s="129">
        <f t="shared" si="1"/>
        <v>0.61538461538461542</v>
      </c>
      <c r="I18" s="126">
        <f t="shared" si="3"/>
        <v>1.0989010989010988</v>
      </c>
      <c r="J18" s="61">
        <v>9159</v>
      </c>
      <c r="K18" s="133">
        <f t="shared" si="4"/>
        <v>0.96410526315789469</v>
      </c>
    </row>
    <row r="19" spans="1:12" s="97" customFormat="1" ht="16.5" customHeight="1" x14ac:dyDescent="0.25">
      <c r="A19" s="17" t="s">
        <v>78</v>
      </c>
      <c r="B19" s="15">
        <v>41</v>
      </c>
      <c r="C19" s="32">
        <v>21</v>
      </c>
      <c r="D19" s="125">
        <f t="shared" si="0"/>
        <v>0.51219512195121952</v>
      </c>
      <c r="E19" s="126">
        <f t="shared" si="2"/>
        <v>0.91463414634146334</v>
      </c>
      <c r="F19" s="32">
        <v>117</v>
      </c>
      <c r="G19" s="44">
        <v>79</v>
      </c>
      <c r="H19" s="129">
        <f t="shared" si="1"/>
        <v>0.67521367521367526</v>
      </c>
      <c r="I19" s="126">
        <f t="shared" si="3"/>
        <v>1.2057387057387057</v>
      </c>
      <c r="J19" s="61">
        <v>10087.92</v>
      </c>
      <c r="K19" s="133">
        <f t="shared" si="4"/>
        <v>1.0618863157894738</v>
      </c>
    </row>
    <row r="20" spans="1:12" s="97" customFormat="1" ht="16.5" customHeight="1" x14ac:dyDescent="0.25">
      <c r="A20" s="17" t="s">
        <v>56</v>
      </c>
      <c r="B20" s="15">
        <v>16</v>
      </c>
      <c r="C20" s="32">
        <v>8</v>
      </c>
      <c r="D20" s="125">
        <f t="shared" si="0"/>
        <v>0.5</v>
      </c>
      <c r="E20" s="126">
        <f t="shared" si="2"/>
        <v>0.89285714285714279</v>
      </c>
      <c r="F20" s="32">
        <v>23</v>
      </c>
      <c r="G20" s="44">
        <v>16</v>
      </c>
      <c r="H20" s="129">
        <f t="shared" si="1"/>
        <v>0.69565217391304346</v>
      </c>
      <c r="I20" s="126">
        <f t="shared" si="3"/>
        <v>1.2422360248447204</v>
      </c>
      <c r="J20" s="61">
        <v>18328.080000000002</v>
      </c>
      <c r="K20" s="133">
        <f t="shared" si="4"/>
        <v>1.9292715789473687</v>
      </c>
    </row>
    <row r="21" spans="1:12" s="97" customFormat="1" ht="16.5" customHeight="1" thickBot="1" x14ac:dyDescent="0.3">
      <c r="A21" s="18" t="s">
        <v>57</v>
      </c>
      <c r="B21" s="19">
        <v>41</v>
      </c>
      <c r="C21" s="41">
        <v>22</v>
      </c>
      <c r="D21" s="127">
        <f t="shared" si="0"/>
        <v>0.53658536585365857</v>
      </c>
      <c r="E21" s="126">
        <f t="shared" si="2"/>
        <v>0.95818815331010454</v>
      </c>
      <c r="F21" s="34">
        <v>16</v>
      </c>
      <c r="G21" s="70">
        <v>13</v>
      </c>
      <c r="H21" s="130">
        <f t="shared" si="1"/>
        <v>0.8125</v>
      </c>
      <c r="I21" s="126">
        <f t="shared" si="3"/>
        <v>1.450892857142857</v>
      </c>
      <c r="J21" s="95">
        <v>8153.7950000000001</v>
      </c>
      <c r="K21" s="133">
        <f>(J21/9500)</f>
        <v>0.85829421052631583</v>
      </c>
    </row>
    <row r="22" spans="1:12" s="98" customFormat="1" ht="16.5" customHeight="1" thickBot="1" x14ac:dyDescent="0.3">
      <c r="A22" s="21" t="s">
        <v>79</v>
      </c>
      <c r="B22" s="22">
        <v>553</v>
      </c>
      <c r="C22" s="42">
        <v>301</v>
      </c>
      <c r="D22" s="128">
        <f t="shared" si="0"/>
        <v>0.54430379746835444</v>
      </c>
      <c r="E22" s="132">
        <f>D22/0.56</f>
        <v>0.97197106690777568</v>
      </c>
      <c r="F22" s="102">
        <v>638</v>
      </c>
      <c r="G22" s="42">
        <v>367</v>
      </c>
      <c r="H22" s="128">
        <f t="shared" si="1"/>
        <v>0.57523510971786829</v>
      </c>
      <c r="I22" s="132">
        <f>H22/0.56</f>
        <v>1.0272055530676218</v>
      </c>
      <c r="J22" s="103">
        <v>11570.94</v>
      </c>
      <c r="K22" s="134">
        <f>(J22/9500)</f>
        <v>1.2179936842105263</v>
      </c>
    </row>
    <row r="23" spans="1:12" s="98" customFormat="1" ht="16.5" customHeight="1" x14ac:dyDescent="0.25">
      <c r="A23" s="173" t="s">
        <v>91</v>
      </c>
      <c r="B23" s="199"/>
      <c r="C23" s="199"/>
      <c r="D23" s="199"/>
      <c r="E23" s="199"/>
      <c r="F23" s="199"/>
      <c r="G23" s="199"/>
      <c r="H23" s="199"/>
      <c r="I23" s="199"/>
      <c r="J23" s="199"/>
      <c r="K23" s="200"/>
      <c r="L23" s="101"/>
    </row>
    <row r="24" spans="1:12" s="99" customFormat="1" ht="123" customHeight="1" thickBot="1" x14ac:dyDescent="0.35">
      <c r="A24" s="170" t="str">
        <f>+'2 - Job Seeker'!A26:K26</f>
        <v>Q2 EE Denominator:  Job Seekers who exited during the cohort period excluding those who left for exclusionary reasons.                                                                                                                                                                                                                                                                                                                         Q2 EE Numerator:  Job Seekers in the denominator who are employed in the 2nd quarter after their exit quarter.
Q4 EE Denominator:  Job Seekers who exited during the cohort period excluding those who left for exclusionary reasons.                                                                                                                                                                                                                                                                                                                         Q4 EE Numerator:  Job Seekers in the denominator who are employed in the 4th quarter after their exit quarter.
Q2 Median Earnings:   The median of the 2nd quarter earnings of those Job Seekers who were employed in the 2nd quarter after their exit quarter.
Refer to Tab 13 to see report period cohorts.</v>
      </c>
      <c r="B24" s="171"/>
      <c r="C24" s="171"/>
      <c r="D24" s="171"/>
      <c r="E24" s="171"/>
      <c r="F24" s="171"/>
      <c r="G24" s="171"/>
      <c r="H24" s="171"/>
      <c r="I24" s="171"/>
      <c r="J24" s="171"/>
      <c r="K24" s="172"/>
    </row>
  </sheetData>
  <mergeCells count="5">
    <mergeCell ref="A1:K1"/>
    <mergeCell ref="A2:K2"/>
    <mergeCell ref="A3:K3"/>
    <mergeCell ref="A24:K24"/>
    <mergeCell ref="A23:K23"/>
  </mergeCells>
  <phoneticPr fontId="0" type="noConversion"/>
  <printOptions horizontalCentered="1" verticalCentered="1"/>
  <pageMargins left="0.3" right="0.3" top="0.3" bottom="0.3" header="0.12" footer="0.13"/>
  <pageSetup orientation="landscape" r:id="rId1"/>
  <headerFooter alignWithMargins="0"/>
  <ignoredErrors>
    <ignoredError sqref="D10 D18" formula="1"/>
  </ignoredError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M24"/>
  <sheetViews>
    <sheetView topLeftCell="A6" zoomScaleNormal="100" workbookViewId="0">
      <selection activeCell="A23" sqref="A23:K23"/>
    </sheetView>
  </sheetViews>
  <sheetFormatPr defaultColWidth="9.1796875" defaultRowHeight="13" x14ac:dyDescent="0.3"/>
  <cols>
    <col min="1" max="1" width="19.1796875" style="24" customWidth="1"/>
    <col min="2" max="4" width="11.7265625" style="24" customWidth="1"/>
    <col min="5" max="5" width="10.81640625" style="24" customWidth="1"/>
    <col min="6" max="8" width="11.7265625" style="24" customWidth="1"/>
    <col min="9" max="9" width="10.81640625" style="24" customWidth="1"/>
    <col min="10" max="10" width="11.54296875" style="24" customWidth="1"/>
    <col min="11" max="11" width="10.81640625" style="24" customWidth="1"/>
    <col min="12" max="12" width="0" style="24" hidden="1" customWidth="1"/>
    <col min="13" max="16384" width="9.1796875" style="24"/>
  </cols>
  <sheetData>
    <row r="1" spans="1:13" ht="20.149999999999999" customHeight="1" x14ac:dyDescent="0.3">
      <c r="A1" s="190" t="str">
        <f>'1- Populations in Cohort'!A1:N1</f>
        <v xml:space="preserve">TAB 10 - LABOR EXCHANGE PERFORMANCE SUMMARY </v>
      </c>
      <c r="B1" s="191"/>
      <c r="C1" s="191"/>
      <c r="D1" s="191"/>
      <c r="E1" s="191"/>
      <c r="F1" s="191"/>
      <c r="G1" s="191"/>
      <c r="H1" s="191"/>
      <c r="I1" s="191"/>
      <c r="J1" s="191"/>
      <c r="K1" s="192"/>
    </row>
    <row r="2" spans="1:13" ht="20.149999999999999" customHeight="1" thickBot="1" x14ac:dyDescent="0.35">
      <c r="A2" s="193" t="str">
        <f>'1- Populations in Cohort'!A2:N2</f>
        <v>FY25 QUARTER ENDING SEPTEMBER 30, 2024</v>
      </c>
      <c r="B2" s="194"/>
      <c r="C2" s="194"/>
      <c r="D2" s="194"/>
      <c r="E2" s="194"/>
      <c r="F2" s="194"/>
      <c r="G2" s="194"/>
      <c r="H2" s="194"/>
      <c r="I2" s="194"/>
      <c r="J2" s="194"/>
      <c r="K2" s="195"/>
    </row>
    <row r="3" spans="1:13" s="96" customFormat="1" ht="20.149999999999999" customHeight="1" thickBot="1" x14ac:dyDescent="0.3">
      <c r="A3" s="196" t="s">
        <v>85</v>
      </c>
      <c r="B3" s="197"/>
      <c r="C3" s="197"/>
      <c r="D3" s="197"/>
      <c r="E3" s="197"/>
      <c r="F3" s="197"/>
      <c r="G3" s="197"/>
      <c r="H3" s="197"/>
      <c r="I3" s="197"/>
      <c r="J3" s="197"/>
      <c r="K3" s="198"/>
      <c r="L3" s="123"/>
      <c r="M3" s="124"/>
    </row>
    <row r="4" spans="1:13" s="96" customFormat="1" x14ac:dyDescent="0.25">
      <c r="A4" s="45" t="s">
        <v>14</v>
      </c>
      <c r="B4" s="53" t="s">
        <v>15</v>
      </c>
      <c r="C4" s="46" t="s">
        <v>16</v>
      </c>
      <c r="D4" s="46" t="s">
        <v>17</v>
      </c>
      <c r="E4" s="47" t="s">
        <v>18</v>
      </c>
      <c r="F4" s="46" t="s">
        <v>60</v>
      </c>
      <c r="G4" s="46" t="s">
        <v>20</v>
      </c>
      <c r="H4" s="46" t="s">
        <v>61</v>
      </c>
      <c r="I4" s="46" t="s">
        <v>22</v>
      </c>
      <c r="J4" s="52" t="s">
        <v>62</v>
      </c>
      <c r="K4" s="48" t="s">
        <v>24</v>
      </c>
    </row>
    <row r="5" spans="1:13" s="97" customFormat="1" ht="39.5" thickBot="1" x14ac:dyDescent="0.3">
      <c r="A5" s="118" t="s">
        <v>63</v>
      </c>
      <c r="B5" s="119" t="s">
        <v>64</v>
      </c>
      <c r="C5" s="121" t="s">
        <v>65</v>
      </c>
      <c r="D5" s="121" t="s">
        <v>66</v>
      </c>
      <c r="E5" s="117" t="s">
        <v>67</v>
      </c>
      <c r="F5" s="121" t="s">
        <v>68</v>
      </c>
      <c r="G5" s="121" t="s">
        <v>69</v>
      </c>
      <c r="H5" s="121" t="s">
        <v>70</v>
      </c>
      <c r="I5" s="121" t="s">
        <v>67</v>
      </c>
      <c r="J5" s="37" t="s">
        <v>71</v>
      </c>
      <c r="K5" s="59" t="s">
        <v>83</v>
      </c>
    </row>
    <row r="6" spans="1:13" s="97" customFormat="1" ht="16.5" customHeight="1" x14ac:dyDescent="0.25">
      <c r="A6" s="38" t="s">
        <v>42</v>
      </c>
      <c r="B6" s="106">
        <v>2</v>
      </c>
      <c r="C6" s="107">
        <v>1</v>
      </c>
      <c r="D6" s="135">
        <f>+C6/B6</f>
        <v>0.5</v>
      </c>
      <c r="E6" s="136">
        <f>D6/0.56</f>
        <v>0.89285714285714279</v>
      </c>
      <c r="F6" s="107">
        <v>1</v>
      </c>
      <c r="G6" s="43">
        <v>1</v>
      </c>
      <c r="H6" s="139">
        <f>IF(F6&gt;0,G6/F6,0)</f>
        <v>1</v>
      </c>
      <c r="I6" s="136">
        <f>H6/0.56</f>
        <v>1.7857142857142856</v>
      </c>
      <c r="J6" s="108">
        <v>16660.150000000001</v>
      </c>
      <c r="K6" s="138">
        <f>(J6/9500)</f>
        <v>1.7537000000000003</v>
      </c>
    </row>
    <row r="7" spans="1:13" s="97" customFormat="1" ht="16.5" customHeight="1" x14ac:dyDescent="0.25">
      <c r="A7" s="17" t="s">
        <v>43</v>
      </c>
      <c r="B7" s="15">
        <v>56</v>
      </c>
      <c r="C7" s="32">
        <v>37</v>
      </c>
      <c r="D7" s="125">
        <f t="shared" ref="D7:D22" si="0">+C7/B7</f>
        <v>0.6607142857142857</v>
      </c>
      <c r="E7" s="126">
        <f>D7/0.56</f>
        <v>1.1798469387755102</v>
      </c>
      <c r="F7" s="32">
        <v>92</v>
      </c>
      <c r="G7" s="44">
        <v>64</v>
      </c>
      <c r="H7" s="129">
        <f t="shared" ref="H7:H22" si="1">+G7/F7</f>
        <v>0.69565217391304346</v>
      </c>
      <c r="I7" s="126">
        <f>H7/0.56</f>
        <v>1.2422360248447204</v>
      </c>
      <c r="J7" s="61">
        <v>14615.02</v>
      </c>
      <c r="K7" s="133">
        <f>(J7/9500)</f>
        <v>1.5384231578947369</v>
      </c>
    </row>
    <row r="8" spans="1:13" s="97" customFormat="1" ht="16.5" customHeight="1" x14ac:dyDescent="0.25">
      <c r="A8" s="17" t="s">
        <v>44</v>
      </c>
      <c r="B8" s="15">
        <v>2</v>
      </c>
      <c r="C8" s="32">
        <v>0</v>
      </c>
      <c r="D8" s="125">
        <f t="shared" si="0"/>
        <v>0</v>
      </c>
      <c r="E8" s="126">
        <f t="shared" ref="E8:E21" si="2">D8/0.56</f>
        <v>0</v>
      </c>
      <c r="F8" s="32">
        <v>1</v>
      </c>
      <c r="G8" s="44">
        <v>0</v>
      </c>
      <c r="H8" s="129">
        <f>IF(F8&gt;0,G8/F8,0)</f>
        <v>0</v>
      </c>
      <c r="I8" s="126">
        <f t="shared" ref="I8:I21" si="3">H8/0.56</f>
        <v>0</v>
      </c>
      <c r="J8" s="61">
        <v>0</v>
      </c>
      <c r="K8" s="133">
        <f t="shared" ref="K8:K20" si="4">(J8/9500)</f>
        <v>0</v>
      </c>
    </row>
    <row r="9" spans="1:13" s="97" customFormat="1" ht="16.5" customHeight="1" x14ac:dyDescent="0.25">
      <c r="A9" s="17" t="s">
        <v>45</v>
      </c>
      <c r="B9" s="15">
        <v>2</v>
      </c>
      <c r="C9" s="32">
        <v>1</v>
      </c>
      <c r="D9" s="125">
        <f t="shared" si="0"/>
        <v>0.5</v>
      </c>
      <c r="E9" s="126">
        <f t="shared" si="2"/>
        <v>0.89285714285714279</v>
      </c>
      <c r="F9" s="32">
        <v>2</v>
      </c>
      <c r="G9" s="44">
        <v>1</v>
      </c>
      <c r="H9" s="129">
        <f t="shared" si="1"/>
        <v>0.5</v>
      </c>
      <c r="I9" s="126">
        <f t="shared" si="3"/>
        <v>0.89285714285714279</v>
      </c>
      <c r="J9" s="61">
        <v>14678.54</v>
      </c>
      <c r="K9" s="133">
        <f t="shared" si="4"/>
        <v>1.5451094736842106</v>
      </c>
    </row>
    <row r="10" spans="1:13" s="97" customFormat="1" ht="16.5" customHeight="1" x14ac:dyDescent="0.25">
      <c r="A10" s="17" t="s">
        <v>72</v>
      </c>
      <c r="B10" s="15">
        <v>10</v>
      </c>
      <c r="C10" s="32">
        <v>3</v>
      </c>
      <c r="D10" s="125">
        <f>IF(B10&gt;0,C10/B10,0)</f>
        <v>0.3</v>
      </c>
      <c r="E10" s="126">
        <f t="shared" si="2"/>
        <v>0.5357142857142857</v>
      </c>
      <c r="F10" s="32">
        <v>14</v>
      </c>
      <c r="G10" s="44">
        <v>8</v>
      </c>
      <c r="H10" s="129">
        <f>IF(F10&gt;0,G10/F10,0)</f>
        <v>0.5714285714285714</v>
      </c>
      <c r="I10" s="126">
        <f t="shared" si="3"/>
        <v>1.0204081632653059</v>
      </c>
      <c r="J10" s="61">
        <v>18609.75</v>
      </c>
      <c r="K10" s="133">
        <f t="shared" si="4"/>
        <v>1.958921052631579</v>
      </c>
    </row>
    <row r="11" spans="1:13" s="97" customFormat="1" ht="16.5" customHeight="1" x14ac:dyDescent="0.25">
      <c r="A11" s="17" t="s">
        <v>47</v>
      </c>
      <c r="B11" s="15">
        <v>22</v>
      </c>
      <c r="C11" s="32">
        <v>14</v>
      </c>
      <c r="D11" s="125">
        <f t="shared" si="0"/>
        <v>0.63636363636363635</v>
      </c>
      <c r="E11" s="126">
        <f t="shared" si="2"/>
        <v>1.1363636363636362</v>
      </c>
      <c r="F11" s="32">
        <v>18</v>
      </c>
      <c r="G11" s="44">
        <v>10</v>
      </c>
      <c r="H11" s="129">
        <f t="shared" si="1"/>
        <v>0.55555555555555558</v>
      </c>
      <c r="I11" s="126">
        <f t="shared" si="3"/>
        <v>0.99206349206349198</v>
      </c>
      <c r="J11" s="61">
        <v>11377.33</v>
      </c>
      <c r="K11" s="133">
        <f t="shared" si="4"/>
        <v>1.1976136842105263</v>
      </c>
    </row>
    <row r="12" spans="1:13" s="97" customFormat="1" ht="16.5" customHeight="1" x14ac:dyDescent="0.25">
      <c r="A12" s="14" t="s">
        <v>73</v>
      </c>
      <c r="B12" s="15">
        <v>17</v>
      </c>
      <c r="C12" s="32">
        <v>11</v>
      </c>
      <c r="D12" s="125">
        <f t="shared" si="0"/>
        <v>0.6470588235294118</v>
      </c>
      <c r="E12" s="126">
        <f t="shared" si="2"/>
        <v>1.1554621848739495</v>
      </c>
      <c r="F12" s="32">
        <v>27</v>
      </c>
      <c r="G12" s="44">
        <v>14</v>
      </c>
      <c r="H12" s="129">
        <f>IF(F12&gt;0,G12/F12,0)</f>
        <v>0.51851851851851849</v>
      </c>
      <c r="I12" s="126">
        <f t="shared" si="3"/>
        <v>0.92592592592592582</v>
      </c>
      <c r="J12" s="61">
        <v>12344.75</v>
      </c>
      <c r="K12" s="133">
        <f t="shared" si="4"/>
        <v>1.2994473684210526</v>
      </c>
    </row>
    <row r="13" spans="1:13" s="97" customFormat="1" ht="16.5" customHeight="1" x14ac:dyDescent="0.25">
      <c r="A13" s="17" t="s">
        <v>74</v>
      </c>
      <c r="B13" s="15">
        <v>17</v>
      </c>
      <c r="C13" s="32">
        <v>10</v>
      </c>
      <c r="D13" s="125">
        <f t="shared" si="0"/>
        <v>0.58823529411764708</v>
      </c>
      <c r="E13" s="126">
        <f t="shared" si="2"/>
        <v>1.0504201680672269</v>
      </c>
      <c r="F13" s="32">
        <v>9</v>
      </c>
      <c r="G13" s="44">
        <v>4</v>
      </c>
      <c r="H13" s="129">
        <f t="shared" si="1"/>
        <v>0.44444444444444442</v>
      </c>
      <c r="I13" s="126">
        <f t="shared" si="3"/>
        <v>0.7936507936507935</v>
      </c>
      <c r="J13" s="61">
        <v>15214.485000000001</v>
      </c>
      <c r="K13" s="133">
        <f t="shared" si="4"/>
        <v>1.6015247368421053</v>
      </c>
    </row>
    <row r="14" spans="1:13" s="97" customFormat="1" ht="16.5" customHeight="1" x14ac:dyDescent="0.25">
      <c r="A14" s="17" t="s">
        <v>75</v>
      </c>
      <c r="B14" s="15">
        <v>35</v>
      </c>
      <c r="C14" s="32">
        <v>17</v>
      </c>
      <c r="D14" s="125">
        <f>IF(B14&gt;0,C14/B14,0)</f>
        <v>0.48571428571428571</v>
      </c>
      <c r="E14" s="126">
        <f t="shared" si="2"/>
        <v>0.86734693877551017</v>
      </c>
      <c r="F14" s="32">
        <v>47</v>
      </c>
      <c r="G14" s="44">
        <v>25</v>
      </c>
      <c r="H14" s="129">
        <f>IF(F14&gt;0,G14/F14,0)</f>
        <v>0.53191489361702127</v>
      </c>
      <c r="I14" s="126">
        <f t="shared" si="3"/>
        <v>0.94984802431610926</v>
      </c>
      <c r="J14" s="61">
        <v>9819.58</v>
      </c>
      <c r="K14" s="133">
        <f t="shared" si="4"/>
        <v>1.0336399999999999</v>
      </c>
    </row>
    <row r="15" spans="1:13" s="97" customFormat="1" ht="16.5" customHeight="1" x14ac:dyDescent="0.25">
      <c r="A15" s="17" t="s">
        <v>51</v>
      </c>
      <c r="B15" s="15">
        <v>11</v>
      </c>
      <c r="C15" s="32">
        <v>2</v>
      </c>
      <c r="D15" s="125">
        <f t="shared" si="0"/>
        <v>0.18181818181818182</v>
      </c>
      <c r="E15" s="126">
        <f t="shared" si="2"/>
        <v>0.32467532467532467</v>
      </c>
      <c r="F15" s="32">
        <v>8</v>
      </c>
      <c r="G15" s="44">
        <v>3</v>
      </c>
      <c r="H15" s="129">
        <f t="shared" si="1"/>
        <v>0.375</v>
      </c>
      <c r="I15" s="126">
        <f t="shared" si="3"/>
        <v>0.6696428571428571</v>
      </c>
      <c r="J15" s="61">
        <v>9654.77</v>
      </c>
      <c r="K15" s="133">
        <f t="shared" si="4"/>
        <v>1.0162915789473685</v>
      </c>
    </row>
    <row r="16" spans="1:13" s="97" customFormat="1" ht="16.5" customHeight="1" x14ac:dyDescent="0.25">
      <c r="A16" s="17" t="s">
        <v>76</v>
      </c>
      <c r="B16" s="15">
        <v>7</v>
      </c>
      <c r="C16" s="32">
        <v>3</v>
      </c>
      <c r="D16" s="125">
        <f t="shared" si="0"/>
        <v>0.42857142857142855</v>
      </c>
      <c r="E16" s="126">
        <f t="shared" si="2"/>
        <v>0.76530612244897944</v>
      </c>
      <c r="F16" s="32">
        <v>2</v>
      </c>
      <c r="G16" s="44">
        <v>2</v>
      </c>
      <c r="H16" s="129">
        <f>IF(F16&gt;0,G16/F16,0)</f>
        <v>1</v>
      </c>
      <c r="I16" s="126">
        <f t="shared" si="3"/>
        <v>1.7857142857142856</v>
      </c>
      <c r="J16" s="61">
        <v>30000</v>
      </c>
      <c r="K16" s="133">
        <f t="shared" si="4"/>
        <v>3.1578947368421053</v>
      </c>
    </row>
    <row r="17" spans="1:12" s="97" customFormat="1" ht="16.5" customHeight="1" x14ac:dyDescent="0.25">
      <c r="A17" s="17" t="s">
        <v>53</v>
      </c>
      <c r="B17" s="15">
        <v>19</v>
      </c>
      <c r="C17" s="32">
        <v>8</v>
      </c>
      <c r="D17" s="125">
        <f>IF(B17&gt;0,C17/B17,0)</f>
        <v>0.42105263157894735</v>
      </c>
      <c r="E17" s="126">
        <f t="shared" si="2"/>
        <v>0.75187969924812015</v>
      </c>
      <c r="F17" s="32">
        <v>24</v>
      </c>
      <c r="G17" s="44">
        <v>10</v>
      </c>
      <c r="H17" s="129">
        <f>IF(F17&gt;0,G17/F17,0)</f>
        <v>0.41666666666666669</v>
      </c>
      <c r="I17" s="126">
        <f t="shared" si="3"/>
        <v>0.74404761904761896</v>
      </c>
      <c r="J17" s="61">
        <v>7352.6949999999997</v>
      </c>
      <c r="K17" s="133">
        <f t="shared" si="4"/>
        <v>0.77396789473684202</v>
      </c>
    </row>
    <row r="18" spans="1:12" s="97" customFormat="1" ht="16.5" customHeight="1" x14ac:dyDescent="0.25">
      <c r="A18" s="17" t="s">
        <v>77</v>
      </c>
      <c r="B18" s="15">
        <v>9</v>
      </c>
      <c r="C18" s="32">
        <v>4</v>
      </c>
      <c r="D18" s="125">
        <f>IF(B18&gt;0,C18/B18,0)</f>
        <v>0.44444444444444442</v>
      </c>
      <c r="E18" s="126">
        <f t="shared" si="2"/>
        <v>0.7936507936507935</v>
      </c>
      <c r="F18" s="32">
        <v>9</v>
      </c>
      <c r="G18" s="44">
        <v>4</v>
      </c>
      <c r="H18" s="129">
        <f>IF(F18&gt;0,G18/F18,0)</f>
        <v>0.44444444444444442</v>
      </c>
      <c r="I18" s="126">
        <f t="shared" si="3"/>
        <v>0.7936507936507935</v>
      </c>
      <c r="J18" s="61">
        <v>9321.6350000000002</v>
      </c>
      <c r="K18" s="133">
        <f t="shared" si="4"/>
        <v>0.98122473684210532</v>
      </c>
    </row>
    <row r="19" spans="1:12" s="97" customFormat="1" ht="16.5" customHeight="1" x14ac:dyDescent="0.25">
      <c r="A19" s="17" t="s">
        <v>78</v>
      </c>
      <c r="B19" s="15">
        <v>18</v>
      </c>
      <c r="C19" s="32">
        <v>9</v>
      </c>
      <c r="D19" s="125">
        <f t="shared" si="0"/>
        <v>0.5</v>
      </c>
      <c r="E19" s="126">
        <f t="shared" si="2"/>
        <v>0.89285714285714279</v>
      </c>
      <c r="F19" s="32">
        <v>26</v>
      </c>
      <c r="G19" s="44">
        <v>13</v>
      </c>
      <c r="H19" s="129">
        <f t="shared" si="1"/>
        <v>0.5</v>
      </c>
      <c r="I19" s="126">
        <f t="shared" si="3"/>
        <v>0.89285714285714279</v>
      </c>
      <c r="J19" s="61">
        <v>14100</v>
      </c>
      <c r="K19" s="133">
        <f t="shared" si="4"/>
        <v>1.4842105263157894</v>
      </c>
    </row>
    <row r="20" spans="1:12" s="97" customFormat="1" ht="16.5" customHeight="1" x14ac:dyDescent="0.25">
      <c r="A20" s="17" t="s">
        <v>56</v>
      </c>
      <c r="B20" s="15">
        <v>5</v>
      </c>
      <c r="C20" s="32">
        <v>3</v>
      </c>
      <c r="D20" s="125">
        <f t="shared" si="0"/>
        <v>0.6</v>
      </c>
      <c r="E20" s="126">
        <f t="shared" si="2"/>
        <v>1.0714285714285714</v>
      </c>
      <c r="F20" s="32">
        <v>5</v>
      </c>
      <c r="G20" s="44">
        <v>3</v>
      </c>
      <c r="H20" s="129">
        <f t="shared" si="1"/>
        <v>0.6</v>
      </c>
      <c r="I20" s="126">
        <f t="shared" si="3"/>
        <v>1.0714285714285714</v>
      </c>
      <c r="J20" s="61">
        <v>13333.82</v>
      </c>
      <c r="K20" s="133">
        <f t="shared" si="4"/>
        <v>1.4035599999999999</v>
      </c>
    </row>
    <row r="21" spans="1:12" s="97" customFormat="1" ht="16.5" customHeight="1" thickBot="1" x14ac:dyDescent="0.3">
      <c r="A21" s="18" t="s">
        <v>57</v>
      </c>
      <c r="B21" s="19">
        <v>20</v>
      </c>
      <c r="C21" s="41">
        <v>9</v>
      </c>
      <c r="D21" s="127">
        <f t="shared" si="0"/>
        <v>0.45</v>
      </c>
      <c r="E21" s="126">
        <f t="shared" si="2"/>
        <v>0.80357142857142849</v>
      </c>
      <c r="F21" s="34">
        <v>27</v>
      </c>
      <c r="G21" s="70">
        <v>14</v>
      </c>
      <c r="H21" s="130">
        <f t="shared" si="1"/>
        <v>0.51851851851851849</v>
      </c>
      <c r="I21" s="126">
        <f t="shared" si="3"/>
        <v>0.92592592592592582</v>
      </c>
      <c r="J21" s="95">
        <v>7247.26</v>
      </c>
      <c r="K21" s="133">
        <f>(J21/9500)</f>
        <v>0.76286947368421054</v>
      </c>
    </row>
    <row r="22" spans="1:12" s="98" customFormat="1" ht="16.5" customHeight="1" thickBot="1" x14ac:dyDescent="0.3">
      <c r="A22" s="21" t="s">
        <v>79</v>
      </c>
      <c r="B22" s="22">
        <v>252</v>
      </c>
      <c r="C22" s="42">
        <v>132</v>
      </c>
      <c r="D22" s="128">
        <f t="shared" si="0"/>
        <v>0.52380952380952384</v>
      </c>
      <c r="E22" s="132">
        <f>D22/0.56</f>
        <v>0.93537414965986387</v>
      </c>
      <c r="F22" s="102">
        <v>312</v>
      </c>
      <c r="G22" s="42">
        <v>176</v>
      </c>
      <c r="H22" s="128">
        <f t="shared" si="1"/>
        <v>0.5641025641025641</v>
      </c>
      <c r="I22" s="132">
        <f>H22/0.56</f>
        <v>1.0073260073260073</v>
      </c>
      <c r="J22" s="103">
        <v>12329.01</v>
      </c>
      <c r="K22" s="134">
        <f>(J22/9500)</f>
        <v>1.2977905263157894</v>
      </c>
    </row>
    <row r="23" spans="1:12" s="98" customFormat="1" ht="16.5" customHeight="1" x14ac:dyDescent="0.25">
      <c r="A23" s="173" t="s">
        <v>91</v>
      </c>
      <c r="B23" s="199"/>
      <c r="C23" s="199"/>
      <c r="D23" s="199"/>
      <c r="E23" s="199"/>
      <c r="F23" s="199"/>
      <c r="G23" s="199"/>
      <c r="H23" s="199"/>
      <c r="I23" s="199"/>
      <c r="J23" s="199"/>
      <c r="K23" s="200"/>
      <c r="L23" s="101"/>
    </row>
    <row r="24" spans="1:12" s="99" customFormat="1" ht="123" customHeight="1" thickBot="1" x14ac:dyDescent="0.35">
      <c r="A24" s="170" t="str">
        <f>+'2 - Job Seeker'!A26:K26</f>
        <v>Q2 EE Denominator:  Job Seekers who exited during the cohort period excluding those who left for exclusionary reasons.                                                                                                                                                                                                                                                                                                                         Q2 EE Numerator:  Job Seekers in the denominator who are employed in the 2nd quarter after their exit quarter.
Q4 EE Denominator:  Job Seekers who exited during the cohort period excluding those who left for exclusionary reasons.                                                                                                                                                                                                                                                                                                                         Q4 EE Numerator:  Job Seekers in the denominator who are employed in the 4th quarter after their exit quarter.
Q2 Median Earnings:   The median of the 2nd quarter earnings of those Job Seekers who were employed in the 2nd quarter after their exit quarter.
Refer to Tab 13 to see report period cohorts.</v>
      </c>
      <c r="B24" s="171"/>
      <c r="C24" s="171"/>
      <c r="D24" s="171"/>
      <c r="E24" s="171"/>
      <c r="F24" s="171"/>
      <c r="G24" s="171"/>
      <c r="H24" s="171"/>
      <c r="I24" s="171"/>
      <c r="J24" s="171"/>
      <c r="K24" s="172"/>
    </row>
  </sheetData>
  <mergeCells count="5">
    <mergeCell ref="A1:K1"/>
    <mergeCell ref="A2:K2"/>
    <mergeCell ref="A3:K3"/>
    <mergeCell ref="A24:K24"/>
    <mergeCell ref="A23:K23"/>
  </mergeCells>
  <phoneticPr fontId="0" type="noConversion"/>
  <printOptions horizontalCentered="1" verticalCentered="1"/>
  <pageMargins left="0.3" right="0.3" top="0.3" bottom="0.3" header="0.12" footer="0.13"/>
  <pageSetup orientation="landscape" r:id="rId1"/>
  <headerFooter alignWithMargins="0"/>
  <ignoredErrors>
    <ignoredError sqref="D10 D14 H7:H15" formula="1"/>
  </ignoredError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M24"/>
  <sheetViews>
    <sheetView zoomScaleNormal="100" workbookViewId="0">
      <selection activeCell="A25" sqref="A25"/>
    </sheetView>
  </sheetViews>
  <sheetFormatPr defaultColWidth="9.1796875" defaultRowHeight="13" x14ac:dyDescent="0.3"/>
  <cols>
    <col min="1" max="1" width="19.1796875" style="24" customWidth="1"/>
    <col min="2" max="4" width="11.7265625" style="24" customWidth="1"/>
    <col min="5" max="5" width="10.81640625" style="24" customWidth="1"/>
    <col min="6" max="8" width="11.7265625" style="24" customWidth="1"/>
    <col min="9" max="9" width="10.81640625" style="24" customWidth="1"/>
    <col min="10" max="10" width="11.54296875" style="24" customWidth="1"/>
    <col min="11" max="11" width="10.81640625" style="24" customWidth="1"/>
    <col min="12" max="12" width="0" style="24" hidden="1" customWidth="1"/>
    <col min="13" max="16384" width="9.1796875" style="24"/>
  </cols>
  <sheetData>
    <row r="1" spans="1:13" ht="20.149999999999999" customHeight="1" x14ac:dyDescent="0.3">
      <c r="A1" s="190" t="str">
        <f>'1- Populations in Cohort'!A1:N1</f>
        <v xml:space="preserve">TAB 10 - LABOR EXCHANGE PERFORMANCE SUMMARY </v>
      </c>
      <c r="B1" s="191"/>
      <c r="C1" s="191"/>
      <c r="D1" s="191"/>
      <c r="E1" s="191"/>
      <c r="F1" s="191"/>
      <c r="G1" s="191"/>
      <c r="H1" s="191"/>
      <c r="I1" s="191"/>
      <c r="J1" s="191"/>
      <c r="K1" s="192"/>
    </row>
    <row r="2" spans="1:13" ht="20.149999999999999" customHeight="1" thickBot="1" x14ac:dyDescent="0.35">
      <c r="A2" s="193" t="str">
        <f>'1- Populations in Cohort'!A2:N2</f>
        <v>FY25 QUARTER ENDING SEPTEMBER 30, 2024</v>
      </c>
      <c r="B2" s="194"/>
      <c r="C2" s="194"/>
      <c r="D2" s="194"/>
      <c r="E2" s="194"/>
      <c r="F2" s="194"/>
      <c r="G2" s="194"/>
      <c r="H2" s="194"/>
      <c r="I2" s="194"/>
      <c r="J2" s="194"/>
      <c r="K2" s="195"/>
    </row>
    <row r="3" spans="1:13" s="96" customFormat="1" ht="20.149999999999999" customHeight="1" thickBot="1" x14ac:dyDescent="0.3">
      <c r="A3" s="196" t="s">
        <v>86</v>
      </c>
      <c r="B3" s="197"/>
      <c r="C3" s="197"/>
      <c r="D3" s="197"/>
      <c r="E3" s="197"/>
      <c r="F3" s="197"/>
      <c r="G3" s="197"/>
      <c r="H3" s="197"/>
      <c r="I3" s="197"/>
      <c r="J3" s="197"/>
      <c r="K3" s="198"/>
      <c r="L3" s="123"/>
      <c r="M3" s="124"/>
    </row>
    <row r="4" spans="1:13" s="96" customFormat="1" x14ac:dyDescent="0.25">
      <c r="A4" s="45" t="s">
        <v>14</v>
      </c>
      <c r="B4" s="53" t="s">
        <v>15</v>
      </c>
      <c r="C4" s="46" t="s">
        <v>16</v>
      </c>
      <c r="D4" s="46" t="s">
        <v>17</v>
      </c>
      <c r="E4" s="47" t="s">
        <v>18</v>
      </c>
      <c r="F4" s="46" t="s">
        <v>60</v>
      </c>
      <c r="G4" s="46" t="s">
        <v>20</v>
      </c>
      <c r="H4" s="46" t="s">
        <v>61</v>
      </c>
      <c r="I4" s="46" t="s">
        <v>22</v>
      </c>
      <c r="J4" s="52" t="s">
        <v>62</v>
      </c>
      <c r="K4" s="48" t="s">
        <v>24</v>
      </c>
    </row>
    <row r="5" spans="1:13" s="97" customFormat="1" ht="39.5" thickBot="1" x14ac:dyDescent="0.3">
      <c r="A5" s="118" t="s">
        <v>63</v>
      </c>
      <c r="B5" s="119" t="s">
        <v>64</v>
      </c>
      <c r="C5" s="121" t="s">
        <v>65</v>
      </c>
      <c r="D5" s="121" t="s">
        <v>66</v>
      </c>
      <c r="E5" s="117" t="s">
        <v>67</v>
      </c>
      <c r="F5" s="121" t="s">
        <v>68</v>
      </c>
      <c r="G5" s="121" t="s">
        <v>69</v>
      </c>
      <c r="H5" s="121" t="s">
        <v>70</v>
      </c>
      <c r="I5" s="121" t="s">
        <v>67</v>
      </c>
      <c r="J5" s="37" t="s">
        <v>71</v>
      </c>
      <c r="K5" s="59" t="s">
        <v>83</v>
      </c>
    </row>
    <row r="6" spans="1:13" s="97" customFormat="1" ht="16.5" customHeight="1" x14ac:dyDescent="0.25">
      <c r="A6" s="38" t="s">
        <v>42</v>
      </c>
      <c r="B6" s="106">
        <v>2</v>
      </c>
      <c r="C6" s="107">
        <v>1</v>
      </c>
      <c r="D6" s="135">
        <f>+C6/B6</f>
        <v>0.5</v>
      </c>
      <c r="E6" s="136">
        <f>D6/0.56</f>
        <v>0.89285714285714279</v>
      </c>
      <c r="F6" s="107">
        <v>1</v>
      </c>
      <c r="G6" s="43">
        <v>1</v>
      </c>
      <c r="H6" s="137">
        <f>+G6/F6</f>
        <v>1</v>
      </c>
      <c r="I6" s="136">
        <f>H6/0.56</f>
        <v>1.7857142857142856</v>
      </c>
      <c r="J6" s="108">
        <v>16660.150000000001</v>
      </c>
      <c r="K6" s="138">
        <f>(J6/9500)</f>
        <v>1.7537000000000003</v>
      </c>
    </row>
    <row r="7" spans="1:13" s="97" customFormat="1" ht="16.5" customHeight="1" x14ac:dyDescent="0.25">
      <c r="A7" s="17" t="s">
        <v>43</v>
      </c>
      <c r="B7" s="15">
        <v>66</v>
      </c>
      <c r="C7" s="32">
        <v>41</v>
      </c>
      <c r="D7" s="125">
        <f t="shared" ref="D7:D22" si="0">+C7/B7</f>
        <v>0.62121212121212122</v>
      </c>
      <c r="E7" s="126">
        <f>D7/0.56</f>
        <v>1.1093073593073592</v>
      </c>
      <c r="F7" s="32">
        <v>110</v>
      </c>
      <c r="G7" s="44">
        <v>75</v>
      </c>
      <c r="H7" s="129">
        <f t="shared" ref="H7:H22" si="1">+G7/F7</f>
        <v>0.68181818181818177</v>
      </c>
      <c r="I7" s="126">
        <f>H7/0.56</f>
        <v>1.2175324675324672</v>
      </c>
      <c r="J7" s="61">
        <v>14403.51</v>
      </c>
      <c r="K7" s="133">
        <f>(J7/9500)</f>
        <v>1.5161589473684212</v>
      </c>
    </row>
    <row r="8" spans="1:13" s="97" customFormat="1" ht="16.5" customHeight="1" x14ac:dyDescent="0.25">
      <c r="A8" s="17" t="s">
        <v>44</v>
      </c>
      <c r="B8" s="15">
        <v>2</v>
      </c>
      <c r="C8" s="32">
        <v>0</v>
      </c>
      <c r="D8" s="125">
        <f t="shared" si="0"/>
        <v>0</v>
      </c>
      <c r="E8" s="126">
        <f t="shared" ref="E8:E22" si="2">D8/0.56</f>
        <v>0</v>
      </c>
      <c r="F8" s="32">
        <v>1</v>
      </c>
      <c r="G8" s="44">
        <v>0</v>
      </c>
      <c r="H8" s="129">
        <f t="shared" si="1"/>
        <v>0</v>
      </c>
      <c r="I8" s="126">
        <f t="shared" ref="I8:I22" si="3">H8/0.56</f>
        <v>0</v>
      </c>
      <c r="J8" s="61">
        <v>0</v>
      </c>
      <c r="K8" s="133">
        <f t="shared" ref="K8:K20" si="4">(J8/9500)</f>
        <v>0</v>
      </c>
    </row>
    <row r="9" spans="1:13" s="97" customFormat="1" ht="16.5" customHeight="1" x14ac:dyDescent="0.25">
      <c r="A9" s="17" t="s">
        <v>45</v>
      </c>
      <c r="B9" s="15">
        <v>9</v>
      </c>
      <c r="C9" s="32">
        <v>5</v>
      </c>
      <c r="D9" s="125">
        <f t="shared" si="0"/>
        <v>0.55555555555555558</v>
      </c>
      <c r="E9" s="126">
        <f t="shared" si="2"/>
        <v>0.99206349206349198</v>
      </c>
      <c r="F9" s="32">
        <v>6</v>
      </c>
      <c r="G9" s="44">
        <v>3</v>
      </c>
      <c r="H9" s="129">
        <f t="shared" si="1"/>
        <v>0.5</v>
      </c>
      <c r="I9" s="126">
        <f t="shared" si="3"/>
        <v>0.89285714285714279</v>
      </c>
      <c r="J9" s="61">
        <v>2607.13</v>
      </c>
      <c r="K9" s="133">
        <f t="shared" si="4"/>
        <v>0.27443473684210529</v>
      </c>
    </row>
    <row r="10" spans="1:13" s="97" customFormat="1" ht="16.5" customHeight="1" x14ac:dyDescent="0.25">
      <c r="A10" s="17" t="s">
        <v>72</v>
      </c>
      <c r="B10" s="15">
        <v>34</v>
      </c>
      <c r="C10" s="32">
        <v>16</v>
      </c>
      <c r="D10" s="125">
        <f>IF(B10&gt;0,C10/B10,0)</f>
        <v>0.47058823529411764</v>
      </c>
      <c r="E10" s="126">
        <f t="shared" si="2"/>
        <v>0.84033613445378141</v>
      </c>
      <c r="F10" s="32">
        <v>34</v>
      </c>
      <c r="G10" s="44">
        <v>17</v>
      </c>
      <c r="H10" s="129">
        <f>IF(F10&gt;0,G10/F10,0)</f>
        <v>0.5</v>
      </c>
      <c r="I10" s="126">
        <f t="shared" si="3"/>
        <v>0.89285714285714279</v>
      </c>
      <c r="J10" s="61">
        <v>4937.62</v>
      </c>
      <c r="K10" s="133">
        <f t="shared" si="4"/>
        <v>0.51974947368421054</v>
      </c>
    </row>
    <row r="11" spans="1:13" s="97" customFormat="1" ht="16.5" customHeight="1" x14ac:dyDescent="0.25">
      <c r="A11" s="17" t="s">
        <v>47</v>
      </c>
      <c r="B11" s="15">
        <v>53</v>
      </c>
      <c r="C11" s="32">
        <v>32</v>
      </c>
      <c r="D11" s="125">
        <f t="shared" si="0"/>
        <v>0.60377358490566035</v>
      </c>
      <c r="E11" s="126">
        <f t="shared" si="2"/>
        <v>1.0781671159029649</v>
      </c>
      <c r="F11" s="32">
        <v>55</v>
      </c>
      <c r="G11" s="44">
        <v>31</v>
      </c>
      <c r="H11" s="129">
        <f t="shared" si="1"/>
        <v>0.5636363636363636</v>
      </c>
      <c r="I11" s="126">
        <f t="shared" si="3"/>
        <v>1.0064935064935063</v>
      </c>
      <c r="J11" s="61">
        <v>8466.3450000000012</v>
      </c>
      <c r="K11" s="133">
        <f t="shared" si="4"/>
        <v>0.89119421052631587</v>
      </c>
    </row>
    <row r="12" spans="1:13" s="97" customFormat="1" ht="16.5" customHeight="1" x14ac:dyDescent="0.25">
      <c r="A12" s="14" t="s">
        <v>73</v>
      </c>
      <c r="B12" s="15">
        <v>40</v>
      </c>
      <c r="C12" s="32">
        <v>23</v>
      </c>
      <c r="D12" s="125">
        <f t="shared" si="0"/>
        <v>0.57499999999999996</v>
      </c>
      <c r="E12" s="126">
        <f t="shared" si="2"/>
        <v>1.0267857142857142</v>
      </c>
      <c r="F12" s="32">
        <v>46</v>
      </c>
      <c r="G12" s="44">
        <v>26</v>
      </c>
      <c r="H12" s="129">
        <f t="shared" si="1"/>
        <v>0.56521739130434778</v>
      </c>
      <c r="I12" s="126">
        <f t="shared" si="3"/>
        <v>1.0093167701863353</v>
      </c>
      <c r="J12" s="61">
        <v>9506.25</v>
      </c>
      <c r="K12" s="133">
        <f t="shared" si="4"/>
        <v>1.0006578947368421</v>
      </c>
    </row>
    <row r="13" spans="1:13" s="97" customFormat="1" ht="16.5" customHeight="1" x14ac:dyDescent="0.25">
      <c r="A13" s="17" t="s">
        <v>74</v>
      </c>
      <c r="B13" s="15">
        <v>28</v>
      </c>
      <c r="C13" s="32">
        <v>18</v>
      </c>
      <c r="D13" s="125">
        <f t="shared" si="0"/>
        <v>0.6428571428571429</v>
      </c>
      <c r="E13" s="126">
        <f t="shared" si="2"/>
        <v>1.1479591836734693</v>
      </c>
      <c r="F13" s="32">
        <v>20</v>
      </c>
      <c r="G13" s="44">
        <v>12</v>
      </c>
      <c r="H13" s="129">
        <f t="shared" si="1"/>
        <v>0.6</v>
      </c>
      <c r="I13" s="126">
        <f t="shared" si="3"/>
        <v>1.0714285714285714</v>
      </c>
      <c r="J13" s="61">
        <v>14200.779999999999</v>
      </c>
      <c r="K13" s="133">
        <f t="shared" si="4"/>
        <v>1.494818947368421</v>
      </c>
    </row>
    <row r="14" spans="1:13" s="97" customFormat="1" ht="16.5" customHeight="1" x14ac:dyDescent="0.25">
      <c r="A14" s="17" t="s">
        <v>75</v>
      </c>
      <c r="B14" s="15">
        <v>67</v>
      </c>
      <c r="C14" s="32">
        <v>32</v>
      </c>
      <c r="D14" s="125">
        <f>IF(B14&gt;0,C14/B14,0)</f>
        <v>0.47761194029850745</v>
      </c>
      <c r="E14" s="126">
        <f t="shared" si="2"/>
        <v>0.85287846481876328</v>
      </c>
      <c r="F14" s="32">
        <v>95</v>
      </c>
      <c r="G14" s="44">
        <v>42</v>
      </c>
      <c r="H14" s="129">
        <f>IF(F14&gt;0,G14/F14,0)</f>
        <v>0.44210526315789472</v>
      </c>
      <c r="I14" s="126">
        <f t="shared" si="3"/>
        <v>0.78947368421052622</v>
      </c>
      <c r="J14" s="61">
        <v>9806.27</v>
      </c>
      <c r="K14" s="133">
        <f t="shared" si="4"/>
        <v>1.032238947368421</v>
      </c>
    </row>
    <row r="15" spans="1:13" s="97" customFormat="1" ht="16.5" customHeight="1" x14ac:dyDescent="0.25">
      <c r="A15" s="17" t="s">
        <v>51</v>
      </c>
      <c r="B15" s="15">
        <v>23</v>
      </c>
      <c r="C15" s="32">
        <v>9</v>
      </c>
      <c r="D15" s="125">
        <f t="shared" si="0"/>
        <v>0.39130434782608697</v>
      </c>
      <c r="E15" s="126">
        <f t="shared" si="2"/>
        <v>0.69875776397515521</v>
      </c>
      <c r="F15" s="32">
        <v>17</v>
      </c>
      <c r="G15" s="44">
        <v>7</v>
      </c>
      <c r="H15" s="129">
        <f t="shared" si="1"/>
        <v>0.41176470588235292</v>
      </c>
      <c r="I15" s="126">
        <f t="shared" si="3"/>
        <v>0.73529411764705876</v>
      </c>
      <c r="J15" s="61">
        <v>8923.2099999999991</v>
      </c>
      <c r="K15" s="133">
        <f t="shared" si="4"/>
        <v>0.93928526315789462</v>
      </c>
    </row>
    <row r="16" spans="1:13" s="97" customFormat="1" ht="16.5" customHeight="1" x14ac:dyDescent="0.25">
      <c r="A16" s="17" t="s">
        <v>76</v>
      </c>
      <c r="B16" s="15">
        <v>15</v>
      </c>
      <c r="C16" s="32">
        <v>9</v>
      </c>
      <c r="D16" s="125">
        <f t="shared" si="0"/>
        <v>0.6</v>
      </c>
      <c r="E16" s="126">
        <f t="shared" si="2"/>
        <v>1.0714285714285714</v>
      </c>
      <c r="F16" s="32">
        <v>3</v>
      </c>
      <c r="G16" s="44">
        <v>3</v>
      </c>
      <c r="H16" s="129">
        <f t="shared" si="1"/>
        <v>1</v>
      </c>
      <c r="I16" s="126">
        <f t="shared" si="3"/>
        <v>1.7857142857142856</v>
      </c>
      <c r="J16" s="61">
        <v>15106.5</v>
      </c>
      <c r="K16" s="133">
        <f t="shared" si="4"/>
        <v>1.5901578947368422</v>
      </c>
    </row>
    <row r="17" spans="1:12" s="97" customFormat="1" ht="16.5" customHeight="1" x14ac:dyDescent="0.25">
      <c r="A17" s="17" t="s">
        <v>53</v>
      </c>
      <c r="B17" s="15">
        <v>54</v>
      </c>
      <c r="C17" s="32">
        <v>26</v>
      </c>
      <c r="D17" s="125">
        <f t="shared" si="0"/>
        <v>0.48148148148148145</v>
      </c>
      <c r="E17" s="126">
        <f t="shared" si="2"/>
        <v>0.85978835978835966</v>
      </c>
      <c r="F17" s="32">
        <v>55</v>
      </c>
      <c r="G17" s="44">
        <v>27</v>
      </c>
      <c r="H17" s="129">
        <f t="shared" si="1"/>
        <v>0.49090909090909091</v>
      </c>
      <c r="I17" s="126">
        <f t="shared" si="3"/>
        <v>0.87662337662337653</v>
      </c>
      <c r="J17" s="61">
        <v>11133.939999999999</v>
      </c>
      <c r="K17" s="133">
        <f t="shared" si="4"/>
        <v>1.1719936842105261</v>
      </c>
    </row>
    <row r="18" spans="1:12" s="97" customFormat="1" ht="16.5" customHeight="1" x14ac:dyDescent="0.25">
      <c r="A18" s="17" t="s">
        <v>77</v>
      </c>
      <c r="B18" s="15">
        <v>21</v>
      </c>
      <c r="C18" s="32">
        <v>13</v>
      </c>
      <c r="D18" s="125">
        <f>IF(B18&gt;0,C18/B18,0)</f>
        <v>0.61904761904761907</v>
      </c>
      <c r="E18" s="126">
        <f t="shared" si="2"/>
        <v>1.1054421768707483</v>
      </c>
      <c r="F18" s="32">
        <v>17</v>
      </c>
      <c r="G18" s="44">
        <v>11</v>
      </c>
      <c r="H18" s="129">
        <f>IF(F18&gt;0,G18/F18,0)</f>
        <v>0.6470588235294118</v>
      </c>
      <c r="I18" s="126">
        <f t="shared" si="3"/>
        <v>1.1554621848739495</v>
      </c>
      <c r="J18" s="61">
        <v>10879.6</v>
      </c>
      <c r="K18" s="133">
        <f t="shared" si="4"/>
        <v>1.1452210526315789</v>
      </c>
    </row>
    <row r="19" spans="1:12" s="97" customFormat="1" ht="16.5" customHeight="1" x14ac:dyDescent="0.25">
      <c r="A19" s="17" t="s">
        <v>78</v>
      </c>
      <c r="B19" s="15">
        <v>30</v>
      </c>
      <c r="C19" s="32">
        <v>16</v>
      </c>
      <c r="D19" s="125">
        <f t="shared" si="0"/>
        <v>0.53333333333333333</v>
      </c>
      <c r="E19" s="126">
        <f t="shared" si="2"/>
        <v>0.95238095238095233</v>
      </c>
      <c r="F19" s="32">
        <v>45</v>
      </c>
      <c r="G19" s="44">
        <v>24</v>
      </c>
      <c r="H19" s="129">
        <f t="shared" si="1"/>
        <v>0.53333333333333333</v>
      </c>
      <c r="I19" s="126">
        <f t="shared" si="3"/>
        <v>0.95238095238095233</v>
      </c>
      <c r="J19" s="61">
        <v>13462.5</v>
      </c>
      <c r="K19" s="133">
        <f t="shared" si="4"/>
        <v>1.4171052631578946</v>
      </c>
    </row>
    <row r="20" spans="1:12" s="97" customFormat="1" ht="16.5" customHeight="1" x14ac:dyDescent="0.25">
      <c r="A20" s="17" t="s">
        <v>56</v>
      </c>
      <c r="B20" s="15">
        <v>32</v>
      </c>
      <c r="C20" s="32">
        <v>17</v>
      </c>
      <c r="D20" s="125">
        <f t="shared" si="0"/>
        <v>0.53125</v>
      </c>
      <c r="E20" s="126">
        <f t="shared" si="2"/>
        <v>0.94866071428571419</v>
      </c>
      <c r="F20" s="32">
        <v>35</v>
      </c>
      <c r="G20" s="44">
        <v>20</v>
      </c>
      <c r="H20" s="129">
        <f t="shared" si="1"/>
        <v>0.5714285714285714</v>
      </c>
      <c r="I20" s="126">
        <f t="shared" si="3"/>
        <v>1.0204081632653059</v>
      </c>
      <c r="J20" s="61">
        <v>8235</v>
      </c>
      <c r="K20" s="133">
        <f t="shared" si="4"/>
        <v>0.86684210526315786</v>
      </c>
    </row>
    <row r="21" spans="1:12" s="97" customFormat="1" ht="16.5" customHeight="1" thickBot="1" x14ac:dyDescent="0.3">
      <c r="A21" s="18" t="s">
        <v>57</v>
      </c>
      <c r="B21" s="19">
        <v>33</v>
      </c>
      <c r="C21" s="41">
        <v>14</v>
      </c>
      <c r="D21" s="127">
        <f t="shared" si="0"/>
        <v>0.42424242424242425</v>
      </c>
      <c r="E21" s="131">
        <f t="shared" si="2"/>
        <v>0.75757575757575757</v>
      </c>
      <c r="F21" s="34">
        <v>36</v>
      </c>
      <c r="G21" s="70">
        <v>18</v>
      </c>
      <c r="H21" s="130">
        <f t="shared" si="1"/>
        <v>0.5</v>
      </c>
      <c r="I21" s="131">
        <f t="shared" si="3"/>
        <v>0.89285714285714279</v>
      </c>
      <c r="J21" s="95">
        <v>8598.89</v>
      </c>
      <c r="K21" s="140">
        <f>(J21/9500)</f>
        <v>0.90514631578947358</v>
      </c>
    </row>
    <row r="22" spans="1:12" s="98" customFormat="1" ht="16.5" customHeight="1" thickBot="1" x14ac:dyDescent="0.3">
      <c r="A22" s="21" t="s">
        <v>79</v>
      </c>
      <c r="B22" s="22">
        <v>509</v>
      </c>
      <c r="C22" s="42">
        <v>272</v>
      </c>
      <c r="D22" s="128">
        <f t="shared" si="0"/>
        <v>0.53438113948919452</v>
      </c>
      <c r="E22" s="132">
        <f t="shared" si="2"/>
        <v>0.95425203480213294</v>
      </c>
      <c r="F22" s="102">
        <v>576</v>
      </c>
      <c r="G22" s="42">
        <v>317</v>
      </c>
      <c r="H22" s="128">
        <f t="shared" si="1"/>
        <v>0.55034722222222221</v>
      </c>
      <c r="I22" s="132">
        <f t="shared" si="3"/>
        <v>0.98276289682539675</v>
      </c>
      <c r="J22" s="103">
        <v>10397.099999999999</v>
      </c>
      <c r="K22" s="134">
        <f>(J22/9500)</f>
        <v>1.0944315789473682</v>
      </c>
    </row>
    <row r="23" spans="1:12" s="98" customFormat="1" ht="16.5" customHeight="1" x14ac:dyDescent="0.25">
      <c r="A23" s="173" t="s">
        <v>92</v>
      </c>
      <c r="B23" s="199"/>
      <c r="C23" s="199"/>
      <c r="D23" s="199"/>
      <c r="E23" s="199"/>
      <c r="F23" s="199"/>
      <c r="G23" s="199"/>
      <c r="H23" s="199"/>
      <c r="I23" s="199"/>
      <c r="J23" s="199"/>
      <c r="K23" s="200"/>
      <c r="L23" s="101"/>
    </row>
    <row r="24" spans="1:12" s="99" customFormat="1" ht="123" customHeight="1" thickBot="1" x14ac:dyDescent="0.35">
      <c r="A24" s="170" t="str">
        <f>+'2 - Job Seeker'!A26:K26</f>
        <v>Q2 EE Denominator:  Job Seekers who exited during the cohort period excluding those who left for exclusionary reasons.                                                                                                                                                                                                                                                                                                                         Q2 EE Numerator:  Job Seekers in the denominator who are employed in the 2nd quarter after their exit quarter.
Q4 EE Denominator:  Job Seekers who exited during the cohort period excluding those who left for exclusionary reasons.                                                                                                                                                                                                                                                                                                                         Q4 EE Numerator:  Job Seekers in the denominator who are employed in the 4th quarter after their exit quarter.
Q2 Median Earnings:   The median of the 2nd quarter earnings of those Job Seekers who were employed in the 2nd quarter after their exit quarter.
Refer to Tab 13 to see report period cohorts.</v>
      </c>
      <c r="B24" s="171"/>
      <c r="C24" s="171"/>
      <c r="D24" s="171"/>
      <c r="E24" s="171"/>
      <c r="F24" s="171"/>
      <c r="G24" s="171"/>
      <c r="H24" s="171"/>
      <c r="I24" s="171"/>
      <c r="J24" s="171"/>
      <c r="K24" s="172"/>
    </row>
  </sheetData>
  <mergeCells count="5">
    <mergeCell ref="A1:K1"/>
    <mergeCell ref="A2:K2"/>
    <mergeCell ref="A3:K3"/>
    <mergeCell ref="A23:K23"/>
    <mergeCell ref="A24:K24"/>
  </mergeCells>
  <printOptions horizontalCentered="1" verticalCentered="1"/>
  <pageMargins left="0.3" right="0.3" top="0.3" bottom="0.3" header="0.12" footer="0.13"/>
  <pageSetup orientation="landscape" r:id="rId1"/>
  <headerFooter alignWithMargins="0"/>
  <ignoredErrors>
    <ignoredError sqref="D10 D14 D18 H10 H14 H18" formula="1"/>
  </ignoredError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M24"/>
  <sheetViews>
    <sheetView zoomScaleNormal="100" workbookViewId="0">
      <selection activeCell="A25" sqref="A25"/>
    </sheetView>
  </sheetViews>
  <sheetFormatPr defaultColWidth="9.1796875" defaultRowHeight="13" x14ac:dyDescent="0.3"/>
  <cols>
    <col min="1" max="1" width="19.1796875" style="24" customWidth="1"/>
    <col min="2" max="4" width="11.7265625" style="24" customWidth="1"/>
    <col min="5" max="5" width="10.81640625" style="24" customWidth="1"/>
    <col min="6" max="8" width="11.7265625" style="24" customWidth="1"/>
    <col min="9" max="9" width="10.81640625" style="24" customWidth="1"/>
    <col min="10" max="10" width="11.54296875" style="24" customWidth="1"/>
    <col min="11" max="11" width="10.81640625" style="24" customWidth="1"/>
    <col min="12" max="12" width="0" style="24" hidden="1" customWidth="1"/>
    <col min="13" max="16384" width="9.1796875" style="24"/>
  </cols>
  <sheetData>
    <row r="1" spans="1:13" ht="20.149999999999999" customHeight="1" x14ac:dyDescent="0.3">
      <c r="A1" s="190" t="str">
        <f>'1- Populations in Cohort'!A1:N1</f>
        <v xml:space="preserve">TAB 10 - LABOR EXCHANGE PERFORMANCE SUMMARY </v>
      </c>
      <c r="B1" s="191"/>
      <c r="C1" s="191"/>
      <c r="D1" s="191"/>
      <c r="E1" s="191"/>
      <c r="F1" s="191"/>
      <c r="G1" s="191"/>
      <c r="H1" s="191"/>
      <c r="I1" s="191"/>
      <c r="J1" s="191"/>
      <c r="K1" s="192"/>
    </row>
    <row r="2" spans="1:13" ht="20.149999999999999" customHeight="1" thickBot="1" x14ac:dyDescent="0.35">
      <c r="A2" s="193" t="str">
        <f>'1- Populations in Cohort'!A2:N2</f>
        <v>FY25 QUARTER ENDING SEPTEMBER 30, 2024</v>
      </c>
      <c r="B2" s="194"/>
      <c r="C2" s="194"/>
      <c r="D2" s="194"/>
      <c r="E2" s="194"/>
      <c r="F2" s="194"/>
      <c r="G2" s="194"/>
      <c r="H2" s="194"/>
      <c r="I2" s="194"/>
      <c r="J2" s="194"/>
      <c r="K2" s="195"/>
    </row>
    <row r="3" spans="1:13" s="96" customFormat="1" ht="20.149999999999999" customHeight="1" thickBot="1" x14ac:dyDescent="0.3">
      <c r="A3" s="196" t="s">
        <v>87</v>
      </c>
      <c r="B3" s="197"/>
      <c r="C3" s="197"/>
      <c r="D3" s="197"/>
      <c r="E3" s="197"/>
      <c r="F3" s="197"/>
      <c r="G3" s="197"/>
      <c r="H3" s="197"/>
      <c r="I3" s="197"/>
      <c r="J3" s="197"/>
      <c r="K3" s="198"/>
      <c r="L3" s="123"/>
      <c r="M3" s="124"/>
    </row>
    <row r="4" spans="1:13" s="96" customFormat="1" x14ac:dyDescent="0.25">
      <c r="A4" s="45" t="s">
        <v>14</v>
      </c>
      <c r="B4" s="53" t="s">
        <v>15</v>
      </c>
      <c r="C4" s="46" t="s">
        <v>16</v>
      </c>
      <c r="D4" s="46" t="s">
        <v>17</v>
      </c>
      <c r="E4" s="47" t="s">
        <v>18</v>
      </c>
      <c r="F4" s="46" t="s">
        <v>60</v>
      </c>
      <c r="G4" s="46" t="s">
        <v>20</v>
      </c>
      <c r="H4" s="46" t="s">
        <v>61</v>
      </c>
      <c r="I4" s="46" t="s">
        <v>22</v>
      </c>
      <c r="J4" s="52" t="s">
        <v>62</v>
      </c>
      <c r="K4" s="48" t="s">
        <v>24</v>
      </c>
    </row>
    <row r="5" spans="1:13" s="97" customFormat="1" ht="39.5" thickBot="1" x14ac:dyDescent="0.3">
      <c r="A5" s="118" t="s">
        <v>63</v>
      </c>
      <c r="B5" s="119" t="s">
        <v>64</v>
      </c>
      <c r="C5" s="121" t="s">
        <v>65</v>
      </c>
      <c r="D5" s="121" t="s">
        <v>66</v>
      </c>
      <c r="E5" s="117" t="s">
        <v>67</v>
      </c>
      <c r="F5" s="121" t="s">
        <v>68</v>
      </c>
      <c r="G5" s="121" t="s">
        <v>69</v>
      </c>
      <c r="H5" s="121" t="s">
        <v>70</v>
      </c>
      <c r="I5" s="121" t="s">
        <v>67</v>
      </c>
      <c r="J5" s="37" t="s">
        <v>71</v>
      </c>
      <c r="K5" s="59" t="s">
        <v>83</v>
      </c>
    </row>
    <row r="6" spans="1:13" s="97" customFormat="1" ht="16.5" customHeight="1" x14ac:dyDescent="0.25">
      <c r="A6" s="38" t="s">
        <v>42</v>
      </c>
      <c r="B6" s="106">
        <v>911</v>
      </c>
      <c r="C6" s="107">
        <v>595</v>
      </c>
      <c r="D6" s="135">
        <f>+C6/B6</f>
        <v>0.65312843029637757</v>
      </c>
      <c r="E6" s="136">
        <f>D6/0.635</f>
        <v>1.0285487091281535</v>
      </c>
      <c r="F6" s="107">
        <v>740</v>
      </c>
      <c r="G6" s="43">
        <v>505</v>
      </c>
      <c r="H6" s="137">
        <f>+G6/F6</f>
        <v>0.68243243243243246</v>
      </c>
      <c r="I6" s="136">
        <f>H6/0.67</f>
        <v>1.0185558693021379</v>
      </c>
      <c r="J6" s="108">
        <v>10306.39</v>
      </c>
      <c r="K6" s="138">
        <f>(J6/9500)</f>
        <v>1.0848831578947369</v>
      </c>
    </row>
    <row r="7" spans="1:13" s="97" customFormat="1" ht="16.5" customHeight="1" x14ac:dyDescent="0.25">
      <c r="A7" s="17" t="s">
        <v>43</v>
      </c>
      <c r="B7" s="15">
        <v>4074</v>
      </c>
      <c r="C7" s="32">
        <v>2742</v>
      </c>
      <c r="D7" s="125">
        <f t="shared" ref="D7:D22" si="0">+C7/B7</f>
        <v>0.67304860088365248</v>
      </c>
      <c r="E7" s="126">
        <f>D7/0.635</f>
        <v>1.059919056509689</v>
      </c>
      <c r="F7" s="32">
        <v>3226</v>
      </c>
      <c r="G7" s="44">
        <v>2307</v>
      </c>
      <c r="H7" s="129">
        <f t="shared" ref="H7:H22" si="1">+G7/F7</f>
        <v>0.71512709237445748</v>
      </c>
      <c r="I7" s="126">
        <f>H7/0.67</f>
        <v>1.0673538692156082</v>
      </c>
      <c r="J7" s="61">
        <v>14512</v>
      </c>
      <c r="K7" s="133">
        <f>(J7/9500)</f>
        <v>1.5275789473684211</v>
      </c>
    </row>
    <row r="8" spans="1:13" s="97" customFormat="1" ht="16.5" customHeight="1" x14ac:dyDescent="0.25">
      <c r="A8" s="17" t="s">
        <v>44</v>
      </c>
      <c r="B8" s="15">
        <v>3342</v>
      </c>
      <c r="C8" s="32">
        <v>2267</v>
      </c>
      <c r="D8" s="125">
        <f t="shared" si="0"/>
        <v>0.67833632555356072</v>
      </c>
      <c r="E8" s="126">
        <f t="shared" ref="E8:E20" si="2">D8/0.635</f>
        <v>1.0682461819741114</v>
      </c>
      <c r="F8" s="32">
        <v>2988</v>
      </c>
      <c r="G8" s="44">
        <v>2102</v>
      </c>
      <c r="H8" s="129">
        <f t="shared" si="1"/>
        <v>0.70348058902275767</v>
      </c>
      <c r="I8" s="126">
        <f t="shared" ref="I8:I20" si="3">H8/0.67</f>
        <v>1.0499710283921755</v>
      </c>
      <c r="J8" s="61">
        <v>12241.98</v>
      </c>
      <c r="K8" s="133">
        <f t="shared" ref="K8:K20" si="4">(J8/9500)</f>
        <v>1.2886294736842105</v>
      </c>
    </row>
    <row r="9" spans="1:13" s="97" customFormat="1" ht="16.5" customHeight="1" x14ac:dyDescent="0.25">
      <c r="A9" s="17" t="s">
        <v>45</v>
      </c>
      <c r="B9" s="15">
        <v>2586</v>
      </c>
      <c r="C9" s="32">
        <v>1680</v>
      </c>
      <c r="D9" s="125">
        <f t="shared" si="0"/>
        <v>0.64965197215777259</v>
      </c>
      <c r="E9" s="126">
        <f t="shared" si="2"/>
        <v>1.0230739719020041</v>
      </c>
      <c r="F9" s="32">
        <v>2506</v>
      </c>
      <c r="G9" s="44">
        <v>1791</v>
      </c>
      <c r="H9" s="129">
        <f t="shared" si="1"/>
        <v>0.71468475658419794</v>
      </c>
      <c r="I9" s="126">
        <f t="shared" si="3"/>
        <v>1.0666936665435789</v>
      </c>
      <c r="J9" s="61">
        <v>13266.075000000001</v>
      </c>
      <c r="K9" s="133">
        <f t="shared" si="4"/>
        <v>1.396428947368421</v>
      </c>
    </row>
    <row r="10" spans="1:13" s="97" customFormat="1" ht="16.5" customHeight="1" x14ac:dyDescent="0.25">
      <c r="A10" s="17" t="s">
        <v>72</v>
      </c>
      <c r="B10" s="15">
        <v>1033</v>
      </c>
      <c r="C10" s="32">
        <v>683</v>
      </c>
      <c r="D10" s="125">
        <f>IF(B10&gt;0,C10/B10,0)</f>
        <v>0.66118102613746366</v>
      </c>
      <c r="E10" s="126">
        <f t="shared" si="2"/>
        <v>1.0412299624212027</v>
      </c>
      <c r="F10" s="32">
        <v>1073</v>
      </c>
      <c r="G10" s="44">
        <v>704</v>
      </c>
      <c r="H10" s="129">
        <f>IF(F10&gt;0,G10/F10,0)</f>
        <v>0.65610438024231132</v>
      </c>
      <c r="I10" s="126">
        <f t="shared" si="3"/>
        <v>0.97926026901837504</v>
      </c>
      <c r="J10" s="61">
        <v>12000</v>
      </c>
      <c r="K10" s="133">
        <f t="shared" si="4"/>
        <v>1.263157894736842</v>
      </c>
    </row>
    <row r="11" spans="1:13" s="97" customFormat="1" ht="16.5" customHeight="1" x14ac:dyDescent="0.25">
      <c r="A11" s="17" t="s">
        <v>47</v>
      </c>
      <c r="B11" s="15">
        <v>4195</v>
      </c>
      <c r="C11" s="32">
        <v>2756</v>
      </c>
      <c r="D11" s="125">
        <f t="shared" si="0"/>
        <v>0.65697258641239575</v>
      </c>
      <c r="E11" s="126">
        <f t="shared" si="2"/>
        <v>1.0346024982872375</v>
      </c>
      <c r="F11" s="32">
        <v>3395</v>
      </c>
      <c r="G11" s="44">
        <v>2438</v>
      </c>
      <c r="H11" s="129">
        <f t="shared" si="1"/>
        <v>0.71811487481590575</v>
      </c>
      <c r="I11" s="126">
        <f t="shared" si="3"/>
        <v>1.0718132459938892</v>
      </c>
      <c r="J11" s="61">
        <v>12455.74</v>
      </c>
      <c r="K11" s="133">
        <f t="shared" si="4"/>
        <v>1.3111305263157895</v>
      </c>
    </row>
    <row r="12" spans="1:13" s="97" customFormat="1" ht="16.5" customHeight="1" x14ac:dyDescent="0.25">
      <c r="A12" s="14" t="s">
        <v>73</v>
      </c>
      <c r="B12" s="15">
        <v>989</v>
      </c>
      <c r="C12" s="32">
        <v>652</v>
      </c>
      <c r="D12" s="125">
        <f t="shared" si="0"/>
        <v>0.65925176946410513</v>
      </c>
      <c r="E12" s="126">
        <f t="shared" si="2"/>
        <v>1.0381917629355986</v>
      </c>
      <c r="F12" s="32">
        <v>975</v>
      </c>
      <c r="G12" s="44">
        <v>688</v>
      </c>
      <c r="H12" s="129">
        <f t="shared" si="1"/>
        <v>0.7056410256410256</v>
      </c>
      <c r="I12" s="126">
        <f t="shared" si="3"/>
        <v>1.053195560658247</v>
      </c>
      <c r="J12" s="61">
        <v>11221.264999999999</v>
      </c>
      <c r="K12" s="133">
        <f t="shared" si="4"/>
        <v>1.1811857894736841</v>
      </c>
    </row>
    <row r="13" spans="1:13" s="97" customFormat="1" ht="16.5" customHeight="1" x14ac:dyDescent="0.25">
      <c r="A13" s="17" t="s">
        <v>74</v>
      </c>
      <c r="B13" s="15">
        <v>2227</v>
      </c>
      <c r="C13" s="32">
        <v>1456</v>
      </c>
      <c r="D13" s="125">
        <f t="shared" si="0"/>
        <v>0.65379434216434662</v>
      </c>
      <c r="E13" s="126">
        <f t="shared" si="2"/>
        <v>1.0295973892351915</v>
      </c>
      <c r="F13" s="32">
        <v>1904</v>
      </c>
      <c r="G13" s="44">
        <v>1359</v>
      </c>
      <c r="H13" s="129">
        <f t="shared" si="1"/>
        <v>0.71376050420168069</v>
      </c>
      <c r="I13" s="126">
        <f t="shared" si="3"/>
        <v>1.0653141853756427</v>
      </c>
      <c r="J13" s="61">
        <v>14192</v>
      </c>
      <c r="K13" s="133">
        <f t="shared" si="4"/>
        <v>1.4938947368421052</v>
      </c>
    </row>
    <row r="14" spans="1:13" s="97" customFormat="1" ht="16.5" customHeight="1" x14ac:dyDescent="0.25">
      <c r="A14" s="17" t="s">
        <v>75</v>
      </c>
      <c r="B14" s="15">
        <v>1714</v>
      </c>
      <c r="C14" s="32">
        <v>1128</v>
      </c>
      <c r="D14" s="125">
        <f t="shared" si="0"/>
        <v>0.65810968494749122</v>
      </c>
      <c r="E14" s="126">
        <f t="shared" si="2"/>
        <v>1.0363932046417184</v>
      </c>
      <c r="F14" s="32">
        <v>1446</v>
      </c>
      <c r="G14" s="44">
        <v>1009</v>
      </c>
      <c r="H14" s="129">
        <f t="shared" si="1"/>
        <v>0.6977869986168741</v>
      </c>
      <c r="I14" s="126">
        <f t="shared" si="3"/>
        <v>1.0414731322639912</v>
      </c>
      <c r="J14" s="61">
        <v>10817.235000000001</v>
      </c>
      <c r="K14" s="133">
        <f t="shared" si="4"/>
        <v>1.1386563157894738</v>
      </c>
    </row>
    <row r="15" spans="1:13" s="97" customFormat="1" ht="16.5" customHeight="1" x14ac:dyDescent="0.25">
      <c r="A15" s="17" t="s">
        <v>51</v>
      </c>
      <c r="B15" s="15">
        <v>4312</v>
      </c>
      <c r="C15" s="32">
        <v>2940</v>
      </c>
      <c r="D15" s="125">
        <f t="shared" si="0"/>
        <v>0.68181818181818177</v>
      </c>
      <c r="E15" s="126">
        <f t="shared" si="2"/>
        <v>1.0737294201861129</v>
      </c>
      <c r="F15" s="32">
        <v>3634</v>
      </c>
      <c r="G15" s="44">
        <v>2605</v>
      </c>
      <c r="H15" s="129">
        <f t="shared" si="1"/>
        <v>0.71684094661529996</v>
      </c>
      <c r="I15" s="126">
        <f t="shared" si="3"/>
        <v>1.0699118606198506</v>
      </c>
      <c r="J15" s="61">
        <v>10002.32</v>
      </c>
      <c r="K15" s="133">
        <f t="shared" si="4"/>
        <v>1.0528757894736842</v>
      </c>
    </row>
    <row r="16" spans="1:13" s="97" customFormat="1" ht="16.5" customHeight="1" x14ac:dyDescent="0.25">
      <c r="A16" s="17" t="s">
        <v>76</v>
      </c>
      <c r="B16" s="15">
        <v>3678</v>
      </c>
      <c r="C16" s="32">
        <v>2467</v>
      </c>
      <c r="D16" s="125">
        <f t="shared" si="0"/>
        <v>0.67074497009244149</v>
      </c>
      <c r="E16" s="126">
        <f t="shared" si="2"/>
        <v>1.0562912914841598</v>
      </c>
      <c r="F16" s="32">
        <v>3007</v>
      </c>
      <c r="G16" s="44">
        <v>2124</v>
      </c>
      <c r="H16" s="129">
        <f t="shared" si="1"/>
        <v>0.70635184569338216</v>
      </c>
      <c r="I16" s="126">
        <f t="shared" si="3"/>
        <v>1.0542564861095256</v>
      </c>
      <c r="J16" s="61">
        <v>13794</v>
      </c>
      <c r="K16" s="133">
        <f t="shared" si="4"/>
        <v>1.452</v>
      </c>
    </row>
    <row r="17" spans="1:12" s="97" customFormat="1" ht="16.5" customHeight="1" x14ac:dyDescent="0.25">
      <c r="A17" s="17" t="s">
        <v>53</v>
      </c>
      <c r="B17" s="15">
        <v>5522</v>
      </c>
      <c r="C17" s="32">
        <v>3622</v>
      </c>
      <c r="D17" s="125">
        <f t="shared" si="0"/>
        <v>0.65592176747555231</v>
      </c>
      <c r="E17" s="126">
        <f t="shared" si="2"/>
        <v>1.0329476653158305</v>
      </c>
      <c r="F17" s="32">
        <v>4299</v>
      </c>
      <c r="G17" s="44">
        <v>3037</v>
      </c>
      <c r="H17" s="129">
        <f t="shared" si="1"/>
        <v>0.70644335892067922</v>
      </c>
      <c r="I17" s="126">
        <f t="shared" si="3"/>
        <v>1.054393073015939</v>
      </c>
      <c r="J17" s="61">
        <v>18750</v>
      </c>
      <c r="K17" s="133">
        <f t="shared" si="4"/>
        <v>1.9736842105263157</v>
      </c>
    </row>
    <row r="18" spans="1:12" s="97" customFormat="1" ht="16.5" customHeight="1" x14ac:dyDescent="0.25">
      <c r="A18" s="17" t="s">
        <v>77</v>
      </c>
      <c r="B18" s="15">
        <v>5441</v>
      </c>
      <c r="C18" s="32">
        <v>3554</v>
      </c>
      <c r="D18" s="125">
        <f>IF(B18&gt;0,C18/B18,0)</f>
        <v>0.6531887520676346</v>
      </c>
      <c r="E18" s="126">
        <f t="shared" si="2"/>
        <v>1.028643704043519</v>
      </c>
      <c r="F18" s="32">
        <v>4516</v>
      </c>
      <c r="G18" s="44">
        <v>3138</v>
      </c>
      <c r="H18" s="129">
        <f>IF(F18&gt;0,G18/F18,0)</f>
        <v>0.69486271036315328</v>
      </c>
      <c r="I18" s="126">
        <f t="shared" si="3"/>
        <v>1.0371085229300794</v>
      </c>
      <c r="J18" s="61">
        <v>18745.53</v>
      </c>
      <c r="K18" s="133">
        <f t="shared" si="4"/>
        <v>1.9732136842105261</v>
      </c>
    </row>
    <row r="19" spans="1:12" s="97" customFormat="1" ht="16.5" customHeight="1" x14ac:dyDescent="0.25">
      <c r="A19" s="17" t="s">
        <v>78</v>
      </c>
      <c r="B19" s="15">
        <v>2186</v>
      </c>
      <c r="C19" s="32">
        <v>1454</v>
      </c>
      <c r="D19" s="125">
        <f t="shared" si="0"/>
        <v>0.66514181152790486</v>
      </c>
      <c r="E19" s="126">
        <f t="shared" si="2"/>
        <v>1.0474674197289839</v>
      </c>
      <c r="F19" s="32">
        <v>1710</v>
      </c>
      <c r="G19" s="44">
        <v>1223</v>
      </c>
      <c r="H19" s="129">
        <f t="shared" si="1"/>
        <v>0.71520467836257307</v>
      </c>
      <c r="I19" s="126">
        <f t="shared" si="3"/>
        <v>1.0674696691978702</v>
      </c>
      <c r="J19" s="61">
        <v>12921.220000000001</v>
      </c>
      <c r="K19" s="133">
        <f t="shared" si="4"/>
        <v>1.3601284210526317</v>
      </c>
    </row>
    <row r="20" spans="1:12" s="97" customFormat="1" ht="16.5" customHeight="1" x14ac:dyDescent="0.25">
      <c r="A20" s="17" t="s">
        <v>56</v>
      </c>
      <c r="B20" s="15">
        <v>2566</v>
      </c>
      <c r="C20" s="32">
        <v>1665</v>
      </c>
      <c r="D20" s="125">
        <f t="shared" si="0"/>
        <v>0.64886983632112238</v>
      </c>
      <c r="E20" s="126">
        <f t="shared" si="2"/>
        <v>1.0218422619230274</v>
      </c>
      <c r="F20" s="32">
        <v>1751</v>
      </c>
      <c r="G20" s="44">
        <v>1237</v>
      </c>
      <c r="H20" s="129">
        <f t="shared" si="1"/>
        <v>0.70645345516847513</v>
      </c>
      <c r="I20" s="126">
        <f t="shared" si="3"/>
        <v>1.0544081420425002</v>
      </c>
      <c r="J20" s="61">
        <v>13933.46</v>
      </c>
      <c r="K20" s="133">
        <f t="shared" si="4"/>
        <v>1.46668</v>
      </c>
    </row>
    <row r="21" spans="1:12" s="97" customFormat="1" ht="16.5" customHeight="1" thickBot="1" x14ac:dyDescent="0.3">
      <c r="A21" s="18" t="s">
        <v>57</v>
      </c>
      <c r="B21" s="19">
        <v>3509</v>
      </c>
      <c r="C21" s="41">
        <v>2303</v>
      </c>
      <c r="D21" s="127">
        <f t="shared" si="0"/>
        <v>0.65631233969791969</v>
      </c>
      <c r="E21" s="126">
        <f>D21/0.635</f>
        <v>1.0335627396817633</v>
      </c>
      <c r="F21" s="34">
        <v>2941</v>
      </c>
      <c r="G21" s="70">
        <v>2067</v>
      </c>
      <c r="H21" s="130">
        <f t="shared" si="1"/>
        <v>0.70282216933015984</v>
      </c>
      <c r="I21" s="126">
        <f>H21/0.67</f>
        <v>1.0489883124330743</v>
      </c>
      <c r="J21" s="95">
        <v>15201</v>
      </c>
      <c r="K21" s="133">
        <f>(J21/9500)</f>
        <v>1.6001052631578947</v>
      </c>
    </row>
    <row r="22" spans="1:12" s="98" customFormat="1" ht="16.5" customHeight="1" thickBot="1" x14ac:dyDescent="0.3">
      <c r="A22" s="21" t="s">
        <v>79</v>
      </c>
      <c r="B22" s="22">
        <v>48285</v>
      </c>
      <c r="C22" s="42">
        <v>31964</v>
      </c>
      <c r="D22" s="128">
        <f t="shared" si="0"/>
        <v>0.66198612405508961</v>
      </c>
      <c r="E22" s="132">
        <f>D22/0.635</f>
        <v>1.0424978331576213</v>
      </c>
      <c r="F22" s="102">
        <v>40111</v>
      </c>
      <c r="G22" s="42">
        <v>28334</v>
      </c>
      <c r="H22" s="128">
        <f t="shared" si="1"/>
        <v>0.70638976839271028</v>
      </c>
      <c r="I22" s="132">
        <f>H22/0.67</f>
        <v>1.0543130871532989</v>
      </c>
      <c r="J22" s="103">
        <v>13657.44</v>
      </c>
      <c r="K22" s="134">
        <f>(J22/9500)</f>
        <v>1.4376252631578947</v>
      </c>
    </row>
    <row r="23" spans="1:12" s="98" customFormat="1" ht="16.5" customHeight="1" x14ac:dyDescent="0.25">
      <c r="A23" s="173" t="str">
        <f>'2 - Job Seeker'!A25:K25</f>
        <v>*State Labor Exchange Goals:   Q2 EE Rate = 63.5%    Q4 EE Rate = 67%    Median Earnings = $9500</v>
      </c>
      <c r="B23" s="199"/>
      <c r="C23" s="199"/>
      <c r="D23" s="199"/>
      <c r="E23" s="199"/>
      <c r="F23" s="199"/>
      <c r="G23" s="199"/>
      <c r="H23" s="199"/>
      <c r="I23" s="199"/>
      <c r="J23" s="199"/>
      <c r="K23" s="200"/>
      <c r="L23" s="101"/>
    </row>
    <row r="24" spans="1:12" s="99" customFormat="1" ht="123" customHeight="1" thickBot="1" x14ac:dyDescent="0.35">
      <c r="A24" s="170" t="str">
        <f>+'2 - Job Seeker'!A26:K26</f>
        <v>Q2 EE Denominator:  Job Seekers who exited during the cohort period excluding those who left for exclusionary reasons.                                                                                                                                                                                                                                                                                                                         Q2 EE Numerator:  Job Seekers in the denominator who are employed in the 2nd quarter after their exit quarter.
Q4 EE Denominator:  Job Seekers who exited during the cohort period excluding those who left for exclusionary reasons.                                                                                                                                                                                                                                                                                                                         Q4 EE Numerator:  Job Seekers in the denominator who are employed in the 4th quarter after their exit quarter.
Q2 Median Earnings:   The median of the 2nd quarter earnings of those Job Seekers who were employed in the 2nd quarter after their exit quarter.
Refer to Tab 13 to see report period cohorts.</v>
      </c>
      <c r="B24" s="171"/>
      <c r="C24" s="171"/>
      <c r="D24" s="171"/>
      <c r="E24" s="171"/>
      <c r="F24" s="171"/>
      <c r="G24" s="171"/>
      <c r="H24" s="171"/>
      <c r="I24" s="171"/>
      <c r="J24" s="171"/>
      <c r="K24" s="172"/>
    </row>
  </sheetData>
  <mergeCells count="5">
    <mergeCell ref="A1:K1"/>
    <mergeCell ref="A2:K2"/>
    <mergeCell ref="A3:K3"/>
    <mergeCell ref="A23:K23"/>
    <mergeCell ref="A24:K24"/>
  </mergeCells>
  <printOptions horizontalCentered="1" verticalCentered="1"/>
  <pageMargins left="0.3" right="0.3" top="0.3" bottom="0.3" header="0.12" footer="0.13"/>
  <pageSetup orientation="landscape" r:id="rId1"/>
  <headerFooter alignWithMargins="0"/>
  <ignoredErrors>
    <ignoredError sqref="D10 H10 D18 H18" formula="1"/>
  </ignoredError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5739B83D9EC05746835EEFEAC1333386" ma:contentTypeVersion="15" ma:contentTypeDescription="Create a new document." ma:contentTypeScope="" ma:versionID="9b87e86b3de12bebb9efce8f64cfffa1">
  <xsd:schema xmlns:xsd="http://www.w3.org/2001/XMLSchema" xmlns:xs="http://www.w3.org/2001/XMLSchema" xmlns:p="http://schemas.microsoft.com/office/2006/metadata/properties" xmlns:ns2="a543ae4e-6060-48c8-a421-709023b87e3c" xmlns:ns3="b72976aa-e7d9-498e-b08a-d3d9e47e4056" targetNamespace="http://schemas.microsoft.com/office/2006/metadata/properties" ma:root="true" ma:fieldsID="452bff954519939619209d9b805b32fe" ns2:_="" ns3:_="">
    <xsd:import namespace="a543ae4e-6060-48c8-a421-709023b87e3c"/>
    <xsd:import namespace="b72976aa-e7d9-498e-b08a-d3d9e47e4056"/>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AutoTags" minOccurs="0"/>
                <xsd:element ref="ns2:MediaServiceOCR" minOccurs="0"/>
                <xsd:element ref="ns2:MediaServiceGenerationTime" minOccurs="0"/>
                <xsd:element ref="ns2:MediaServiceEventHashCode" minOccurs="0"/>
                <xsd:element ref="ns3:SharedWithUsers" minOccurs="0"/>
                <xsd:element ref="ns3:SharedWithDetails" minOccurs="0"/>
                <xsd:element ref="ns2:lcf76f155ced4ddcb4097134ff3c332f" minOccurs="0"/>
                <xsd:element ref="ns3:TaxCatchAll" minOccurs="0"/>
                <xsd:element ref="ns2:MediaLengthInSeconds"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543ae4e-6060-48c8-a421-709023b87e3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Tags" ma:internalName="MediaServiceAutoTags" ma:readOnly="true">
      <xsd:simpleType>
        <xsd:restriction base="dms:Text"/>
      </xsd:simpleType>
    </xsd:element>
    <xsd:element name="MediaServiceOCR" ma:index="12" nillable="true" ma:displayName="Extracted Text" ma:internalName="MediaServiceOCR" ma:readOnly="true">
      <xsd:simpleType>
        <xsd:restriction base="dms:Note">
          <xsd:maxLength value="255"/>
        </xsd:restriction>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lcf76f155ced4ddcb4097134ff3c332f" ma:index="18" nillable="true" ma:taxonomy="true" ma:internalName="lcf76f155ced4ddcb4097134ff3c332f" ma:taxonomyFieldName="MediaServiceImageTags" ma:displayName="Image Tags" ma:readOnly="false" ma:fieldId="{5cf76f15-5ced-4ddc-b409-7134ff3c332f}" ma:taxonomyMulti="true" ma:sspId="9f123c60-6d59-4beb-a46f-4c7d903a1f29" ma:termSetId="09814cd3-568e-fe90-9814-8d621ff8fb84" ma:anchorId="fba54fb3-c3e1-fe81-a776-ca4b69148c4d" ma:open="true" ma:isKeyword="false">
      <xsd:complexType>
        <xsd:sequence>
          <xsd:element ref="pc:Terms" minOccurs="0" maxOccurs="1"/>
        </xsd:sequence>
      </xsd:complexType>
    </xsd:element>
    <xsd:element name="MediaLengthInSeconds" ma:index="20" nillable="true" ma:displayName="MediaLengthInSeconds" ma:hidden="true" ma:internalName="MediaLengthInSeconds" ma:readOnly="true">
      <xsd:simpleType>
        <xsd:restriction base="dms:Unknown"/>
      </xsd:simpleType>
    </xsd:element>
    <xsd:element name="MediaServiceObjectDetectorVersions" ma:index="21"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2"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b72976aa-e7d9-498e-b08a-d3d9e47e4056" elementFormDefault="qualified">
    <xsd:import namespace="http://schemas.microsoft.com/office/2006/documentManagement/types"/>
    <xsd:import namespace="http://schemas.microsoft.com/office/infopath/2007/PartnerControls"/>
    <xsd:element name="SharedWithUsers" ma:index="15"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6" nillable="true" ma:displayName="Shared With Details" ma:internalName="SharedWithDetails" ma:readOnly="true">
      <xsd:simpleType>
        <xsd:restriction base="dms:Note">
          <xsd:maxLength value="255"/>
        </xsd:restriction>
      </xsd:simpleType>
    </xsd:element>
    <xsd:element name="TaxCatchAll" ma:index="19" nillable="true" ma:displayName="Taxonomy Catch All Column" ma:hidden="true" ma:list="{2c7e6f66-5166-47a0-ad83-3c99a4fc2e00}" ma:internalName="TaxCatchAll" ma:showField="CatchAllData" ma:web="b72976aa-e7d9-498e-b08a-d3d9e47e4056">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LongProperties xmlns="http://schemas.microsoft.com/office/2006/metadata/long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8"?>
<p:properties xmlns:p="http://schemas.microsoft.com/office/2006/metadata/properties" xmlns:xsi="http://www.w3.org/2001/XMLSchema-instance" xmlns:pc="http://schemas.microsoft.com/office/infopath/2007/PartnerControls">
  <documentManagement>
    <TaxCatchAll xmlns="b72976aa-e7d9-498e-b08a-d3d9e47e4056" xsi:nil="true"/>
    <lcf76f155ced4ddcb4097134ff3c332f xmlns="a543ae4e-6060-48c8-a421-709023b87e3c">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F4C6CF3C-0049-402D-8D78-7AD93C9E1071}">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a543ae4e-6060-48c8-a421-709023b87e3c"/>
    <ds:schemaRef ds:uri="b72976aa-e7d9-498e-b08a-d3d9e47e4056"/>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5970324A-6472-4C98-B66D-322CB3D6BA22}">
  <ds:schemaRefs>
    <ds:schemaRef ds:uri="http://schemas.microsoft.com/office/2006/metadata/longProperties"/>
  </ds:schemaRefs>
</ds:datastoreItem>
</file>

<file path=customXml/itemProps3.xml><?xml version="1.0" encoding="utf-8"?>
<ds:datastoreItem xmlns:ds="http://schemas.openxmlformats.org/officeDocument/2006/customXml" ds:itemID="{FDF2DB92-CCA1-4144-81AB-C018EBF2FD0E}">
  <ds:schemaRefs>
    <ds:schemaRef ds:uri="http://schemas.microsoft.com/sharepoint/v3/contenttype/forms"/>
  </ds:schemaRefs>
</ds:datastoreItem>
</file>

<file path=customXml/itemProps4.xml><?xml version="1.0" encoding="utf-8"?>
<ds:datastoreItem xmlns:ds="http://schemas.openxmlformats.org/officeDocument/2006/customXml" ds:itemID="{11388747-ADF0-4514-929B-D05696B94FC7}">
  <ds:schemaRefs>
    <ds:schemaRef ds:uri="http://schemas.microsoft.com/office/2006/metadata/properties"/>
    <ds:schemaRef ds:uri="http://schemas.microsoft.com/office/infopath/2007/PartnerControls"/>
    <ds:schemaRef ds:uri="b72976aa-e7d9-498e-b08a-d3d9e47e4056"/>
    <ds:schemaRef ds:uri="a543ae4e-6060-48c8-a421-709023b87e3c"/>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9</vt:i4>
      </vt:variant>
      <vt:variant>
        <vt:lpstr>Named Ranges</vt:lpstr>
      </vt:variant>
      <vt:variant>
        <vt:i4>7</vt:i4>
      </vt:variant>
    </vt:vector>
  </HeadingPairs>
  <TitlesOfParts>
    <vt:vector size="16" baseType="lpstr">
      <vt:lpstr>Cover</vt:lpstr>
      <vt:lpstr>1- Populations in Cohort</vt:lpstr>
      <vt:lpstr>2 - Job Seeker</vt:lpstr>
      <vt:lpstr>3 - UI Claimant</vt:lpstr>
      <vt:lpstr>4 - Veteran</vt:lpstr>
      <vt:lpstr>5 - Disabled Veteran</vt:lpstr>
      <vt:lpstr>6 - DVOP Disabled Veteran</vt:lpstr>
      <vt:lpstr>7 - DVOP Veteran</vt:lpstr>
      <vt:lpstr>8 - RESEA</vt:lpstr>
      <vt:lpstr>'2 - Job Seeker'!Print_Area</vt:lpstr>
      <vt:lpstr>'3 - UI Claimant'!Print_Area</vt:lpstr>
      <vt:lpstr>'4 - Veteran'!Print_Area</vt:lpstr>
      <vt:lpstr>'5 - Disabled Veteran'!Print_Area</vt:lpstr>
      <vt:lpstr>'6 - DVOP Disabled Veteran'!Print_Area</vt:lpstr>
      <vt:lpstr>'7 - DVOP Veteran'!Print_Area</vt:lpstr>
      <vt:lpstr>'8 - RESEA'!Print_Area</vt:lpstr>
    </vt:vector>
  </TitlesOfParts>
  <Manager/>
  <Company>DCS</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Tab 10  LX Performance Summary by Area</dc:title>
  <dc:subject/>
  <dc:creator>Joan Boucher</dc:creator>
  <cp:keywords/>
  <dc:description/>
  <cp:lastModifiedBy>Boucher, Joan (DCS)</cp:lastModifiedBy>
  <cp:revision/>
  <dcterms:created xsi:type="dcterms:W3CDTF">2002-02-12T20:34:33Z</dcterms:created>
  <dcterms:modified xsi:type="dcterms:W3CDTF">2025-01-14T17:59:36Z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8" name="display_urn:schemas-microsoft-com:office:office#Editor">
    <vt:lpwstr>Boucher, Joan (DWD)</vt:lpwstr>
  </property>
  <property fmtid="{D5CDD505-2E9C-101B-9397-08002B2CF9AE}" pid="9" name="Order">
    <vt:lpwstr>18853000.0000000</vt:lpwstr>
  </property>
  <property fmtid="{D5CDD505-2E9C-101B-9397-08002B2CF9AE}" pid="10" name="display_urn:schemas-microsoft-com:office:office#Author">
    <vt:lpwstr>Boucher, Joan (DWD)</vt:lpwstr>
  </property>
  <property fmtid="{D5CDD505-2E9C-101B-9397-08002B2CF9AE}" pid="11" name="MediaServiceImageTags">
    <vt:lpwstr/>
  </property>
  <property fmtid="{D5CDD505-2E9C-101B-9397-08002B2CF9AE}" pid="12" name="ContentTypeId">
    <vt:lpwstr>0x0101005739B83D9EC05746835EEFEAC1333386</vt:lpwstr>
  </property>
</Properties>
</file>