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526" documentId="11_0AF0487787B1D6A6942B36392F02BFAF5E74A281" xr6:coauthVersionLast="47" xr6:coauthVersionMax="47" xr10:uidLastSave="{932D16EE-459D-4CD3-B324-41E7ECA876CD}"/>
  <bookViews>
    <workbookView xWindow="-110" yWindow="-110" windowWidth="19420" windowHeight="11020" tabRatio="938" activeTab="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9" l="1"/>
  <c r="D34" i="9"/>
  <c r="D33" i="9"/>
  <c r="D32" i="9"/>
  <c r="D31" i="9"/>
  <c r="D30" i="9"/>
  <c r="D29" i="9"/>
  <c r="D26" i="9"/>
  <c r="D25" i="9"/>
  <c r="D23" i="9"/>
  <c r="D24" i="9"/>
  <c r="D22" i="9"/>
  <c r="D21" i="9"/>
  <c r="D20" i="9"/>
  <c r="D18" i="9"/>
  <c r="D15" i="9"/>
  <c r="D14" i="9"/>
  <c r="D13" i="9"/>
  <c r="D12" i="9"/>
  <c r="D11" i="9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D37" i="9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<sst xmlns="http://schemas.openxmlformats.org/spreadsheetml/2006/main" count="416" uniqueCount="152">
  <si>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</si>
  <si>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</si>
  <si>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</si>
  <si>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</si>
  <si>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</si>
  <si>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</si>
  <si>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</si>
  <si>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</si>
  <si>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</si>
  <si>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</si>
  <si>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</si>
  <si>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</si>
  <si>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</si>
  <si>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</si>
  <si>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</si>
  <si>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</si>
  <si>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</si>
  <si>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</si>
  <si>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</si>
  <si>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</si>
  <si>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</si>
  <si>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</si>
  <si>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</si>
  <si>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</si>
  <si>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</si>
  <si>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</si>
  <si>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</si>
  <si>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</si>
  <si>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</si>
  <si>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</si>
  <si>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</si>
  <si>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</si>
  <si>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</si>
  <si>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</si>
  <si>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</si>
  <si>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</si>
  <si>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</si>
  <si>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</si>
  <si>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</si>
  <si>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</si>
  <si>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</si>
  <si>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</si>
  <si>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</si>
  <si>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</si>
  <si>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</si>
  <si>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</si>
  <si>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</si>
  <si>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</si>
  <si>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</si>
  <si>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</si>
  <si>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</si>
  <si>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</si>
  <si>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</si>
  <si>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</si>
  <si>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</si>
  <si>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</si>
  <si>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</si>
  <si>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</si>
  <si>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</si>
  <si>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</si>
  <si>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</si>
  <si>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</si>
  <si>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</si>
  <si>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</si>
  <si>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</si>
  <si>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</si>
  <si>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</si>
  <si>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</si>
  <si>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</si>
  <si>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</si>
  <si>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</si>
  <si>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</si>
  <si>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</si>
  <si>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</si>
  <si>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</si>
  <si>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</si>
  <si>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</si>
  <si>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</si>
  <si>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</si>
  <si>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</si>
  <si>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</si>
  <si>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</si>
  <si>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</si>
  <si>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</si>
  <si>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</si>
  <si>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</si>
  <si>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</si>
  <si>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</si>
  <si>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</si>
  <si>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</si>
  <si>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</si>
  <si>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</si>
  <si>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</si>
  <si>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</si>
  <si>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</si>
  <si>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</si>
  <si>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</si>
  <si>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</si>
  <si>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</si>
  <si>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</si>
  <si>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</si>
  <si>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</si>
  <si>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</si>
  <si>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</si>
  <si>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</si>
  <si>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</si>
  <si>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</si>
  <si>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</si>
  <si>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</si>
  <si>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</si>
  <si>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</si>
  <si>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</si>
  <si>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</si>
  <si>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</si>
  <si>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</si>
  <si>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</si>
  <si>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</si>
  <si>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</si>
  <si>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</si>
  <si>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</si>
  <si>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</si>
  <si>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</si>
  <si>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</si>
  <si>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</si>
  <si>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</si>
  <si>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</si>
  <si>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</si>
  <si>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</si>
  <si>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</si>
  <si>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</si>
  <si>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</si>
  <si>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</si>
  <si>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</si>
  <si>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</si>
  <si>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</si>
  <si>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</si>
  <si>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</si>
  <si>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</si>
  <si>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</si>
  <si>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</si>
  <si>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</si>
  <si>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</si>
  <si>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</si>
  <si>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</si>
  <si>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</si>
  <si>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</si>
  <si>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FY24 to FY25
Change by Category</t>
  </si>
  <si>
    <t>FY25 Quarter Ending December 31, 2024</t>
  </si>
  <si>
    <t>FY24 Qtr 2</t>
  </si>
  <si>
    <t>FY25 Qtr 2</t>
  </si>
  <si>
    <t>12/31/23
YTD Customers</t>
  </si>
  <si>
    <t>12/31/24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</si>
</sst>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opLeftCell="A12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125"/>
      <c r="D4" s="125"/>
      <c r="E4" s="125"/>
      <c r="F4" s="125"/>
      <c r="G4" s="6"/>
    </row>
    <row r="5" spans="2:20" ht="22" thickTop="1" thickBot="1" x14ac:dyDescent="0.55000000000000004">
      <c r="B5" s="2"/>
      <c r="C5" s="152" t="s">
        <v>0</v>
      </c>
      <c r="D5" s="152"/>
      <c r="E5" s="152"/>
      <c r="F5" s="152"/>
      <c r="G5" s="6"/>
    </row>
    <row r="6" spans="2:20" ht="23.25" customHeight="1" thickTop="1" thickBot="1" x14ac:dyDescent="0.4">
      <c r="B6" s="2"/>
      <c r="C6" s="127"/>
      <c r="D6" s="153" t="s">
        <v>1</v>
      </c>
      <c r="E6" s="154"/>
      <c r="F6" s="7"/>
      <c r="G6" s="6"/>
    </row>
    <row r="7" spans="2:20" ht="16.5" thickTop="1" thickBot="1" x14ac:dyDescent="0.4">
      <c r="B7" s="2"/>
      <c r="C7" s="127"/>
      <c r="D7" s="153" t="s">
        <v>147</v>
      </c>
      <c r="E7" s="154"/>
      <c r="F7" s="7"/>
      <c r="G7" s="6"/>
    </row>
    <row r="8" spans="2:20" ht="16.5" customHeight="1" thickTop="1" thickBot="1" x14ac:dyDescent="0.5">
      <c r="B8" s="2"/>
      <c r="C8" s="127"/>
      <c r="D8" s="140"/>
      <c r="E8" s="141"/>
      <c r="F8" s="7"/>
      <c r="G8" s="6"/>
    </row>
    <row r="9" spans="2:20" ht="19.5" thickTop="1" thickBot="1" x14ac:dyDescent="0.5">
      <c r="B9" s="2"/>
      <c r="C9" s="127"/>
      <c r="D9" s="140"/>
      <c r="E9" s="8" t="s">
        <v>2</v>
      </c>
      <c r="F9" s="7"/>
      <c r="G9" s="6"/>
    </row>
    <row r="10" spans="2:20" ht="19.5" thickTop="1" thickBot="1" x14ac:dyDescent="0.5">
      <c r="B10" s="2"/>
      <c r="C10" s="127"/>
      <c r="D10" s="140"/>
      <c r="E10" s="8"/>
      <c r="F10" s="7"/>
      <c r="G10" s="6"/>
    </row>
    <row r="11" spans="2:20" ht="19.5" thickTop="1" thickBot="1" x14ac:dyDescent="0.5">
      <c r="B11" s="2"/>
      <c r="C11" s="127"/>
      <c r="D11" s="141"/>
      <c r="E11" s="8" t="s">
        <v>3</v>
      </c>
      <c r="G11" s="6"/>
      <c r="S11" s="124"/>
      <c r="T11" s="124"/>
    </row>
    <row r="12" spans="2:20" ht="19.5" thickTop="1" thickBot="1" x14ac:dyDescent="0.5">
      <c r="B12" s="2"/>
      <c r="C12" s="127"/>
      <c r="D12" s="141"/>
      <c r="E12" s="8" t="s">
        <v>4</v>
      </c>
      <c r="G12" s="6"/>
    </row>
    <row r="13" spans="2:20" ht="19.5" thickTop="1" thickBot="1" x14ac:dyDescent="0.5">
      <c r="B13" s="2"/>
      <c r="C13" s="127"/>
      <c r="D13" s="9"/>
      <c r="E13" s="8" t="s">
        <v>5</v>
      </c>
      <c r="G13" s="6"/>
    </row>
    <row r="14" spans="2:20" ht="19.5" thickTop="1" thickBot="1" x14ac:dyDescent="0.5">
      <c r="B14" s="2"/>
      <c r="C14" s="127"/>
      <c r="D14" s="9"/>
      <c r="E14" s="8" t="s">
        <v>6</v>
      </c>
      <c r="G14" s="6"/>
    </row>
    <row r="15" spans="2:20" ht="19.5" thickTop="1" thickBot="1" x14ac:dyDescent="0.5">
      <c r="B15" s="2"/>
      <c r="C15" s="127"/>
      <c r="D15" s="9"/>
      <c r="E15" s="8" t="s">
        <v>7</v>
      </c>
      <c r="G15" s="6"/>
    </row>
    <row r="16" spans="2:20" ht="19.5" thickTop="1" thickBot="1" x14ac:dyDescent="0.5">
      <c r="B16" s="2"/>
      <c r="C16" s="127"/>
      <c r="D16" s="9"/>
      <c r="E16" s="8" t="s">
        <v>8</v>
      </c>
      <c r="G16" s="6"/>
    </row>
    <row r="17" spans="2:7" ht="19.5" thickTop="1" thickBot="1" x14ac:dyDescent="0.5">
      <c r="B17" s="2"/>
      <c r="C17" s="127"/>
      <c r="D17" s="9"/>
      <c r="E17" s="8"/>
      <c r="G17" s="6"/>
    </row>
    <row r="18" spans="2:7" ht="24.75" customHeight="1" thickTop="1" thickBot="1" x14ac:dyDescent="0.5">
      <c r="B18" s="2"/>
      <c r="D18" s="141"/>
      <c r="E18" s="10" t="s">
        <v>9</v>
      </c>
      <c r="F18" s="11"/>
      <c r="G18" s="6"/>
    </row>
    <row r="19" spans="2:7" ht="24.75" customHeight="1" thickTop="1" thickBot="1" x14ac:dyDescent="0.5">
      <c r="B19" s="2"/>
      <c r="D19" s="141"/>
      <c r="E19" s="10"/>
      <c r="F19" s="11"/>
      <c r="G19" s="6"/>
    </row>
    <row r="20" spans="2:7" ht="19.5" thickTop="1" thickBot="1" x14ac:dyDescent="0.5">
      <c r="B20" s="2"/>
      <c r="C20" s="127"/>
      <c r="D20" s="9"/>
      <c r="E20" s="8" t="s">
        <v>10</v>
      </c>
      <c r="G20" s="6"/>
    </row>
    <row r="21" spans="2:7" ht="19.5" thickTop="1" thickBot="1" x14ac:dyDescent="0.5">
      <c r="B21" s="2"/>
      <c r="C21" s="127"/>
      <c r="D21" s="9"/>
      <c r="E21" s="8" t="s">
        <v>11</v>
      </c>
      <c r="G21" s="6"/>
    </row>
    <row r="22" spans="2:7" ht="19.5" thickTop="1" thickBot="1" x14ac:dyDescent="0.5">
      <c r="B22" s="2"/>
      <c r="C22" s="127"/>
      <c r="D22" s="141"/>
      <c r="E22" s="8"/>
      <c r="G22" s="6"/>
    </row>
    <row r="23" spans="2:7" ht="14" thickTop="1" thickBot="1" x14ac:dyDescent="0.35">
      <c r="B23" s="2"/>
      <c r="E23" s="12"/>
      <c r="G23" s="6"/>
    </row>
    <row r="24" spans="2:7" ht="14" thickTop="1" thickBot="1" x14ac:dyDescent="0.35">
      <c r="B24" s="2"/>
      <c r="C24" s="13"/>
      <c r="D24" s="13"/>
      <c r="E24" s="13"/>
      <c r="F24" s="13"/>
      <c r="G24" s="6"/>
    </row>
    <row r="25" spans="2:7" ht="4.5" customHeight="1" thickTop="1" x14ac:dyDescent="0.3">
      <c r="B25" s="2"/>
      <c r="C25" s="3" t="s">
        <v>12</v>
      </c>
      <c r="D25" s="3"/>
      <c r="E25" s="3"/>
      <c r="F25" s="3"/>
      <c r="G25" s="6"/>
    </row>
    <row r="26" spans="2:7" ht="12.75" customHeight="1" x14ac:dyDescent="0.3">
      <c r="C26" s="14" t="s">
        <v>13</v>
      </c>
    </row>
    <row r="27" spans="2:7" ht="26.25" customHeight="1" x14ac:dyDescent="0.3">
      <c r="C27" s="151" t="s">
        <v>14</v>
      </c>
      <c r="D27" s="151"/>
      <c r="E27" s="151"/>
      <c r="F27" s="151"/>
    </row>
    <row r="28" spans="2:7" x14ac:dyDescent="0.3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zoomScale="90" zoomScaleNormal="90" workbookViewId="0">
      <selection activeCell="A33" sqref="A33"/>
    </sheetView>
  </sheetViews>
  <sheetFormatPr defaultColWidth="9.1796875" defaultRowHeight="13" x14ac:dyDescent="0.3"/>
  <cols>
    <col min="1" max="1" width="18.7265625" style="11" customWidth="1"/>
    <col min="2" max="2" width="7.453125" style="11" customWidth="1"/>
    <col min="3" max="3" width="7.26953125" style="11" customWidth="1"/>
    <col min="4" max="4" width="7" style="11" customWidth="1"/>
    <col min="5" max="6" width="7.26953125" style="11" customWidth="1"/>
    <col min="7" max="10" width="6.7265625" style="11" customWidth="1"/>
    <col min="11" max="12" width="7.26953125" style="11" customWidth="1"/>
    <col min="13" max="16" width="6.7265625" style="11" customWidth="1"/>
    <col min="17" max="16384" width="9.1796875" style="11"/>
  </cols>
  <sheetData>
    <row r="1" spans="1:18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ht="15.5" x14ac:dyDescent="0.3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27"/>
      <c r="R2" s="127"/>
    </row>
    <row r="3" spans="1:18" ht="15.5" x14ac:dyDescent="0.35">
      <c r="A3" s="153" t="s">
        <v>147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6"/>
      <c r="R3" s="16"/>
    </row>
    <row r="5" spans="1:18" ht="18.5" x14ac:dyDescent="0.45">
      <c r="A5" s="155" t="s">
        <v>15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8"/>
      <c r="R5" s="8"/>
    </row>
    <row r="6" spans="1:18" ht="6.75" customHeight="1" thickBot="1" x14ac:dyDescent="0.35"/>
    <row r="7" spans="1:18" ht="13.5" thickTop="1" x14ac:dyDescent="0.3">
      <c r="A7" s="138" t="s">
        <v>16</v>
      </c>
      <c r="B7" s="159" t="s">
        <v>17</v>
      </c>
      <c r="C7" s="159"/>
      <c r="D7" s="159"/>
      <c r="E7" s="156" t="s">
        <v>18</v>
      </c>
      <c r="F7" s="157"/>
      <c r="G7" s="158"/>
      <c r="H7" s="156" t="s">
        <v>19</v>
      </c>
      <c r="I7" s="157"/>
      <c r="J7" s="158"/>
      <c r="K7" s="156" t="s">
        <v>20</v>
      </c>
      <c r="L7" s="157"/>
      <c r="M7" s="158"/>
      <c r="N7" s="159" t="s">
        <v>21</v>
      </c>
      <c r="O7" s="159"/>
      <c r="P7" s="160"/>
    </row>
    <row r="8" spans="1:18" ht="25.5" customHeight="1" x14ac:dyDescent="0.3">
      <c r="A8" s="17"/>
      <c r="B8" s="161" t="s">
        <v>22</v>
      </c>
      <c r="C8" s="161"/>
      <c r="D8" s="161"/>
      <c r="E8" s="164" t="s">
        <v>23</v>
      </c>
      <c r="F8" s="165"/>
      <c r="G8" s="166"/>
      <c r="H8" s="162" t="s">
        <v>24</v>
      </c>
      <c r="I8" s="162"/>
      <c r="J8" s="162"/>
      <c r="K8" s="162" t="s">
        <v>25</v>
      </c>
      <c r="L8" s="162"/>
      <c r="M8" s="162"/>
      <c r="N8" s="161" t="s">
        <v>26</v>
      </c>
      <c r="O8" s="161"/>
      <c r="P8" s="168"/>
    </row>
    <row r="9" spans="1:18" ht="26" x14ac:dyDescent="0.3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5" customHeight="1" x14ac:dyDescent="0.3">
      <c r="A10" s="19" t="s">
        <v>30</v>
      </c>
      <c r="B10" s="142">
        <v>3250</v>
      </c>
      <c r="C10" s="20">
        <v>2352</v>
      </c>
      <c r="D10" s="21">
        <f>C10/B10</f>
        <v>0.72369230769230775</v>
      </c>
      <c r="E10" s="106">
        <v>2900</v>
      </c>
      <c r="F10" s="20">
        <v>2150</v>
      </c>
      <c r="G10" s="22">
        <f>F10/E10</f>
        <v>0.74137931034482762</v>
      </c>
      <c r="H10" s="106">
        <v>200</v>
      </c>
      <c r="I10" s="20">
        <v>198</v>
      </c>
      <c r="J10" s="22">
        <f>I10/H10</f>
        <v>0.99</v>
      </c>
      <c r="K10" s="104">
        <v>1900</v>
      </c>
      <c r="L10" s="20">
        <v>1293</v>
      </c>
      <c r="M10" s="21">
        <f>L10/K10</f>
        <v>0.68052631578947365</v>
      </c>
      <c r="N10" s="104">
        <v>150</v>
      </c>
      <c r="O10" s="20">
        <v>80</v>
      </c>
      <c r="P10" s="23">
        <f>O10/N10</f>
        <v>0.53333333333333333</v>
      </c>
    </row>
    <row r="11" spans="1:18" ht="14.15" customHeight="1" x14ac:dyDescent="0.3">
      <c r="A11" s="19" t="s">
        <v>31</v>
      </c>
      <c r="B11" s="142">
        <v>14000</v>
      </c>
      <c r="C11" s="20">
        <v>8987</v>
      </c>
      <c r="D11" s="21">
        <f t="shared" ref="D11:D25" si="0">C11/B11</f>
        <v>0.6419285714285714</v>
      </c>
      <c r="E11" s="106">
        <v>12740</v>
      </c>
      <c r="F11" s="20">
        <v>8102</v>
      </c>
      <c r="G11" s="22">
        <f t="shared" ref="G11:G25" si="1">F11/E11</f>
        <v>0.63594976452119312</v>
      </c>
      <c r="H11" s="106">
        <v>950</v>
      </c>
      <c r="I11" s="20">
        <v>631</v>
      </c>
      <c r="J11" s="22">
        <f t="shared" ref="J11:J25" si="2">I11/H11</f>
        <v>0.66421052631578947</v>
      </c>
      <c r="K11" s="104">
        <v>8500</v>
      </c>
      <c r="L11" s="20">
        <v>4696</v>
      </c>
      <c r="M11" s="21">
        <f>L11/K11</f>
        <v>0.55247058823529416</v>
      </c>
      <c r="N11" s="104">
        <v>265</v>
      </c>
      <c r="O11" s="20">
        <v>146</v>
      </c>
      <c r="P11" s="23">
        <f t="shared" ref="P11:P25" si="3">O11/N11</f>
        <v>0.55094339622641508</v>
      </c>
    </row>
    <row r="12" spans="1:18" ht="14.15" customHeight="1" x14ac:dyDescent="0.3">
      <c r="A12" s="19" t="s">
        <v>32</v>
      </c>
      <c r="B12" s="142">
        <v>8200</v>
      </c>
      <c r="C12" s="20">
        <v>5043</v>
      </c>
      <c r="D12" s="21">
        <f t="shared" si="0"/>
        <v>0.61499999999999999</v>
      </c>
      <c r="E12" s="11">
        <v>7544</v>
      </c>
      <c r="F12" s="20">
        <v>4702</v>
      </c>
      <c r="G12" s="22">
        <f t="shared" si="1"/>
        <v>0.62327677624602329</v>
      </c>
      <c r="H12" s="106">
        <v>785</v>
      </c>
      <c r="I12" s="20">
        <v>563</v>
      </c>
      <c r="J12" s="22">
        <f t="shared" si="2"/>
        <v>0.71719745222929931</v>
      </c>
      <c r="K12" s="104">
        <v>5700</v>
      </c>
      <c r="L12" s="20">
        <v>3207</v>
      </c>
      <c r="M12" s="21">
        <f t="shared" ref="M12:M25" si="4">L12/K12</f>
        <v>0.56263157894736837</v>
      </c>
      <c r="N12" s="104">
        <v>303</v>
      </c>
      <c r="O12" s="20">
        <v>184</v>
      </c>
      <c r="P12" s="23">
        <f t="shared" si="3"/>
        <v>0.60726072607260728</v>
      </c>
    </row>
    <row r="13" spans="1:18" ht="14.15" customHeight="1" x14ac:dyDescent="0.3">
      <c r="A13" s="19" t="s">
        <v>33</v>
      </c>
      <c r="B13" s="142">
        <v>7000</v>
      </c>
      <c r="C13" s="20">
        <v>4745</v>
      </c>
      <c r="D13" s="21">
        <f t="shared" si="0"/>
        <v>0.67785714285714282</v>
      </c>
      <c r="E13" s="106">
        <v>6580</v>
      </c>
      <c r="F13" s="20">
        <v>4413</v>
      </c>
      <c r="G13" s="22">
        <f t="shared" si="1"/>
        <v>0.67066869300911858</v>
      </c>
      <c r="H13" s="106">
        <v>350</v>
      </c>
      <c r="I13" s="20">
        <v>299</v>
      </c>
      <c r="J13" s="22">
        <f t="shared" si="2"/>
        <v>0.85428571428571431</v>
      </c>
      <c r="K13" s="104">
        <v>4620</v>
      </c>
      <c r="L13" s="20">
        <v>3125</v>
      </c>
      <c r="M13" s="21">
        <f t="shared" si="4"/>
        <v>0.67640692640692646</v>
      </c>
      <c r="N13" s="104">
        <v>215</v>
      </c>
      <c r="O13" s="20">
        <v>126</v>
      </c>
      <c r="P13" s="23">
        <f t="shared" si="3"/>
        <v>0.586046511627907</v>
      </c>
    </row>
    <row r="14" spans="1:18" ht="14.15" customHeight="1" x14ac:dyDescent="0.3">
      <c r="A14" s="19" t="s">
        <v>34</v>
      </c>
      <c r="B14" s="142">
        <v>2900</v>
      </c>
      <c r="C14" s="20">
        <v>1628</v>
      </c>
      <c r="D14" s="21">
        <f t="shared" si="0"/>
        <v>0.56137931034482758</v>
      </c>
      <c r="E14" s="106">
        <v>2750</v>
      </c>
      <c r="F14" s="20">
        <v>1519</v>
      </c>
      <c r="G14" s="22">
        <f t="shared" si="1"/>
        <v>0.55236363636363639</v>
      </c>
      <c r="H14" s="106">
        <v>225</v>
      </c>
      <c r="I14" s="20">
        <v>149</v>
      </c>
      <c r="J14" s="22">
        <f t="shared" si="2"/>
        <v>0.66222222222222227</v>
      </c>
      <c r="K14" s="104">
        <v>2204</v>
      </c>
      <c r="L14" s="20">
        <v>1084</v>
      </c>
      <c r="M14" s="21">
        <f t="shared" si="4"/>
        <v>0.49183303085299457</v>
      </c>
      <c r="N14" s="104">
        <v>170</v>
      </c>
      <c r="O14" s="20">
        <v>89</v>
      </c>
      <c r="P14" s="23">
        <f t="shared" si="3"/>
        <v>0.52352941176470591</v>
      </c>
    </row>
    <row r="15" spans="1:18" ht="14.15" customHeight="1" x14ac:dyDescent="0.3">
      <c r="A15" s="19" t="s">
        <v>35</v>
      </c>
      <c r="B15" s="142">
        <v>10000</v>
      </c>
      <c r="C15" s="20">
        <v>6071</v>
      </c>
      <c r="D15" s="21">
        <f t="shared" si="0"/>
        <v>0.60709999999999997</v>
      </c>
      <c r="E15" s="106">
        <v>9500</v>
      </c>
      <c r="F15" s="20">
        <v>5617</v>
      </c>
      <c r="G15" s="22">
        <f t="shared" si="1"/>
        <v>0.59126315789473682</v>
      </c>
      <c r="H15" s="106">
        <v>700</v>
      </c>
      <c r="I15" s="20">
        <v>505</v>
      </c>
      <c r="J15" s="22">
        <f t="shared" si="2"/>
        <v>0.72142857142857142</v>
      </c>
      <c r="K15" s="104">
        <v>8000</v>
      </c>
      <c r="L15" s="20">
        <v>3939</v>
      </c>
      <c r="M15" s="21">
        <f t="shared" si="4"/>
        <v>0.49237500000000001</v>
      </c>
      <c r="N15" s="104">
        <v>400</v>
      </c>
      <c r="O15" s="20">
        <v>236</v>
      </c>
      <c r="P15" s="23">
        <f t="shared" si="3"/>
        <v>0.59</v>
      </c>
    </row>
    <row r="16" spans="1:18" ht="14.15" customHeight="1" x14ac:dyDescent="0.3">
      <c r="A16" s="19" t="s">
        <v>36</v>
      </c>
      <c r="B16" s="142">
        <v>3450</v>
      </c>
      <c r="C16" s="20">
        <v>1788</v>
      </c>
      <c r="D16" s="21">
        <f t="shared" si="0"/>
        <v>0.51826086956521744</v>
      </c>
      <c r="E16" s="106">
        <v>3150</v>
      </c>
      <c r="F16" s="20">
        <v>1571</v>
      </c>
      <c r="G16" s="22">
        <f t="shared" si="1"/>
        <v>0.49873015873015875</v>
      </c>
      <c r="H16" s="106">
        <v>400</v>
      </c>
      <c r="I16" s="20">
        <v>219</v>
      </c>
      <c r="J16" s="22">
        <f t="shared" si="2"/>
        <v>0.54749999999999999</v>
      </c>
      <c r="K16" s="104">
        <v>2200</v>
      </c>
      <c r="L16" s="20">
        <v>1120</v>
      </c>
      <c r="M16" s="21">
        <f t="shared" si="4"/>
        <v>0.50909090909090904</v>
      </c>
      <c r="N16" s="104">
        <v>150</v>
      </c>
      <c r="O16" s="20">
        <v>74</v>
      </c>
      <c r="P16" s="23">
        <f t="shared" si="3"/>
        <v>0.49333333333333335</v>
      </c>
    </row>
    <row r="17" spans="1:17" ht="14.15" customHeight="1" x14ac:dyDescent="0.3">
      <c r="A17" s="19" t="s">
        <v>37</v>
      </c>
      <c r="B17" s="142">
        <v>9800</v>
      </c>
      <c r="C17" s="20">
        <v>5888</v>
      </c>
      <c r="D17" s="21">
        <f t="shared" si="0"/>
        <v>0.60081632653061223</v>
      </c>
      <c r="E17" s="106">
        <v>9000</v>
      </c>
      <c r="F17" s="20">
        <v>5379</v>
      </c>
      <c r="G17" s="22">
        <f t="shared" si="1"/>
        <v>0.59766666666666668</v>
      </c>
      <c r="H17" s="106">
        <v>620</v>
      </c>
      <c r="I17" s="20">
        <v>418</v>
      </c>
      <c r="J17" s="22">
        <f t="shared" si="2"/>
        <v>0.67419354838709677</v>
      </c>
      <c r="K17" s="104">
        <v>6000</v>
      </c>
      <c r="L17" s="20">
        <v>3335</v>
      </c>
      <c r="M17" s="21">
        <f t="shared" si="4"/>
        <v>0.55583333333333329</v>
      </c>
      <c r="N17" s="104">
        <v>250</v>
      </c>
      <c r="O17" s="20">
        <v>148</v>
      </c>
      <c r="P17" s="23">
        <f t="shared" si="3"/>
        <v>0.59199999999999997</v>
      </c>
    </row>
    <row r="18" spans="1:17" ht="14.15" customHeight="1" x14ac:dyDescent="0.3">
      <c r="A18" s="19" t="s">
        <v>38</v>
      </c>
      <c r="B18" s="142">
        <v>4300</v>
      </c>
      <c r="C18" s="20">
        <v>2449</v>
      </c>
      <c r="D18" s="21">
        <f t="shared" si="0"/>
        <v>0.5695348837209302</v>
      </c>
      <c r="E18" s="106">
        <v>2700</v>
      </c>
      <c r="F18" s="20">
        <v>2195</v>
      </c>
      <c r="G18" s="22">
        <f t="shared" si="1"/>
        <v>0.812962962962963</v>
      </c>
      <c r="H18" s="106">
        <v>360</v>
      </c>
      <c r="I18" s="20">
        <v>219</v>
      </c>
      <c r="J18" s="22">
        <f t="shared" si="2"/>
        <v>0.60833333333333328</v>
      </c>
      <c r="K18" s="104">
        <v>3900</v>
      </c>
      <c r="L18" s="20">
        <v>1438</v>
      </c>
      <c r="M18" s="21">
        <f t="shared" si="4"/>
        <v>0.36871794871794872</v>
      </c>
      <c r="N18" s="104">
        <v>205</v>
      </c>
      <c r="O18" s="20">
        <v>100</v>
      </c>
      <c r="P18" s="23">
        <f t="shared" si="3"/>
        <v>0.48780487804878048</v>
      </c>
    </row>
    <row r="19" spans="1:17" ht="14.15" customHeight="1" x14ac:dyDescent="0.3">
      <c r="A19" s="19" t="s">
        <v>39</v>
      </c>
      <c r="B19" s="142">
        <v>17000</v>
      </c>
      <c r="C19" s="20">
        <v>11100</v>
      </c>
      <c r="D19" s="21">
        <f t="shared" si="0"/>
        <v>0.65294117647058825</v>
      </c>
      <c r="E19" s="106">
        <v>15000</v>
      </c>
      <c r="F19" s="20">
        <v>10091</v>
      </c>
      <c r="G19" s="22">
        <f t="shared" si="1"/>
        <v>0.67273333333333329</v>
      </c>
      <c r="H19" s="106">
        <v>1350</v>
      </c>
      <c r="I19" s="20">
        <v>846</v>
      </c>
      <c r="J19" s="22">
        <f t="shared" si="2"/>
        <v>0.62666666666666671</v>
      </c>
      <c r="K19" s="104">
        <v>8133</v>
      </c>
      <c r="L19" s="20">
        <v>4920</v>
      </c>
      <c r="M19" s="21">
        <f t="shared" si="4"/>
        <v>0.60494282552563627</v>
      </c>
      <c r="N19" s="104">
        <v>400</v>
      </c>
      <c r="O19" s="20">
        <v>238</v>
      </c>
      <c r="P19" s="23">
        <f t="shared" si="3"/>
        <v>0.59499999999999997</v>
      </c>
    </row>
    <row r="20" spans="1:17" ht="14.15" customHeight="1" x14ac:dyDescent="0.3">
      <c r="A20" s="19" t="s">
        <v>40</v>
      </c>
      <c r="B20" s="142">
        <v>7846</v>
      </c>
      <c r="C20" s="20">
        <v>4972</v>
      </c>
      <c r="D20" s="21">
        <f t="shared" si="0"/>
        <v>0.63369869997450934</v>
      </c>
      <c r="E20" s="106">
        <v>7211</v>
      </c>
      <c r="F20" s="20">
        <v>4580</v>
      </c>
      <c r="G20" s="22">
        <f t="shared" si="1"/>
        <v>0.63514075717653584</v>
      </c>
      <c r="H20" s="106">
        <v>338</v>
      </c>
      <c r="I20" s="20">
        <v>219</v>
      </c>
      <c r="J20" s="22">
        <f t="shared" si="2"/>
        <v>0.64792899408284022</v>
      </c>
      <c r="K20" s="104">
        <v>5325</v>
      </c>
      <c r="L20" s="20">
        <v>3401</v>
      </c>
      <c r="M20" s="21">
        <f t="shared" si="4"/>
        <v>0.6386854460093897</v>
      </c>
      <c r="N20" s="104">
        <v>206</v>
      </c>
      <c r="O20" s="20">
        <v>106</v>
      </c>
      <c r="P20" s="23">
        <f t="shared" si="3"/>
        <v>0.5145631067961165</v>
      </c>
    </row>
    <row r="21" spans="1:17" ht="14.15" customHeight="1" x14ac:dyDescent="0.3">
      <c r="A21" s="19" t="s">
        <v>41</v>
      </c>
      <c r="B21" s="142">
        <v>9000</v>
      </c>
      <c r="C21" s="20">
        <v>6900</v>
      </c>
      <c r="D21" s="21">
        <f t="shared" si="0"/>
        <v>0.76666666666666672</v>
      </c>
      <c r="E21" s="106">
        <v>7560</v>
      </c>
      <c r="F21" s="20">
        <v>6510</v>
      </c>
      <c r="G21" s="22">
        <f t="shared" si="1"/>
        <v>0.86111111111111116</v>
      </c>
      <c r="H21" s="106">
        <v>540</v>
      </c>
      <c r="I21" s="20">
        <v>460</v>
      </c>
      <c r="J21" s="22">
        <f t="shared" si="2"/>
        <v>0.85185185185185186</v>
      </c>
      <c r="K21" s="104">
        <v>7020</v>
      </c>
      <c r="L21" s="20">
        <v>5408</v>
      </c>
      <c r="M21" s="21">
        <f t="shared" si="4"/>
        <v>0.77037037037037037</v>
      </c>
      <c r="N21" s="104">
        <v>360</v>
      </c>
      <c r="O21" s="20">
        <v>213</v>
      </c>
      <c r="P21" s="23">
        <f t="shared" si="3"/>
        <v>0.59166666666666667</v>
      </c>
    </row>
    <row r="22" spans="1:17" ht="14.15" customHeight="1" x14ac:dyDescent="0.3">
      <c r="A22" s="19" t="s">
        <v>42</v>
      </c>
      <c r="B22" s="142">
        <v>9000</v>
      </c>
      <c r="C22" s="20">
        <v>6460</v>
      </c>
      <c r="D22" s="21">
        <f t="shared" si="0"/>
        <v>0.71777777777777774</v>
      </c>
      <c r="E22" s="106">
        <v>8400</v>
      </c>
      <c r="F22" s="20">
        <v>5873</v>
      </c>
      <c r="G22" s="22">
        <f t="shared" si="1"/>
        <v>0.69916666666666671</v>
      </c>
      <c r="H22" s="106">
        <v>500</v>
      </c>
      <c r="I22" s="20">
        <v>518</v>
      </c>
      <c r="J22" s="22">
        <f t="shared" si="2"/>
        <v>1.036</v>
      </c>
      <c r="K22" s="104">
        <v>7000</v>
      </c>
      <c r="L22" s="20">
        <v>4851</v>
      </c>
      <c r="M22" s="21">
        <f t="shared" si="4"/>
        <v>0.69299999999999995</v>
      </c>
      <c r="N22" s="104">
        <v>300</v>
      </c>
      <c r="O22" s="20">
        <v>197</v>
      </c>
      <c r="P22" s="23">
        <f t="shared" si="3"/>
        <v>0.65666666666666662</v>
      </c>
    </row>
    <row r="23" spans="1:17" ht="14.15" customHeight="1" x14ac:dyDescent="0.3">
      <c r="A23" s="19" t="s">
        <v>43</v>
      </c>
      <c r="B23" s="142">
        <v>4500</v>
      </c>
      <c r="C23" s="20">
        <v>2841</v>
      </c>
      <c r="D23" s="21">
        <f t="shared" si="0"/>
        <v>0.6313333333333333</v>
      </c>
      <c r="E23" s="106">
        <v>4100</v>
      </c>
      <c r="F23" s="20">
        <v>2532</v>
      </c>
      <c r="G23" s="22">
        <f t="shared" si="1"/>
        <v>0.61756097560975609</v>
      </c>
      <c r="H23" s="106">
        <v>270</v>
      </c>
      <c r="I23" s="20">
        <v>194</v>
      </c>
      <c r="J23" s="22">
        <f t="shared" si="2"/>
        <v>0.71851851851851856</v>
      </c>
      <c r="K23" s="104">
        <v>3600</v>
      </c>
      <c r="L23" s="20">
        <v>1980</v>
      </c>
      <c r="M23" s="21">
        <f t="shared" si="4"/>
        <v>0.55000000000000004</v>
      </c>
      <c r="N23" s="104">
        <v>190</v>
      </c>
      <c r="O23" s="20">
        <v>97</v>
      </c>
      <c r="P23" s="23">
        <f t="shared" si="3"/>
        <v>0.51052631578947372</v>
      </c>
    </row>
    <row r="24" spans="1:17" ht="14.15" customHeight="1" x14ac:dyDescent="0.3">
      <c r="A24" s="19" t="s">
        <v>44</v>
      </c>
      <c r="B24" s="142">
        <v>7000</v>
      </c>
      <c r="C24" s="20">
        <v>4042</v>
      </c>
      <c r="D24" s="21">
        <f t="shared" si="0"/>
        <v>0.5774285714285714</v>
      </c>
      <c r="E24" s="106">
        <v>6000</v>
      </c>
      <c r="F24" s="20">
        <v>3522</v>
      </c>
      <c r="G24" s="22">
        <f t="shared" si="1"/>
        <v>0.58699999999999997</v>
      </c>
      <c r="H24" s="106">
        <v>425</v>
      </c>
      <c r="I24" s="20">
        <v>302</v>
      </c>
      <c r="J24" s="22">
        <f t="shared" si="2"/>
        <v>0.71058823529411763</v>
      </c>
      <c r="K24" s="104">
        <v>5000</v>
      </c>
      <c r="L24" s="20">
        <v>2726</v>
      </c>
      <c r="M24" s="21">
        <f t="shared" si="4"/>
        <v>0.54520000000000002</v>
      </c>
      <c r="N24" s="104">
        <v>300</v>
      </c>
      <c r="O24" s="20">
        <v>94</v>
      </c>
      <c r="P24" s="23">
        <f t="shared" si="3"/>
        <v>0.31333333333333335</v>
      </c>
    </row>
    <row r="25" spans="1:17" ht="14.15" customHeight="1" x14ac:dyDescent="0.3">
      <c r="A25" s="19" t="s">
        <v>45</v>
      </c>
      <c r="B25" s="143">
        <v>9660</v>
      </c>
      <c r="C25" s="20">
        <v>5994</v>
      </c>
      <c r="D25" s="21">
        <f t="shared" si="0"/>
        <v>0.62049689440993794</v>
      </c>
      <c r="E25" s="106">
        <v>9400</v>
      </c>
      <c r="F25" s="20">
        <v>5624</v>
      </c>
      <c r="G25" s="22">
        <f t="shared" si="1"/>
        <v>0.59829787234042553</v>
      </c>
      <c r="H25" s="106">
        <v>800</v>
      </c>
      <c r="I25" s="20">
        <v>500</v>
      </c>
      <c r="J25" s="22">
        <f t="shared" si="2"/>
        <v>0.625</v>
      </c>
      <c r="K25" s="104">
        <v>8500</v>
      </c>
      <c r="L25" s="20">
        <v>4448</v>
      </c>
      <c r="M25" s="21">
        <f t="shared" si="4"/>
        <v>0.5232941176470588</v>
      </c>
      <c r="N25" s="104">
        <v>300</v>
      </c>
      <c r="O25" s="20">
        <v>190</v>
      </c>
      <c r="P25" s="23">
        <f t="shared" si="3"/>
        <v>0.6333333333333333</v>
      </c>
    </row>
    <row r="26" spans="1:17" x14ac:dyDescent="0.3">
      <c r="A26" s="19" t="s">
        <v>46</v>
      </c>
      <c r="B26" s="112" t="s">
        <v>47</v>
      </c>
      <c r="C26" s="104">
        <v>1003</v>
      </c>
      <c r="D26" s="21" t="s">
        <v>47</v>
      </c>
      <c r="E26" s="106" t="s">
        <v>47</v>
      </c>
      <c r="F26" s="107">
        <v>980</v>
      </c>
      <c r="G26" s="22" t="s">
        <v>47</v>
      </c>
      <c r="H26" s="106" t="s">
        <v>47</v>
      </c>
      <c r="I26" s="107">
        <v>14</v>
      </c>
      <c r="J26" s="22" t="s">
        <v>47</v>
      </c>
      <c r="K26" s="104" t="s">
        <v>47</v>
      </c>
      <c r="L26" s="104">
        <v>245</v>
      </c>
      <c r="M26" s="21" t="s">
        <v>47</v>
      </c>
      <c r="N26" s="104" t="s">
        <v>47</v>
      </c>
      <c r="O26" s="104">
        <v>33</v>
      </c>
      <c r="P26" s="23" t="s">
        <v>47</v>
      </c>
    </row>
    <row r="27" spans="1:17" ht="13.5" thickBot="1" x14ac:dyDescent="0.35">
      <c r="A27" s="24" t="s">
        <v>48</v>
      </c>
      <c r="B27" s="115">
        <f>SUM(B10:B26)</f>
        <v>126906</v>
      </c>
      <c r="C27" s="105">
        <v>76793</v>
      </c>
      <c r="D27" s="25">
        <f>C27/B27</f>
        <v>0.60511717334089798</v>
      </c>
      <c r="E27" s="105">
        <f>SUM(E10:E26)</f>
        <v>114535</v>
      </c>
      <c r="F27" s="105">
        <v>69420</v>
      </c>
      <c r="G27" s="26">
        <f>F27/E27</f>
        <v>0.60610293796656045</v>
      </c>
      <c r="H27" s="105">
        <f>SUM(H10:H26)</f>
        <v>8813</v>
      </c>
      <c r="I27" s="105">
        <v>6233</v>
      </c>
      <c r="J27" s="26">
        <f>I27/H27</f>
        <v>0.70725065244525132</v>
      </c>
      <c r="K27" s="105">
        <f>SUM(K10:K26)</f>
        <v>87602</v>
      </c>
      <c r="L27" s="105">
        <v>44060</v>
      </c>
      <c r="M27" s="25">
        <f>L27/K27</f>
        <v>0.50295655350334467</v>
      </c>
      <c r="N27" s="105">
        <f>SUM(N10:N26)</f>
        <v>4164</v>
      </c>
      <c r="O27" s="105">
        <v>2236</v>
      </c>
      <c r="P27" s="27">
        <f>O27/N27</f>
        <v>0.53698366954851107</v>
      </c>
    </row>
    <row r="28" spans="1:17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32"/>
    </row>
    <row r="31" spans="1:17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32"/>
    </row>
    <row r="32" spans="1:17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18" workbookViewId="0">
      <selection activeCell="A33" sqref="A33"/>
    </sheetView>
  </sheetViews>
  <sheetFormatPr defaultColWidth="9.1796875" defaultRowHeight="13" x14ac:dyDescent="0.3"/>
  <cols>
    <col min="1" max="1" width="21.81640625" style="11" customWidth="1"/>
    <col min="2" max="2" width="10.1796875" style="11" customWidth="1"/>
    <col min="3" max="4" width="7.453125" style="11" customWidth="1"/>
    <col min="5" max="5" width="11" style="11" customWidth="1"/>
    <col min="6" max="6" width="7.7265625" style="11" customWidth="1"/>
    <col min="7" max="7" width="10.81640625" style="11" customWidth="1"/>
    <col min="8" max="8" width="6.81640625" style="11" customWidth="1"/>
    <col min="9" max="9" width="9.54296875" style="11" customWidth="1"/>
    <col min="10" max="10" width="7" style="11" customWidth="1"/>
    <col min="11" max="11" width="8.1796875" style="11" customWidth="1"/>
    <col min="12" max="12" width="6.81640625" style="11" customWidth="1"/>
    <col min="13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6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26"/>
      <c r="N2" s="126"/>
      <c r="O2" s="126"/>
      <c r="P2" s="126"/>
    </row>
    <row r="3" spans="1:16" ht="15.5" x14ac:dyDescent="0.35">
      <c r="A3" s="153" t="str">
        <f>'1. Plan vs Actual'!A3</f>
        <v>FY25 Quarter Ending December 31, 2024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26"/>
      <c r="N3" s="126"/>
      <c r="O3" s="126"/>
      <c r="P3" s="126"/>
    </row>
    <row r="5" spans="1:16" ht="18.5" x14ac:dyDescent="0.45">
      <c r="A5" s="155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"/>
    </row>
    <row r="6" spans="1:16" ht="6.75" customHeight="1" thickBot="1" x14ac:dyDescent="0.35"/>
    <row r="7" spans="1:16" ht="13.5" thickTop="1" x14ac:dyDescent="0.3">
      <c r="A7" s="173" t="s">
        <v>16</v>
      </c>
      <c r="B7" s="159" t="s">
        <v>17</v>
      </c>
      <c r="C7" s="159" t="s">
        <v>18</v>
      </c>
      <c r="D7" s="159"/>
      <c r="E7" s="169" t="s">
        <v>54</v>
      </c>
      <c r="F7" s="169"/>
      <c r="G7" s="169"/>
      <c r="H7" s="169"/>
      <c r="I7" s="169"/>
      <c r="J7" s="169"/>
      <c r="K7" s="169"/>
      <c r="L7" s="170"/>
    </row>
    <row r="8" spans="1:16" x14ac:dyDescent="0.3">
      <c r="A8" s="174"/>
      <c r="B8" s="171"/>
      <c r="C8" s="171"/>
      <c r="D8" s="171"/>
      <c r="E8" s="171" t="s">
        <v>19</v>
      </c>
      <c r="F8" s="171"/>
      <c r="G8" s="171" t="s">
        <v>20</v>
      </c>
      <c r="H8" s="171"/>
      <c r="I8" s="171" t="s">
        <v>21</v>
      </c>
      <c r="J8" s="171"/>
      <c r="K8" s="171" t="s">
        <v>55</v>
      </c>
      <c r="L8" s="172"/>
    </row>
    <row r="9" spans="1:16" s="29" customFormat="1" ht="39" x14ac:dyDescent="0.3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5" customHeight="1" x14ac:dyDescent="0.3">
      <c r="A10" s="19" t="s">
        <v>30</v>
      </c>
      <c r="B10" s="30">
        <f>'1. Plan vs Actual'!C10</f>
        <v>2352</v>
      </c>
      <c r="C10" s="20">
        <v>1322</v>
      </c>
      <c r="D10" s="21">
        <f>C10/B10</f>
        <v>0.56207482993197277</v>
      </c>
      <c r="E10" s="20">
        <f>'1. Plan vs Actual'!F10</f>
        <v>2150</v>
      </c>
      <c r="F10" s="21">
        <f>E10/B10</f>
        <v>0.91411564625850339</v>
      </c>
      <c r="G10" s="20">
        <f>'1. Plan vs Actual'!I10</f>
        <v>198</v>
      </c>
      <c r="H10" s="21">
        <f>G10/B10</f>
        <v>8.4183673469387751E-2</v>
      </c>
      <c r="I10" s="30">
        <f>'1. Plan vs Actual'!L10</f>
        <v>1293</v>
      </c>
      <c r="J10" s="21">
        <f>I10/B10</f>
        <v>0.54974489795918369</v>
      </c>
      <c r="K10" s="20">
        <f>'1. Plan vs Actual'!O10</f>
        <v>80</v>
      </c>
      <c r="L10" s="23">
        <f>K10/B10</f>
        <v>3.4013605442176874E-2</v>
      </c>
    </row>
    <row r="11" spans="1:16" ht="14.15" customHeight="1" x14ac:dyDescent="0.3">
      <c r="A11" s="19" t="s">
        <v>31</v>
      </c>
      <c r="B11" s="30">
        <f>'1. Plan vs Actual'!C11</f>
        <v>8987</v>
      </c>
      <c r="C11" s="20">
        <v>6945</v>
      </c>
      <c r="D11" s="21">
        <f t="shared" ref="D11:D27" si="0">C11/B11</f>
        <v>0.77278290864582178</v>
      </c>
      <c r="E11" s="20">
        <f>'1. Plan vs Actual'!F11</f>
        <v>8102</v>
      </c>
      <c r="F11" s="21">
        <f t="shared" ref="F11:F27" si="1">E11/B11</f>
        <v>0.90152442416824297</v>
      </c>
      <c r="G11" s="20">
        <f>'1. Plan vs Actual'!I11</f>
        <v>631</v>
      </c>
      <c r="H11" s="21">
        <f t="shared" ref="H11:H27" si="2">G11/B11</f>
        <v>7.0212529208857233E-2</v>
      </c>
      <c r="I11" s="30">
        <f>'1. Plan vs Actual'!L11</f>
        <v>4696</v>
      </c>
      <c r="J11" s="21">
        <f t="shared" ref="J11:J27" si="3">I11/B11</f>
        <v>0.52253254701235119</v>
      </c>
      <c r="K11" s="20">
        <f>'1. Plan vs Actual'!O11</f>
        <v>146</v>
      </c>
      <c r="L11" s="23">
        <f t="shared" ref="L11:L27" si="4">K11/B11</f>
        <v>1.6245688216312452E-2</v>
      </c>
    </row>
    <row r="12" spans="1:16" ht="14.15" customHeight="1" x14ac:dyDescent="0.3">
      <c r="A12" s="19" t="s">
        <v>32</v>
      </c>
      <c r="B12" s="30">
        <f>'1. Plan vs Actual'!C12</f>
        <v>5043</v>
      </c>
      <c r="C12" s="20">
        <v>3432</v>
      </c>
      <c r="D12" s="21">
        <f t="shared" si="0"/>
        <v>0.68054729327781083</v>
      </c>
      <c r="E12" s="20">
        <f>'1. Plan vs Actual'!F12</f>
        <v>4702</v>
      </c>
      <c r="F12" s="21">
        <f t="shared" si="1"/>
        <v>0.93238151893714061</v>
      </c>
      <c r="G12" s="20">
        <f>'1. Plan vs Actual'!I12</f>
        <v>563</v>
      </c>
      <c r="H12" s="21">
        <f t="shared" si="2"/>
        <v>0.11163989688677374</v>
      </c>
      <c r="I12" s="30">
        <f>'1. Plan vs Actual'!L12</f>
        <v>3207</v>
      </c>
      <c r="J12" s="21">
        <f t="shared" si="3"/>
        <v>0.63593099345627602</v>
      </c>
      <c r="K12" s="20">
        <f>'1. Plan vs Actual'!O12</f>
        <v>184</v>
      </c>
      <c r="L12" s="23">
        <f t="shared" si="4"/>
        <v>3.6486218520721793E-2</v>
      </c>
    </row>
    <row r="13" spans="1:16" ht="14.15" customHeight="1" x14ac:dyDescent="0.3">
      <c r="A13" s="19" t="s">
        <v>33</v>
      </c>
      <c r="B13" s="30">
        <f>'1. Plan vs Actual'!C13</f>
        <v>4745</v>
      </c>
      <c r="C13" s="20">
        <v>3250</v>
      </c>
      <c r="D13" s="21">
        <f t="shared" si="0"/>
        <v>0.68493150684931503</v>
      </c>
      <c r="E13" s="20">
        <f>'1. Plan vs Actual'!F13</f>
        <v>4413</v>
      </c>
      <c r="F13" s="21">
        <f t="shared" si="1"/>
        <v>0.93003161222339303</v>
      </c>
      <c r="G13" s="20">
        <f>'1. Plan vs Actual'!I13</f>
        <v>299</v>
      </c>
      <c r="H13" s="21">
        <f t="shared" si="2"/>
        <v>6.3013698630136991E-2</v>
      </c>
      <c r="I13" s="30">
        <f>'1. Plan vs Actual'!L13</f>
        <v>3125</v>
      </c>
      <c r="J13" s="21">
        <f t="shared" si="3"/>
        <v>0.65858798735511059</v>
      </c>
      <c r="K13" s="20">
        <f>'1. Plan vs Actual'!O13</f>
        <v>126</v>
      </c>
      <c r="L13" s="23">
        <f t="shared" si="4"/>
        <v>2.6554267650158062E-2</v>
      </c>
    </row>
    <row r="14" spans="1:16" ht="14.15" customHeight="1" x14ac:dyDescent="0.3">
      <c r="A14" s="19" t="s">
        <v>34</v>
      </c>
      <c r="B14" s="30">
        <f>'1. Plan vs Actual'!C14</f>
        <v>1628</v>
      </c>
      <c r="C14" s="20">
        <v>952</v>
      </c>
      <c r="D14" s="21">
        <f t="shared" si="0"/>
        <v>0.58476658476658472</v>
      </c>
      <c r="E14" s="20">
        <f>'1. Plan vs Actual'!F14</f>
        <v>1519</v>
      </c>
      <c r="F14" s="21">
        <f t="shared" si="1"/>
        <v>0.93304668304668303</v>
      </c>
      <c r="G14" s="20">
        <f>'1. Plan vs Actual'!I14</f>
        <v>149</v>
      </c>
      <c r="H14" s="21">
        <f t="shared" si="2"/>
        <v>9.1523341523341517E-2</v>
      </c>
      <c r="I14" s="30">
        <f>'1. Plan vs Actual'!L14</f>
        <v>1084</v>
      </c>
      <c r="J14" s="21">
        <f t="shared" si="3"/>
        <v>0.66584766584766586</v>
      </c>
      <c r="K14" s="20">
        <f>'1. Plan vs Actual'!O14</f>
        <v>89</v>
      </c>
      <c r="L14" s="23">
        <f t="shared" si="4"/>
        <v>5.4668304668304669E-2</v>
      </c>
    </row>
    <row r="15" spans="1:16" ht="14.15" customHeight="1" x14ac:dyDescent="0.3">
      <c r="A15" s="19" t="s">
        <v>35</v>
      </c>
      <c r="B15" s="30">
        <f>'1. Plan vs Actual'!C15</f>
        <v>6071</v>
      </c>
      <c r="C15" s="20">
        <v>3872</v>
      </c>
      <c r="D15" s="21">
        <f t="shared" si="0"/>
        <v>0.63778619667270631</v>
      </c>
      <c r="E15" s="20">
        <f>'1. Plan vs Actual'!F15</f>
        <v>5617</v>
      </c>
      <c r="F15" s="21">
        <f t="shared" si="1"/>
        <v>0.92521825070004937</v>
      </c>
      <c r="G15" s="20">
        <f>'1. Plan vs Actual'!I15</f>
        <v>505</v>
      </c>
      <c r="H15" s="21">
        <f t="shared" si="2"/>
        <v>8.3182342282984684E-2</v>
      </c>
      <c r="I15" s="30">
        <f>'1. Plan vs Actual'!L15</f>
        <v>3939</v>
      </c>
      <c r="J15" s="21">
        <f t="shared" si="3"/>
        <v>0.64882226980728053</v>
      </c>
      <c r="K15" s="20">
        <f>'1. Plan vs Actual'!O15</f>
        <v>236</v>
      </c>
      <c r="L15" s="23">
        <f t="shared" si="4"/>
        <v>3.8873332235216607E-2</v>
      </c>
    </row>
    <row r="16" spans="1:16" ht="14.15" customHeight="1" x14ac:dyDescent="0.3">
      <c r="A16" s="19" t="s">
        <v>36</v>
      </c>
      <c r="B16" s="30">
        <f>'1. Plan vs Actual'!C16</f>
        <v>1788</v>
      </c>
      <c r="C16" s="20">
        <v>1175</v>
      </c>
      <c r="D16" s="21">
        <f t="shared" si="0"/>
        <v>0.65715883668903807</v>
      </c>
      <c r="E16" s="20">
        <f>'1. Plan vs Actual'!F16</f>
        <v>1571</v>
      </c>
      <c r="F16" s="21">
        <f t="shared" si="1"/>
        <v>0.87863534675615218</v>
      </c>
      <c r="G16" s="20">
        <f>'1. Plan vs Actual'!I16</f>
        <v>219</v>
      </c>
      <c r="H16" s="21">
        <f t="shared" si="2"/>
        <v>0.12248322147651007</v>
      </c>
      <c r="I16" s="30">
        <f>'1. Plan vs Actual'!L16</f>
        <v>1120</v>
      </c>
      <c r="J16" s="21">
        <f t="shared" si="3"/>
        <v>0.62639821029082776</v>
      </c>
      <c r="K16" s="20">
        <f>'1. Plan vs Actual'!O16</f>
        <v>74</v>
      </c>
      <c r="L16" s="23">
        <f t="shared" si="4"/>
        <v>4.1387024608501119E-2</v>
      </c>
    </row>
    <row r="17" spans="1:16" ht="14.15" customHeight="1" x14ac:dyDescent="0.3">
      <c r="A17" s="19" t="s">
        <v>37</v>
      </c>
      <c r="B17" s="30">
        <f>'1. Plan vs Actual'!C17</f>
        <v>5888</v>
      </c>
      <c r="C17" s="20">
        <v>3373</v>
      </c>
      <c r="D17" s="21">
        <f t="shared" si="0"/>
        <v>0.57286005434782605</v>
      </c>
      <c r="E17" s="20">
        <f>'1. Plan vs Actual'!F17</f>
        <v>5379</v>
      </c>
      <c r="F17" s="21">
        <f t="shared" si="1"/>
        <v>0.91355298913043481</v>
      </c>
      <c r="G17" s="20">
        <f>'1. Plan vs Actual'!I17</f>
        <v>418</v>
      </c>
      <c r="H17" s="21">
        <f t="shared" si="2"/>
        <v>7.099184782608696E-2</v>
      </c>
      <c r="I17" s="30">
        <f>'1. Plan vs Actual'!L17</f>
        <v>3335</v>
      </c>
      <c r="J17" s="21">
        <f t="shared" si="3"/>
        <v>0.56640625</v>
      </c>
      <c r="K17" s="20">
        <f>'1. Plan vs Actual'!O17</f>
        <v>148</v>
      </c>
      <c r="L17" s="23">
        <f t="shared" si="4"/>
        <v>2.5135869565217392E-2</v>
      </c>
    </row>
    <row r="18" spans="1:16" ht="14.15" customHeight="1" x14ac:dyDescent="0.3">
      <c r="A18" s="19" t="s">
        <v>38</v>
      </c>
      <c r="B18" s="30">
        <f>'1. Plan vs Actual'!C18</f>
        <v>2449</v>
      </c>
      <c r="C18" s="20">
        <v>1430</v>
      </c>
      <c r="D18" s="21">
        <f t="shared" si="0"/>
        <v>0.58391180073499382</v>
      </c>
      <c r="E18" s="20">
        <f>'1. Plan vs Actual'!F18</f>
        <v>2195</v>
      </c>
      <c r="F18" s="21">
        <f t="shared" si="1"/>
        <v>0.89628419763168643</v>
      </c>
      <c r="G18" s="20">
        <f>'1. Plan vs Actual'!I18</f>
        <v>219</v>
      </c>
      <c r="H18" s="21">
        <f t="shared" si="2"/>
        <v>8.942425479787669E-2</v>
      </c>
      <c r="I18" s="30">
        <f>'1. Plan vs Actual'!L18</f>
        <v>1438</v>
      </c>
      <c r="J18" s="21">
        <f t="shared" si="3"/>
        <v>0.58717844017966514</v>
      </c>
      <c r="K18" s="20">
        <f>'1. Plan vs Actual'!O18</f>
        <v>100</v>
      </c>
      <c r="L18" s="23">
        <f t="shared" si="4"/>
        <v>4.0832993058391179E-2</v>
      </c>
    </row>
    <row r="19" spans="1:16" ht="14.15" customHeight="1" x14ac:dyDescent="0.3">
      <c r="A19" s="19" t="s">
        <v>39</v>
      </c>
      <c r="B19" s="30">
        <f>'1. Plan vs Actual'!C19</f>
        <v>11100</v>
      </c>
      <c r="C19" s="20">
        <v>5774</v>
      </c>
      <c r="D19" s="21">
        <f t="shared" si="0"/>
        <v>0.5201801801801802</v>
      </c>
      <c r="E19" s="20">
        <f>'1. Plan vs Actual'!F19</f>
        <v>10091</v>
      </c>
      <c r="F19" s="21">
        <f t="shared" si="1"/>
        <v>0.90909909909909914</v>
      </c>
      <c r="G19" s="20">
        <f>'1. Plan vs Actual'!I19</f>
        <v>846</v>
      </c>
      <c r="H19" s="21">
        <f t="shared" si="2"/>
        <v>7.6216216216216215E-2</v>
      </c>
      <c r="I19" s="30">
        <f>'1. Plan vs Actual'!L19</f>
        <v>4920</v>
      </c>
      <c r="J19" s="21">
        <f t="shared" si="3"/>
        <v>0.44324324324324327</v>
      </c>
      <c r="K19" s="20">
        <f>'1. Plan vs Actual'!O19</f>
        <v>238</v>
      </c>
      <c r="L19" s="23">
        <f t="shared" si="4"/>
        <v>2.1441441441441441E-2</v>
      </c>
    </row>
    <row r="20" spans="1:16" ht="14.15" customHeight="1" x14ac:dyDescent="0.3">
      <c r="A20" s="19" t="s">
        <v>40</v>
      </c>
      <c r="B20" s="30">
        <f>'1. Plan vs Actual'!C20</f>
        <v>4972</v>
      </c>
      <c r="C20" s="20">
        <v>3098</v>
      </c>
      <c r="D20" s="21">
        <f t="shared" si="0"/>
        <v>0.62308930008045049</v>
      </c>
      <c r="E20" s="20">
        <f>'1. Plan vs Actual'!F20</f>
        <v>4580</v>
      </c>
      <c r="F20" s="21">
        <f t="shared" si="1"/>
        <v>0.92115848753016893</v>
      </c>
      <c r="G20" s="20">
        <f>'1. Plan vs Actual'!I20</f>
        <v>219</v>
      </c>
      <c r="H20" s="21">
        <f t="shared" si="2"/>
        <v>4.4046661303298471E-2</v>
      </c>
      <c r="I20" s="30">
        <f>'1. Plan vs Actual'!L20</f>
        <v>3401</v>
      </c>
      <c r="J20" s="21">
        <f t="shared" si="3"/>
        <v>0.6840305711987128</v>
      </c>
      <c r="K20" s="20">
        <f>'1. Plan vs Actual'!O20</f>
        <v>106</v>
      </c>
      <c r="L20" s="23">
        <f t="shared" si="4"/>
        <v>2.1319388576025743E-2</v>
      </c>
    </row>
    <row r="21" spans="1:16" ht="14.15" customHeight="1" x14ac:dyDescent="0.3">
      <c r="A21" s="19" t="s">
        <v>41</v>
      </c>
      <c r="B21" s="30">
        <f>'1. Plan vs Actual'!C21</f>
        <v>6900</v>
      </c>
      <c r="C21" s="20">
        <v>5330</v>
      </c>
      <c r="D21" s="21">
        <f t="shared" si="0"/>
        <v>0.77246376811594208</v>
      </c>
      <c r="E21" s="20">
        <f>'1. Plan vs Actual'!F21</f>
        <v>6510</v>
      </c>
      <c r="F21" s="21">
        <f t="shared" si="1"/>
        <v>0.94347826086956521</v>
      </c>
      <c r="G21" s="20">
        <f>'1. Plan vs Actual'!I21</f>
        <v>460</v>
      </c>
      <c r="H21" s="21">
        <f t="shared" si="2"/>
        <v>6.6666666666666666E-2</v>
      </c>
      <c r="I21" s="30">
        <f>'1. Plan vs Actual'!L21</f>
        <v>5408</v>
      </c>
      <c r="J21" s="21">
        <f t="shared" si="3"/>
        <v>0.783768115942029</v>
      </c>
      <c r="K21" s="20">
        <f>'1. Plan vs Actual'!O21</f>
        <v>213</v>
      </c>
      <c r="L21" s="23">
        <f t="shared" si="4"/>
        <v>3.0869565217391304E-2</v>
      </c>
    </row>
    <row r="22" spans="1:16" ht="14.15" customHeight="1" x14ac:dyDescent="0.3">
      <c r="A22" s="19" t="s">
        <v>42</v>
      </c>
      <c r="B22" s="30">
        <f>'1. Plan vs Actual'!C22</f>
        <v>6460</v>
      </c>
      <c r="C22" s="20">
        <v>4993</v>
      </c>
      <c r="D22" s="21">
        <f t="shared" si="0"/>
        <v>0.77291021671826621</v>
      </c>
      <c r="E22" s="20">
        <f>'1. Plan vs Actual'!F22</f>
        <v>5873</v>
      </c>
      <c r="F22" s="21">
        <f t="shared" si="1"/>
        <v>0.90913312693498449</v>
      </c>
      <c r="G22" s="20">
        <f>'1. Plan vs Actual'!I22</f>
        <v>518</v>
      </c>
      <c r="H22" s="21">
        <f t="shared" si="2"/>
        <v>8.0185758513931893E-2</v>
      </c>
      <c r="I22" s="30">
        <f>'1. Plan vs Actual'!L22</f>
        <v>4851</v>
      </c>
      <c r="J22" s="21">
        <f t="shared" si="3"/>
        <v>0.7509287925696595</v>
      </c>
      <c r="K22" s="20">
        <f>'1. Plan vs Actual'!O22</f>
        <v>197</v>
      </c>
      <c r="L22" s="23">
        <f t="shared" si="4"/>
        <v>3.0495356037151703E-2</v>
      </c>
    </row>
    <row r="23" spans="1:16" ht="14.15" customHeight="1" x14ac:dyDescent="0.3">
      <c r="A23" s="19" t="s">
        <v>43</v>
      </c>
      <c r="B23" s="30">
        <f>'1. Plan vs Actual'!C23</f>
        <v>2841</v>
      </c>
      <c r="C23" s="20">
        <v>1643</v>
      </c>
      <c r="D23" s="21">
        <f t="shared" si="0"/>
        <v>0.57831749384019715</v>
      </c>
      <c r="E23" s="20">
        <f>'1. Plan vs Actual'!F23</f>
        <v>2532</v>
      </c>
      <c r="F23" s="21">
        <f t="shared" si="1"/>
        <v>0.89123548046462508</v>
      </c>
      <c r="G23" s="20">
        <f>'1. Plan vs Actual'!I23</f>
        <v>194</v>
      </c>
      <c r="H23" s="21">
        <f t="shared" si="2"/>
        <v>6.8285814853924681E-2</v>
      </c>
      <c r="I23" s="30">
        <f>'1. Plan vs Actual'!L23</f>
        <v>1980</v>
      </c>
      <c r="J23" s="21">
        <f t="shared" si="3"/>
        <v>0.69693769799366423</v>
      </c>
      <c r="K23" s="20">
        <f>'1. Plan vs Actual'!O23</f>
        <v>97</v>
      </c>
      <c r="L23" s="23">
        <f t="shared" si="4"/>
        <v>3.4142907426962341E-2</v>
      </c>
    </row>
    <row r="24" spans="1:16" ht="14.15" customHeight="1" x14ac:dyDescent="0.3">
      <c r="A24" s="19" t="s">
        <v>44</v>
      </c>
      <c r="B24" s="30">
        <f>'1. Plan vs Actual'!C24</f>
        <v>4042</v>
      </c>
      <c r="C24" s="20">
        <v>2735</v>
      </c>
      <c r="D24" s="21">
        <f t="shared" si="0"/>
        <v>0.67664522513607128</v>
      </c>
      <c r="E24" s="20">
        <f>'1. Plan vs Actual'!F24</f>
        <v>3522</v>
      </c>
      <c r="F24" s="21">
        <f t="shared" si="1"/>
        <v>0.87135081642751111</v>
      </c>
      <c r="G24" s="20">
        <f>'1. Plan vs Actual'!I24</f>
        <v>302</v>
      </c>
      <c r="H24" s="21">
        <f t="shared" si="2"/>
        <v>7.4715487382483917E-2</v>
      </c>
      <c r="I24" s="30">
        <f>'1. Plan vs Actual'!L24</f>
        <v>2726</v>
      </c>
      <c r="J24" s="21">
        <f t="shared" si="3"/>
        <v>0.67441860465116277</v>
      </c>
      <c r="K24" s="20">
        <f>'1. Plan vs Actual'!O24</f>
        <v>94</v>
      </c>
      <c r="L24" s="23">
        <f t="shared" si="4"/>
        <v>2.3255813953488372E-2</v>
      </c>
    </row>
    <row r="25" spans="1:16" ht="14.15" customHeight="1" x14ac:dyDescent="0.3">
      <c r="A25" s="19" t="s">
        <v>45</v>
      </c>
      <c r="B25" s="30">
        <f>'1. Plan vs Actual'!C25</f>
        <v>5994</v>
      </c>
      <c r="C25" s="20">
        <v>4097</v>
      </c>
      <c r="D25" s="21">
        <f t="shared" si="0"/>
        <v>0.68351685018351682</v>
      </c>
      <c r="E25" s="20">
        <f>'1. Plan vs Actual'!F25</f>
        <v>5624</v>
      </c>
      <c r="F25" s="21">
        <f t="shared" si="1"/>
        <v>0.93827160493827155</v>
      </c>
      <c r="G25" s="20">
        <f>'1. Plan vs Actual'!I25</f>
        <v>500</v>
      </c>
      <c r="H25" s="21">
        <f t="shared" si="2"/>
        <v>8.3416750083416744E-2</v>
      </c>
      <c r="I25" s="30">
        <f>'1. Plan vs Actual'!L25</f>
        <v>4448</v>
      </c>
      <c r="J25" s="21">
        <f t="shared" si="3"/>
        <v>0.74207540874207545</v>
      </c>
      <c r="K25" s="20">
        <f>'1. Plan vs Actual'!O25</f>
        <v>190</v>
      </c>
      <c r="L25" s="23">
        <f t="shared" si="4"/>
        <v>3.1698365031698365E-2</v>
      </c>
    </row>
    <row r="26" spans="1:16" x14ac:dyDescent="0.3">
      <c r="A26" s="19" t="s">
        <v>46</v>
      </c>
      <c r="B26" s="104">
        <f>'1. Plan vs Actual'!C26</f>
        <v>1003</v>
      </c>
      <c r="C26" s="104">
        <v>863</v>
      </c>
      <c r="D26" s="21">
        <f t="shared" si="0"/>
        <v>0.86041874376869387</v>
      </c>
      <c r="E26" s="20">
        <f>'1. Plan vs Actual'!F26</f>
        <v>980</v>
      </c>
      <c r="F26" s="21">
        <f t="shared" si="1"/>
        <v>0.97706879361914256</v>
      </c>
      <c r="G26" s="20">
        <f>'1. Plan vs Actual'!I26</f>
        <v>14</v>
      </c>
      <c r="H26" s="21">
        <f t="shared" si="2"/>
        <v>1.3958125623130608E-2</v>
      </c>
      <c r="I26" s="104">
        <f>'1. Plan vs Actual'!L26</f>
        <v>245</v>
      </c>
      <c r="J26" s="21">
        <f t="shared" si="3"/>
        <v>0.24426719840478564</v>
      </c>
      <c r="K26" s="104">
        <f>'1. Plan vs Actual'!O26</f>
        <v>33</v>
      </c>
      <c r="L26" s="23">
        <f t="shared" si="4"/>
        <v>3.2901296111665007E-2</v>
      </c>
      <c r="M26" s="150"/>
    </row>
    <row r="27" spans="1:16" ht="13.5" thickBot="1" x14ac:dyDescent="0.35">
      <c r="A27" s="24" t="s">
        <v>48</v>
      </c>
      <c r="B27" s="105">
        <f>'1. Plan vs Actual'!C27</f>
        <v>76793</v>
      </c>
      <c r="C27" s="105">
        <v>54041</v>
      </c>
      <c r="D27" s="25">
        <f t="shared" si="0"/>
        <v>0.70372299558553519</v>
      </c>
      <c r="E27" s="31">
        <f>'1. Plan vs Actual'!F27</f>
        <v>69420</v>
      </c>
      <c r="F27" s="25">
        <f t="shared" si="1"/>
        <v>0.90398864479835406</v>
      </c>
      <c r="G27" s="31">
        <f>'1. Plan vs Actual'!I27</f>
        <v>6233</v>
      </c>
      <c r="H27" s="25">
        <f t="shared" si="2"/>
        <v>8.1166252132355815E-2</v>
      </c>
      <c r="I27" s="105">
        <f>+'1. Plan vs Actual'!L27</f>
        <v>44060</v>
      </c>
      <c r="J27" s="25">
        <f t="shared" si="3"/>
        <v>0.5737502116078288</v>
      </c>
      <c r="K27" s="105">
        <f>+'1. Plan vs Actual'!O27</f>
        <v>2236</v>
      </c>
      <c r="L27" s="27">
        <f t="shared" si="4"/>
        <v>2.9117237248186684E-2</v>
      </c>
    </row>
    <row r="28" spans="1:16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</row>
    <row r="32" spans="1:16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0.81640625" style="11" customWidth="1"/>
    <col min="2" max="2" width="10.7265625" style="11" customWidth="1"/>
    <col min="3" max="3" width="10.453125" style="11" customWidth="1"/>
    <col min="4" max="4" width="10.7265625" style="11" customWidth="1"/>
    <col min="5" max="5" width="9.81640625" style="11" customWidth="1"/>
    <col min="6" max="6" width="9.1796875" style="11"/>
    <col min="7" max="7" width="11.7265625" style="11" customWidth="1"/>
    <col min="8" max="8" width="10" style="11" customWidth="1"/>
    <col min="9" max="9" width="9.1796875" style="11"/>
    <col min="10" max="10" width="11.81640625" style="11" customWidth="1"/>
    <col min="11" max="16384" width="9.1796875" style="11"/>
  </cols>
  <sheetData>
    <row r="1" spans="1:10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5" x14ac:dyDescent="0.35">
      <c r="A3" s="153" t="str">
        <f>'1. Plan vs Actual'!A3</f>
        <v>FY25 Quarter Ending December 31, 2024</v>
      </c>
      <c r="B3" s="175"/>
      <c r="C3" s="175"/>
      <c r="D3" s="175"/>
      <c r="E3" s="175"/>
      <c r="F3" s="175"/>
      <c r="G3" s="175"/>
      <c r="H3" s="175"/>
      <c r="I3" s="175"/>
      <c r="J3" s="175"/>
    </row>
    <row r="5" spans="1:10" ht="18.5" x14ac:dyDescent="0.45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ht="6.75" customHeight="1" thickBot="1" x14ac:dyDescent="0.35"/>
    <row r="7" spans="1:10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9" x14ac:dyDescent="0.3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5" customHeight="1" x14ac:dyDescent="0.3">
      <c r="A9" s="19" t="s">
        <v>30</v>
      </c>
      <c r="B9" s="20">
        <v>973</v>
      </c>
      <c r="C9" s="20">
        <v>1233</v>
      </c>
      <c r="D9" s="20">
        <v>1065</v>
      </c>
      <c r="E9" s="20">
        <v>841</v>
      </c>
      <c r="F9" s="20">
        <v>1246</v>
      </c>
      <c r="G9" s="20">
        <v>292</v>
      </c>
      <c r="H9" s="20">
        <v>412</v>
      </c>
      <c r="I9" s="20">
        <v>62</v>
      </c>
      <c r="J9" s="32">
        <v>1</v>
      </c>
    </row>
    <row r="10" spans="1:10" ht="14.15" customHeight="1" x14ac:dyDescent="0.3">
      <c r="A10" s="19" t="s">
        <v>31</v>
      </c>
      <c r="B10" s="20">
        <v>2784</v>
      </c>
      <c r="C10" s="20">
        <v>5368</v>
      </c>
      <c r="D10" s="20">
        <v>5701</v>
      </c>
      <c r="E10" s="20">
        <v>2479</v>
      </c>
      <c r="F10" s="20">
        <v>4724</v>
      </c>
      <c r="G10" s="20">
        <v>2419</v>
      </c>
      <c r="H10" s="20">
        <v>442</v>
      </c>
      <c r="I10" s="20">
        <v>176</v>
      </c>
      <c r="J10" s="32">
        <v>8</v>
      </c>
    </row>
    <row r="11" spans="1:10" ht="14.15" customHeight="1" x14ac:dyDescent="0.3">
      <c r="A11" s="19" t="s">
        <v>32</v>
      </c>
      <c r="B11" s="20">
        <v>2517</v>
      </c>
      <c r="C11" s="20">
        <v>3492</v>
      </c>
      <c r="D11" s="20">
        <v>2746</v>
      </c>
      <c r="E11" s="20">
        <v>996</v>
      </c>
      <c r="F11" s="20">
        <v>3263</v>
      </c>
      <c r="G11" s="20">
        <v>50</v>
      </c>
      <c r="H11" s="20">
        <v>332</v>
      </c>
      <c r="I11" s="20">
        <v>388</v>
      </c>
      <c r="J11" s="32">
        <v>0</v>
      </c>
    </row>
    <row r="12" spans="1:10" ht="14.15" customHeight="1" x14ac:dyDescent="0.3">
      <c r="A12" s="19" t="s">
        <v>33</v>
      </c>
      <c r="B12" s="20">
        <v>2063</v>
      </c>
      <c r="C12" s="20">
        <v>3498</v>
      </c>
      <c r="D12" s="20">
        <v>2815</v>
      </c>
      <c r="E12" s="20">
        <v>1036</v>
      </c>
      <c r="F12" s="20">
        <v>2779</v>
      </c>
      <c r="G12" s="20">
        <v>48</v>
      </c>
      <c r="H12" s="20">
        <v>241</v>
      </c>
      <c r="I12" s="20">
        <v>87</v>
      </c>
      <c r="J12" s="32">
        <v>0</v>
      </c>
    </row>
    <row r="13" spans="1:10" ht="14.15" customHeight="1" x14ac:dyDescent="0.3">
      <c r="A13" s="19" t="s">
        <v>34</v>
      </c>
      <c r="B13" s="20">
        <v>499</v>
      </c>
      <c r="C13" s="20">
        <v>728</v>
      </c>
      <c r="D13" s="20">
        <v>814</v>
      </c>
      <c r="E13" s="20">
        <v>887</v>
      </c>
      <c r="F13" s="20">
        <v>1201</v>
      </c>
      <c r="G13" s="20">
        <v>34</v>
      </c>
      <c r="H13" s="20">
        <v>58</v>
      </c>
      <c r="I13" s="20">
        <v>62</v>
      </c>
      <c r="J13" s="32">
        <v>16</v>
      </c>
    </row>
    <row r="14" spans="1:10" ht="14.15" customHeight="1" x14ac:dyDescent="0.3">
      <c r="A14" s="19" t="s">
        <v>35</v>
      </c>
      <c r="B14" s="20">
        <v>3245</v>
      </c>
      <c r="C14" s="20">
        <v>3768</v>
      </c>
      <c r="D14" s="20">
        <v>3198</v>
      </c>
      <c r="E14" s="20">
        <v>420</v>
      </c>
      <c r="F14" s="20">
        <v>5090</v>
      </c>
      <c r="G14" s="20">
        <v>475</v>
      </c>
      <c r="H14" s="20">
        <v>378</v>
      </c>
      <c r="I14" s="20">
        <v>200</v>
      </c>
      <c r="J14" s="32">
        <v>16</v>
      </c>
    </row>
    <row r="15" spans="1:10" ht="14.15" customHeight="1" x14ac:dyDescent="0.3">
      <c r="A15" s="19" t="s">
        <v>36</v>
      </c>
      <c r="B15" s="20">
        <v>678</v>
      </c>
      <c r="C15" s="20">
        <v>1063</v>
      </c>
      <c r="D15" s="20">
        <v>1076</v>
      </c>
      <c r="E15" s="20">
        <v>480</v>
      </c>
      <c r="F15" s="20">
        <v>993</v>
      </c>
      <c r="G15" s="20">
        <v>61</v>
      </c>
      <c r="H15" s="20">
        <v>143</v>
      </c>
      <c r="I15" s="20">
        <v>139</v>
      </c>
      <c r="J15" s="32">
        <v>62</v>
      </c>
    </row>
    <row r="16" spans="1:10" ht="14.15" customHeight="1" x14ac:dyDescent="0.3">
      <c r="A16" s="19" t="s">
        <v>37</v>
      </c>
      <c r="B16" s="20">
        <v>2730</v>
      </c>
      <c r="C16" s="20">
        <v>3347</v>
      </c>
      <c r="D16" s="20">
        <v>2812</v>
      </c>
      <c r="E16" s="20">
        <v>2004</v>
      </c>
      <c r="F16" s="20">
        <v>3688</v>
      </c>
      <c r="G16" s="20">
        <v>184</v>
      </c>
      <c r="H16" s="20">
        <v>295</v>
      </c>
      <c r="I16" s="20">
        <v>263</v>
      </c>
      <c r="J16" s="32">
        <v>31</v>
      </c>
    </row>
    <row r="17" spans="1:16" ht="14.15" customHeight="1" x14ac:dyDescent="0.3">
      <c r="A17" s="19" t="s">
        <v>38</v>
      </c>
      <c r="B17" s="20">
        <v>1359</v>
      </c>
      <c r="C17" s="20">
        <v>1602</v>
      </c>
      <c r="D17" s="20">
        <v>1439</v>
      </c>
      <c r="E17" s="20">
        <v>372</v>
      </c>
      <c r="F17" s="20">
        <v>1887</v>
      </c>
      <c r="G17" s="20">
        <v>255</v>
      </c>
      <c r="H17" s="20">
        <v>64</v>
      </c>
      <c r="I17" s="20">
        <v>145</v>
      </c>
      <c r="J17" s="32">
        <v>64</v>
      </c>
    </row>
    <row r="18" spans="1:16" ht="14.15" customHeight="1" x14ac:dyDescent="0.3">
      <c r="A18" s="19" t="s">
        <v>39</v>
      </c>
      <c r="B18" s="20">
        <v>3659</v>
      </c>
      <c r="C18" s="20">
        <v>6079</v>
      </c>
      <c r="D18" s="20">
        <v>7122</v>
      </c>
      <c r="E18" s="20">
        <v>3735</v>
      </c>
      <c r="F18" s="20">
        <v>6262</v>
      </c>
      <c r="G18" s="20">
        <v>454</v>
      </c>
      <c r="H18" s="20">
        <v>142</v>
      </c>
      <c r="I18" s="20">
        <v>419</v>
      </c>
      <c r="J18" s="32">
        <v>167</v>
      </c>
    </row>
    <row r="19" spans="1:16" ht="14.15" customHeight="1" x14ac:dyDescent="0.3">
      <c r="A19" s="19" t="s">
        <v>40</v>
      </c>
      <c r="B19" s="20">
        <v>2366</v>
      </c>
      <c r="C19" s="20">
        <v>3417</v>
      </c>
      <c r="D19" s="20">
        <v>3555</v>
      </c>
      <c r="E19" s="20">
        <v>2623</v>
      </c>
      <c r="F19" s="20">
        <v>3894</v>
      </c>
      <c r="G19" s="20">
        <v>979</v>
      </c>
      <c r="H19" s="20">
        <v>155</v>
      </c>
      <c r="I19" s="20">
        <v>113</v>
      </c>
      <c r="J19" s="32">
        <v>1</v>
      </c>
    </row>
    <row r="20" spans="1:16" ht="14.15" customHeight="1" x14ac:dyDescent="0.3">
      <c r="A20" s="19" t="s">
        <v>41</v>
      </c>
      <c r="B20" s="20">
        <v>3570</v>
      </c>
      <c r="C20" s="20">
        <v>4242</v>
      </c>
      <c r="D20" s="20">
        <v>5482</v>
      </c>
      <c r="E20" s="20">
        <v>1350</v>
      </c>
      <c r="F20" s="20">
        <v>4700</v>
      </c>
      <c r="G20" s="20">
        <v>87</v>
      </c>
      <c r="H20" s="20">
        <v>125</v>
      </c>
      <c r="I20" s="20">
        <v>64</v>
      </c>
      <c r="J20" s="32">
        <v>3</v>
      </c>
    </row>
    <row r="21" spans="1:16" ht="14.15" customHeight="1" x14ac:dyDescent="0.3">
      <c r="A21" s="19" t="s">
        <v>42</v>
      </c>
      <c r="B21" s="20">
        <v>3369</v>
      </c>
      <c r="C21" s="20">
        <v>4298</v>
      </c>
      <c r="D21" s="20">
        <v>4681</v>
      </c>
      <c r="E21" s="20">
        <v>594</v>
      </c>
      <c r="F21" s="20">
        <v>4120</v>
      </c>
      <c r="G21" s="20">
        <v>173</v>
      </c>
      <c r="H21" s="20">
        <v>891</v>
      </c>
      <c r="I21" s="20">
        <v>267</v>
      </c>
      <c r="J21" s="32">
        <v>4</v>
      </c>
    </row>
    <row r="22" spans="1:16" ht="14.15" customHeight="1" x14ac:dyDescent="0.3">
      <c r="A22" s="19" t="s">
        <v>43</v>
      </c>
      <c r="B22" s="20">
        <v>1417</v>
      </c>
      <c r="C22" s="20">
        <v>1969</v>
      </c>
      <c r="D22" s="20">
        <v>1965</v>
      </c>
      <c r="E22" s="20">
        <v>319</v>
      </c>
      <c r="F22" s="20">
        <v>1930</v>
      </c>
      <c r="G22" s="20">
        <v>220</v>
      </c>
      <c r="H22" s="20">
        <v>117</v>
      </c>
      <c r="I22" s="20">
        <v>137</v>
      </c>
      <c r="J22" s="32">
        <v>0</v>
      </c>
    </row>
    <row r="23" spans="1:16" ht="14.15" customHeight="1" x14ac:dyDescent="0.3">
      <c r="A23" s="19" t="s">
        <v>44</v>
      </c>
      <c r="B23" s="20">
        <v>1346</v>
      </c>
      <c r="C23" s="20">
        <v>2613</v>
      </c>
      <c r="D23" s="20">
        <v>3053</v>
      </c>
      <c r="E23" s="20">
        <v>641</v>
      </c>
      <c r="F23" s="20">
        <v>2421</v>
      </c>
      <c r="G23" s="20">
        <v>139</v>
      </c>
      <c r="H23" s="20">
        <v>126</v>
      </c>
      <c r="I23" s="20">
        <v>285</v>
      </c>
      <c r="J23" s="32">
        <v>0</v>
      </c>
    </row>
    <row r="24" spans="1:16" ht="14.15" customHeight="1" x14ac:dyDescent="0.3">
      <c r="A24" s="19" t="s">
        <v>45</v>
      </c>
      <c r="B24" s="20">
        <v>2261</v>
      </c>
      <c r="C24" s="20">
        <v>3822</v>
      </c>
      <c r="D24" s="20">
        <v>3774</v>
      </c>
      <c r="E24" s="20">
        <v>1493</v>
      </c>
      <c r="F24" s="20">
        <v>4157</v>
      </c>
      <c r="G24" s="20">
        <v>507</v>
      </c>
      <c r="H24" s="20">
        <v>47</v>
      </c>
      <c r="I24" s="20">
        <v>148</v>
      </c>
      <c r="J24" s="32">
        <v>8</v>
      </c>
    </row>
    <row r="25" spans="1:16" x14ac:dyDescent="0.3">
      <c r="A25" s="19" t="s">
        <v>46</v>
      </c>
      <c r="B25" s="104">
        <v>142</v>
      </c>
      <c r="C25" s="104">
        <v>864</v>
      </c>
      <c r="D25" s="104">
        <v>351</v>
      </c>
      <c r="E25" s="104">
        <v>48</v>
      </c>
      <c r="F25" s="104">
        <v>818</v>
      </c>
      <c r="G25" s="104">
        <v>2</v>
      </c>
      <c r="H25" s="104">
        <v>0</v>
      </c>
      <c r="I25" s="104">
        <v>0</v>
      </c>
      <c r="J25" s="108">
        <v>0</v>
      </c>
    </row>
    <row r="26" spans="1:16" ht="13.5" thickBot="1" x14ac:dyDescent="0.35">
      <c r="A26" s="24" t="s">
        <v>48</v>
      </c>
      <c r="B26" s="105">
        <v>34197</v>
      </c>
      <c r="C26" s="105">
        <v>50367</v>
      </c>
      <c r="D26" s="105">
        <v>50901</v>
      </c>
      <c r="E26" s="105">
        <v>20069</v>
      </c>
      <c r="F26" s="105">
        <v>55135</v>
      </c>
      <c r="G26" s="105">
        <v>6186</v>
      </c>
      <c r="H26" s="105">
        <v>3926</v>
      </c>
      <c r="I26" s="105">
        <v>2979</v>
      </c>
      <c r="J26" s="109">
        <v>385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topLeftCell="A11" workbookViewId="0">
      <selection activeCell="A32" sqref="A32"/>
    </sheetView>
  </sheetViews>
  <sheetFormatPr defaultColWidth="9.1796875" defaultRowHeight="13" x14ac:dyDescent="0.3"/>
  <cols>
    <col min="1" max="1" width="21" style="11" customWidth="1"/>
    <col min="2" max="2" width="9.81640625" style="11" customWidth="1"/>
    <col min="3" max="3" width="7.81640625" style="11" customWidth="1"/>
    <col min="4" max="4" width="6.453125" style="11" customWidth="1"/>
    <col min="5" max="5" width="9.54296875" style="11" customWidth="1"/>
    <col min="6" max="6" width="6.453125" style="11" customWidth="1"/>
    <col min="7" max="7" width="9.1796875" style="11"/>
    <col min="8" max="8" width="6.453125" style="11" customWidth="1"/>
    <col min="9" max="9" width="9.1796875" style="11"/>
    <col min="10" max="10" width="6.453125" style="11" customWidth="1"/>
    <col min="11" max="11" width="7" style="11" customWidth="1"/>
    <col min="12" max="12" width="6.453125" style="11" customWidth="1"/>
    <col min="13" max="13" width="9.1796875" style="11"/>
    <col min="14" max="14" width="6.453125" style="11" customWidth="1"/>
    <col min="15" max="15" width="7" style="11" customWidth="1"/>
    <col min="16" max="16" width="6.453125" style="11" customWidth="1"/>
    <col min="17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53" t="str">
        <f>'1. Plan vs Actual'!A3</f>
        <v>FY25 Quarter Ending December 31,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8.25" customHeight="1" x14ac:dyDescent="0.3"/>
    <row r="5" spans="1:16" ht="18.5" x14ac:dyDescent="0.45">
      <c r="A5" s="155" t="s">
        <v>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2" x14ac:dyDescent="0.3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5" customHeight="1" x14ac:dyDescent="0.3">
      <c r="A9" s="19" t="s">
        <v>30</v>
      </c>
      <c r="B9" s="30">
        <f>'1. Plan vs Actual'!C10</f>
        <v>2352</v>
      </c>
      <c r="C9" s="20">
        <v>1726</v>
      </c>
      <c r="D9" s="21">
        <f>C9/B9</f>
        <v>0.733843537414966</v>
      </c>
      <c r="E9" s="20">
        <v>371</v>
      </c>
      <c r="F9" s="21">
        <f>E9/B9</f>
        <v>0.15773809523809523</v>
      </c>
      <c r="G9" s="20">
        <v>288</v>
      </c>
      <c r="H9" s="21">
        <f>G9/B9</f>
        <v>0.12244897959183673</v>
      </c>
      <c r="I9" s="20">
        <v>40</v>
      </c>
      <c r="J9" s="110">
        <f>I9/B9</f>
        <v>1.7006802721088437E-2</v>
      </c>
      <c r="K9" s="20">
        <v>80</v>
      </c>
      <c r="L9" s="110">
        <f>K9/B9</f>
        <v>3.4013605442176874E-2</v>
      </c>
      <c r="M9" s="20">
        <v>9</v>
      </c>
      <c r="N9" s="110">
        <f>M9/B9</f>
        <v>3.8265306122448979E-3</v>
      </c>
      <c r="O9" s="20">
        <v>149</v>
      </c>
      <c r="P9" s="23">
        <f>O9/B9</f>
        <v>6.3350340136054423E-2</v>
      </c>
    </row>
    <row r="10" spans="1:16" ht="14.15" customHeight="1" x14ac:dyDescent="0.3">
      <c r="A10" s="19" t="s">
        <v>31</v>
      </c>
      <c r="B10" s="30">
        <f>'1. Plan vs Actual'!C11</f>
        <v>8987</v>
      </c>
      <c r="C10" s="20">
        <v>3393</v>
      </c>
      <c r="D10" s="21">
        <f t="shared" ref="D10:D26" si="0">C10/B10</f>
        <v>0.37754534327361744</v>
      </c>
      <c r="E10" s="20">
        <v>3927</v>
      </c>
      <c r="F10" s="21">
        <f t="shared" ref="F10:F26" si="1">E10/B10</f>
        <v>0.43696450428396572</v>
      </c>
      <c r="G10" s="20">
        <v>1503</v>
      </c>
      <c r="H10" s="21">
        <f t="shared" ref="H10:H26" si="2">G10/B10</f>
        <v>0.16724157115833982</v>
      </c>
      <c r="I10" s="20">
        <v>145</v>
      </c>
      <c r="J10" s="110">
        <f t="shared" ref="J10:J26" si="3">I10/B10</f>
        <v>1.6134416379214422E-2</v>
      </c>
      <c r="K10" s="20">
        <v>684</v>
      </c>
      <c r="L10" s="21">
        <f t="shared" ref="L10:L26" si="4">K10/B10</f>
        <v>7.6109936575052856E-2</v>
      </c>
      <c r="M10" s="20">
        <v>38</v>
      </c>
      <c r="N10" s="110">
        <f t="shared" ref="N10:N26" si="5">M10/B10</f>
        <v>4.2283298097251587E-3</v>
      </c>
      <c r="O10" s="20">
        <v>1026</v>
      </c>
      <c r="P10" s="23">
        <f t="shared" ref="P10:P26" si="6">O10/B10</f>
        <v>0.11416490486257928</v>
      </c>
    </row>
    <row r="11" spans="1:16" ht="14.15" customHeight="1" x14ac:dyDescent="0.3">
      <c r="A11" s="19" t="s">
        <v>32</v>
      </c>
      <c r="B11" s="30">
        <f>'1. Plan vs Actual'!C12</f>
        <v>5043</v>
      </c>
      <c r="C11" s="20">
        <v>3198</v>
      </c>
      <c r="D11" s="21">
        <f t="shared" si="0"/>
        <v>0.63414634146341464</v>
      </c>
      <c r="E11" s="20">
        <v>1234</v>
      </c>
      <c r="F11" s="21">
        <f t="shared" si="1"/>
        <v>0.2446956176878842</v>
      </c>
      <c r="G11" s="20">
        <v>774</v>
      </c>
      <c r="H11" s="21">
        <f t="shared" si="2"/>
        <v>0.15348007138607972</v>
      </c>
      <c r="I11" s="20">
        <v>64</v>
      </c>
      <c r="J11" s="110">
        <f t="shared" si="3"/>
        <v>1.2690858615903232E-2</v>
      </c>
      <c r="K11" s="20">
        <v>186</v>
      </c>
      <c r="L11" s="21">
        <f t="shared" si="4"/>
        <v>3.6882807852468766E-2</v>
      </c>
      <c r="M11" s="20">
        <v>20</v>
      </c>
      <c r="N11" s="110">
        <f t="shared" si="5"/>
        <v>3.9658933174697604E-3</v>
      </c>
      <c r="O11" s="20">
        <v>488</v>
      </c>
      <c r="P11" s="23">
        <f t="shared" si="6"/>
        <v>9.6767796946262141E-2</v>
      </c>
    </row>
    <row r="12" spans="1:16" ht="14.15" customHeight="1" x14ac:dyDescent="0.3">
      <c r="A12" s="19" t="s">
        <v>33</v>
      </c>
      <c r="B12" s="30">
        <f>'1. Plan vs Actual'!C13</f>
        <v>4745</v>
      </c>
      <c r="C12" s="20">
        <v>2298</v>
      </c>
      <c r="D12" s="21">
        <f t="shared" si="0"/>
        <v>0.48429926238145415</v>
      </c>
      <c r="E12" s="20">
        <v>1828</v>
      </c>
      <c r="F12" s="21">
        <f t="shared" si="1"/>
        <v>0.3852476290832455</v>
      </c>
      <c r="G12" s="20">
        <v>454</v>
      </c>
      <c r="H12" s="21">
        <f t="shared" si="2"/>
        <v>9.5679662802950469E-2</v>
      </c>
      <c r="I12" s="20">
        <v>64</v>
      </c>
      <c r="J12" s="110">
        <f t="shared" si="3"/>
        <v>1.3487881981032667E-2</v>
      </c>
      <c r="K12" s="20">
        <v>191</v>
      </c>
      <c r="L12" s="21">
        <f t="shared" si="4"/>
        <v>4.0252897787144359E-2</v>
      </c>
      <c r="M12" s="20">
        <v>27</v>
      </c>
      <c r="N12" s="110">
        <f t="shared" si="5"/>
        <v>5.6902002107481562E-3</v>
      </c>
      <c r="O12" s="20">
        <v>474</v>
      </c>
      <c r="P12" s="23">
        <f t="shared" si="6"/>
        <v>9.9894625922023181E-2</v>
      </c>
    </row>
    <row r="13" spans="1:16" ht="14.15" customHeight="1" x14ac:dyDescent="0.3">
      <c r="A13" s="19" t="s">
        <v>34</v>
      </c>
      <c r="B13" s="30">
        <f>'1. Plan vs Actual'!C14</f>
        <v>1628</v>
      </c>
      <c r="C13" s="20">
        <v>1305</v>
      </c>
      <c r="D13" s="21">
        <f t="shared" si="0"/>
        <v>0.80159705159705164</v>
      </c>
      <c r="E13" s="20">
        <v>202</v>
      </c>
      <c r="F13" s="21">
        <f t="shared" si="1"/>
        <v>0.12407862407862408</v>
      </c>
      <c r="G13" s="20">
        <v>146</v>
      </c>
      <c r="H13" s="21">
        <f t="shared" si="2"/>
        <v>8.9680589680589687E-2</v>
      </c>
      <c r="I13" s="20">
        <v>31</v>
      </c>
      <c r="J13" s="110">
        <f t="shared" si="3"/>
        <v>1.9041769041769043E-2</v>
      </c>
      <c r="K13" s="20">
        <v>36</v>
      </c>
      <c r="L13" s="21">
        <f t="shared" si="4"/>
        <v>2.2113022113022112E-2</v>
      </c>
      <c r="M13" s="20">
        <v>12</v>
      </c>
      <c r="N13" s="110">
        <f t="shared" si="5"/>
        <v>7.3710073710073713E-3</v>
      </c>
      <c r="O13" s="20">
        <v>110</v>
      </c>
      <c r="P13" s="23">
        <f t="shared" si="6"/>
        <v>6.7567567567567571E-2</v>
      </c>
    </row>
    <row r="14" spans="1:16" ht="14.15" customHeight="1" x14ac:dyDescent="0.3">
      <c r="A14" s="19" t="s">
        <v>35</v>
      </c>
      <c r="B14" s="30">
        <f>'1. Plan vs Actual'!C15</f>
        <v>6071</v>
      </c>
      <c r="C14" s="20">
        <v>3931</v>
      </c>
      <c r="D14" s="21">
        <f t="shared" si="0"/>
        <v>0.64750452973151051</v>
      </c>
      <c r="E14" s="20">
        <v>1058</v>
      </c>
      <c r="F14" s="21">
        <f t="shared" si="1"/>
        <v>0.1742711250205897</v>
      </c>
      <c r="G14" s="20">
        <v>1052</v>
      </c>
      <c r="H14" s="21">
        <f t="shared" si="2"/>
        <v>0.17328281996376216</v>
      </c>
      <c r="I14" s="20">
        <v>78</v>
      </c>
      <c r="J14" s="110">
        <f t="shared" si="3"/>
        <v>1.284796573875803E-2</v>
      </c>
      <c r="K14" s="20">
        <v>412</v>
      </c>
      <c r="L14" s="21">
        <f t="shared" si="4"/>
        <v>6.7863613902157796E-2</v>
      </c>
      <c r="M14" s="20">
        <v>26</v>
      </c>
      <c r="N14" s="110">
        <f t="shared" si="5"/>
        <v>4.2826552462526769E-3</v>
      </c>
      <c r="O14" s="20">
        <v>629</v>
      </c>
      <c r="P14" s="23">
        <f t="shared" si="6"/>
        <v>0.10360731345742052</v>
      </c>
    </row>
    <row r="15" spans="1:16" ht="14.15" customHeight="1" x14ac:dyDescent="0.3">
      <c r="A15" s="19" t="s">
        <v>36</v>
      </c>
      <c r="B15" s="30">
        <f>'1. Plan vs Actual'!C16</f>
        <v>1788</v>
      </c>
      <c r="C15" s="20">
        <v>1347</v>
      </c>
      <c r="D15" s="21">
        <f t="shared" si="0"/>
        <v>0.75335570469798663</v>
      </c>
      <c r="E15" s="20">
        <v>241</v>
      </c>
      <c r="F15" s="21">
        <f t="shared" si="1"/>
        <v>0.13478747203579419</v>
      </c>
      <c r="G15" s="20">
        <v>171</v>
      </c>
      <c r="H15" s="21">
        <f t="shared" si="2"/>
        <v>9.563758389261745E-2</v>
      </c>
      <c r="I15" s="20">
        <v>31</v>
      </c>
      <c r="J15" s="110">
        <f t="shared" si="3"/>
        <v>1.7337807606263984E-2</v>
      </c>
      <c r="K15" s="20">
        <v>71</v>
      </c>
      <c r="L15" s="21">
        <f t="shared" si="4"/>
        <v>3.9709172259507833E-2</v>
      </c>
      <c r="M15" s="20">
        <v>6</v>
      </c>
      <c r="N15" s="110">
        <f t="shared" si="5"/>
        <v>3.3557046979865771E-3</v>
      </c>
      <c r="O15" s="20">
        <v>139</v>
      </c>
      <c r="P15" s="23">
        <f t="shared" si="6"/>
        <v>7.7740492170022366E-2</v>
      </c>
    </row>
    <row r="16" spans="1:16" ht="14.15" customHeight="1" x14ac:dyDescent="0.3">
      <c r="A16" s="19" t="s">
        <v>37</v>
      </c>
      <c r="B16" s="30">
        <f>'1. Plan vs Actual'!C17</f>
        <v>5888</v>
      </c>
      <c r="C16" s="20">
        <v>3117</v>
      </c>
      <c r="D16" s="21">
        <f t="shared" si="0"/>
        <v>0.52938179347826086</v>
      </c>
      <c r="E16" s="20">
        <v>1064</v>
      </c>
      <c r="F16" s="21">
        <f t="shared" si="1"/>
        <v>0.18070652173913043</v>
      </c>
      <c r="G16" s="20">
        <v>1174</v>
      </c>
      <c r="H16" s="21">
        <f t="shared" si="2"/>
        <v>0.19938858695652173</v>
      </c>
      <c r="I16" s="20">
        <v>56</v>
      </c>
      <c r="J16" s="110">
        <f t="shared" si="3"/>
        <v>9.5108695652173919E-3</v>
      </c>
      <c r="K16" s="20">
        <v>917</v>
      </c>
      <c r="L16" s="21">
        <f t="shared" si="4"/>
        <v>0.15574048913043478</v>
      </c>
      <c r="M16" s="20">
        <v>19</v>
      </c>
      <c r="N16" s="110">
        <f t="shared" si="5"/>
        <v>3.2269021739130435E-3</v>
      </c>
      <c r="O16" s="20">
        <v>625</v>
      </c>
      <c r="P16" s="23">
        <f t="shared" si="6"/>
        <v>0.10614809782608696</v>
      </c>
    </row>
    <row r="17" spans="1:16" ht="14.15" customHeight="1" x14ac:dyDescent="0.3">
      <c r="A17" s="19" t="s">
        <v>38</v>
      </c>
      <c r="B17" s="30">
        <f>'1. Plan vs Actual'!C18</f>
        <v>2449</v>
      </c>
      <c r="C17" s="20">
        <v>1546</v>
      </c>
      <c r="D17" s="21">
        <f t="shared" si="0"/>
        <v>0.63127807268272762</v>
      </c>
      <c r="E17" s="20">
        <v>473</v>
      </c>
      <c r="F17" s="21">
        <f t="shared" si="1"/>
        <v>0.19314005716619029</v>
      </c>
      <c r="G17" s="20">
        <v>499</v>
      </c>
      <c r="H17" s="21">
        <f t="shared" si="2"/>
        <v>0.20375663536137198</v>
      </c>
      <c r="I17" s="20">
        <v>47</v>
      </c>
      <c r="J17" s="110">
        <f t="shared" si="3"/>
        <v>1.9191506737443853E-2</v>
      </c>
      <c r="K17" s="20">
        <v>69</v>
      </c>
      <c r="L17" s="21">
        <f t="shared" si="4"/>
        <v>2.8174765210289915E-2</v>
      </c>
      <c r="M17" s="20">
        <v>15</v>
      </c>
      <c r="N17" s="110">
        <f t="shared" si="5"/>
        <v>6.1249489587586773E-3</v>
      </c>
      <c r="O17" s="20">
        <v>417</v>
      </c>
      <c r="P17" s="23">
        <f t="shared" si="6"/>
        <v>0.17027358105349122</v>
      </c>
    </row>
    <row r="18" spans="1:16" ht="14.15" customHeight="1" x14ac:dyDescent="0.3">
      <c r="A18" s="19" t="s">
        <v>39</v>
      </c>
      <c r="B18" s="30">
        <f>'1. Plan vs Actual'!C19</f>
        <v>11100</v>
      </c>
      <c r="C18" s="20">
        <v>4938</v>
      </c>
      <c r="D18" s="21">
        <f t="shared" si="0"/>
        <v>0.44486486486486487</v>
      </c>
      <c r="E18" s="20">
        <v>2401</v>
      </c>
      <c r="F18" s="21">
        <f t="shared" si="1"/>
        <v>0.21630630630630632</v>
      </c>
      <c r="G18" s="20">
        <v>4544</v>
      </c>
      <c r="H18" s="21">
        <f t="shared" si="2"/>
        <v>0.40936936936936935</v>
      </c>
      <c r="I18" s="20">
        <v>161</v>
      </c>
      <c r="J18" s="110">
        <f t="shared" si="3"/>
        <v>1.4504504504504504E-2</v>
      </c>
      <c r="K18" s="20">
        <v>335</v>
      </c>
      <c r="L18" s="21">
        <f t="shared" si="4"/>
        <v>3.0180180180180181E-2</v>
      </c>
      <c r="M18" s="20">
        <v>65</v>
      </c>
      <c r="N18" s="110">
        <f t="shared" si="5"/>
        <v>5.8558558558558559E-3</v>
      </c>
      <c r="O18" s="20">
        <v>1705</v>
      </c>
      <c r="P18" s="23">
        <f t="shared" si="6"/>
        <v>0.15360360360360362</v>
      </c>
    </row>
    <row r="19" spans="1:16" ht="14.15" customHeight="1" x14ac:dyDescent="0.3">
      <c r="A19" s="19" t="s">
        <v>40</v>
      </c>
      <c r="B19" s="30">
        <f>'1. Plan vs Actual'!C20</f>
        <v>4972</v>
      </c>
      <c r="C19" s="20">
        <v>2391</v>
      </c>
      <c r="D19" s="21">
        <f t="shared" si="0"/>
        <v>0.48089300080450526</v>
      </c>
      <c r="E19" s="20">
        <v>602</v>
      </c>
      <c r="F19" s="21">
        <f t="shared" si="1"/>
        <v>0.12107803700724054</v>
      </c>
      <c r="G19" s="20">
        <v>2162</v>
      </c>
      <c r="H19" s="21">
        <f t="shared" si="2"/>
        <v>0.43483507642799679</v>
      </c>
      <c r="I19" s="20">
        <v>44</v>
      </c>
      <c r="J19" s="110">
        <f t="shared" si="3"/>
        <v>8.8495575221238937E-3</v>
      </c>
      <c r="K19" s="20">
        <v>255</v>
      </c>
      <c r="L19" s="21">
        <f t="shared" si="4"/>
        <v>5.1287208366854388E-2</v>
      </c>
      <c r="M19" s="20">
        <v>19</v>
      </c>
      <c r="N19" s="110">
        <f t="shared" si="5"/>
        <v>3.821399839098954E-3</v>
      </c>
      <c r="O19" s="20">
        <v>909</v>
      </c>
      <c r="P19" s="23">
        <f t="shared" si="6"/>
        <v>0.18282381335478681</v>
      </c>
    </row>
    <row r="20" spans="1:16" ht="14.15" customHeight="1" x14ac:dyDescent="0.3">
      <c r="A20" s="19" t="s">
        <v>41</v>
      </c>
      <c r="B20" s="30">
        <f>'1. Plan vs Actual'!C21</f>
        <v>6900</v>
      </c>
      <c r="C20" s="20">
        <v>4453</v>
      </c>
      <c r="D20" s="21">
        <f t="shared" si="0"/>
        <v>0.64536231884057971</v>
      </c>
      <c r="E20" s="20">
        <v>1130</v>
      </c>
      <c r="F20" s="21">
        <f t="shared" si="1"/>
        <v>0.16376811594202897</v>
      </c>
      <c r="G20" s="20">
        <v>858</v>
      </c>
      <c r="H20" s="21">
        <f t="shared" si="2"/>
        <v>0.12434782608695652</v>
      </c>
      <c r="I20" s="20">
        <v>73</v>
      </c>
      <c r="J20" s="110">
        <f t="shared" si="3"/>
        <v>1.0579710144927536E-2</v>
      </c>
      <c r="K20" s="20">
        <v>769</v>
      </c>
      <c r="L20" s="21">
        <f t="shared" si="4"/>
        <v>0.11144927536231884</v>
      </c>
      <c r="M20" s="20">
        <v>20</v>
      </c>
      <c r="N20" s="110">
        <f t="shared" si="5"/>
        <v>2.8985507246376812E-3</v>
      </c>
      <c r="O20" s="20">
        <v>630</v>
      </c>
      <c r="P20" s="23">
        <f t="shared" si="6"/>
        <v>9.1304347826086957E-2</v>
      </c>
    </row>
    <row r="21" spans="1:16" ht="14.15" customHeight="1" x14ac:dyDescent="0.3">
      <c r="A21" s="19" t="s">
        <v>42</v>
      </c>
      <c r="B21" s="30">
        <f>'1. Plan vs Actual'!C22</f>
        <v>6460</v>
      </c>
      <c r="C21" s="20">
        <v>4341</v>
      </c>
      <c r="D21" s="21">
        <f t="shared" si="0"/>
        <v>0.67198142414860684</v>
      </c>
      <c r="E21" s="20">
        <v>1063</v>
      </c>
      <c r="F21" s="21">
        <f t="shared" si="1"/>
        <v>0.16455108359133128</v>
      </c>
      <c r="G21" s="20">
        <v>683</v>
      </c>
      <c r="H21" s="21">
        <f t="shared" si="2"/>
        <v>0.10572755417956656</v>
      </c>
      <c r="I21" s="20">
        <v>61</v>
      </c>
      <c r="J21" s="110">
        <f t="shared" si="3"/>
        <v>9.4427244582043351E-3</v>
      </c>
      <c r="K21" s="20">
        <v>688</v>
      </c>
      <c r="L21" s="21">
        <f t="shared" si="4"/>
        <v>0.1065015479876161</v>
      </c>
      <c r="M21" s="20">
        <v>22</v>
      </c>
      <c r="N21" s="110">
        <f t="shared" si="5"/>
        <v>3.4055727554179569E-3</v>
      </c>
      <c r="O21" s="20">
        <v>466</v>
      </c>
      <c r="P21" s="23">
        <f t="shared" si="6"/>
        <v>7.2136222910216721E-2</v>
      </c>
    </row>
    <row r="22" spans="1:16" ht="14.15" customHeight="1" x14ac:dyDescent="0.3">
      <c r="A22" s="19" t="s">
        <v>43</v>
      </c>
      <c r="B22" s="30">
        <f>'1. Plan vs Actual'!C23</f>
        <v>2841</v>
      </c>
      <c r="C22" s="20">
        <v>2039</v>
      </c>
      <c r="D22" s="21">
        <f t="shared" si="0"/>
        <v>0.71770503343893</v>
      </c>
      <c r="E22" s="20">
        <v>380</v>
      </c>
      <c r="F22" s="21">
        <f t="shared" si="1"/>
        <v>0.13375571981696585</v>
      </c>
      <c r="G22" s="20">
        <v>473</v>
      </c>
      <c r="H22" s="21">
        <f t="shared" si="2"/>
        <v>0.16649067229848644</v>
      </c>
      <c r="I22" s="20">
        <v>29</v>
      </c>
      <c r="J22" s="110">
        <f t="shared" si="3"/>
        <v>1.0207673354452657E-2</v>
      </c>
      <c r="K22" s="20">
        <v>138</v>
      </c>
      <c r="L22" s="21">
        <f t="shared" si="4"/>
        <v>4.8574445617740235E-2</v>
      </c>
      <c r="M22" s="20">
        <v>11</v>
      </c>
      <c r="N22" s="110">
        <f t="shared" si="5"/>
        <v>3.871876099964801E-3</v>
      </c>
      <c r="O22" s="20">
        <v>279</v>
      </c>
      <c r="P22" s="23">
        <f t="shared" si="6"/>
        <v>9.8204857444561769E-2</v>
      </c>
    </row>
    <row r="23" spans="1:16" ht="14.15" customHeight="1" x14ac:dyDescent="0.3">
      <c r="A23" s="19" t="s">
        <v>44</v>
      </c>
      <c r="B23" s="30">
        <f>'1. Plan vs Actual'!C24</f>
        <v>4042</v>
      </c>
      <c r="C23" s="20">
        <v>2659</v>
      </c>
      <c r="D23" s="21">
        <f t="shared" si="0"/>
        <v>0.65784265215239979</v>
      </c>
      <c r="E23" s="20">
        <v>611</v>
      </c>
      <c r="F23" s="21">
        <f t="shared" si="1"/>
        <v>0.15116279069767441</v>
      </c>
      <c r="G23" s="20">
        <v>864</v>
      </c>
      <c r="H23" s="21">
        <f t="shared" si="2"/>
        <v>0.21375556655121228</v>
      </c>
      <c r="I23" s="20">
        <v>68</v>
      </c>
      <c r="J23" s="110">
        <f t="shared" si="3"/>
        <v>1.6823354774863929E-2</v>
      </c>
      <c r="K23" s="20">
        <v>273</v>
      </c>
      <c r="L23" s="21">
        <f t="shared" si="4"/>
        <v>6.7540821375556656E-2</v>
      </c>
      <c r="M23" s="20">
        <v>23</v>
      </c>
      <c r="N23" s="110">
        <f t="shared" si="5"/>
        <v>5.6902523503216231E-3</v>
      </c>
      <c r="O23" s="20">
        <v>528</v>
      </c>
      <c r="P23" s="23">
        <f t="shared" si="6"/>
        <v>0.13062840178129639</v>
      </c>
    </row>
    <row r="24" spans="1:16" ht="14.15" customHeight="1" x14ac:dyDescent="0.3">
      <c r="A24" s="19" t="s">
        <v>45</v>
      </c>
      <c r="B24" s="30">
        <f>'1. Plan vs Actual'!C25</f>
        <v>5994</v>
      </c>
      <c r="C24" s="20">
        <v>3782</v>
      </c>
      <c r="D24" s="21">
        <f t="shared" si="0"/>
        <v>0.63096429763096429</v>
      </c>
      <c r="E24" s="20">
        <v>1292</v>
      </c>
      <c r="F24" s="21">
        <f t="shared" si="1"/>
        <v>0.21554888221554888</v>
      </c>
      <c r="G24" s="20">
        <v>570</v>
      </c>
      <c r="H24" s="21">
        <f t="shared" si="2"/>
        <v>9.5095095095095089E-2</v>
      </c>
      <c r="I24" s="20">
        <v>68</v>
      </c>
      <c r="J24" s="110">
        <f t="shared" si="3"/>
        <v>1.1344678011344677E-2</v>
      </c>
      <c r="K24" s="20">
        <v>615</v>
      </c>
      <c r="L24" s="21">
        <f t="shared" si="4"/>
        <v>0.10260260260260261</v>
      </c>
      <c r="M24" s="20">
        <v>22</v>
      </c>
      <c r="N24" s="110">
        <f t="shared" si="5"/>
        <v>3.6703370036703371E-3</v>
      </c>
      <c r="O24" s="20">
        <v>438</v>
      </c>
      <c r="P24" s="23">
        <f t="shared" si="6"/>
        <v>7.3073073073073078E-2</v>
      </c>
    </row>
    <row r="25" spans="1:16" x14ac:dyDescent="0.3">
      <c r="A25" s="19" t="s">
        <v>46</v>
      </c>
      <c r="B25" s="30">
        <f>'1. Plan vs Actual'!C26</f>
        <v>1003</v>
      </c>
      <c r="C25" s="104">
        <v>681</v>
      </c>
      <c r="D25" s="21">
        <f t="shared" si="0"/>
        <v>0.67896311066799597</v>
      </c>
      <c r="E25" s="104">
        <v>121</v>
      </c>
      <c r="F25" s="21">
        <f t="shared" si="1"/>
        <v>0.12063808574277168</v>
      </c>
      <c r="G25" s="104">
        <v>152</v>
      </c>
      <c r="H25" s="21">
        <f t="shared" si="2"/>
        <v>0.15154536390827517</v>
      </c>
      <c r="I25" s="104">
        <v>7</v>
      </c>
      <c r="J25" s="110">
        <f t="shared" si="3"/>
        <v>6.979062811565304E-3</v>
      </c>
      <c r="K25" s="104">
        <v>69</v>
      </c>
      <c r="L25" s="21">
        <f t="shared" si="4"/>
        <v>6.8793619142572288E-2</v>
      </c>
      <c r="M25" s="104">
        <v>6</v>
      </c>
      <c r="N25" s="110">
        <f t="shared" si="5"/>
        <v>5.9820538384845467E-3</v>
      </c>
      <c r="O25" s="104">
        <v>62</v>
      </c>
      <c r="P25" s="23">
        <f t="shared" si="6"/>
        <v>6.1814556331006978E-2</v>
      </c>
    </row>
    <row r="26" spans="1:16" ht="13.5" thickBot="1" x14ac:dyDescent="0.35">
      <c r="A26" s="24" t="s">
        <v>48</v>
      </c>
      <c r="B26" s="105">
        <f>'1. Plan vs Actual'!C27</f>
        <v>76793</v>
      </c>
      <c r="C26" s="105">
        <v>42427</v>
      </c>
      <c r="D26" s="25">
        <f t="shared" si="0"/>
        <v>0.55248525256208247</v>
      </c>
      <c r="E26" s="105">
        <v>18113</v>
      </c>
      <c r="F26" s="25">
        <f t="shared" si="1"/>
        <v>0.23586785253864284</v>
      </c>
      <c r="G26" s="105">
        <v>16558</v>
      </c>
      <c r="H26" s="25">
        <f t="shared" si="2"/>
        <v>0.2156186110713216</v>
      </c>
      <c r="I26" s="105">
        <v>1063</v>
      </c>
      <c r="J26" s="35">
        <f t="shared" si="3"/>
        <v>1.3842407511101272E-2</v>
      </c>
      <c r="K26" s="105">
        <v>4890</v>
      </c>
      <c r="L26" s="25">
        <f t="shared" si="4"/>
        <v>6.3677678955113101E-2</v>
      </c>
      <c r="M26" s="105">
        <v>343</v>
      </c>
      <c r="N26" s="35">
        <f t="shared" si="5"/>
        <v>4.4665529410232701E-3</v>
      </c>
      <c r="O26" s="105">
        <v>8974</v>
      </c>
      <c r="P26" s="27">
        <f t="shared" si="6"/>
        <v>0.11685960959983333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topLeftCell="A18" workbookViewId="0">
      <selection activeCell="A32" sqref="A32"/>
    </sheetView>
  </sheetViews>
  <sheetFormatPr defaultColWidth="9.1796875" defaultRowHeight="13" x14ac:dyDescent="0.3"/>
  <cols>
    <col min="1" max="1" width="21.26953125" style="11" customWidth="1"/>
    <col min="2" max="2" width="10.1796875" style="11" customWidth="1"/>
    <col min="3" max="3" width="8.26953125" style="11" customWidth="1"/>
    <col min="4" max="4" width="7.453125" style="11" customWidth="1"/>
    <col min="5" max="5" width="8.7265625" style="11" customWidth="1"/>
    <col min="6" max="6" width="6.26953125" style="11" customWidth="1"/>
    <col min="7" max="7" width="8.7265625" style="11" customWidth="1"/>
    <col min="8" max="8" width="6.453125" style="11" customWidth="1"/>
    <col min="9" max="9" width="8.7265625" style="11" customWidth="1"/>
    <col min="10" max="10" width="6.453125" style="11" customWidth="1"/>
    <col min="11" max="11" width="8.7265625" style="11" customWidth="1"/>
    <col min="12" max="12" width="6.453125" style="11" customWidth="1"/>
    <col min="13" max="13" width="8.7265625" style="11" customWidth="1"/>
    <col min="14" max="14" width="6.453125" style="11" customWidth="1"/>
    <col min="15" max="16384" width="9.1796875" style="11"/>
  </cols>
  <sheetData>
    <row r="1" spans="1:15" ht="18.5" x14ac:dyDescent="0.45">
      <c r="A1" s="15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5.5" x14ac:dyDescent="0.35">
      <c r="A3" s="153" t="str">
        <f>'1. Plan vs Actual'!A3</f>
        <v>FY25 Quarter Ending December 31, 2024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5" ht="18.5" x14ac:dyDescent="0.45">
      <c r="A5" s="155" t="s">
        <v>88</v>
      </c>
      <c r="B5" s="155"/>
      <c r="C5" s="155"/>
      <c r="D5" s="155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5" ht="6.75" customHeight="1" thickBot="1" x14ac:dyDescent="0.35"/>
    <row r="7" spans="1:15" ht="13.5" thickTop="1" x14ac:dyDescent="0.3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9" x14ac:dyDescent="0.3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5" customHeight="1" x14ac:dyDescent="0.3">
      <c r="A9" s="19" t="s">
        <v>30</v>
      </c>
      <c r="B9" s="43">
        <f>'1. Plan vs Actual'!C10</f>
        <v>2352</v>
      </c>
      <c r="C9" s="44">
        <v>1144</v>
      </c>
      <c r="D9" s="23">
        <f>C9/B9</f>
        <v>0.48639455782312924</v>
      </c>
      <c r="E9" s="45">
        <v>147</v>
      </c>
      <c r="F9" s="46">
        <f>E9/B9</f>
        <v>6.25E-2</v>
      </c>
      <c r="G9" s="47">
        <v>108</v>
      </c>
      <c r="H9" s="48">
        <f t="shared" ref="H9:H26" si="0">G9/B9</f>
        <v>4.5918367346938778E-2</v>
      </c>
      <c r="I9" s="45">
        <v>1118</v>
      </c>
      <c r="J9" s="46">
        <f>I9/B9</f>
        <v>0.47534013605442177</v>
      </c>
      <c r="K9" s="47">
        <v>368</v>
      </c>
      <c r="L9" s="48">
        <f>K9/B9</f>
        <v>0.15646258503401361</v>
      </c>
      <c r="M9" s="45">
        <v>611</v>
      </c>
      <c r="N9" s="23">
        <f>M9/B9</f>
        <v>0.25977891156462585</v>
      </c>
      <c r="O9" s="49"/>
    </row>
    <row r="10" spans="1:15" ht="14.15" customHeight="1" x14ac:dyDescent="0.3">
      <c r="A10" s="19" t="s">
        <v>31</v>
      </c>
      <c r="B10" s="43">
        <f>'1. Plan vs Actual'!C11</f>
        <v>8987</v>
      </c>
      <c r="C10" s="44">
        <v>4374</v>
      </c>
      <c r="D10" s="23">
        <f t="shared" ref="D10:D24" si="1">C10/B10</f>
        <v>0.48670301546678535</v>
      </c>
      <c r="E10" s="45">
        <v>76</v>
      </c>
      <c r="F10" s="46">
        <f t="shared" ref="F10:F26" si="2">E10/B10</f>
        <v>8.4566596194503175E-3</v>
      </c>
      <c r="G10" s="47">
        <v>306</v>
      </c>
      <c r="H10" s="48">
        <f t="shared" si="0"/>
        <v>3.4049182151997329E-2</v>
      </c>
      <c r="I10" s="45">
        <v>5618</v>
      </c>
      <c r="J10" s="46">
        <f t="shared" ref="J10:J26" si="3">I10/B10</f>
        <v>0.62512518081673529</v>
      </c>
      <c r="K10" s="47">
        <v>1360</v>
      </c>
      <c r="L10" s="48">
        <f t="shared" ref="L10:L26" si="4">K10/B10</f>
        <v>0.15132969845332148</v>
      </c>
      <c r="M10" s="45">
        <v>1626</v>
      </c>
      <c r="N10" s="23">
        <f t="shared" ref="N10:N26" si="5">M10/B10</f>
        <v>0.18092800712139756</v>
      </c>
      <c r="O10" s="49"/>
    </row>
    <row r="11" spans="1:15" ht="14.15" customHeight="1" x14ac:dyDescent="0.3">
      <c r="A11" s="19" t="s">
        <v>32</v>
      </c>
      <c r="B11" s="43">
        <f>'1. Plan vs Actual'!C12</f>
        <v>5043</v>
      </c>
      <c r="C11" s="44">
        <v>2331</v>
      </c>
      <c r="D11" s="23">
        <f t="shared" si="1"/>
        <v>0.46222486615110053</v>
      </c>
      <c r="E11" s="45">
        <v>425</v>
      </c>
      <c r="F11" s="46">
        <f t="shared" si="2"/>
        <v>8.4275232996232408E-2</v>
      </c>
      <c r="G11" s="47">
        <v>176</v>
      </c>
      <c r="H11" s="48">
        <f t="shared" si="0"/>
        <v>3.4899861193733887E-2</v>
      </c>
      <c r="I11" s="45">
        <v>2610</v>
      </c>
      <c r="J11" s="46">
        <f t="shared" si="3"/>
        <v>0.51754907792980365</v>
      </c>
      <c r="K11" s="47">
        <v>784</v>
      </c>
      <c r="L11" s="48">
        <f t="shared" si="4"/>
        <v>0.1554630180448146</v>
      </c>
      <c r="M11" s="45">
        <v>1048</v>
      </c>
      <c r="N11" s="23">
        <f t="shared" si="5"/>
        <v>0.20781280983541542</v>
      </c>
      <c r="O11" s="49"/>
    </row>
    <row r="12" spans="1:15" ht="14.15" customHeight="1" x14ac:dyDescent="0.3">
      <c r="A12" s="19" t="s">
        <v>33</v>
      </c>
      <c r="B12" s="43">
        <f>'1. Plan vs Actual'!C13</f>
        <v>4745</v>
      </c>
      <c r="C12" s="44">
        <v>2486</v>
      </c>
      <c r="D12" s="23">
        <f t="shared" si="1"/>
        <v>0.52391991570073759</v>
      </c>
      <c r="E12" s="45">
        <v>38</v>
      </c>
      <c r="F12" s="46">
        <f t="shared" si="2"/>
        <v>8.0084299262381461E-3</v>
      </c>
      <c r="G12" s="47">
        <v>110</v>
      </c>
      <c r="H12" s="48">
        <f t="shared" si="0"/>
        <v>2.3182297154899896E-2</v>
      </c>
      <c r="I12" s="45">
        <v>2594</v>
      </c>
      <c r="J12" s="46">
        <f t="shared" si="3"/>
        <v>0.54668071654373029</v>
      </c>
      <c r="K12" s="47">
        <v>800</v>
      </c>
      <c r="L12" s="48">
        <f t="shared" si="4"/>
        <v>0.16859852476290832</v>
      </c>
      <c r="M12" s="45">
        <v>1202</v>
      </c>
      <c r="N12" s="23">
        <f t="shared" si="5"/>
        <v>0.25331928345626975</v>
      </c>
      <c r="O12" s="49"/>
    </row>
    <row r="13" spans="1:15" ht="14.15" customHeight="1" x14ac:dyDescent="0.3">
      <c r="A13" s="19" t="s">
        <v>34</v>
      </c>
      <c r="B13" s="43">
        <f>'1. Plan vs Actual'!C14</f>
        <v>1628</v>
      </c>
      <c r="C13" s="44">
        <v>822</v>
      </c>
      <c r="D13" s="23">
        <f t="shared" si="1"/>
        <v>0.50491400491400495</v>
      </c>
      <c r="E13" s="45">
        <v>59</v>
      </c>
      <c r="F13" s="46">
        <f t="shared" si="2"/>
        <v>3.6240786240786242E-2</v>
      </c>
      <c r="G13" s="47">
        <v>61</v>
      </c>
      <c r="H13" s="48">
        <f t="shared" si="0"/>
        <v>3.7469287469287467E-2</v>
      </c>
      <c r="I13" s="45">
        <v>581</v>
      </c>
      <c r="J13" s="46">
        <f t="shared" si="3"/>
        <v>0.3568796068796069</v>
      </c>
      <c r="K13" s="47">
        <v>229</v>
      </c>
      <c r="L13" s="48">
        <f t="shared" si="4"/>
        <v>0.14066339066339067</v>
      </c>
      <c r="M13" s="45">
        <v>698</v>
      </c>
      <c r="N13" s="23">
        <f t="shared" si="5"/>
        <v>0.42874692874692877</v>
      </c>
      <c r="O13" s="49"/>
    </row>
    <row r="14" spans="1:15" ht="14.15" customHeight="1" x14ac:dyDescent="0.3">
      <c r="A14" s="19" t="s">
        <v>35</v>
      </c>
      <c r="B14" s="43">
        <f>'1. Plan vs Actual'!C15</f>
        <v>6071</v>
      </c>
      <c r="C14" s="44">
        <v>2845</v>
      </c>
      <c r="D14" s="23">
        <f t="shared" si="1"/>
        <v>0.46862131444572558</v>
      </c>
      <c r="E14" s="45">
        <v>92</v>
      </c>
      <c r="F14" s="46">
        <f t="shared" si="2"/>
        <v>1.5154010871355626E-2</v>
      </c>
      <c r="G14" s="47">
        <v>192</v>
      </c>
      <c r="H14" s="48">
        <f t="shared" si="0"/>
        <v>3.1625761818481306E-2</v>
      </c>
      <c r="I14" s="45">
        <v>3112</v>
      </c>
      <c r="J14" s="46">
        <f t="shared" si="3"/>
        <v>0.51260088947455118</v>
      </c>
      <c r="K14" s="47">
        <v>1054</v>
      </c>
      <c r="L14" s="48">
        <f t="shared" si="4"/>
        <v>0.17361225498270466</v>
      </c>
      <c r="M14" s="45">
        <v>1621</v>
      </c>
      <c r="N14" s="23">
        <f t="shared" si="5"/>
        <v>0.26700708285290725</v>
      </c>
      <c r="O14" s="49"/>
    </row>
    <row r="15" spans="1:15" ht="14.15" customHeight="1" x14ac:dyDescent="0.3">
      <c r="A15" s="19" t="s">
        <v>36</v>
      </c>
      <c r="B15" s="43">
        <f>'1. Plan vs Actual'!C16</f>
        <v>1788</v>
      </c>
      <c r="C15" s="44">
        <v>819</v>
      </c>
      <c r="D15" s="23">
        <f t="shared" si="1"/>
        <v>0.45805369127516776</v>
      </c>
      <c r="E15" s="45">
        <v>58</v>
      </c>
      <c r="F15" s="46">
        <f t="shared" si="2"/>
        <v>3.2438478747203577E-2</v>
      </c>
      <c r="G15" s="47">
        <v>68</v>
      </c>
      <c r="H15" s="48">
        <f t="shared" si="0"/>
        <v>3.803131991051454E-2</v>
      </c>
      <c r="I15" s="45">
        <v>957</v>
      </c>
      <c r="J15" s="46">
        <f t="shared" si="3"/>
        <v>0.53523489932885904</v>
      </c>
      <c r="K15" s="47">
        <v>278</v>
      </c>
      <c r="L15" s="48">
        <f t="shared" si="4"/>
        <v>0.15548098434004473</v>
      </c>
      <c r="M15" s="45">
        <v>427</v>
      </c>
      <c r="N15" s="23">
        <f t="shared" si="5"/>
        <v>0.23881431767337807</v>
      </c>
      <c r="O15" s="49"/>
    </row>
    <row r="16" spans="1:15" ht="14.15" customHeight="1" x14ac:dyDescent="0.3">
      <c r="A16" s="19" t="s">
        <v>37</v>
      </c>
      <c r="B16" s="43">
        <f>'1. Plan vs Actual'!C17</f>
        <v>5888</v>
      </c>
      <c r="C16" s="44">
        <v>2912</v>
      </c>
      <c r="D16" s="23">
        <f t="shared" si="1"/>
        <v>0.49456521739130432</v>
      </c>
      <c r="E16" s="45">
        <v>206</v>
      </c>
      <c r="F16" s="46">
        <f t="shared" si="2"/>
        <v>3.4986413043478264E-2</v>
      </c>
      <c r="G16" s="47">
        <v>225</v>
      </c>
      <c r="H16" s="48">
        <f t="shared" si="0"/>
        <v>3.8213315217391304E-2</v>
      </c>
      <c r="I16" s="45">
        <v>3157</v>
      </c>
      <c r="J16" s="46">
        <f t="shared" si="3"/>
        <v>0.53617527173913049</v>
      </c>
      <c r="K16" s="47">
        <v>923</v>
      </c>
      <c r="L16" s="48">
        <f t="shared" si="4"/>
        <v>0.15675951086956522</v>
      </c>
      <c r="M16" s="45">
        <v>1377</v>
      </c>
      <c r="N16" s="23">
        <f t="shared" si="5"/>
        <v>0.23386548913043478</v>
      </c>
      <c r="O16" s="49"/>
    </row>
    <row r="17" spans="1:17" ht="14.15" customHeight="1" x14ac:dyDescent="0.3">
      <c r="A17" s="19" t="s">
        <v>38</v>
      </c>
      <c r="B17" s="43">
        <f>'1. Plan vs Actual'!C18</f>
        <v>2449</v>
      </c>
      <c r="C17" s="44">
        <v>1303</v>
      </c>
      <c r="D17" s="23">
        <f t="shared" si="1"/>
        <v>0.53205389955083704</v>
      </c>
      <c r="E17" s="45">
        <v>83</v>
      </c>
      <c r="F17" s="46">
        <f t="shared" si="2"/>
        <v>3.3891384238464682E-2</v>
      </c>
      <c r="G17" s="47">
        <v>127</v>
      </c>
      <c r="H17" s="48">
        <f t="shared" si="0"/>
        <v>5.1857901184156799E-2</v>
      </c>
      <c r="I17" s="45">
        <v>1330</v>
      </c>
      <c r="J17" s="46">
        <f t="shared" si="3"/>
        <v>0.54307880767660266</v>
      </c>
      <c r="K17" s="47">
        <v>371</v>
      </c>
      <c r="L17" s="48">
        <f t="shared" si="4"/>
        <v>0.15149040424663127</v>
      </c>
      <c r="M17" s="45">
        <v>538</v>
      </c>
      <c r="N17" s="23">
        <f t="shared" si="5"/>
        <v>0.21968150265414454</v>
      </c>
      <c r="O17" s="49"/>
    </row>
    <row r="18" spans="1:17" ht="14.15" customHeight="1" x14ac:dyDescent="0.3">
      <c r="A18" s="19" t="s">
        <v>39</v>
      </c>
      <c r="B18" s="43">
        <f>'1. Plan vs Actual'!C19</f>
        <v>11100</v>
      </c>
      <c r="C18" s="44">
        <v>5467</v>
      </c>
      <c r="D18" s="23">
        <f t="shared" si="1"/>
        <v>0.49252252252252254</v>
      </c>
      <c r="E18" s="45">
        <v>731</v>
      </c>
      <c r="F18" s="46">
        <f t="shared" si="2"/>
        <v>6.5855855855855849E-2</v>
      </c>
      <c r="G18" s="47">
        <v>611</v>
      </c>
      <c r="H18" s="48">
        <f t="shared" si="0"/>
        <v>5.5045045045045045E-2</v>
      </c>
      <c r="I18" s="45">
        <v>6218</v>
      </c>
      <c r="J18" s="46">
        <f t="shared" si="3"/>
        <v>0.56018018018018023</v>
      </c>
      <c r="K18" s="47">
        <v>1577</v>
      </c>
      <c r="L18" s="48">
        <f t="shared" si="4"/>
        <v>0.14207207207207206</v>
      </c>
      <c r="M18" s="45">
        <v>1963</v>
      </c>
      <c r="N18" s="23">
        <f t="shared" si="5"/>
        <v>0.17684684684684684</v>
      </c>
      <c r="O18" s="49"/>
    </row>
    <row r="19" spans="1:17" ht="14.15" customHeight="1" x14ac:dyDescent="0.3">
      <c r="A19" s="19" t="s">
        <v>40</v>
      </c>
      <c r="B19" s="43">
        <f>'1. Plan vs Actual'!C20</f>
        <v>4972</v>
      </c>
      <c r="C19" s="44">
        <v>2560</v>
      </c>
      <c r="D19" s="23">
        <f t="shared" si="1"/>
        <v>0.51488334674175384</v>
      </c>
      <c r="E19" s="45">
        <v>73</v>
      </c>
      <c r="F19" s="46">
        <f t="shared" si="2"/>
        <v>1.4682220434432824E-2</v>
      </c>
      <c r="G19" s="47">
        <v>186</v>
      </c>
      <c r="H19" s="48">
        <f t="shared" si="0"/>
        <v>3.7409493161705554E-2</v>
      </c>
      <c r="I19" s="45">
        <v>2399</v>
      </c>
      <c r="J19" s="46">
        <f t="shared" si="3"/>
        <v>0.48250201126307318</v>
      </c>
      <c r="K19" s="47">
        <v>924</v>
      </c>
      <c r="L19" s="48">
        <f t="shared" si="4"/>
        <v>0.18584070796460178</v>
      </c>
      <c r="M19" s="45">
        <v>1390</v>
      </c>
      <c r="N19" s="23">
        <f t="shared" si="5"/>
        <v>0.27956556717618664</v>
      </c>
      <c r="O19" s="49"/>
    </row>
    <row r="20" spans="1:17" ht="14.15" customHeight="1" x14ac:dyDescent="0.3">
      <c r="A20" s="19" t="s">
        <v>41</v>
      </c>
      <c r="B20" s="43">
        <f>'1. Plan vs Actual'!C21</f>
        <v>6900</v>
      </c>
      <c r="C20" s="44">
        <v>3351</v>
      </c>
      <c r="D20" s="23">
        <f t="shared" si="1"/>
        <v>0.48565217391304349</v>
      </c>
      <c r="E20" s="45">
        <v>38</v>
      </c>
      <c r="F20" s="46">
        <f t="shared" si="2"/>
        <v>5.5072463768115944E-3</v>
      </c>
      <c r="G20" s="47">
        <v>82</v>
      </c>
      <c r="H20" s="48">
        <f t="shared" si="0"/>
        <v>1.1884057971014493E-2</v>
      </c>
      <c r="I20" s="45">
        <v>3700</v>
      </c>
      <c r="J20" s="46">
        <f t="shared" si="3"/>
        <v>0.53623188405797106</v>
      </c>
      <c r="K20" s="47">
        <v>1231</v>
      </c>
      <c r="L20" s="48">
        <f t="shared" si="4"/>
        <v>0.17840579710144927</v>
      </c>
      <c r="M20" s="45">
        <v>1849</v>
      </c>
      <c r="N20" s="23">
        <f t="shared" si="5"/>
        <v>0.26797101449275362</v>
      </c>
      <c r="O20" s="49"/>
    </row>
    <row r="21" spans="1:17" ht="14.15" customHeight="1" x14ac:dyDescent="0.3">
      <c r="A21" s="19" t="s">
        <v>42</v>
      </c>
      <c r="B21" s="43">
        <f>'1. Plan vs Actual'!C22</f>
        <v>6460</v>
      </c>
      <c r="C21" s="44">
        <v>2899</v>
      </c>
      <c r="D21" s="23">
        <f t="shared" si="1"/>
        <v>0.44876160990712072</v>
      </c>
      <c r="E21" s="45">
        <v>114</v>
      </c>
      <c r="F21" s="46">
        <f t="shared" si="2"/>
        <v>1.7647058823529412E-2</v>
      </c>
      <c r="G21" s="47">
        <v>184</v>
      </c>
      <c r="H21" s="48">
        <f t="shared" si="0"/>
        <v>2.848297213622291E-2</v>
      </c>
      <c r="I21" s="45">
        <v>2948</v>
      </c>
      <c r="J21" s="46">
        <f t="shared" si="3"/>
        <v>0.45634674922600621</v>
      </c>
      <c r="K21" s="47">
        <v>1255</v>
      </c>
      <c r="L21" s="48">
        <f t="shared" si="4"/>
        <v>0.19427244582043343</v>
      </c>
      <c r="M21" s="45">
        <v>1959</v>
      </c>
      <c r="N21" s="23">
        <f t="shared" si="5"/>
        <v>0.30325077399380806</v>
      </c>
      <c r="O21" s="49"/>
    </row>
    <row r="22" spans="1:17" ht="14.15" customHeight="1" x14ac:dyDescent="0.3">
      <c r="A22" s="19" t="s">
        <v>43</v>
      </c>
      <c r="B22" s="43">
        <f>'1. Plan vs Actual'!C23</f>
        <v>2841</v>
      </c>
      <c r="C22" s="44">
        <v>1262</v>
      </c>
      <c r="D22" s="23">
        <f t="shared" si="1"/>
        <v>0.44420978528687083</v>
      </c>
      <c r="E22" s="45">
        <v>61</v>
      </c>
      <c r="F22" s="46">
        <f t="shared" si="2"/>
        <v>2.1471312917986624E-2</v>
      </c>
      <c r="G22" s="47">
        <v>129</v>
      </c>
      <c r="H22" s="48">
        <f t="shared" si="0"/>
        <v>4.5406546990496302E-2</v>
      </c>
      <c r="I22" s="45">
        <v>1331</v>
      </c>
      <c r="J22" s="46">
        <f t="shared" si="3"/>
        <v>0.46849700809574096</v>
      </c>
      <c r="K22" s="47">
        <v>459</v>
      </c>
      <c r="L22" s="48">
        <f t="shared" si="4"/>
        <v>0.16156282998944033</v>
      </c>
      <c r="M22" s="45">
        <v>861</v>
      </c>
      <c r="N22" s="23">
        <f t="shared" si="5"/>
        <v>0.30306230200633577</v>
      </c>
      <c r="O22" s="49"/>
    </row>
    <row r="23" spans="1:17" ht="14.15" customHeight="1" x14ac:dyDescent="0.3">
      <c r="A23" s="19" t="s">
        <v>44</v>
      </c>
      <c r="B23" s="43">
        <f>'1. Plan vs Actual'!C24</f>
        <v>4042</v>
      </c>
      <c r="C23" s="44">
        <v>1996</v>
      </c>
      <c r="D23" s="23">
        <f t="shared" si="1"/>
        <v>0.49381494309747648</v>
      </c>
      <c r="E23" s="45">
        <v>97</v>
      </c>
      <c r="F23" s="46">
        <f t="shared" si="2"/>
        <v>2.3998020781791193E-2</v>
      </c>
      <c r="G23" s="47">
        <v>163</v>
      </c>
      <c r="H23" s="48">
        <f t="shared" si="0"/>
        <v>4.0326571004453242E-2</v>
      </c>
      <c r="I23" s="45">
        <v>2072</v>
      </c>
      <c r="J23" s="46">
        <f t="shared" si="3"/>
        <v>0.51261751608114792</v>
      </c>
      <c r="K23" s="47">
        <v>647</v>
      </c>
      <c r="L23" s="48">
        <f t="shared" si="4"/>
        <v>0.16006927263730827</v>
      </c>
      <c r="M23" s="45">
        <v>1063</v>
      </c>
      <c r="N23" s="23">
        <f t="shared" si="5"/>
        <v>0.26298861949529934</v>
      </c>
      <c r="O23" s="49"/>
    </row>
    <row r="24" spans="1:17" ht="14.15" customHeight="1" x14ac:dyDescent="0.3">
      <c r="A24" s="19" t="s">
        <v>45</v>
      </c>
      <c r="B24" s="43">
        <f>'1. Plan vs Actual'!C25</f>
        <v>5994</v>
      </c>
      <c r="C24" s="44">
        <v>2979</v>
      </c>
      <c r="D24" s="23">
        <f t="shared" si="1"/>
        <v>0.49699699699699701</v>
      </c>
      <c r="E24" s="45">
        <v>206</v>
      </c>
      <c r="F24" s="46">
        <f t="shared" si="2"/>
        <v>3.4367701034367704E-2</v>
      </c>
      <c r="G24" s="47">
        <v>159</v>
      </c>
      <c r="H24" s="48">
        <f t="shared" si="0"/>
        <v>2.6526526526526525E-2</v>
      </c>
      <c r="I24" s="45">
        <v>2794</v>
      </c>
      <c r="J24" s="46">
        <f t="shared" si="3"/>
        <v>0.46613279946613279</v>
      </c>
      <c r="K24" s="47">
        <v>1013</v>
      </c>
      <c r="L24" s="48">
        <f t="shared" si="4"/>
        <v>0.16900233566900233</v>
      </c>
      <c r="M24" s="45">
        <v>1822</v>
      </c>
      <c r="N24" s="23">
        <f t="shared" si="5"/>
        <v>0.30397063730397061</v>
      </c>
      <c r="O24" s="49"/>
      <c r="Q24" s="49"/>
    </row>
    <row r="25" spans="1:17" x14ac:dyDescent="0.3">
      <c r="A25" s="19" t="s">
        <v>46</v>
      </c>
      <c r="B25" s="50">
        <f>'1. Plan vs Actual'!C26</f>
        <v>1003</v>
      </c>
      <c r="C25" s="111">
        <v>527</v>
      </c>
      <c r="D25" s="23">
        <f>C25/B25</f>
        <v>0.52542372881355937</v>
      </c>
      <c r="E25" s="112">
        <v>1</v>
      </c>
      <c r="F25" s="46">
        <f>E25/B25</f>
        <v>9.9700897308075765E-4</v>
      </c>
      <c r="G25" s="113">
        <v>13</v>
      </c>
      <c r="H25" s="48">
        <f t="shared" si="0"/>
        <v>1.2961116650049851E-2</v>
      </c>
      <c r="I25" s="112">
        <v>359</v>
      </c>
      <c r="J25" s="46">
        <f t="shared" si="3"/>
        <v>0.357926221335992</v>
      </c>
      <c r="K25" s="113">
        <v>221</v>
      </c>
      <c r="L25" s="48">
        <f t="shared" si="4"/>
        <v>0.22033898305084745</v>
      </c>
      <c r="M25" s="112">
        <v>409</v>
      </c>
      <c r="N25" s="23">
        <f t="shared" si="5"/>
        <v>0.40777666999002993</v>
      </c>
      <c r="O25" s="49"/>
    </row>
    <row r="26" spans="1:17" ht="13.5" thickBot="1" x14ac:dyDescent="0.35">
      <c r="A26" s="24" t="s">
        <v>48</v>
      </c>
      <c r="B26" s="51">
        <f>'1. Plan vs Actual'!C27</f>
        <v>76793</v>
      </c>
      <c r="C26" s="114">
        <v>36586</v>
      </c>
      <c r="D26" s="27">
        <f>C26/B26</f>
        <v>0.47642363236232471</v>
      </c>
      <c r="E26" s="115">
        <v>2620</v>
      </c>
      <c r="F26" s="52">
        <f t="shared" si="2"/>
        <v>3.4117693018894953E-2</v>
      </c>
      <c r="G26" s="116">
        <v>3086</v>
      </c>
      <c r="H26" s="53">
        <f t="shared" si="0"/>
        <v>4.0185954448973216E-2</v>
      </c>
      <c r="I26" s="115">
        <v>42143</v>
      </c>
      <c r="J26" s="52">
        <f t="shared" si="3"/>
        <v>0.54878699881499615</v>
      </c>
      <c r="K26" s="116">
        <v>12009</v>
      </c>
      <c r="L26" s="53">
        <f t="shared" si="4"/>
        <v>0.15638144101675935</v>
      </c>
      <c r="M26" s="115">
        <v>16933</v>
      </c>
      <c r="N26" s="27">
        <f t="shared" si="5"/>
        <v>0.2205018686599039</v>
      </c>
      <c r="O26" s="49"/>
      <c r="P26" s="49"/>
    </row>
    <row r="27" spans="1:17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7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7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49" customWidth="1"/>
    <col min="2" max="2" width="9.453125" style="49" customWidth="1"/>
    <col min="3" max="3" width="8.26953125" style="49" customWidth="1"/>
    <col min="4" max="4" width="5.1796875" style="49" customWidth="1"/>
    <col min="5" max="5" width="8.7265625" style="49" customWidth="1"/>
    <col min="6" max="6" width="5.1796875" style="49" customWidth="1"/>
    <col min="7" max="7" width="9.453125" style="49" customWidth="1"/>
    <col min="8" max="8" width="5.1796875" style="49" customWidth="1"/>
    <col min="9" max="9" width="8.7265625" style="49" customWidth="1"/>
    <col min="10" max="10" width="5.1796875" style="49" customWidth="1"/>
    <col min="11" max="11" width="9.1796875" style="49" customWidth="1"/>
    <col min="12" max="12" width="5.1796875" style="49" customWidth="1"/>
    <col min="13" max="13" width="8.7265625" style="49" customWidth="1"/>
    <col min="14" max="14" width="5.1796875" style="49" customWidth="1"/>
    <col min="15" max="15" width="10.7265625" style="49" customWidth="1"/>
    <col min="16" max="16" width="5.1796875" style="49" customWidth="1"/>
    <col min="17" max="16384" width="9.1796875" style="49"/>
  </cols>
  <sheetData>
    <row r="1" spans="1:16" ht="18.5" x14ac:dyDescent="0.45">
      <c r="A1" s="155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79" t="str">
        <f>'1. Plan vs Actual'!A3</f>
        <v>FY25 Quarter Ending December 31,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54"/>
    </row>
    <row r="5" spans="1:16" ht="18.5" x14ac:dyDescent="0.45">
      <c r="A5" s="155" t="s">
        <v>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2" x14ac:dyDescent="0.3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5" customHeight="1" x14ac:dyDescent="0.3">
      <c r="A9" s="61" t="s">
        <v>30</v>
      </c>
      <c r="B9" s="30">
        <f>'1. Plan vs Actual'!C10</f>
        <v>2352</v>
      </c>
      <c r="C9" s="20">
        <v>183</v>
      </c>
      <c r="D9" s="21">
        <f>C9/B9</f>
        <v>7.7806122448979595E-2</v>
      </c>
      <c r="E9" s="20">
        <v>761</v>
      </c>
      <c r="F9" s="21">
        <f>E9/B9</f>
        <v>0.32355442176870747</v>
      </c>
      <c r="G9" s="20">
        <v>276</v>
      </c>
      <c r="H9" s="21">
        <f>G9/B9</f>
        <v>0.11734693877551021</v>
      </c>
      <c r="I9" s="20">
        <v>169</v>
      </c>
      <c r="J9" s="21">
        <f>I9/B9</f>
        <v>7.1853741496598636E-2</v>
      </c>
      <c r="K9" s="20">
        <v>426</v>
      </c>
      <c r="L9" s="21">
        <f>K9/B9</f>
        <v>0.18112244897959184</v>
      </c>
      <c r="M9" s="20">
        <v>252</v>
      </c>
      <c r="N9" s="21">
        <f>M9/B9</f>
        <v>0.10714285714285714</v>
      </c>
      <c r="O9" s="20">
        <v>285</v>
      </c>
      <c r="P9" s="23">
        <f>O9/B9</f>
        <v>0.1211734693877551</v>
      </c>
    </row>
    <row r="10" spans="1:16" ht="14.15" customHeight="1" x14ac:dyDescent="0.3">
      <c r="A10" s="61" t="s">
        <v>31</v>
      </c>
      <c r="B10" s="30">
        <f>'1. Plan vs Actual'!C11</f>
        <v>8987</v>
      </c>
      <c r="C10" s="20">
        <v>579</v>
      </c>
      <c r="D10" s="21">
        <f t="shared" ref="D10:D26" si="0">C10/B10</f>
        <v>6.442639367975965E-2</v>
      </c>
      <c r="E10" s="20">
        <v>2258</v>
      </c>
      <c r="F10" s="21">
        <f t="shared" ref="F10:F26" si="1">E10/B10</f>
        <v>0.25125180816735282</v>
      </c>
      <c r="G10" s="20">
        <v>1108</v>
      </c>
      <c r="H10" s="21">
        <f t="shared" ref="H10:H26" si="2">G10/B10</f>
        <v>0.12328919550461778</v>
      </c>
      <c r="I10" s="20">
        <v>513</v>
      </c>
      <c r="J10" s="21">
        <f t="shared" ref="J10:J26" si="3">I10/B10</f>
        <v>5.7082452431289642E-2</v>
      </c>
      <c r="K10" s="20">
        <v>2272</v>
      </c>
      <c r="L10" s="21">
        <f t="shared" ref="L10:L26" si="4">K10/B10</f>
        <v>0.25280961388672529</v>
      </c>
      <c r="M10" s="20">
        <v>1408</v>
      </c>
      <c r="N10" s="21">
        <f t="shared" ref="N10:N26" si="5">M10/B10</f>
        <v>0.15667074663402691</v>
      </c>
      <c r="O10" s="20">
        <v>849</v>
      </c>
      <c r="P10" s="23">
        <f t="shared" ref="P10:P26" si="6">O10/B10</f>
        <v>9.4469789696227879E-2</v>
      </c>
    </row>
    <row r="11" spans="1:16" ht="14.15" customHeight="1" x14ac:dyDescent="0.3">
      <c r="A11" s="61" t="s">
        <v>32</v>
      </c>
      <c r="B11" s="30">
        <f>'1. Plan vs Actual'!C12</f>
        <v>5043</v>
      </c>
      <c r="C11" s="20">
        <v>787</v>
      </c>
      <c r="D11" s="21">
        <f t="shared" si="0"/>
        <v>0.15605790204243505</v>
      </c>
      <c r="E11" s="20">
        <v>1715</v>
      </c>
      <c r="F11" s="21">
        <f t="shared" si="1"/>
        <v>0.3400753519730319</v>
      </c>
      <c r="G11" s="20">
        <v>655</v>
      </c>
      <c r="H11" s="21">
        <f t="shared" si="2"/>
        <v>0.12988300614713463</v>
      </c>
      <c r="I11" s="20">
        <v>385</v>
      </c>
      <c r="J11" s="21">
        <f t="shared" si="3"/>
        <v>7.634344636129288E-2</v>
      </c>
      <c r="K11" s="20">
        <v>896</v>
      </c>
      <c r="L11" s="21">
        <f t="shared" si="4"/>
        <v>0.17767202062264525</v>
      </c>
      <c r="M11" s="20">
        <v>459</v>
      </c>
      <c r="N11" s="21">
        <f t="shared" si="5"/>
        <v>9.1017251635930996E-2</v>
      </c>
      <c r="O11" s="20">
        <v>146</v>
      </c>
      <c r="P11" s="23">
        <f t="shared" si="6"/>
        <v>2.8951021217529248E-2</v>
      </c>
    </row>
    <row r="12" spans="1:16" ht="14.15" customHeight="1" x14ac:dyDescent="0.3">
      <c r="A12" s="61" t="s">
        <v>33</v>
      </c>
      <c r="B12" s="30">
        <f>'1. Plan vs Actual'!C13</f>
        <v>4745</v>
      </c>
      <c r="C12" s="20">
        <v>407</v>
      </c>
      <c r="D12" s="21">
        <f t="shared" si="0"/>
        <v>8.5774499473129609E-2</v>
      </c>
      <c r="E12" s="20">
        <v>1464</v>
      </c>
      <c r="F12" s="21">
        <f t="shared" si="1"/>
        <v>0.30853530031612225</v>
      </c>
      <c r="G12" s="20">
        <v>673</v>
      </c>
      <c r="H12" s="21">
        <f t="shared" si="2"/>
        <v>0.14183350895679664</v>
      </c>
      <c r="I12" s="20">
        <v>357</v>
      </c>
      <c r="J12" s="21">
        <f t="shared" si="3"/>
        <v>7.5237091675447842E-2</v>
      </c>
      <c r="K12" s="20">
        <v>1213</v>
      </c>
      <c r="L12" s="21">
        <f t="shared" si="4"/>
        <v>0.25563751317175976</v>
      </c>
      <c r="M12" s="20">
        <v>590</v>
      </c>
      <c r="N12" s="21">
        <f t="shared" si="5"/>
        <v>0.12434141201264488</v>
      </c>
      <c r="O12" s="20">
        <v>41</v>
      </c>
      <c r="P12" s="23">
        <f t="shared" si="6"/>
        <v>8.6406743940990512E-3</v>
      </c>
    </row>
    <row r="13" spans="1:16" ht="14.15" customHeight="1" x14ac:dyDescent="0.3">
      <c r="A13" s="61" t="s">
        <v>34</v>
      </c>
      <c r="B13" s="30">
        <f>'1. Plan vs Actual'!C14</f>
        <v>1628</v>
      </c>
      <c r="C13" s="20">
        <v>163</v>
      </c>
      <c r="D13" s="21">
        <f t="shared" si="0"/>
        <v>0.10012285012285012</v>
      </c>
      <c r="E13" s="20">
        <v>401</v>
      </c>
      <c r="F13" s="21">
        <f t="shared" si="1"/>
        <v>0.24631449631449631</v>
      </c>
      <c r="G13" s="20">
        <v>212</v>
      </c>
      <c r="H13" s="21">
        <f t="shared" si="2"/>
        <v>0.13022113022113022</v>
      </c>
      <c r="I13" s="20">
        <v>143</v>
      </c>
      <c r="J13" s="21">
        <f t="shared" si="3"/>
        <v>8.7837837837837843E-2</v>
      </c>
      <c r="K13" s="20">
        <v>453</v>
      </c>
      <c r="L13" s="21">
        <f t="shared" si="4"/>
        <v>0.27825552825552824</v>
      </c>
      <c r="M13" s="20">
        <v>220</v>
      </c>
      <c r="N13" s="21">
        <f t="shared" si="5"/>
        <v>0.13513513513513514</v>
      </c>
      <c r="O13" s="20">
        <v>36</v>
      </c>
      <c r="P13" s="23">
        <f t="shared" si="6"/>
        <v>2.2113022113022112E-2</v>
      </c>
    </row>
    <row r="14" spans="1:16" ht="14.15" customHeight="1" x14ac:dyDescent="0.3">
      <c r="A14" s="61" t="s">
        <v>35</v>
      </c>
      <c r="B14" s="30">
        <f>'1. Plan vs Actual'!C15</f>
        <v>6071</v>
      </c>
      <c r="C14" s="20">
        <v>364</v>
      </c>
      <c r="D14" s="21">
        <f t="shared" si="0"/>
        <v>5.9957173447537475E-2</v>
      </c>
      <c r="E14" s="20">
        <v>1759</v>
      </c>
      <c r="F14" s="21">
        <f t="shared" si="1"/>
        <v>0.2897380991599407</v>
      </c>
      <c r="G14" s="20">
        <v>777</v>
      </c>
      <c r="H14" s="21">
        <f t="shared" si="2"/>
        <v>0.12798550485916652</v>
      </c>
      <c r="I14" s="20">
        <v>473</v>
      </c>
      <c r="J14" s="21">
        <f t="shared" si="3"/>
        <v>7.7911381979904465E-2</v>
      </c>
      <c r="K14" s="20">
        <v>1602</v>
      </c>
      <c r="L14" s="21">
        <f t="shared" si="4"/>
        <v>0.26387745017295339</v>
      </c>
      <c r="M14" s="20">
        <v>939</v>
      </c>
      <c r="N14" s="21">
        <f t="shared" si="5"/>
        <v>0.15466974139351014</v>
      </c>
      <c r="O14" s="20">
        <v>157</v>
      </c>
      <c r="P14" s="23">
        <f t="shared" si="6"/>
        <v>2.5860648986987318E-2</v>
      </c>
    </row>
    <row r="15" spans="1:16" ht="14.15" customHeight="1" x14ac:dyDescent="0.3">
      <c r="A15" s="61" t="s">
        <v>36</v>
      </c>
      <c r="B15" s="30">
        <f>'1. Plan vs Actual'!C16</f>
        <v>1788</v>
      </c>
      <c r="C15" s="20">
        <v>88</v>
      </c>
      <c r="D15" s="21">
        <f t="shared" si="0"/>
        <v>4.9217002237136466E-2</v>
      </c>
      <c r="E15" s="20">
        <v>541</v>
      </c>
      <c r="F15" s="21">
        <f t="shared" si="1"/>
        <v>0.30257270693512306</v>
      </c>
      <c r="G15" s="20">
        <v>246</v>
      </c>
      <c r="H15" s="21">
        <f t="shared" si="2"/>
        <v>0.13758389261744966</v>
      </c>
      <c r="I15" s="20">
        <v>131</v>
      </c>
      <c r="J15" s="21">
        <f t="shared" si="3"/>
        <v>7.3266219239373598E-2</v>
      </c>
      <c r="K15" s="20">
        <v>458</v>
      </c>
      <c r="L15" s="21">
        <f t="shared" si="4"/>
        <v>0.25615212527964204</v>
      </c>
      <c r="M15" s="20">
        <v>234</v>
      </c>
      <c r="N15" s="21">
        <f t="shared" si="5"/>
        <v>0.13087248322147652</v>
      </c>
      <c r="O15" s="20">
        <v>90</v>
      </c>
      <c r="P15" s="23">
        <f t="shared" si="6"/>
        <v>5.0335570469798654E-2</v>
      </c>
    </row>
    <row r="16" spans="1:16" ht="14.15" customHeight="1" x14ac:dyDescent="0.3">
      <c r="A16" s="61" t="s">
        <v>37</v>
      </c>
      <c r="B16" s="30">
        <f>'1. Plan vs Actual'!C17</f>
        <v>5888</v>
      </c>
      <c r="C16" s="20">
        <v>661</v>
      </c>
      <c r="D16" s="21">
        <f t="shared" si="0"/>
        <v>0.11226222826086957</v>
      </c>
      <c r="E16" s="20">
        <v>1853</v>
      </c>
      <c r="F16" s="21">
        <f t="shared" si="1"/>
        <v>0.31470788043478259</v>
      </c>
      <c r="G16" s="20">
        <v>629</v>
      </c>
      <c r="H16" s="21">
        <f t="shared" si="2"/>
        <v>0.10682744565217392</v>
      </c>
      <c r="I16" s="20">
        <v>389</v>
      </c>
      <c r="J16" s="21">
        <f t="shared" si="3"/>
        <v>6.6066576086956527E-2</v>
      </c>
      <c r="K16" s="20">
        <v>1224</v>
      </c>
      <c r="L16" s="21">
        <f t="shared" si="4"/>
        <v>0.2078804347826087</v>
      </c>
      <c r="M16" s="20">
        <v>716</v>
      </c>
      <c r="N16" s="21">
        <f t="shared" si="5"/>
        <v>0.12160326086956522</v>
      </c>
      <c r="O16" s="20">
        <v>416</v>
      </c>
      <c r="P16" s="23">
        <f t="shared" si="6"/>
        <v>7.0652173913043473E-2</v>
      </c>
    </row>
    <row r="17" spans="1:16" ht="14.15" customHeight="1" x14ac:dyDescent="0.3">
      <c r="A17" s="61" t="s">
        <v>38</v>
      </c>
      <c r="B17" s="30">
        <f>'1. Plan vs Actual'!C18</f>
        <v>2449</v>
      </c>
      <c r="C17" s="20">
        <v>275</v>
      </c>
      <c r="D17" s="21">
        <f t="shared" si="0"/>
        <v>0.11229073091057575</v>
      </c>
      <c r="E17" s="20">
        <v>988</v>
      </c>
      <c r="F17" s="21">
        <f t="shared" si="1"/>
        <v>0.40342997141690484</v>
      </c>
      <c r="G17" s="20">
        <v>342</v>
      </c>
      <c r="H17" s="21">
        <f t="shared" si="2"/>
        <v>0.13964883625969784</v>
      </c>
      <c r="I17" s="20">
        <v>194</v>
      </c>
      <c r="J17" s="21">
        <f t="shared" si="3"/>
        <v>7.9216006533278885E-2</v>
      </c>
      <c r="K17" s="20">
        <v>421</v>
      </c>
      <c r="L17" s="21">
        <f t="shared" si="4"/>
        <v>0.17190690077582688</v>
      </c>
      <c r="M17" s="20">
        <v>194</v>
      </c>
      <c r="N17" s="21">
        <f t="shared" si="5"/>
        <v>7.9216006533278885E-2</v>
      </c>
      <c r="O17" s="20">
        <v>35</v>
      </c>
      <c r="P17" s="23">
        <f t="shared" si="6"/>
        <v>1.4291547570436913E-2</v>
      </c>
    </row>
    <row r="18" spans="1:16" ht="14.15" customHeight="1" x14ac:dyDescent="0.3">
      <c r="A18" s="61" t="s">
        <v>39</v>
      </c>
      <c r="B18" s="30">
        <f>'1. Plan vs Actual'!C19</f>
        <v>11100</v>
      </c>
      <c r="C18" s="20">
        <v>1851</v>
      </c>
      <c r="D18" s="21">
        <f t="shared" si="0"/>
        <v>0.16675675675675675</v>
      </c>
      <c r="E18" s="20">
        <v>3952</v>
      </c>
      <c r="F18" s="21">
        <f t="shared" si="1"/>
        <v>0.35603603603603606</v>
      </c>
      <c r="G18" s="20">
        <v>1407</v>
      </c>
      <c r="H18" s="21">
        <f t="shared" si="2"/>
        <v>0.12675675675675677</v>
      </c>
      <c r="I18" s="20">
        <v>671</v>
      </c>
      <c r="J18" s="21">
        <f t="shared" si="3"/>
        <v>6.0450450450450451E-2</v>
      </c>
      <c r="K18" s="20">
        <v>1386</v>
      </c>
      <c r="L18" s="21">
        <f t="shared" si="4"/>
        <v>0.12486486486486487</v>
      </c>
      <c r="M18" s="20">
        <v>792</v>
      </c>
      <c r="N18" s="21">
        <f t="shared" si="5"/>
        <v>7.1351351351351358E-2</v>
      </c>
      <c r="O18" s="20">
        <v>1041</v>
      </c>
      <c r="P18" s="23">
        <f t="shared" si="6"/>
        <v>9.3783783783783783E-2</v>
      </c>
    </row>
    <row r="19" spans="1:16" ht="14.15" customHeight="1" x14ac:dyDescent="0.3">
      <c r="A19" s="61" t="s">
        <v>40</v>
      </c>
      <c r="B19" s="30">
        <f>'1. Plan vs Actual'!C20</f>
        <v>4972</v>
      </c>
      <c r="C19" s="20">
        <v>496</v>
      </c>
      <c r="D19" s="21">
        <f t="shared" si="0"/>
        <v>9.9758648431214805E-2</v>
      </c>
      <c r="E19" s="20">
        <v>1573</v>
      </c>
      <c r="F19" s="21">
        <f t="shared" si="1"/>
        <v>0.3163716814159292</v>
      </c>
      <c r="G19" s="20">
        <v>547</v>
      </c>
      <c r="H19" s="21">
        <f t="shared" si="2"/>
        <v>0.11001609010458568</v>
      </c>
      <c r="I19" s="20">
        <v>344</v>
      </c>
      <c r="J19" s="21">
        <f t="shared" si="3"/>
        <v>6.9187449718423166E-2</v>
      </c>
      <c r="K19" s="20">
        <v>1159</v>
      </c>
      <c r="L19" s="21">
        <f t="shared" si="4"/>
        <v>0.2331053901850362</v>
      </c>
      <c r="M19" s="20">
        <v>656</v>
      </c>
      <c r="N19" s="21">
        <f t="shared" si="5"/>
        <v>0.13193885760257443</v>
      </c>
      <c r="O19" s="20">
        <v>197</v>
      </c>
      <c r="P19" s="23">
        <f t="shared" si="6"/>
        <v>3.9621882542236524E-2</v>
      </c>
    </row>
    <row r="20" spans="1:16" ht="14.15" customHeight="1" x14ac:dyDescent="0.3">
      <c r="A20" s="61" t="s">
        <v>41</v>
      </c>
      <c r="B20" s="30">
        <f>'1. Plan vs Actual'!C21</f>
        <v>6900</v>
      </c>
      <c r="C20" s="20">
        <v>267</v>
      </c>
      <c r="D20" s="21">
        <f t="shared" si="0"/>
        <v>3.8695652173913041E-2</v>
      </c>
      <c r="E20" s="20">
        <v>1248</v>
      </c>
      <c r="F20" s="21">
        <f t="shared" si="1"/>
        <v>0.18086956521739131</v>
      </c>
      <c r="G20" s="20">
        <v>731</v>
      </c>
      <c r="H20" s="21">
        <f t="shared" si="2"/>
        <v>0.10594202898550725</v>
      </c>
      <c r="I20" s="20">
        <v>490</v>
      </c>
      <c r="J20" s="21">
        <f t="shared" si="3"/>
        <v>7.101449275362319E-2</v>
      </c>
      <c r="K20" s="20">
        <v>2399</v>
      </c>
      <c r="L20" s="21">
        <f t="shared" si="4"/>
        <v>0.34768115942028988</v>
      </c>
      <c r="M20" s="20">
        <v>1705</v>
      </c>
      <c r="N20" s="21">
        <f t="shared" si="5"/>
        <v>0.24710144927536232</v>
      </c>
      <c r="O20" s="20">
        <v>60</v>
      </c>
      <c r="P20" s="23">
        <f t="shared" si="6"/>
        <v>8.6956521739130436E-3</v>
      </c>
    </row>
    <row r="21" spans="1:16" ht="14.15" customHeight="1" x14ac:dyDescent="0.3">
      <c r="A21" s="61" t="s">
        <v>42</v>
      </c>
      <c r="B21" s="30">
        <f>'1. Plan vs Actual'!C22</f>
        <v>6460</v>
      </c>
      <c r="C21" s="20">
        <v>269</v>
      </c>
      <c r="D21" s="21">
        <f t="shared" si="0"/>
        <v>4.1640866873065015E-2</v>
      </c>
      <c r="E21" s="20">
        <v>1244</v>
      </c>
      <c r="F21" s="21">
        <f t="shared" si="1"/>
        <v>0.19256965944272444</v>
      </c>
      <c r="G21" s="20">
        <v>635</v>
      </c>
      <c r="H21" s="21">
        <f t="shared" si="2"/>
        <v>9.8297213622291019E-2</v>
      </c>
      <c r="I21" s="20">
        <v>393</v>
      </c>
      <c r="J21" s="21">
        <f t="shared" si="3"/>
        <v>6.0835913312693501E-2</v>
      </c>
      <c r="K21" s="20">
        <v>2152</v>
      </c>
      <c r="L21" s="21">
        <f t="shared" si="4"/>
        <v>0.33312693498452012</v>
      </c>
      <c r="M21" s="20">
        <v>1689</v>
      </c>
      <c r="N21" s="21">
        <f t="shared" si="5"/>
        <v>0.2614551083591331</v>
      </c>
      <c r="O21" s="20">
        <v>78</v>
      </c>
      <c r="P21" s="23">
        <f t="shared" si="6"/>
        <v>1.2074303405572756E-2</v>
      </c>
    </row>
    <row r="22" spans="1:16" ht="14.15" customHeight="1" x14ac:dyDescent="0.3">
      <c r="A22" s="61" t="s">
        <v>43</v>
      </c>
      <c r="B22" s="30">
        <f>'1. Plan vs Actual'!C23</f>
        <v>2841</v>
      </c>
      <c r="C22" s="20">
        <v>151</v>
      </c>
      <c r="D22" s="21">
        <f t="shared" si="0"/>
        <v>5.3150299190425909E-2</v>
      </c>
      <c r="E22" s="20">
        <v>938</v>
      </c>
      <c r="F22" s="21">
        <f t="shared" si="1"/>
        <v>0.33016543470608939</v>
      </c>
      <c r="G22" s="20">
        <v>435</v>
      </c>
      <c r="H22" s="21">
        <f t="shared" si="2"/>
        <v>0.15311510031678988</v>
      </c>
      <c r="I22" s="20">
        <v>238</v>
      </c>
      <c r="J22" s="21">
        <f t="shared" si="3"/>
        <v>8.3773319253783882E-2</v>
      </c>
      <c r="K22" s="20">
        <v>667</v>
      </c>
      <c r="L22" s="21">
        <f t="shared" si="4"/>
        <v>0.23477648715241112</v>
      </c>
      <c r="M22" s="20">
        <v>360</v>
      </c>
      <c r="N22" s="21">
        <f t="shared" si="5"/>
        <v>0.12671594508975711</v>
      </c>
      <c r="O22" s="20">
        <v>52</v>
      </c>
      <c r="P22" s="23">
        <f t="shared" si="6"/>
        <v>1.8303414290742698E-2</v>
      </c>
    </row>
    <row r="23" spans="1:16" ht="14.15" customHeight="1" x14ac:dyDescent="0.3">
      <c r="A23" s="61" t="s">
        <v>44</v>
      </c>
      <c r="B23" s="30">
        <f>'1. Plan vs Actual'!C24</f>
        <v>4042</v>
      </c>
      <c r="C23" s="20">
        <v>272</v>
      </c>
      <c r="D23" s="21">
        <f t="shared" si="0"/>
        <v>6.7293419099455715E-2</v>
      </c>
      <c r="E23" s="20">
        <v>1229</v>
      </c>
      <c r="F23" s="21">
        <f t="shared" si="1"/>
        <v>0.30405739732805542</v>
      </c>
      <c r="G23" s="20">
        <v>454</v>
      </c>
      <c r="H23" s="21">
        <f t="shared" si="2"/>
        <v>0.11232063334982682</v>
      </c>
      <c r="I23" s="20">
        <v>272</v>
      </c>
      <c r="J23" s="21">
        <f t="shared" si="3"/>
        <v>6.7293419099455715E-2</v>
      </c>
      <c r="K23" s="20">
        <v>1143</v>
      </c>
      <c r="L23" s="21">
        <f t="shared" si="4"/>
        <v>0.28278080158337454</v>
      </c>
      <c r="M23" s="20">
        <v>651</v>
      </c>
      <c r="N23" s="21">
        <f t="shared" si="5"/>
        <v>0.16105888174171201</v>
      </c>
      <c r="O23" s="20">
        <v>21</v>
      </c>
      <c r="P23" s="23">
        <f t="shared" si="6"/>
        <v>5.1954477981197428E-3</v>
      </c>
    </row>
    <row r="24" spans="1:16" ht="14.15" customHeight="1" x14ac:dyDescent="0.3">
      <c r="A24" s="61" t="s">
        <v>45</v>
      </c>
      <c r="B24" s="30">
        <f>'1. Plan vs Actual'!C25</f>
        <v>5994</v>
      </c>
      <c r="C24" s="20">
        <v>378</v>
      </c>
      <c r="D24" s="21">
        <f t="shared" si="0"/>
        <v>6.3063063063063057E-2</v>
      </c>
      <c r="E24" s="20">
        <v>1487</v>
      </c>
      <c r="F24" s="21">
        <f t="shared" si="1"/>
        <v>0.2480814147480814</v>
      </c>
      <c r="G24" s="20">
        <v>682</v>
      </c>
      <c r="H24" s="21">
        <f t="shared" si="2"/>
        <v>0.11378044711378045</v>
      </c>
      <c r="I24" s="20">
        <v>444</v>
      </c>
      <c r="J24" s="21">
        <f t="shared" si="3"/>
        <v>7.407407407407407E-2</v>
      </c>
      <c r="K24" s="20">
        <v>1918</v>
      </c>
      <c r="L24" s="21">
        <f t="shared" si="4"/>
        <v>0.31998665331998666</v>
      </c>
      <c r="M24" s="20">
        <v>1056</v>
      </c>
      <c r="N24" s="21">
        <f t="shared" si="5"/>
        <v>0.17617617617617617</v>
      </c>
      <c r="O24" s="20">
        <v>29</v>
      </c>
      <c r="P24" s="23">
        <f t="shared" si="6"/>
        <v>4.8381715048381718E-3</v>
      </c>
    </row>
    <row r="25" spans="1:16" x14ac:dyDescent="0.3">
      <c r="A25" s="61" t="s">
        <v>46</v>
      </c>
      <c r="B25" s="104">
        <f>'1. Plan vs Actual'!C26</f>
        <v>1003</v>
      </c>
      <c r="C25" s="104">
        <v>51</v>
      </c>
      <c r="D25" s="21">
        <f t="shared" si="0"/>
        <v>5.0847457627118647E-2</v>
      </c>
      <c r="E25" s="104">
        <v>342</v>
      </c>
      <c r="F25" s="21">
        <f t="shared" si="1"/>
        <v>0.34097706879361916</v>
      </c>
      <c r="G25" s="104">
        <v>115</v>
      </c>
      <c r="H25" s="21">
        <f t="shared" si="2"/>
        <v>0.11465603190428714</v>
      </c>
      <c r="I25" s="104">
        <v>129</v>
      </c>
      <c r="J25" s="21">
        <f t="shared" si="3"/>
        <v>0.12861415752741776</v>
      </c>
      <c r="K25" s="104">
        <v>220</v>
      </c>
      <c r="L25" s="21">
        <f t="shared" si="4"/>
        <v>0.2193419740777667</v>
      </c>
      <c r="M25" s="104">
        <v>74</v>
      </c>
      <c r="N25" s="21">
        <f t="shared" si="5"/>
        <v>7.3778664007976072E-2</v>
      </c>
      <c r="O25" s="104">
        <v>72</v>
      </c>
      <c r="P25" s="23">
        <f t="shared" si="6"/>
        <v>7.1784646061814561E-2</v>
      </c>
    </row>
    <row r="26" spans="1:16" ht="13.5" thickBot="1" x14ac:dyDescent="0.35">
      <c r="A26" s="62" t="s">
        <v>48</v>
      </c>
      <c r="B26" s="105">
        <f>'1. Plan vs Actual'!C27</f>
        <v>76793</v>
      </c>
      <c r="C26" s="105">
        <v>7731</v>
      </c>
      <c r="D26" s="25">
        <f t="shared" si="0"/>
        <v>0.10067323844621255</v>
      </c>
      <c r="E26" s="105">
        <v>24503</v>
      </c>
      <c r="F26" s="25">
        <f t="shared" si="1"/>
        <v>0.31907856184808508</v>
      </c>
      <c r="G26" s="105">
        <v>9656</v>
      </c>
      <c r="H26" s="25">
        <f t="shared" si="2"/>
        <v>0.12574062740093497</v>
      </c>
      <c r="I26" s="105">
        <v>5468</v>
      </c>
      <c r="J26" s="25">
        <f t="shared" si="3"/>
        <v>7.1204406651647942E-2</v>
      </c>
      <c r="K26" s="105">
        <v>16586</v>
      </c>
      <c r="L26" s="25">
        <f t="shared" si="4"/>
        <v>0.21598322763793576</v>
      </c>
      <c r="M26" s="105">
        <v>9213</v>
      </c>
      <c r="N26" s="25">
        <f t="shared" si="5"/>
        <v>0.11997187243628976</v>
      </c>
      <c r="O26" s="105">
        <v>3636</v>
      </c>
      <c r="P26" s="27">
        <f t="shared" si="6"/>
        <v>4.7348065578893907E-2</v>
      </c>
    </row>
    <row r="27" spans="1:16" s="11" customFormat="1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s="11" customFormat="1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s="11" customFormat="1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topLeftCell="A3" workbookViewId="0">
      <selection activeCell="A31" sqref="A31"/>
    </sheetView>
  </sheetViews>
  <sheetFormatPr defaultColWidth="9.1796875" defaultRowHeight="13" x14ac:dyDescent="0.3"/>
  <cols>
    <col min="1" max="1" width="29.81640625" style="1" customWidth="1"/>
    <col min="2" max="13" width="8.26953125" style="1" customWidth="1"/>
    <col min="14" max="16384" width="9.1796875" style="1"/>
  </cols>
  <sheetData>
    <row r="1" spans="1:15" ht="18.5" x14ac:dyDescent="0.45">
      <c r="A1" s="155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5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5" ht="15.5" x14ac:dyDescent="0.35">
      <c r="A3" s="153" t="str">
        <f>'1. Plan vs Actual'!A3</f>
        <v>FY25 Quarter Ending December 31,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5" ht="14.5" x14ac:dyDescent="0.3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5" x14ac:dyDescent="0.45">
      <c r="A5" s="155" t="s">
        <v>103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1:15" ht="6.75" customHeight="1" thickBot="1" x14ac:dyDescent="0.35"/>
    <row r="7" spans="1:15" s="11" customFormat="1" ht="13.5" thickTop="1" x14ac:dyDescent="0.3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0.5" x14ac:dyDescent="0.25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4.5" x14ac:dyDescent="0.3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3">
      <c r="A10" s="70" t="s">
        <v>116</v>
      </c>
      <c r="B10" s="104">
        <v>22124</v>
      </c>
      <c r="C10" s="104">
        <v>35090</v>
      </c>
      <c r="D10" s="104">
        <v>46701</v>
      </c>
      <c r="E10" s="104">
        <v>58353</v>
      </c>
      <c r="F10" s="104">
        <v>67432</v>
      </c>
      <c r="G10" s="104">
        <v>76793</v>
      </c>
      <c r="H10" s="104"/>
      <c r="I10" s="104"/>
      <c r="J10" s="104"/>
      <c r="K10" s="104"/>
      <c r="L10" s="104"/>
      <c r="M10" s="147"/>
    </row>
    <row r="11" spans="1:15" x14ac:dyDescent="0.3">
      <c r="A11" s="70" t="s">
        <v>117</v>
      </c>
      <c r="B11" s="104">
        <v>22124</v>
      </c>
      <c r="C11" s="104">
        <v>22629</v>
      </c>
      <c r="D11" s="104">
        <v>23149</v>
      </c>
      <c r="E11" s="104">
        <v>24461</v>
      </c>
      <c r="F11" s="104">
        <v>21666</v>
      </c>
      <c r="G11" s="104">
        <v>22182</v>
      </c>
      <c r="H11" s="104"/>
      <c r="I11" s="104"/>
      <c r="J11" s="104"/>
      <c r="K11" s="71"/>
      <c r="L11" s="104"/>
      <c r="M11" s="147"/>
      <c r="O11" s="72"/>
    </row>
    <row r="12" spans="1:15" x14ac:dyDescent="0.3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15" customHeight="1" x14ac:dyDescent="0.3">
      <c r="A13" s="70" t="s">
        <v>118</v>
      </c>
      <c r="B13" s="104">
        <v>19888</v>
      </c>
      <c r="C13" s="104">
        <v>31477</v>
      </c>
      <c r="D13" s="104">
        <v>41946</v>
      </c>
      <c r="E13" s="104">
        <v>52563</v>
      </c>
      <c r="F13" s="104">
        <v>60849</v>
      </c>
      <c r="G13" s="104">
        <v>69420</v>
      </c>
      <c r="H13" s="104"/>
      <c r="I13" s="104"/>
      <c r="J13" s="104"/>
      <c r="K13" s="104"/>
      <c r="L13" s="104"/>
      <c r="M13" s="147"/>
    </row>
    <row r="14" spans="1:15" x14ac:dyDescent="0.3">
      <c r="A14" s="70" t="s">
        <v>119</v>
      </c>
      <c r="B14" s="110">
        <f t="shared" ref="B14:G14" si="0">B13/B10</f>
        <v>0.89893328512023141</v>
      </c>
      <c r="C14" s="110">
        <f t="shared" si="0"/>
        <v>0.89703619264747791</v>
      </c>
      <c r="D14" s="110">
        <f t="shared" si="0"/>
        <v>0.89818205177619326</v>
      </c>
      <c r="E14" s="110">
        <f t="shared" si="0"/>
        <v>0.90077630970130074</v>
      </c>
      <c r="F14" s="110">
        <f t="shared" si="0"/>
        <v>0.9023757266579665</v>
      </c>
      <c r="G14" s="110">
        <f t="shared" si="0"/>
        <v>0.90398864479835406</v>
      </c>
      <c r="H14" s="110"/>
      <c r="I14" s="110"/>
      <c r="J14" s="110"/>
      <c r="K14" s="110"/>
      <c r="L14" s="110"/>
      <c r="M14" s="148"/>
      <c r="N14" s="67"/>
    </row>
    <row r="15" spans="1:15" x14ac:dyDescent="0.3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3">
      <c r="A16" s="70" t="s">
        <v>120</v>
      </c>
      <c r="B16" s="104">
        <v>2100</v>
      </c>
      <c r="C16" s="104">
        <v>3088</v>
      </c>
      <c r="D16" s="104">
        <v>4002</v>
      </c>
      <c r="E16" s="104">
        <v>4852</v>
      </c>
      <c r="F16" s="104">
        <v>5544</v>
      </c>
      <c r="G16" s="104">
        <v>6233</v>
      </c>
      <c r="H16" s="104"/>
      <c r="I16" s="104"/>
      <c r="J16" s="104"/>
      <c r="K16" s="104"/>
      <c r="L16" s="104"/>
      <c r="M16" s="147"/>
    </row>
    <row r="17" spans="1:13" x14ac:dyDescent="0.3">
      <c r="A17" s="70" t="s">
        <v>119</v>
      </c>
      <c r="B17" s="110">
        <f t="shared" ref="B17:G17" si="1">B16/B10</f>
        <v>9.4919544386186952E-2</v>
      </c>
      <c r="C17" s="110">
        <f t="shared" si="1"/>
        <v>8.8002279851809626E-2</v>
      </c>
      <c r="D17" s="110">
        <f t="shared" si="1"/>
        <v>8.5694096486156612E-2</v>
      </c>
      <c r="E17" s="110">
        <f t="shared" si="1"/>
        <v>8.3149109728720028E-2</v>
      </c>
      <c r="F17" s="110">
        <f t="shared" si="1"/>
        <v>8.2216158500415235E-2</v>
      </c>
      <c r="G17" s="110">
        <f t="shared" si="1"/>
        <v>8.1166252132355815E-2</v>
      </c>
      <c r="H17" s="110"/>
      <c r="I17" s="110"/>
      <c r="J17" s="110"/>
      <c r="K17" s="110"/>
      <c r="L17" s="110"/>
      <c r="M17" s="148"/>
    </row>
    <row r="18" spans="1:13" x14ac:dyDescent="0.3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3">
      <c r="A19" s="70" t="s">
        <v>121</v>
      </c>
      <c r="B19" s="104">
        <v>11515</v>
      </c>
      <c r="C19" s="104">
        <v>18750</v>
      </c>
      <c r="D19" s="104">
        <v>25649</v>
      </c>
      <c r="E19" s="104">
        <v>32166</v>
      </c>
      <c r="F19" s="104">
        <v>38004</v>
      </c>
      <c r="G19" s="104">
        <v>44060</v>
      </c>
      <c r="H19" s="104"/>
      <c r="I19" s="104"/>
      <c r="J19" s="104"/>
      <c r="K19" s="104"/>
      <c r="L19" s="104"/>
      <c r="M19" s="147"/>
    </row>
    <row r="20" spans="1:13" x14ac:dyDescent="0.3">
      <c r="A20" s="70" t="s">
        <v>119</v>
      </c>
      <c r="B20" s="110">
        <f t="shared" ref="B20:G20" si="2">B19/B10</f>
        <v>0.52047550171759172</v>
      </c>
      <c r="C20" s="110">
        <f t="shared" si="2"/>
        <v>0.53434026788258759</v>
      </c>
      <c r="D20" s="110">
        <f t="shared" si="2"/>
        <v>0.54921736151260148</v>
      </c>
      <c r="E20" s="110">
        <f t="shared" si="2"/>
        <v>0.55123129916199676</v>
      </c>
      <c r="F20" s="110">
        <f t="shared" si="2"/>
        <v>0.5635899869498161</v>
      </c>
      <c r="G20" s="110">
        <f t="shared" si="2"/>
        <v>0.5737502116078288</v>
      </c>
      <c r="H20" s="110"/>
      <c r="I20" s="110"/>
      <c r="J20" s="110"/>
      <c r="K20" s="110"/>
      <c r="L20" s="110"/>
      <c r="M20" s="148"/>
    </row>
    <row r="21" spans="1:13" x14ac:dyDescent="0.3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3">
      <c r="A22" s="70" t="s">
        <v>122</v>
      </c>
      <c r="B22" s="104">
        <v>692</v>
      </c>
      <c r="C22" s="104">
        <v>1008</v>
      </c>
      <c r="D22" s="104">
        <v>1342</v>
      </c>
      <c r="E22" s="104">
        <v>1676</v>
      </c>
      <c r="F22" s="104">
        <v>1957</v>
      </c>
      <c r="G22" s="104">
        <v>2236</v>
      </c>
      <c r="H22" s="104"/>
      <c r="I22" s="104"/>
      <c r="J22" s="104"/>
      <c r="K22" s="104"/>
      <c r="L22" s="104"/>
      <c r="M22" s="147"/>
    </row>
    <row r="23" spans="1:13" x14ac:dyDescent="0.3">
      <c r="A23" s="70" t="s">
        <v>119</v>
      </c>
      <c r="B23" s="110">
        <f t="shared" ref="B23:G23" si="3">B22/B10</f>
        <v>3.1278249864400649E-2</v>
      </c>
      <c r="C23" s="110">
        <f t="shared" si="3"/>
        <v>2.8726132801367911E-2</v>
      </c>
      <c r="D23" s="110">
        <f t="shared" si="3"/>
        <v>2.8736001370420334E-2</v>
      </c>
      <c r="E23" s="110">
        <f t="shared" si="3"/>
        <v>2.8721745240176171E-2</v>
      </c>
      <c r="F23" s="110">
        <f t="shared" si="3"/>
        <v>2.9021829398505162E-2</v>
      </c>
      <c r="G23" s="110">
        <f t="shared" si="3"/>
        <v>2.9117237248186684E-2</v>
      </c>
      <c r="H23" s="110"/>
      <c r="I23" s="110"/>
      <c r="J23" s="110"/>
      <c r="K23" s="110"/>
      <c r="L23" s="110"/>
      <c r="M23" s="148"/>
    </row>
    <row r="24" spans="1:13" x14ac:dyDescent="0.3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3">
      <c r="A25" s="73" t="s">
        <v>123</v>
      </c>
      <c r="B25" s="104">
        <v>227</v>
      </c>
      <c r="C25" s="104">
        <v>544</v>
      </c>
      <c r="D25" s="104">
        <v>690</v>
      </c>
      <c r="E25" s="104">
        <v>879</v>
      </c>
      <c r="F25" s="104">
        <v>929</v>
      </c>
      <c r="G25" s="104">
        <v>1003</v>
      </c>
      <c r="H25" s="104"/>
      <c r="I25" s="104"/>
      <c r="J25" s="104"/>
      <c r="K25" s="104"/>
      <c r="L25" s="104"/>
      <c r="M25" s="147"/>
    </row>
    <row r="26" spans="1:13" x14ac:dyDescent="0.3">
      <c r="A26" s="70" t="s">
        <v>119</v>
      </c>
      <c r="B26" s="110">
        <f t="shared" ref="B26:G26" si="4">B25/B10</f>
        <v>1.0260350750316399E-2</v>
      </c>
      <c r="C26" s="110">
        <f t="shared" si="4"/>
        <v>1.5502992305500143E-2</v>
      </c>
      <c r="D26" s="110">
        <f t="shared" si="4"/>
        <v>1.4774844221751141E-2</v>
      </c>
      <c r="E26" s="110">
        <f t="shared" si="4"/>
        <v>1.5063492879543469E-2</v>
      </c>
      <c r="F26" s="110">
        <f t="shared" si="4"/>
        <v>1.3776841855498873E-2</v>
      </c>
      <c r="G26" s="110">
        <f t="shared" si="4"/>
        <v>1.3061086296928105E-2</v>
      </c>
      <c r="H26" s="110"/>
      <c r="I26" s="110"/>
      <c r="J26" s="110"/>
      <c r="K26" s="110"/>
      <c r="L26" s="110"/>
      <c r="M26" s="148"/>
    </row>
    <row r="27" spans="1:13" ht="13.5" thickBot="1" x14ac:dyDescent="0.3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3"/>
    <row r="29" spans="1:13" x14ac:dyDescent="0.3">
      <c r="A29" s="180" t="s">
        <v>124</v>
      </c>
      <c r="B29" s="181"/>
      <c r="C29" s="178"/>
      <c r="D29" s="178"/>
      <c r="E29" s="17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abSelected="1" workbookViewId="0">
      <selection activeCell="H11" sqref="H11"/>
    </sheetView>
  </sheetViews>
  <sheetFormatPr defaultColWidth="9.1796875" defaultRowHeight="13" x14ac:dyDescent="0.3"/>
  <cols>
    <col min="1" max="1" width="24.26953125" style="1" customWidth="1"/>
    <col min="2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8.75" customHeight="1" x14ac:dyDescent="0.3"/>
    <row r="2" spans="1:16" ht="15.75" customHeight="1" x14ac:dyDescent="0.45">
      <c r="A2" s="155" t="s">
        <v>0</v>
      </c>
      <c r="B2" s="182"/>
      <c r="C2" s="182"/>
      <c r="D2" s="182"/>
      <c r="E2" s="182"/>
      <c r="F2" s="182"/>
      <c r="G2" s="182"/>
    </row>
    <row r="3" spans="1:16" ht="15.75" customHeight="1" x14ac:dyDescent="0.35">
      <c r="A3" s="153" t="str">
        <f>'1. Plan vs Actual'!A2</f>
        <v>OSCCAR Summary by Workforce Area</v>
      </c>
      <c r="B3" s="175"/>
      <c r="C3" s="175"/>
      <c r="D3" s="175"/>
      <c r="E3" s="175"/>
      <c r="F3" s="175"/>
      <c r="G3" s="175"/>
    </row>
    <row r="4" spans="1:16" ht="15.75" customHeight="1" x14ac:dyDescent="0.35">
      <c r="A4" s="179" t="str">
        <f>'1. Plan vs Actual'!A3</f>
        <v>FY25 Quarter Ending December 31, 2024</v>
      </c>
      <c r="B4" s="179"/>
      <c r="C4" s="179"/>
      <c r="D4" s="179"/>
      <c r="E4" s="179"/>
      <c r="F4" s="179"/>
      <c r="G4" s="17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3"/>
    <row r="6" spans="1:16" ht="18.5" x14ac:dyDescent="0.45">
      <c r="A6" s="155" t="s">
        <v>125</v>
      </c>
      <c r="B6" s="177"/>
      <c r="C6" s="177"/>
      <c r="D6" s="177"/>
      <c r="E6" s="177"/>
      <c r="F6" s="177"/>
      <c r="G6" s="177"/>
    </row>
    <row r="7" spans="1:16" ht="6.75" customHeight="1" thickBot="1" x14ac:dyDescent="0.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3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3">
      <c r="A9" s="186"/>
      <c r="B9" s="185" t="s">
        <v>148</v>
      </c>
      <c r="C9" s="168"/>
      <c r="D9" s="188" t="s">
        <v>149</v>
      </c>
      <c r="E9" s="189"/>
      <c r="F9" s="185" t="s">
        <v>126</v>
      </c>
      <c r="G9" s="168"/>
    </row>
    <row r="10" spans="1:16" ht="30.75" customHeight="1" thickBot="1" x14ac:dyDescent="0.35">
      <c r="A10" s="187"/>
      <c r="B10" s="77" t="s">
        <v>150</v>
      </c>
      <c r="C10" s="78" t="s">
        <v>127</v>
      </c>
      <c r="D10" s="79" t="s">
        <v>151</v>
      </c>
      <c r="E10" s="80" t="s">
        <v>127</v>
      </c>
      <c r="F10" s="77" t="s">
        <v>146</v>
      </c>
      <c r="G10" s="78" t="s">
        <v>128</v>
      </c>
    </row>
    <row r="11" spans="1:16" ht="17.25" customHeight="1" x14ac:dyDescent="0.35">
      <c r="A11" s="81" t="s">
        <v>129</v>
      </c>
      <c r="B11" s="120">
        <v>68872</v>
      </c>
      <c r="C11" s="82">
        <f t="shared" ref="C11:C18" si="0">B11/$B$11</f>
        <v>1</v>
      </c>
      <c r="D11" s="117">
        <f>'1. Plan vs Actual'!C27</f>
        <v>76793</v>
      </c>
      <c r="E11" s="83">
        <f>D11/$D$11</f>
        <v>1</v>
      </c>
      <c r="F11" s="84">
        <f t="shared" ref="F11:F18" si="1">D11-B11</f>
        <v>7921</v>
      </c>
      <c r="G11" s="82">
        <f t="shared" ref="G11:G18" si="2">F11/B11</f>
        <v>0.11501045417586248</v>
      </c>
    </row>
    <row r="12" spans="1:16" ht="14" x14ac:dyDescent="0.35">
      <c r="A12" s="85" t="s">
        <v>130</v>
      </c>
      <c r="B12" s="121">
        <v>5184</v>
      </c>
      <c r="C12" s="86">
        <f t="shared" si="0"/>
        <v>7.5270066209780467E-2</v>
      </c>
      <c r="D12" s="118">
        <f>'1. Plan vs Actual'!I27</f>
        <v>6233</v>
      </c>
      <c r="E12" s="87">
        <f>D12/$D$11</f>
        <v>8.1166252132355815E-2</v>
      </c>
      <c r="F12" s="88">
        <f t="shared" si="1"/>
        <v>1049</v>
      </c>
      <c r="G12" s="86">
        <f t="shared" si="2"/>
        <v>0.20235339506172839</v>
      </c>
    </row>
    <row r="13" spans="1:16" ht="14" x14ac:dyDescent="0.35">
      <c r="A13" s="85" t="s">
        <v>60</v>
      </c>
      <c r="B13" s="121">
        <v>43304</v>
      </c>
      <c r="C13" s="86">
        <f t="shared" si="0"/>
        <v>0.62876059937274942</v>
      </c>
      <c r="D13" s="118">
        <f>'1. Plan vs Actual'!L27</f>
        <v>44060</v>
      </c>
      <c r="E13" s="87">
        <f>D13/$D$11</f>
        <v>0.5737502116078288</v>
      </c>
      <c r="F13" s="88">
        <f t="shared" si="1"/>
        <v>756</v>
      </c>
      <c r="G13" s="86">
        <f t="shared" si="2"/>
        <v>1.7457971549972289E-2</v>
      </c>
    </row>
    <row r="14" spans="1:16" ht="14" x14ac:dyDescent="0.35">
      <c r="A14" s="85" t="s">
        <v>26</v>
      </c>
      <c r="B14" s="121">
        <v>2257</v>
      </c>
      <c r="C14" s="86">
        <f t="shared" si="0"/>
        <v>3.2770937391102338E-2</v>
      </c>
      <c r="D14" s="118">
        <f>'1. Plan vs Actual'!O27</f>
        <v>2236</v>
      </c>
      <c r="E14" s="87">
        <f>D14/$D$11</f>
        <v>2.9117237248186684E-2</v>
      </c>
      <c r="F14" s="88">
        <f t="shared" si="1"/>
        <v>-21</v>
      </c>
      <c r="G14" s="86">
        <f t="shared" si="2"/>
        <v>-9.3043863535666807E-3</v>
      </c>
    </row>
    <row r="15" spans="1:16" ht="14" x14ac:dyDescent="0.35">
      <c r="A15" s="85" t="s">
        <v>23</v>
      </c>
      <c r="B15" s="121">
        <v>63123</v>
      </c>
      <c r="C15" s="86">
        <f t="shared" si="0"/>
        <v>0.91652630967592053</v>
      </c>
      <c r="D15" s="118">
        <f>'1. Plan vs Actual'!F27</f>
        <v>69420</v>
      </c>
      <c r="E15" s="87">
        <f>D15/$D$11</f>
        <v>0.90398864479835406</v>
      </c>
      <c r="F15" s="88">
        <f t="shared" si="1"/>
        <v>6297</v>
      </c>
      <c r="G15" s="86">
        <f t="shared" si="2"/>
        <v>9.9757616082885789E-2</v>
      </c>
    </row>
    <row r="16" spans="1:16" ht="14" x14ac:dyDescent="0.3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" x14ac:dyDescent="0.35">
      <c r="A17" s="85" t="s">
        <v>132</v>
      </c>
      <c r="B17" s="121">
        <v>35082</v>
      </c>
      <c r="C17" s="86">
        <f t="shared" si="0"/>
        <v>0.50937971889882683</v>
      </c>
      <c r="D17" s="118">
        <v>39462</v>
      </c>
      <c r="E17" s="87">
        <f>D17/$D$11</f>
        <v>0.51387496256169185</v>
      </c>
      <c r="F17" s="88">
        <f t="shared" si="1"/>
        <v>4380</v>
      </c>
      <c r="G17" s="86">
        <f t="shared" si="2"/>
        <v>0.12485035060714897</v>
      </c>
      <c r="H17" s="72"/>
    </row>
    <row r="18" spans="1:8" ht="14" x14ac:dyDescent="0.35">
      <c r="A18" s="85" t="s">
        <v>89</v>
      </c>
      <c r="B18" s="121">
        <v>33160</v>
      </c>
      <c r="C18" s="86">
        <f t="shared" si="0"/>
        <v>0.48147287722151239</v>
      </c>
      <c r="D18" s="118">
        <f>'5.Gender&amp;Age'!C26</f>
        <v>36586</v>
      </c>
      <c r="E18" s="87">
        <f>D18/$D$11</f>
        <v>0.47642363236232471</v>
      </c>
      <c r="F18" s="88">
        <f t="shared" si="1"/>
        <v>3426</v>
      </c>
      <c r="G18" s="86">
        <f t="shared" si="2"/>
        <v>0.10331724969843184</v>
      </c>
      <c r="H18" s="72"/>
    </row>
    <row r="19" spans="1:8" ht="14" x14ac:dyDescent="0.35">
      <c r="A19" s="89" t="s">
        <v>133</v>
      </c>
      <c r="B19" s="122"/>
      <c r="C19" s="90"/>
      <c r="D19" s="91"/>
      <c r="E19" s="92"/>
      <c r="F19" s="95"/>
      <c r="G19" s="96"/>
    </row>
    <row r="20" spans="1:8" ht="14" x14ac:dyDescent="0.35">
      <c r="A20" s="85" t="s">
        <v>79</v>
      </c>
      <c r="B20" s="121">
        <v>40160</v>
      </c>
      <c r="C20" s="86">
        <f t="shared" ref="C20:C27" si="3">B20/$B$11</f>
        <v>0.58311069810663263</v>
      </c>
      <c r="D20" s="118">
        <f>'4. Ethnicity'!C26</f>
        <v>42427</v>
      </c>
      <c r="E20" s="87">
        <f t="shared" ref="E20:E27" si="4">D20/$D$11</f>
        <v>0.55248525256208247</v>
      </c>
      <c r="F20" s="88">
        <f t="shared" ref="F20:F35" si="5">D20-B20</f>
        <v>2267</v>
      </c>
      <c r="G20" s="86">
        <f t="shared" ref="G20:G27" si="6">F20/B20</f>
        <v>5.6449203187250996E-2</v>
      </c>
    </row>
    <row r="21" spans="1:8" ht="14" x14ac:dyDescent="0.35">
      <c r="A21" s="85" t="s">
        <v>134</v>
      </c>
      <c r="B21" s="121">
        <v>13952</v>
      </c>
      <c r="C21" s="86">
        <f t="shared" si="3"/>
        <v>0.20257869671274248</v>
      </c>
      <c r="D21" s="118">
        <f>'4. Ethnicity'!E26</f>
        <v>18113</v>
      </c>
      <c r="E21" s="87">
        <f t="shared" si="4"/>
        <v>0.23586785253864284</v>
      </c>
      <c r="F21" s="88">
        <f t="shared" si="5"/>
        <v>4161</v>
      </c>
      <c r="G21" s="86">
        <f t="shared" si="6"/>
        <v>0.29823681192660551</v>
      </c>
    </row>
    <row r="22" spans="1:8" ht="14" x14ac:dyDescent="0.35">
      <c r="A22" s="85" t="s">
        <v>135</v>
      </c>
      <c r="B22" s="121">
        <v>14705</v>
      </c>
      <c r="C22" s="86">
        <f t="shared" si="3"/>
        <v>0.21351202230224184</v>
      </c>
      <c r="D22" s="118">
        <f>'4. Ethnicity'!G26</f>
        <v>16558</v>
      </c>
      <c r="E22" s="87">
        <f t="shared" si="4"/>
        <v>0.2156186110713216</v>
      </c>
      <c r="F22" s="88">
        <f t="shared" si="5"/>
        <v>1853</v>
      </c>
      <c r="G22" s="86">
        <f t="shared" si="6"/>
        <v>0.12601156069364161</v>
      </c>
    </row>
    <row r="23" spans="1:8" ht="14" x14ac:dyDescent="0.35">
      <c r="A23" s="85" t="s">
        <v>136</v>
      </c>
      <c r="B23" s="121">
        <v>1054</v>
      </c>
      <c r="C23" s="86">
        <f t="shared" si="3"/>
        <v>1.530375188755953E-2</v>
      </c>
      <c r="D23" s="118">
        <f>'4. Ethnicity'!I26</f>
        <v>1063</v>
      </c>
      <c r="E23" s="87">
        <f t="shared" si="4"/>
        <v>1.3842407511101272E-2</v>
      </c>
      <c r="F23" s="88">
        <f t="shared" si="5"/>
        <v>9</v>
      </c>
      <c r="G23" s="86">
        <f t="shared" si="6"/>
        <v>8.5388994307400382E-3</v>
      </c>
    </row>
    <row r="24" spans="1:8" ht="14" x14ac:dyDescent="0.35">
      <c r="A24" s="85" t="s">
        <v>84</v>
      </c>
      <c r="B24" s="121">
        <v>4167</v>
      </c>
      <c r="C24" s="86">
        <f t="shared" si="3"/>
        <v>6.0503542804042285E-2</v>
      </c>
      <c r="D24" s="118">
        <f>'4. Ethnicity'!K26</f>
        <v>4890</v>
      </c>
      <c r="E24" s="87">
        <f t="shared" si="4"/>
        <v>6.3677678955113101E-2</v>
      </c>
      <c r="F24" s="88">
        <f t="shared" si="5"/>
        <v>723</v>
      </c>
      <c r="G24" s="86">
        <f t="shared" si="6"/>
        <v>0.17350611951043918</v>
      </c>
    </row>
    <row r="25" spans="1:8" ht="14" x14ac:dyDescent="0.35">
      <c r="A25" s="85" t="s">
        <v>137</v>
      </c>
      <c r="B25" s="121">
        <v>314</v>
      </c>
      <c r="C25" s="86">
        <f t="shared" si="3"/>
        <v>4.5591822511325359E-3</v>
      </c>
      <c r="D25" s="118">
        <f>'4. Ethnicity'!M26</f>
        <v>343</v>
      </c>
      <c r="E25" s="87">
        <f t="shared" si="4"/>
        <v>4.4665529410232701E-3</v>
      </c>
      <c r="F25" s="88">
        <f t="shared" si="5"/>
        <v>29</v>
      </c>
      <c r="G25" s="86">
        <f t="shared" si="6"/>
        <v>9.2356687898089165E-2</v>
      </c>
      <c r="H25" s="103"/>
    </row>
    <row r="26" spans="1:8" ht="14" x14ac:dyDescent="0.35">
      <c r="A26" s="85" t="s">
        <v>86</v>
      </c>
      <c r="B26" s="121">
        <v>7642</v>
      </c>
      <c r="C26" s="86">
        <f t="shared" si="3"/>
        <v>0.11095946102915553</v>
      </c>
      <c r="D26" s="118">
        <f>'4. Ethnicity'!O26</f>
        <v>8974</v>
      </c>
      <c r="E26" s="87">
        <f t="shared" si="4"/>
        <v>0.11685960959983333</v>
      </c>
      <c r="F26" s="88">
        <f t="shared" si="5"/>
        <v>1332</v>
      </c>
      <c r="G26" s="86">
        <f t="shared" si="6"/>
        <v>0.17429992148652185</v>
      </c>
    </row>
    <row r="27" spans="1:8" ht="14" x14ac:dyDescent="0.35">
      <c r="A27" s="85" t="s">
        <v>138</v>
      </c>
      <c r="B27" s="121">
        <v>4577</v>
      </c>
      <c r="C27" s="86">
        <f t="shared" si="3"/>
        <v>6.6456615170170749E-2</v>
      </c>
      <c r="D27" s="118">
        <v>4372</v>
      </c>
      <c r="E27" s="87">
        <f t="shared" si="4"/>
        <v>5.693227247275142E-2</v>
      </c>
      <c r="F27" s="88">
        <f t="shared" si="5"/>
        <v>-205</v>
      </c>
      <c r="G27" s="86">
        <f t="shared" si="6"/>
        <v>-4.4789163207341054E-2</v>
      </c>
    </row>
    <row r="28" spans="1:8" ht="14" x14ac:dyDescent="0.35">
      <c r="A28" s="89" t="s">
        <v>139</v>
      </c>
      <c r="B28" s="122"/>
      <c r="C28" s="90"/>
      <c r="D28" s="91"/>
      <c r="E28" s="92"/>
      <c r="F28" s="95"/>
      <c r="G28" s="96"/>
    </row>
    <row r="29" spans="1:8" ht="14" x14ac:dyDescent="0.35">
      <c r="A29" s="85" t="s">
        <v>140</v>
      </c>
      <c r="B29" s="121">
        <v>6161</v>
      </c>
      <c r="C29" s="86">
        <f t="shared" ref="C29:C35" si="7">B29/$B$11</f>
        <v>8.9455802067603674E-2</v>
      </c>
      <c r="D29" s="118">
        <f>'6. Education'!C26</f>
        <v>7731</v>
      </c>
      <c r="E29" s="87">
        <f t="shared" ref="E29:E35" si="8">D29/$D$11</f>
        <v>0.10067323844621255</v>
      </c>
      <c r="F29" s="88">
        <f t="shared" si="5"/>
        <v>1570</v>
      </c>
      <c r="G29" s="86">
        <f t="shared" ref="G29:G35" si="9">F29/B29</f>
        <v>0.25482876156468104</v>
      </c>
    </row>
    <row r="30" spans="1:8" ht="14" x14ac:dyDescent="0.35">
      <c r="A30" s="85" t="s">
        <v>141</v>
      </c>
      <c r="B30" s="121">
        <v>21364</v>
      </c>
      <c r="C30" s="86">
        <f t="shared" si="7"/>
        <v>0.31019862934138692</v>
      </c>
      <c r="D30" s="118">
        <f>'6. Education'!E26</f>
        <v>24503</v>
      </c>
      <c r="E30" s="87">
        <f t="shared" si="8"/>
        <v>0.31907856184808508</v>
      </c>
      <c r="F30" s="88">
        <f t="shared" si="5"/>
        <v>3139</v>
      </c>
      <c r="G30" s="86">
        <f t="shared" si="9"/>
        <v>0.14692941396742182</v>
      </c>
    </row>
    <row r="31" spans="1:8" ht="14" x14ac:dyDescent="0.35">
      <c r="A31" s="85" t="s">
        <v>142</v>
      </c>
      <c r="B31" s="121">
        <v>9194</v>
      </c>
      <c r="C31" s="86">
        <f t="shared" si="7"/>
        <v>0.13349401788825649</v>
      </c>
      <c r="D31" s="118">
        <f>'6. Education'!G26</f>
        <v>9656</v>
      </c>
      <c r="E31" s="87">
        <f t="shared" si="8"/>
        <v>0.12574062740093497</v>
      </c>
      <c r="F31" s="88">
        <f t="shared" si="5"/>
        <v>462</v>
      </c>
      <c r="G31" s="86">
        <f t="shared" si="9"/>
        <v>5.0250163149880359E-2</v>
      </c>
    </row>
    <row r="32" spans="1:8" ht="14" x14ac:dyDescent="0.35">
      <c r="A32" s="85" t="s">
        <v>143</v>
      </c>
      <c r="B32" s="121">
        <v>4959</v>
      </c>
      <c r="C32" s="86">
        <f t="shared" si="7"/>
        <v>7.200313625275874E-2</v>
      </c>
      <c r="D32" s="118">
        <f>'6. Education'!I26</f>
        <v>5468</v>
      </c>
      <c r="E32" s="87">
        <f t="shared" si="8"/>
        <v>7.1204406651647942E-2</v>
      </c>
      <c r="F32" s="88">
        <f t="shared" si="5"/>
        <v>509</v>
      </c>
      <c r="G32" s="86">
        <f t="shared" si="9"/>
        <v>0.10264166162532769</v>
      </c>
    </row>
    <row r="33" spans="1:7" ht="14" x14ac:dyDescent="0.35">
      <c r="A33" s="85" t="s">
        <v>144</v>
      </c>
      <c r="B33" s="121">
        <v>15883</v>
      </c>
      <c r="C33" s="86">
        <f t="shared" si="7"/>
        <v>0.23061621558833778</v>
      </c>
      <c r="D33" s="118">
        <f>'6. Education'!K26</f>
        <v>16586</v>
      </c>
      <c r="E33" s="87">
        <f t="shared" si="8"/>
        <v>0.21598322763793576</v>
      </c>
      <c r="F33" s="88">
        <f t="shared" si="5"/>
        <v>703</v>
      </c>
      <c r="G33" s="86">
        <f t="shared" si="9"/>
        <v>4.4261159730529499E-2</v>
      </c>
    </row>
    <row r="34" spans="1:7" ht="14" x14ac:dyDescent="0.35">
      <c r="A34" s="85" t="s">
        <v>145</v>
      </c>
      <c r="B34" s="121">
        <v>8471</v>
      </c>
      <c r="C34" s="86">
        <f t="shared" si="7"/>
        <v>0.12299628295969335</v>
      </c>
      <c r="D34" s="118">
        <f>'6. Education'!M26</f>
        <v>9213</v>
      </c>
      <c r="E34" s="87">
        <f t="shared" si="8"/>
        <v>0.11997187243628976</v>
      </c>
      <c r="F34" s="88">
        <f t="shared" si="5"/>
        <v>742</v>
      </c>
      <c r="G34" s="86">
        <f t="shared" si="9"/>
        <v>8.7592964230905443E-2</v>
      </c>
    </row>
    <row r="35" spans="1:7" ht="14" x14ac:dyDescent="0.35">
      <c r="A35" s="97" t="s">
        <v>138</v>
      </c>
      <c r="B35" s="121">
        <v>2840</v>
      </c>
      <c r="C35" s="86">
        <f t="shared" si="7"/>
        <v>4.1235915901963065E-2</v>
      </c>
      <c r="D35" s="118">
        <f>'6. Education'!O26</f>
        <v>3636</v>
      </c>
      <c r="E35" s="87">
        <f t="shared" si="8"/>
        <v>4.7348065578893907E-2</v>
      </c>
      <c r="F35" s="88">
        <f t="shared" si="5"/>
        <v>796</v>
      </c>
      <c r="G35" s="86">
        <f t="shared" si="9"/>
        <v>0.28028169014084509</v>
      </c>
    </row>
    <row r="36" spans="1:7" ht="14" x14ac:dyDescent="0.35">
      <c r="A36" s="98" t="s">
        <v>46</v>
      </c>
      <c r="B36" s="122"/>
      <c r="C36" s="90"/>
      <c r="D36" s="91"/>
      <c r="E36" s="92"/>
      <c r="F36" s="95"/>
      <c r="G36" s="96"/>
    </row>
    <row r="37" spans="1:7" ht="14.5" thickBot="1" x14ac:dyDescent="0.4">
      <c r="A37" s="62"/>
      <c r="B37" s="123">
        <v>802</v>
      </c>
      <c r="C37" s="99">
        <f>B37/$B$11</f>
        <v>1.1644790335695203E-2</v>
      </c>
      <c r="D37" s="119">
        <f>'1. Plan vs Actual'!C26</f>
        <v>1003</v>
      </c>
      <c r="E37" s="100">
        <f>D37/$D$11</f>
        <v>1.3061086296928105E-2</v>
      </c>
      <c r="F37" s="101">
        <f>D37-B37</f>
        <v>201</v>
      </c>
      <c r="G37" s="102">
        <f>F37/B37</f>
        <v>0.25062344139650872</v>
      </c>
    </row>
    <row r="38" spans="1:7" ht="15.75" customHeight="1" thickTop="1" x14ac:dyDescent="0.3">
      <c r="A38" s="183"/>
      <c r="B38" s="184"/>
      <c r="C38" s="184"/>
      <c r="D38" s="184"/>
      <c r="E38" s="184"/>
      <c r="F38" s="184"/>
      <c r="G38" s="184"/>
    </row>
    <row r="39" spans="1:7" x14ac:dyDescent="0.3">
      <c r="A39" s="180" t="s">
        <v>124</v>
      </c>
      <c r="B39" s="181"/>
      <c r="C39" s="178"/>
      <c r="D39" s="17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B200879-17DC-4549-82EF-A98768C39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2025-03-05T19:48:25Z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