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2 12312024/"/>
    </mc:Choice>
  </mc:AlternateContent>
  <xr:revisionPtr revIDLastSave="272" documentId="11_AE56BC44DF4AEACBE23886ABDCF5BC7FE563A7F3" xr6:coauthVersionLast="47" xr6:coauthVersionMax="47" xr10:uidLastSave="{84D2642D-4393-4E30-9B9C-02D4B9333B13}"/>
  <bookViews>
    <workbookView xWindow="-110" yWindow="-110" windowWidth="19420" windowHeight="11020" tabRatio="935" xr2:uid="{00000000-000D-0000-FFFF-FFFF00000000}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63" l="1"/>
  <c r="L22" i="63"/>
  <c r="L7" i="63"/>
  <c r="L8" i="63"/>
  <c r="L9" i="63"/>
  <c r="L10" i="63"/>
  <c r="L11" i="63"/>
  <c r="L12" i="63"/>
  <c r="L13" i="63"/>
  <c r="L14" i="63"/>
  <c r="L15" i="63"/>
  <c r="L16" i="63"/>
  <c r="L17" i="63"/>
  <c r="L18" i="63"/>
  <c r="L19" i="63"/>
  <c r="L20" i="63"/>
  <c r="L6" i="63"/>
  <c r="L22" i="42"/>
  <c r="L21" i="42"/>
  <c r="L7" i="42"/>
  <c r="L8" i="42"/>
  <c r="L9" i="42"/>
  <c r="L10" i="42"/>
  <c r="L11" i="42"/>
  <c r="L12" i="42"/>
  <c r="L13" i="42"/>
  <c r="L14" i="42"/>
  <c r="L15" i="42"/>
  <c r="L16" i="42"/>
  <c r="L17" i="42"/>
  <c r="L18" i="42"/>
  <c r="L19" i="42"/>
  <c r="L20" i="42"/>
  <c r="L6" i="42"/>
  <c r="L7" i="62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22" i="62"/>
  <c r="L6" i="62"/>
  <c r="D8" i="38" l="1"/>
  <c r="D9" i="38"/>
  <c r="D10" i="38"/>
  <c r="D11" i="38"/>
  <c r="D12" i="38"/>
  <c r="D13" i="38"/>
  <c r="D14" i="38"/>
  <c r="D15" i="38"/>
  <c r="D16" i="38"/>
  <c r="D17" i="38"/>
  <c r="D18" i="38"/>
  <c r="D19" i="38"/>
  <c r="D20" i="38"/>
  <c r="D7" i="38"/>
  <c r="G7" i="42"/>
  <c r="G8" i="42"/>
  <c r="G9" i="42"/>
  <c r="G10" i="42"/>
  <c r="G11" i="42"/>
  <c r="G12" i="42"/>
  <c r="G13" i="42"/>
  <c r="G14" i="42"/>
  <c r="G15" i="42"/>
  <c r="G16" i="42"/>
  <c r="G17" i="42"/>
  <c r="G18" i="42"/>
  <c r="G19" i="42"/>
  <c r="G20" i="42"/>
  <c r="B20" i="64"/>
  <c r="B16" i="64"/>
  <c r="B6" i="64"/>
  <c r="K21" i="42"/>
  <c r="K20" i="42"/>
  <c r="K19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18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B9" i="64"/>
  <c r="D6" i="42"/>
  <c r="G6" i="42"/>
  <c r="G21" i="42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I22" i="42"/>
  <c r="D21" i="38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B9" i="63"/>
  <c r="E9" i="63"/>
  <c r="H9" i="63"/>
  <c r="B10" i="63"/>
  <c r="E10" i="63"/>
  <c r="H10" i="63"/>
  <c r="B11" i="63"/>
  <c r="E11" i="63"/>
  <c r="H11" i="63"/>
  <c r="B12" i="63"/>
  <c r="E12" i="63"/>
  <c r="H12" i="63"/>
  <c r="B13" i="63"/>
  <c r="E13" i="63"/>
  <c r="H13" i="63"/>
  <c r="B14" i="63"/>
  <c r="E14" i="63"/>
  <c r="H14" i="63"/>
  <c r="B15" i="63"/>
  <c r="E15" i="63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B21" i="63"/>
  <c r="E21" i="63"/>
  <c r="H21" i="63"/>
  <c r="B6" i="63"/>
  <c r="E6" i="63"/>
  <c r="H6" i="63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F6" i="63"/>
  <c r="G6" i="63" s="1"/>
  <c r="C7" i="63"/>
  <c r="C8" i="63"/>
  <c r="D8" i="63" s="1"/>
  <c r="C9" i="63"/>
  <c r="C10" i="63"/>
  <c r="C11" i="63"/>
  <c r="C12" i="63"/>
  <c r="C13" i="63"/>
  <c r="C14" i="63"/>
  <c r="C15" i="63"/>
  <c r="C16" i="63"/>
  <c r="C17" i="63"/>
  <c r="C18" i="63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D11" i="39" s="1"/>
  <c r="B12" i="39"/>
  <c r="D12" i="39" s="1"/>
  <c r="B13" i="39"/>
  <c r="D13" i="39" s="1"/>
  <c r="B14" i="39"/>
  <c r="B15" i="39"/>
  <c r="D15" i="39" s="1"/>
  <c r="B16" i="39"/>
  <c r="D16" i="39" s="1"/>
  <c r="B17" i="39"/>
  <c r="D17" i="39" s="1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C20" i="63"/>
  <c r="D17" i="63"/>
  <c r="K20" i="63" l="1"/>
  <c r="K12" i="63"/>
  <c r="D15" i="63"/>
  <c r="G21" i="63"/>
  <c r="G13" i="63"/>
  <c r="D18" i="63"/>
  <c r="K14" i="63"/>
  <c r="D13" i="63"/>
  <c r="K8" i="63"/>
  <c r="H22" i="63"/>
  <c r="G22" i="62"/>
  <c r="B22" i="63"/>
  <c r="K22" i="42"/>
  <c r="K15" i="63"/>
  <c r="D6" i="63"/>
  <c r="D19" i="39"/>
  <c r="D22" i="38"/>
  <c r="N22" i="63"/>
  <c r="K21" i="63"/>
  <c r="K18" i="63"/>
  <c r="D22" i="62"/>
  <c r="K22" i="62"/>
  <c r="E22" i="63"/>
  <c r="G9" i="63"/>
  <c r="K10" i="63"/>
  <c r="G16" i="63"/>
  <c r="K7" i="63"/>
  <c r="G17" i="63"/>
  <c r="D11" i="63"/>
  <c r="D21" i="63"/>
  <c r="K6" i="63"/>
  <c r="D7" i="63"/>
  <c r="K19" i="63"/>
  <c r="K13" i="63"/>
  <c r="G12" i="63"/>
  <c r="G10" i="63"/>
  <c r="G8" i="63"/>
  <c r="K16" i="63"/>
  <c r="K11" i="63"/>
  <c r="K9" i="63"/>
  <c r="K17" i="63"/>
  <c r="D19" i="63"/>
  <c r="G22" i="39"/>
  <c r="B22" i="64"/>
  <c r="D10" i="39"/>
  <c r="D7" i="39"/>
  <c r="D18" i="39"/>
  <c r="D14" i="39"/>
  <c r="D16" i="63"/>
  <c r="E22" i="39"/>
  <c r="F22" i="39"/>
  <c r="M22" i="39"/>
  <c r="K22" i="39"/>
  <c r="L22" i="39"/>
  <c r="D22" i="37"/>
  <c r="B22" i="60"/>
  <c r="H22" i="39"/>
  <c r="J22" i="39"/>
  <c r="G22" i="42"/>
  <c r="B22" i="39"/>
  <c r="F22" i="63"/>
  <c r="D12" i="63"/>
  <c r="I22" i="63"/>
  <c r="D10" i="63"/>
  <c r="D20" i="63"/>
  <c r="C22" i="63"/>
  <c r="D14" i="63"/>
  <c r="J22" i="63"/>
  <c r="D9" i="63"/>
  <c r="D22" i="42"/>
  <c r="I22" i="39"/>
  <c r="N22" i="39"/>
  <c r="B22" i="61"/>
  <c r="C22" i="39"/>
  <c r="D21" i="39"/>
  <c r="D6" i="39"/>
  <c r="K22" i="63" l="1"/>
  <c r="G22" i="63"/>
  <c r="D22" i="39"/>
  <c r="D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<sst xmlns="http://schemas.openxmlformats.org/spreadsheetml/2006/main" count="363" uniqueCount="91">
  <si>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</si>
  <si>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</si>
  <si>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</si>
  <si>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</si>
  <si>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</si>
  <si>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</si>
  <si>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</si>
  <si>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</si>
  <si>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</si>
  <si>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</si>
  <si>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</si>
  <si>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</si>
  <si>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</si>
  <si>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</si>
  <si>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</si>
  <si>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</si>
  <si>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</si>
  <si>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</si>
  <si>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</si>
  <si>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</si>
  <si>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</si>
  <si>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</si>
  <si>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</si>
  <si>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</si>
  <si>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</si>
  <si>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</si>
  <si>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</si>
  <si>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</si>
  <si>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</si>
  <si>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</si>
  <si>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</si>
  <si>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</si>
  <si>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</si>
  <si>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</si>
  <si>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</si>
  <si>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</si>
  <si>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</si>
  <si>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</si>
  <si>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</si>
  <si>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</si>
  <si>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</si>
  <si>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</si>
  <si>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</si>
  <si>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</si>
  <si>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</si>
  <si>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</si>
  <si>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</si>
  <si>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</si>
  <si>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</si>
  <si>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</si>
  <si>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</si>
  <si>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</si>
  <si>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</si>
  <si>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</si>
  <si>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</si>
  <si>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</si>
  <si>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</si>
  <si>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</si>
  <si>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</si>
  <si>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</si>
  <si>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</si>
  <si>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</si>
  <si>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</si>
  <si>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</si>
  <si>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</si>
  <si>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</si>
  <si>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</si>
  <si>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</si>
  <si>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</si>
  <si>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</si>
  <si>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</si>
  <si>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</si>
  <si>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</si>
  <si>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</si>
  <si>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</si>
  <si>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</si>
  <si>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</si>
  <si>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</si>
  <si>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</si>
  <si>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</si>
  <si>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</si>
  <si>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</si>
  <si>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</si>
  <si>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</si>
  <si>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</si>
  <si>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</si>
  <si>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</si>
  <si>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</si>
  <si>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</si>
  <si>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</si>
  <si>
    <t>FY25 QUARTER ENDING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</si>
</sst>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0;\-0;\-"/>
    <numFmt numFmtId="166" formatCode="0[$%-409];\-0[$%-409];\-"/>
    <numFmt numFmtId="167" formatCode="#,##0[$%-409]"/>
    <numFmt numFmtId="168" formatCode="#,##0;\-#,##0;\-"/>
    <numFmt numFmtId="169" formatCode="0_);\(0\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0" fontId="5" fillId="0" borderId="0" xfId="0" applyFont="1"/>
    <xf numFmtId="0" fontId="8" fillId="0" borderId="0" xfId="0" applyFont="1" applyAlignment="1">
      <alignment horizontal="left" indent="2"/>
    </xf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7" fontId="11" fillId="0" borderId="7" xfId="0" applyNumberFormat="1" applyFont="1" applyBorder="1" applyAlignment="1">
      <alignment horizontal="center" vertical="center"/>
    </xf>
    <xf numFmtId="167" fontId="11" fillId="0" borderId="59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10" xfId="2" applyNumberFormat="1" applyFont="1" applyBorder="1" applyAlignment="1">
      <alignment horizontal="center" vertical="center"/>
    </xf>
    <xf numFmtId="167" fontId="11" fillId="0" borderId="8" xfId="2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5" fontId="11" fillId="0" borderId="6" xfId="0" applyNumberFormat="1" applyFont="1" applyBorder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167" fontId="11" fillId="0" borderId="60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167" fontId="11" fillId="0" borderId="23" xfId="2" applyNumberFormat="1" applyFont="1" applyBorder="1" applyAlignment="1">
      <alignment horizontal="center" vertical="center"/>
    </xf>
    <xf numFmtId="167" fontId="11" fillId="0" borderId="21" xfId="2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5" fontId="11" fillId="0" borderId="26" xfId="0" applyNumberFormat="1" applyFont="1" applyBorder="1" applyAlignment="1">
      <alignment horizontal="center" vertical="center"/>
    </xf>
    <xf numFmtId="167" fontId="11" fillId="0" borderId="46" xfId="2" applyNumberFormat="1" applyFont="1" applyBorder="1" applyAlignment="1">
      <alignment horizontal="center" vertical="center"/>
    </xf>
    <xf numFmtId="167" fontId="11" fillId="0" borderId="61" xfId="2" applyNumberFormat="1" applyFont="1" applyBorder="1" applyAlignment="1">
      <alignment horizontal="center" vertical="center"/>
    </xf>
    <xf numFmtId="167" fontId="11" fillId="0" borderId="49" xfId="2" applyNumberFormat="1" applyFont="1" applyBorder="1" applyAlignment="1">
      <alignment horizontal="center" vertical="center"/>
    </xf>
    <xf numFmtId="167" fontId="11" fillId="0" borderId="48" xfId="2" applyNumberFormat="1" applyFont="1" applyBorder="1" applyAlignment="1">
      <alignment horizontal="center" vertical="center"/>
    </xf>
    <xf numFmtId="167" fontId="11" fillId="0" borderId="62" xfId="2" applyNumberFormat="1" applyFont="1" applyBorder="1" applyAlignment="1">
      <alignment horizontal="center" vertical="center"/>
    </xf>
    <xf numFmtId="167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8" fontId="11" fillId="0" borderId="39" xfId="0" applyNumberFormat="1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 vertical="center"/>
    </xf>
    <xf numFmtId="167" fontId="11" fillId="0" borderId="63" xfId="0" applyNumberFormat="1" applyFont="1" applyBorder="1" applyAlignment="1">
      <alignment horizontal="center" vertical="center"/>
    </xf>
    <xf numFmtId="167" fontId="11" fillId="0" borderId="40" xfId="0" applyNumberFormat="1" applyFont="1" applyBorder="1" applyAlignment="1">
      <alignment horizontal="center" vertical="center"/>
    </xf>
    <xf numFmtId="167" fontId="11" fillId="0" borderId="34" xfId="0" applyNumberFormat="1" applyFont="1" applyBorder="1" applyAlignment="1">
      <alignment horizontal="center" vertical="center"/>
    </xf>
    <xf numFmtId="167" fontId="11" fillId="0" borderId="40" xfId="2" applyNumberFormat="1" applyFont="1" applyBorder="1" applyAlignment="1">
      <alignment horizontal="center" vertical="center"/>
    </xf>
    <xf numFmtId="167" fontId="11" fillId="0" borderId="35" xfId="0" applyNumberFormat="1" applyFont="1" applyBorder="1" applyAlignment="1">
      <alignment horizontal="center" vertical="center"/>
    </xf>
    <xf numFmtId="165" fontId="12" fillId="0" borderId="41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10" xfId="2" applyNumberFormat="1" applyFont="1" applyBorder="1" applyAlignment="1">
      <alignment horizontal="center" vertical="center"/>
    </xf>
    <xf numFmtId="167" fontId="12" fillId="0" borderId="8" xfId="2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3" xfId="0" applyNumberFormat="1" applyFont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 vertical="center"/>
    </xf>
    <xf numFmtId="167" fontId="12" fillId="0" borderId="23" xfId="2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167" fontId="12" fillId="0" borderId="21" xfId="2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49" xfId="0" applyNumberFormat="1" applyFont="1" applyBorder="1" applyAlignment="1">
      <alignment horizontal="center" vertical="center"/>
    </xf>
    <xf numFmtId="167" fontId="12" fillId="0" borderId="62" xfId="0" applyNumberFormat="1" applyFont="1" applyBorder="1" applyAlignment="1">
      <alignment horizontal="center" vertical="center"/>
    </xf>
    <xf numFmtId="167" fontId="12" fillId="0" borderId="49" xfId="2" applyNumberFormat="1" applyFont="1" applyBorder="1" applyAlignment="1">
      <alignment horizontal="center" vertical="center"/>
    </xf>
    <xf numFmtId="167" fontId="12" fillId="0" borderId="62" xfId="2" applyNumberFormat="1" applyFont="1" applyBorder="1" applyAlignment="1">
      <alignment horizontal="center" vertical="center"/>
    </xf>
    <xf numFmtId="167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8" fontId="12" fillId="0" borderId="39" xfId="1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40" xfId="2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166" fontId="12" fillId="0" borderId="33" xfId="0" applyNumberFormat="1" applyFont="1" applyBorder="1" applyAlignment="1">
      <alignment horizontal="center" vertical="center"/>
    </xf>
    <xf numFmtId="166" fontId="12" fillId="0" borderId="40" xfId="0" applyNumberFormat="1" applyFont="1" applyBorder="1" applyAlignment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169" fontId="1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9" fontId="3" fillId="0" borderId="36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="90" zoomScaleNormal="90" workbookViewId="0">
      <selection activeCell="A32" sqref="A32"/>
    </sheetView>
  </sheetViews>
  <sheetFormatPr defaultColWidth="9.1796875" defaultRowHeight="13" x14ac:dyDescent="0.3"/>
  <cols>
    <col min="1" max="1" width="24.54296875" style="1" customWidth="1"/>
    <col min="2" max="2" width="14.54296875" style="1" customWidth="1"/>
    <col min="3" max="3" width="80" style="1" customWidth="1"/>
    <col min="4" max="4" width="16.54296875" style="1" customWidth="1"/>
    <col min="5" max="5" width="21.453125" style="1" customWidth="1"/>
    <col min="6" max="6" width="11.54296875" style="1" customWidth="1"/>
    <col min="7" max="7" width="10.453125" style="1" customWidth="1"/>
    <col min="8" max="9" width="9.1796875" style="1"/>
    <col min="10" max="10" width="11" style="1" customWidth="1"/>
    <col min="11" max="16384" width="9.1796875" style="1"/>
  </cols>
  <sheetData>
    <row r="1" spans="1:15" ht="17.25" customHeight="1" x14ac:dyDescent="0.35">
      <c r="A1" s="217"/>
      <c r="B1" s="217"/>
      <c r="C1" s="217"/>
    </row>
    <row r="2" spans="1:15" ht="17.25" customHeight="1" x14ac:dyDescent="0.45">
      <c r="A2" s="220"/>
      <c r="B2" s="220"/>
      <c r="C2" s="220"/>
    </row>
    <row r="3" spans="1:15" ht="17.25" customHeight="1" x14ac:dyDescent="0.45">
      <c r="A3" s="218"/>
      <c r="B3" s="218"/>
      <c r="C3" s="218"/>
    </row>
    <row r="4" spans="1:15" ht="17.25" customHeight="1" x14ac:dyDescent="0.45">
      <c r="A4" s="221" t="s">
        <v>0</v>
      </c>
      <c r="B4" s="220"/>
      <c r="C4" s="220"/>
      <c r="D4" s="2"/>
    </row>
    <row r="5" spans="1:15" ht="16.5" customHeight="1" x14ac:dyDescent="0.45">
      <c r="A5" s="220" t="s">
        <v>90</v>
      </c>
      <c r="B5" s="220"/>
      <c r="C5" s="220"/>
    </row>
    <row r="6" spans="1:15" ht="17.25" customHeight="1" x14ac:dyDescent="0.35">
      <c r="A6" s="3"/>
      <c r="B6" s="3"/>
      <c r="C6" s="3"/>
    </row>
    <row r="7" spans="1:15" ht="17.25" customHeight="1" x14ac:dyDescent="0.5">
      <c r="A7" s="219" t="s">
        <v>1</v>
      </c>
      <c r="B7" s="219"/>
      <c r="C7" s="219"/>
    </row>
    <row r="8" spans="1:15" ht="17.25" customHeight="1" x14ac:dyDescent="0.5">
      <c r="A8" s="214"/>
      <c r="B8" s="214"/>
      <c r="C8" s="214"/>
      <c r="N8" s="4"/>
      <c r="O8" s="4"/>
    </row>
    <row r="9" spans="1:15" ht="17.25" customHeight="1" x14ac:dyDescent="0.5">
      <c r="C9" s="5" t="s">
        <v>2</v>
      </c>
      <c r="D9" s="5"/>
      <c r="E9" s="5"/>
      <c r="N9" s="4"/>
      <c r="O9" s="4"/>
    </row>
    <row r="10" spans="1:15" ht="7.5" customHeight="1" x14ac:dyDescent="0.5">
      <c r="A10" s="6"/>
      <c r="B10" s="6"/>
      <c r="C10" s="7"/>
    </row>
    <row r="11" spans="1:15" ht="20.25" customHeight="1" x14ac:dyDescent="0.45">
      <c r="B11" s="6"/>
      <c r="C11" s="8" t="s">
        <v>3</v>
      </c>
    </row>
    <row r="12" spans="1:15" ht="20.25" customHeight="1" x14ac:dyDescent="0.45">
      <c r="B12" s="9"/>
      <c r="C12" s="8" t="s">
        <v>4</v>
      </c>
    </row>
    <row r="13" spans="1:15" ht="20.25" customHeight="1" x14ac:dyDescent="0.45">
      <c r="B13" s="6"/>
      <c r="C13" s="8" t="s">
        <v>5</v>
      </c>
    </row>
    <row r="14" spans="1:15" ht="17.25" customHeight="1" x14ac:dyDescent="0.5">
      <c r="B14" s="6"/>
      <c r="C14" s="5"/>
    </row>
    <row r="15" spans="1:15" ht="17.25" customHeight="1" x14ac:dyDescent="0.5">
      <c r="B15" s="6"/>
      <c r="C15" s="5" t="s">
        <v>6</v>
      </c>
    </row>
    <row r="16" spans="1:15" ht="6.75" customHeight="1" x14ac:dyDescent="0.5">
      <c r="A16" s="6"/>
      <c r="B16" s="6"/>
      <c r="C16" s="10"/>
    </row>
    <row r="17" spans="1:3" ht="20.25" customHeight="1" x14ac:dyDescent="0.45">
      <c r="B17" s="9"/>
      <c r="C17" s="8" t="s">
        <v>7</v>
      </c>
    </row>
    <row r="18" spans="1:3" ht="20.25" customHeight="1" x14ac:dyDescent="0.45">
      <c r="B18" s="9"/>
      <c r="C18" s="8" t="s">
        <v>8</v>
      </c>
    </row>
    <row r="19" spans="1:3" ht="20.25" customHeight="1" x14ac:dyDescent="0.45">
      <c r="A19" s="6"/>
      <c r="B19" s="6"/>
      <c r="C19" s="8" t="s">
        <v>9</v>
      </c>
    </row>
    <row r="20" spans="1:3" ht="17.25" customHeight="1" x14ac:dyDescent="0.5">
      <c r="A20" s="6"/>
      <c r="B20" s="6"/>
      <c r="C20" s="5"/>
    </row>
    <row r="21" spans="1:3" ht="17.25" customHeight="1" x14ac:dyDescent="0.5">
      <c r="A21" s="6"/>
      <c r="B21" s="6"/>
      <c r="C21" s="5" t="s">
        <v>10</v>
      </c>
    </row>
    <row r="22" spans="1:3" ht="6" customHeight="1" x14ac:dyDescent="0.5">
      <c r="A22" s="6"/>
      <c r="B22" s="6"/>
      <c r="C22" s="10"/>
    </row>
    <row r="23" spans="1:3" ht="20.25" customHeight="1" x14ac:dyDescent="0.45">
      <c r="A23" s="6"/>
      <c r="B23" s="6"/>
      <c r="C23" s="8" t="s">
        <v>11</v>
      </c>
    </row>
    <row r="24" spans="1:3" ht="20.25" customHeight="1" x14ac:dyDescent="0.45">
      <c r="A24" s="6"/>
      <c r="B24" s="6"/>
      <c r="C24" s="8" t="s">
        <v>12</v>
      </c>
    </row>
    <row r="25" spans="1:3" ht="20.25" customHeight="1" x14ac:dyDescent="0.45">
      <c r="A25" s="6"/>
      <c r="B25" s="6"/>
      <c r="C25" s="8" t="s">
        <v>13</v>
      </c>
    </row>
    <row r="26" spans="1:3" ht="17.25" customHeight="1" x14ac:dyDescent="0.35">
      <c r="A26" s="6"/>
      <c r="B26" s="6"/>
      <c r="C26" s="9"/>
    </row>
    <row r="27" spans="1:3" ht="17.25" customHeight="1" x14ac:dyDescent="0.3"/>
    <row r="28" spans="1:3" ht="12.75" customHeight="1" x14ac:dyDescent="0.3">
      <c r="A28" s="11"/>
    </row>
    <row r="29" spans="1:3" ht="16.5" customHeight="1" x14ac:dyDescent="0.3"/>
    <row r="30" spans="1:3" ht="11.25" customHeight="1" x14ac:dyDescent="0.3">
      <c r="A30" s="1" t="s">
        <v>14</v>
      </c>
      <c r="C30" s="12"/>
    </row>
    <row r="31" spans="1:3" x14ac:dyDescent="0.3">
      <c r="A31" s="1" t="s">
        <v>15</v>
      </c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23"/>
  <sheetViews>
    <sheetView zoomScaleNormal="100" workbookViewId="0">
      <selection activeCell="A23" sqref="A23"/>
    </sheetView>
  </sheetViews>
  <sheetFormatPr defaultColWidth="9.1796875" defaultRowHeight="13" x14ac:dyDescent="0.3"/>
  <cols>
    <col min="1" max="1" width="19.453125" style="1" customWidth="1"/>
    <col min="2" max="2" width="6.1796875" style="1" customWidth="1"/>
    <col min="3" max="5" width="5" style="1" bestFit="1" customWidth="1"/>
    <col min="6" max="6" width="5.81640625" style="1" customWidth="1"/>
    <col min="7" max="7" width="6.81640625" style="1" customWidth="1"/>
    <col min="8" max="8" width="7.26953125" style="1" customWidth="1"/>
    <col min="9" max="9" width="6.453125" style="1" customWidth="1"/>
    <col min="10" max="10" width="6.81640625" style="1" customWidth="1"/>
    <col min="11" max="11" width="6.453125" style="119" customWidth="1"/>
    <col min="12" max="12" width="6.81640625" style="1" customWidth="1"/>
    <col min="13" max="13" width="6.26953125" style="1" customWidth="1"/>
    <col min="14" max="14" width="7" style="1" customWidth="1"/>
    <col min="15" max="15" width="5.54296875" style="1" customWidth="1"/>
    <col min="16" max="16" width="6.453125" style="1" customWidth="1"/>
    <col min="17" max="17" width="5.81640625" style="1" customWidth="1"/>
    <col min="18" max="18" width="6.81640625" style="1" customWidth="1"/>
    <col min="19" max="19" width="7.26953125" style="1" customWidth="1"/>
    <col min="20" max="20" width="6.7265625" style="1" customWidth="1"/>
    <col min="21" max="16384" width="9.1796875" style="1"/>
  </cols>
  <sheetData>
    <row r="1" spans="1:24" ht="20.149999999999999" customHeight="1" x14ac:dyDescent="0.3">
      <c r="A1" s="243" t="s">
        <v>16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1"/>
    </row>
    <row r="2" spans="1:24" ht="20.149999999999999" customHeight="1" x14ac:dyDescent="0.3">
      <c r="A2" s="272" t="str">
        <f>'1 In School Youth Part'!A2:N2</f>
        <v>FY25 QUARTER ENDING DECEMBER 31, 2024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4"/>
    </row>
    <row r="3" spans="1:24" ht="20.149999999999999" customHeight="1" thickBot="1" x14ac:dyDescent="0.4">
      <c r="A3" s="275" t="s">
        <v>89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7"/>
    </row>
    <row r="4" spans="1:24" ht="15" customHeight="1" x14ac:dyDescent="0.3">
      <c r="A4" s="264" t="str">
        <f>'1 In School Youth Part'!$A$4</f>
        <v>WORKFORCE AREA</v>
      </c>
      <c r="B4" s="248" t="s">
        <v>67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78"/>
      <c r="S4" s="278"/>
      <c r="T4" s="279"/>
    </row>
    <row r="5" spans="1:24" ht="50.25" customHeight="1" thickBot="1" x14ac:dyDescent="0.35">
      <c r="A5" s="265"/>
      <c r="B5" s="138" t="s">
        <v>68</v>
      </c>
      <c r="C5" s="138" t="s">
        <v>69</v>
      </c>
      <c r="D5" s="140" t="s">
        <v>70</v>
      </c>
      <c r="E5" s="141" t="s">
        <v>71</v>
      </c>
      <c r="F5" s="141" t="s">
        <v>72</v>
      </c>
      <c r="G5" s="141" t="s">
        <v>73</v>
      </c>
      <c r="H5" s="140" t="s">
        <v>74</v>
      </c>
      <c r="I5" s="140" t="s">
        <v>75</v>
      </c>
      <c r="J5" s="140" t="s">
        <v>76</v>
      </c>
      <c r="K5" s="140" t="s">
        <v>77</v>
      </c>
      <c r="L5" s="140" t="s">
        <v>78</v>
      </c>
      <c r="M5" s="141" t="s">
        <v>79</v>
      </c>
      <c r="N5" s="141" t="s">
        <v>80</v>
      </c>
      <c r="O5" s="142" t="s">
        <v>81</v>
      </c>
      <c r="P5" s="140" t="s">
        <v>82</v>
      </c>
      <c r="Q5" s="140" t="s">
        <v>83</v>
      </c>
      <c r="R5" s="141" t="s">
        <v>84</v>
      </c>
      <c r="S5" s="141" t="s">
        <v>85</v>
      </c>
      <c r="T5" s="143" t="s">
        <v>86</v>
      </c>
      <c r="W5" s="4"/>
      <c r="X5" s="4"/>
    </row>
    <row r="6" spans="1:24" s="29" customFormat="1" ht="22" customHeight="1" x14ac:dyDescent="0.25">
      <c r="A6" s="18" t="s">
        <v>34</v>
      </c>
      <c r="B6" s="179">
        <f>'3 Total Youth Part'!C6</f>
        <v>33</v>
      </c>
      <c r="C6" s="180">
        <v>36.363636363636402</v>
      </c>
      <c r="D6" s="181">
        <v>30.303030303030301</v>
      </c>
      <c r="E6" s="182">
        <v>33.3333333333333</v>
      </c>
      <c r="F6" s="182">
        <v>45.454545454545503</v>
      </c>
      <c r="G6" s="181">
        <v>18.181818181818201</v>
      </c>
      <c r="H6" s="181">
        <v>36.363636363636402</v>
      </c>
      <c r="I6" s="183">
        <v>3.0303030303030298</v>
      </c>
      <c r="J6" s="181">
        <v>45.454545454545503</v>
      </c>
      <c r="K6" s="181">
        <v>0</v>
      </c>
      <c r="L6" s="181">
        <v>57.575757575757599</v>
      </c>
      <c r="M6" s="184">
        <v>0</v>
      </c>
      <c r="N6" s="181">
        <v>21.2121212121212</v>
      </c>
      <c r="O6" s="181">
        <v>3.0303030303030298</v>
      </c>
      <c r="P6" s="181">
        <v>30.303030303030301</v>
      </c>
      <c r="Q6" s="181">
        <v>3.0303030303030298</v>
      </c>
      <c r="R6" s="181">
        <v>3.0303030303030298</v>
      </c>
      <c r="S6" s="181">
        <v>21.2121212121212</v>
      </c>
      <c r="T6" s="185">
        <v>0</v>
      </c>
      <c r="U6" s="28"/>
    </row>
    <row r="7" spans="1:24" s="29" customFormat="1" ht="22" customHeight="1" x14ac:dyDescent="0.25">
      <c r="A7" s="30" t="s">
        <v>35</v>
      </c>
      <c r="B7" s="186">
        <f>'3 Total Youth Part'!C7</f>
        <v>80</v>
      </c>
      <c r="C7" s="187">
        <v>12.5</v>
      </c>
      <c r="D7" s="188">
        <v>56.25</v>
      </c>
      <c r="E7" s="189">
        <v>31.25</v>
      </c>
      <c r="F7" s="189">
        <v>50</v>
      </c>
      <c r="G7" s="188">
        <v>43.75</v>
      </c>
      <c r="H7" s="188">
        <v>65</v>
      </c>
      <c r="I7" s="188">
        <v>1.25</v>
      </c>
      <c r="J7" s="188">
        <v>8.75</v>
      </c>
      <c r="K7" s="188">
        <v>2.5</v>
      </c>
      <c r="L7" s="188">
        <v>31.25</v>
      </c>
      <c r="M7" s="189">
        <v>1.25</v>
      </c>
      <c r="N7" s="188">
        <v>60</v>
      </c>
      <c r="O7" s="188">
        <v>6.25</v>
      </c>
      <c r="P7" s="188">
        <v>20</v>
      </c>
      <c r="Q7" s="188">
        <v>1.25</v>
      </c>
      <c r="R7" s="188">
        <v>12.5</v>
      </c>
      <c r="S7" s="188">
        <v>17.5</v>
      </c>
      <c r="T7" s="191">
        <v>23.75</v>
      </c>
      <c r="U7" s="28"/>
    </row>
    <row r="8" spans="1:24" s="29" customFormat="1" ht="22" customHeight="1" x14ac:dyDescent="0.25">
      <c r="A8" s="18" t="s">
        <v>36</v>
      </c>
      <c r="B8" s="186">
        <f>'3 Total Youth Part'!C8</f>
        <v>13</v>
      </c>
      <c r="C8" s="187">
        <v>69.230769230769198</v>
      </c>
      <c r="D8" s="188">
        <v>23.076923076923102</v>
      </c>
      <c r="E8" s="189">
        <v>7.6923076923076898</v>
      </c>
      <c r="F8" s="189">
        <v>76.923076923076906</v>
      </c>
      <c r="G8" s="188">
        <v>23.076923076923102</v>
      </c>
      <c r="H8" s="188">
        <v>23.076923076923102</v>
      </c>
      <c r="I8" s="188">
        <v>0</v>
      </c>
      <c r="J8" s="188">
        <v>92.307692307692307</v>
      </c>
      <c r="K8" s="188">
        <v>0</v>
      </c>
      <c r="L8" s="188">
        <v>69.230769230769198</v>
      </c>
      <c r="M8" s="192">
        <v>0</v>
      </c>
      <c r="N8" s="188">
        <v>53.846153846153797</v>
      </c>
      <c r="O8" s="188">
        <v>7.6923076923076898</v>
      </c>
      <c r="P8" s="188">
        <v>15.384615384615399</v>
      </c>
      <c r="Q8" s="188">
        <v>15.384615384615399</v>
      </c>
      <c r="R8" s="188">
        <v>7.6923076923076898</v>
      </c>
      <c r="S8" s="188">
        <v>7.6923076923076898</v>
      </c>
      <c r="T8" s="191">
        <v>0</v>
      </c>
      <c r="U8" s="28"/>
    </row>
    <row r="9" spans="1:24" s="29" customFormat="1" ht="22" customHeight="1" x14ac:dyDescent="0.25">
      <c r="A9" s="18" t="s">
        <v>37</v>
      </c>
      <c r="B9" s="186">
        <f>'3 Total Youth Part'!C9</f>
        <v>37</v>
      </c>
      <c r="C9" s="187">
        <v>5.4054054054054097</v>
      </c>
      <c r="D9" s="188">
        <v>40.540540540540498</v>
      </c>
      <c r="E9" s="189">
        <v>54.054054054053999</v>
      </c>
      <c r="F9" s="189">
        <v>86.486486486486498</v>
      </c>
      <c r="G9" s="188">
        <v>21.6216216216216</v>
      </c>
      <c r="H9" s="188">
        <v>81.081081081081095</v>
      </c>
      <c r="I9" s="188">
        <v>0</v>
      </c>
      <c r="J9" s="188">
        <v>32.4324324324324</v>
      </c>
      <c r="K9" s="188">
        <v>0</v>
      </c>
      <c r="L9" s="188">
        <v>2.7027027027027</v>
      </c>
      <c r="M9" s="189">
        <v>8.1081081081081106</v>
      </c>
      <c r="N9" s="188">
        <v>29.729729729729701</v>
      </c>
      <c r="O9" s="188">
        <v>0</v>
      </c>
      <c r="P9" s="188">
        <v>40.540540540540498</v>
      </c>
      <c r="Q9" s="188">
        <v>0</v>
      </c>
      <c r="R9" s="188">
        <v>10.8108108108108</v>
      </c>
      <c r="S9" s="188">
        <v>45.945945945946001</v>
      </c>
      <c r="T9" s="191">
        <v>13.5135135135135</v>
      </c>
      <c r="U9" s="28"/>
    </row>
    <row r="10" spans="1:24" s="29" customFormat="1" ht="22" customHeight="1" x14ac:dyDescent="0.25">
      <c r="A10" s="18" t="s">
        <v>38</v>
      </c>
      <c r="B10" s="186">
        <f>'3 Total Youth Part'!C10</f>
        <v>72</v>
      </c>
      <c r="C10" s="187">
        <v>66.6666666666667</v>
      </c>
      <c r="D10" s="188">
        <v>27.7777777777778</v>
      </c>
      <c r="E10" s="189">
        <v>5.5555555555555598</v>
      </c>
      <c r="F10" s="189">
        <v>36.1111111111111</v>
      </c>
      <c r="G10" s="188">
        <v>22.2222222222222</v>
      </c>
      <c r="H10" s="188">
        <v>22.2222222222222</v>
      </c>
      <c r="I10" s="190">
        <v>9.7222222222222197</v>
      </c>
      <c r="J10" s="188">
        <v>16.6666666666667</v>
      </c>
      <c r="K10" s="188">
        <v>0</v>
      </c>
      <c r="L10" s="188">
        <v>98.6111111111111</v>
      </c>
      <c r="M10" s="192">
        <v>4.1666666666666696</v>
      </c>
      <c r="N10" s="188">
        <v>0</v>
      </c>
      <c r="O10" s="188">
        <v>0</v>
      </c>
      <c r="P10" s="188">
        <v>2.7777777777777799</v>
      </c>
      <c r="Q10" s="188">
        <v>0</v>
      </c>
      <c r="R10" s="188">
        <v>5.5555555555555598</v>
      </c>
      <c r="S10" s="188">
        <v>1.3888888888888899</v>
      </c>
      <c r="T10" s="191">
        <v>0</v>
      </c>
      <c r="U10" s="28"/>
    </row>
    <row r="11" spans="1:24" s="29" customFormat="1" ht="22" customHeight="1" x14ac:dyDescent="0.25">
      <c r="A11" s="18" t="s">
        <v>39</v>
      </c>
      <c r="B11" s="186">
        <f>'3 Total Youth Part'!C11</f>
        <v>54</v>
      </c>
      <c r="C11" s="187">
        <v>40.740740740740698</v>
      </c>
      <c r="D11" s="188">
        <v>42.592592592592602</v>
      </c>
      <c r="E11" s="189">
        <v>16.6666666666667</v>
      </c>
      <c r="F11" s="189">
        <v>83.3333333333333</v>
      </c>
      <c r="G11" s="188">
        <v>27.7777777777778</v>
      </c>
      <c r="H11" s="188">
        <v>35.185185185185198</v>
      </c>
      <c r="I11" s="188">
        <v>3.7037037037037002</v>
      </c>
      <c r="J11" s="188">
        <v>5.5555555555555598</v>
      </c>
      <c r="K11" s="188">
        <v>0</v>
      </c>
      <c r="L11" s="188">
        <v>38.8888888888889</v>
      </c>
      <c r="M11" s="189">
        <v>0</v>
      </c>
      <c r="N11" s="188">
        <v>88.8888888888889</v>
      </c>
      <c r="O11" s="188">
        <v>0</v>
      </c>
      <c r="P11" s="188">
        <v>11.1111111111111</v>
      </c>
      <c r="Q11" s="188">
        <v>0</v>
      </c>
      <c r="R11" s="188">
        <v>0</v>
      </c>
      <c r="S11" s="188">
        <v>12.962962962962999</v>
      </c>
      <c r="T11" s="191">
        <v>0</v>
      </c>
      <c r="U11" s="28"/>
    </row>
    <row r="12" spans="1:24" s="29" customFormat="1" ht="22" customHeight="1" x14ac:dyDescent="0.25">
      <c r="A12" s="18" t="s">
        <v>40</v>
      </c>
      <c r="B12" s="186">
        <f>'3 Total Youth Part'!C12</f>
        <v>31</v>
      </c>
      <c r="C12" s="187">
        <v>45.161290322580598</v>
      </c>
      <c r="D12" s="188">
        <v>38.709677419354797</v>
      </c>
      <c r="E12" s="189">
        <v>16.129032258064498</v>
      </c>
      <c r="F12" s="189">
        <v>29.0322580645161</v>
      </c>
      <c r="G12" s="188">
        <v>22.580645161290299</v>
      </c>
      <c r="H12" s="188">
        <v>12.9032258064516</v>
      </c>
      <c r="I12" s="188">
        <v>3.2258064516128999</v>
      </c>
      <c r="J12" s="188">
        <v>51.612903225806399</v>
      </c>
      <c r="K12" s="188">
        <v>0</v>
      </c>
      <c r="L12" s="188">
        <v>19.354838709677399</v>
      </c>
      <c r="M12" s="192">
        <v>12.9032258064516</v>
      </c>
      <c r="N12" s="188">
        <v>77.419354838709694</v>
      </c>
      <c r="O12" s="188">
        <v>16.129032258064498</v>
      </c>
      <c r="P12" s="188">
        <v>19.354838709677399</v>
      </c>
      <c r="Q12" s="188">
        <v>3.2258064516128999</v>
      </c>
      <c r="R12" s="188">
        <v>9.67741935483871</v>
      </c>
      <c r="S12" s="188">
        <v>3.2258064516128999</v>
      </c>
      <c r="T12" s="191">
        <v>22.580645161290299</v>
      </c>
      <c r="U12" s="28"/>
    </row>
    <row r="13" spans="1:24" s="29" customFormat="1" ht="22" customHeight="1" x14ac:dyDescent="0.25">
      <c r="A13" s="18" t="s">
        <v>41</v>
      </c>
      <c r="B13" s="186">
        <f>'3 Total Youth Part'!C13</f>
        <v>43</v>
      </c>
      <c r="C13" s="187">
        <v>69.767441860465098</v>
      </c>
      <c r="D13" s="188">
        <v>25.581395348837201</v>
      </c>
      <c r="E13" s="189">
        <v>4.6511627906976702</v>
      </c>
      <c r="F13" s="189">
        <v>48.837209302325597</v>
      </c>
      <c r="G13" s="188">
        <v>25.581395348837201</v>
      </c>
      <c r="H13" s="188">
        <v>11.6279069767442</v>
      </c>
      <c r="I13" s="188">
        <v>20.930232558139501</v>
      </c>
      <c r="J13" s="188">
        <v>39.534883720930203</v>
      </c>
      <c r="K13" s="188">
        <v>51.162790697674403</v>
      </c>
      <c r="L13" s="188">
        <v>34.883720930232599</v>
      </c>
      <c r="M13" s="189">
        <v>20.930232558139501</v>
      </c>
      <c r="N13" s="188">
        <v>0</v>
      </c>
      <c r="O13" s="190">
        <v>4.6511627906976702</v>
      </c>
      <c r="P13" s="188">
        <v>6.9767441860465098</v>
      </c>
      <c r="Q13" s="188">
        <v>2.32558139534884</v>
      </c>
      <c r="R13" s="188">
        <v>4.6511627906976702</v>
      </c>
      <c r="S13" s="188">
        <v>2.32558139534884</v>
      </c>
      <c r="T13" s="191">
        <v>13.953488372093</v>
      </c>
      <c r="U13" s="28"/>
    </row>
    <row r="14" spans="1:24" s="29" customFormat="1" ht="22" customHeight="1" x14ac:dyDescent="0.25">
      <c r="A14" s="18" t="s">
        <v>42</v>
      </c>
      <c r="B14" s="186">
        <f>'3 Total Youth Part'!C14</f>
        <v>72</v>
      </c>
      <c r="C14" s="187">
        <v>54.1666666666667</v>
      </c>
      <c r="D14" s="188">
        <v>36.1111111111111</v>
      </c>
      <c r="E14" s="189">
        <v>9.7222222222222197</v>
      </c>
      <c r="F14" s="189">
        <v>40.2777777777778</v>
      </c>
      <c r="G14" s="188">
        <v>47.2222222222222</v>
      </c>
      <c r="H14" s="188">
        <v>41.6666666666667</v>
      </c>
      <c r="I14" s="188">
        <v>1.3888888888888899</v>
      </c>
      <c r="J14" s="188">
        <v>16.6666666666667</v>
      </c>
      <c r="K14" s="188">
        <v>1.3888888888888899</v>
      </c>
      <c r="L14" s="188">
        <v>66.6666666666667</v>
      </c>
      <c r="M14" s="192">
        <v>5.5555555555555598</v>
      </c>
      <c r="N14" s="188">
        <v>58.3333333333333</v>
      </c>
      <c r="O14" s="188">
        <v>8.3333333333333304</v>
      </c>
      <c r="P14" s="188">
        <v>13.8888888888889</v>
      </c>
      <c r="Q14" s="188">
        <v>0</v>
      </c>
      <c r="R14" s="188">
        <v>12.5</v>
      </c>
      <c r="S14" s="188">
        <v>9.7222222222222197</v>
      </c>
      <c r="T14" s="191">
        <v>1.3888888888888899</v>
      </c>
      <c r="U14" s="28"/>
    </row>
    <row r="15" spans="1:24" s="29" customFormat="1" ht="22" customHeight="1" x14ac:dyDescent="0.25">
      <c r="A15" s="18" t="s">
        <v>43</v>
      </c>
      <c r="B15" s="186">
        <f>'3 Total Youth Part'!C15</f>
        <v>318</v>
      </c>
      <c r="C15" s="187">
        <v>78.930817610062903</v>
      </c>
      <c r="D15" s="188">
        <v>13.522012578616399</v>
      </c>
      <c r="E15" s="189">
        <v>7.2327044025157203</v>
      </c>
      <c r="F15" s="189">
        <v>56.603773584905703</v>
      </c>
      <c r="G15" s="188">
        <v>61.320754716981099</v>
      </c>
      <c r="H15" s="188">
        <v>13.522012578616399</v>
      </c>
      <c r="I15" s="188">
        <v>0.62893081761006298</v>
      </c>
      <c r="J15" s="188">
        <v>14.7798742138365</v>
      </c>
      <c r="K15" s="188">
        <v>55.345911949685501</v>
      </c>
      <c r="L15" s="188">
        <v>38.050314465408803</v>
      </c>
      <c r="M15" s="189">
        <v>0</v>
      </c>
      <c r="N15" s="188">
        <v>96.540880503144606</v>
      </c>
      <c r="O15" s="188">
        <v>0</v>
      </c>
      <c r="P15" s="188">
        <v>9.4339622641509404</v>
      </c>
      <c r="Q15" s="188">
        <v>0</v>
      </c>
      <c r="R15" s="188">
        <v>8.8050314465408803</v>
      </c>
      <c r="S15" s="188">
        <v>0.31446540880503099</v>
      </c>
      <c r="T15" s="191">
        <v>0</v>
      </c>
      <c r="U15" s="28"/>
    </row>
    <row r="16" spans="1:24" s="29" customFormat="1" ht="22" customHeight="1" x14ac:dyDescent="0.25">
      <c r="A16" s="18" t="s">
        <v>44</v>
      </c>
      <c r="B16" s="186">
        <f>'3 Total Youth Part'!C16</f>
        <v>47</v>
      </c>
      <c r="C16" s="187">
        <v>31.914893617021299</v>
      </c>
      <c r="D16" s="188">
        <v>27.659574468085101</v>
      </c>
      <c r="E16" s="189">
        <v>40.425531914893597</v>
      </c>
      <c r="F16" s="189">
        <v>46.808510638297903</v>
      </c>
      <c r="G16" s="188">
        <v>63.829787234042499</v>
      </c>
      <c r="H16" s="188">
        <v>23.404255319148898</v>
      </c>
      <c r="I16" s="188">
        <v>4.2553191489361701</v>
      </c>
      <c r="J16" s="188">
        <v>19.148936170212799</v>
      </c>
      <c r="K16" s="188">
        <v>17.021276595744698</v>
      </c>
      <c r="L16" s="188">
        <v>0</v>
      </c>
      <c r="M16" s="189">
        <v>4.2553191489361701</v>
      </c>
      <c r="N16" s="188">
        <v>0</v>
      </c>
      <c r="O16" s="188">
        <v>4.2553191489361701</v>
      </c>
      <c r="P16" s="188">
        <v>6.3829787234042596</v>
      </c>
      <c r="Q16" s="190">
        <v>0</v>
      </c>
      <c r="R16" s="188">
        <v>2.12765957446809</v>
      </c>
      <c r="S16" s="188">
        <v>12.7659574468085</v>
      </c>
      <c r="T16" s="191">
        <v>78.723404255319195</v>
      </c>
      <c r="U16" s="28"/>
    </row>
    <row r="17" spans="1:28" s="29" customFormat="1" ht="22" customHeight="1" x14ac:dyDescent="0.25">
      <c r="A17" s="18" t="s">
        <v>45</v>
      </c>
      <c r="B17" s="186">
        <f>'3 Total Youth Part'!C17</f>
        <v>18</v>
      </c>
      <c r="C17" s="187">
        <v>16.6666666666667</v>
      </c>
      <c r="D17" s="188">
        <v>33.3333333333333</v>
      </c>
      <c r="E17" s="189">
        <v>50</v>
      </c>
      <c r="F17" s="189">
        <v>38.8888888888889</v>
      </c>
      <c r="G17" s="188">
        <v>27.7777777777778</v>
      </c>
      <c r="H17" s="188">
        <v>38.8888888888889</v>
      </c>
      <c r="I17" s="188">
        <v>11.1111111111111</v>
      </c>
      <c r="J17" s="188">
        <v>61.1111111111111</v>
      </c>
      <c r="K17" s="188">
        <v>0</v>
      </c>
      <c r="L17" s="188">
        <v>27.7777777777778</v>
      </c>
      <c r="M17" s="189">
        <v>5.5555555555555598</v>
      </c>
      <c r="N17" s="188">
        <v>11.1111111111111</v>
      </c>
      <c r="O17" s="188">
        <v>11.1111111111111</v>
      </c>
      <c r="P17" s="188">
        <v>11.1111111111111</v>
      </c>
      <c r="Q17" s="190">
        <v>0</v>
      </c>
      <c r="R17" s="188">
        <v>22.2222222222222</v>
      </c>
      <c r="S17" s="188">
        <v>11.1111111111111</v>
      </c>
      <c r="T17" s="191">
        <v>5.5555555555555598</v>
      </c>
      <c r="U17" s="28"/>
    </row>
    <row r="18" spans="1:28" s="29" customFormat="1" ht="22" customHeight="1" x14ac:dyDescent="0.25">
      <c r="A18" s="18" t="s">
        <v>46</v>
      </c>
      <c r="B18" s="186">
        <f>'3 Total Youth Part'!C18</f>
        <v>95</v>
      </c>
      <c r="C18" s="187">
        <v>45.2631578947368</v>
      </c>
      <c r="D18" s="188">
        <v>32.631578947368403</v>
      </c>
      <c r="E18" s="189">
        <v>22.105263157894701</v>
      </c>
      <c r="F18" s="189">
        <v>47.368421052631597</v>
      </c>
      <c r="G18" s="188">
        <v>43.157894736842103</v>
      </c>
      <c r="H18" s="188">
        <v>21.052631578947398</v>
      </c>
      <c r="I18" s="188">
        <v>0</v>
      </c>
      <c r="J18" s="188">
        <v>48.421052631579002</v>
      </c>
      <c r="K18" s="188">
        <v>10.526315789473699</v>
      </c>
      <c r="L18" s="188">
        <v>29.473684210526301</v>
      </c>
      <c r="M18" s="189">
        <v>1.0526315789473699</v>
      </c>
      <c r="N18" s="188">
        <v>8.4210526315789505</v>
      </c>
      <c r="O18" s="190">
        <v>3.1578947368421102</v>
      </c>
      <c r="P18" s="188">
        <v>21.052631578947398</v>
      </c>
      <c r="Q18" s="188">
        <v>1.0526315789473699</v>
      </c>
      <c r="R18" s="188">
        <v>4.2105263157894699</v>
      </c>
      <c r="S18" s="188">
        <v>21.052631578947398</v>
      </c>
      <c r="T18" s="191">
        <v>6.3157894736842097</v>
      </c>
      <c r="U18" s="28"/>
    </row>
    <row r="19" spans="1:28" s="29" customFormat="1" ht="22" customHeight="1" x14ac:dyDescent="0.25">
      <c r="A19" s="18" t="s">
        <v>47</v>
      </c>
      <c r="B19" s="186">
        <f>'3 Total Youth Part'!C19</f>
        <v>29</v>
      </c>
      <c r="C19" s="187">
        <v>27.586206896551701</v>
      </c>
      <c r="D19" s="188">
        <v>31.034482758620701</v>
      </c>
      <c r="E19" s="189">
        <v>41.379310344827601</v>
      </c>
      <c r="F19" s="189">
        <v>58.620689655172399</v>
      </c>
      <c r="G19" s="188">
        <v>44.827586206896498</v>
      </c>
      <c r="H19" s="188">
        <v>24.137931034482801</v>
      </c>
      <c r="I19" s="190">
        <v>6.8965517241379297</v>
      </c>
      <c r="J19" s="188">
        <v>10.3448275862069</v>
      </c>
      <c r="K19" s="188">
        <v>3.4482758620689702</v>
      </c>
      <c r="L19" s="188">
        <v>37.931034482758598</v>
      </c>
      <c r="M19" s="192">
        <v>3.4482758620689702</v>
      </c>
      <c r="N19" s="188">
        <v>68.965517241379303</v>
      </c>
      <c r="O19" s="188">
        <v>0</v>
      </c>
      <c r="P19" s="188">
        <v>20.689655172413801</v>
      </c>
      <c r="Q19" s="188">
        <v>0</v>
      </c>
      <c r="R19" s="190">
        <v>34.482758620689701</v>
      </c>
      <c r="S19" s="188">
        <v>41.379310344827601</v>
      </c>
      <c r="T19" s="191">
        <v>0</v>
      </c>
      <c r="U19" s="28"/>
    </row>
    <row r="20" spans="1:28" s="29" customFormat="1" ht="22" customHeight="1" x14ac:dyDescent="0.25">
      <c r="A20" s="18" t="s">
        <v>48</v>
      </c>
      <c r="B20" s="186">
        <f>'3 Total Youth Part'!C20</f>
        <v>76</v>
      </c>
      <c r="C20" s="187">
        <v>65.789473684210506</v>
      </c>
      <c r="D20" s="188">
        <v>18.421052631578899</v>
      </c>
      <c r="E20" s="189">
        <v>15.789473684210501</v>
      </c>
      <c r="F20" s="189">
        <v>48.684210526315802</v>
      </c>
      <c r="G20" s="188">
        <v>48.684210526315802</v>
      </c>
      <c r="H20" s="188">
        <v>22.3684210526316</v>
      </c>
      <c r="I20" s="188">
        <v>5.2631578947368398</v>
      </c>
      <c r="J20" s="188">
        <v>40.789473684210499</v>
      </c>
      <c r="K20" s="188">
        <v>0</v>
      </c>
      <c r="L20" s="188">
        <v>93.421052631578902</v>
      </c>
      <c r="M20" s="189">
        <v>2.6315789473684199</v>
      </c>
      <c r="N20" s="188">
        <v>72.368421052631604</v>
      </c>
      <c r="O20" s="188">
        <v>1.31578947368421</v>
      </c>
      <c r="P20" s="188">
        <v>15.789473684210501</v>
      </c>
      <c r="Q20" s="188">
        <v>0</v>
      </c>
      <c r="R20" s="188">
        <v>1.31578947368421</v>
      </c>
      <c r="S20" s="188">
        <v>6.5789473684210504</v>
      </c>
      <c r="T20" s="191">
        <v>11.842105263157899</v>
      </c>
      <c r="U20" s="28"/>
    </row>
    <row r="21" spans="1:28" s="29" customFormat="1" ht="22" customHeight="1" thickBot="1" x14ac:dyDescent="0.3">
      <c r="A21" s="49" t="s">
        <v>49</v>
      </c>
      <c r="B21" s="193">
        <f>'3 Total Youth Part'!C21</f>
        <v>97</v>
      </c>
      <c r="C21" s="194">
        <v>44.329896907216501</v>
      </c>
      <c r="D21" s="195">
        <v>34.020618556701002</v>
      </c>
      <c r="E21" s="196">
        <v>21.6494845360825</v>
      </c>
      <c r="F21" s="196">
        <v>47.422680412371101</v>
      </c>
      <c r="G21" s="195">
        <v>16.494845360824701</v>
      </c>
      <c r="H21" s="195">
        <v>35.051546391752602</v>
      </c>
      <c r="I21" s="197">
        <v>5.1546391752577296</v>
      </c>
      <c r="J21" s="195">
        <v>64.948453608247405</v>
      </c>
      <c r="K21" s="195">
        <v>7.2164948453608204</v>
      </c>
      <c r="L21" s="195">
        <v>36.082474226804102</v>
      </c>
      <c r="M21" s="198">
        <v>7.2164948453608204</v>
      </c>
      <c r="N21" s="195">
        <v>3.0927835051546402</v>
      </c>
      <c r="O21" s="195">
        <v>2.0618556701030899</v>
      </c>
      <c r="P21" s="195">
        <v>16.494845360824701</v>
      </c>
      <c r="Q21" s="195">
        <v>7.2164948453608204</v>
      </c>
      <c r="R21" s="195">
        <v>4.1237113402061896</v>
      </c>
      <c r="S21" s="197">
        <v>8.2474226804123703</v>
      </c>
      <c r="T21" s="199">
        <v>3.0927835051546402</v>
      </c>
      <c r="U21" s="28"/>
    </row>
    <row r="22" spans="1:28" s="29" customFormat="1" ht="22" customHeight="1" thickBot="1" x14ac:dyDescent="0.3">
      <c r="A22" s="200" t="s">
        <v>50</v>
      </c>
      <c r="B22" s="207">
        <f>SUM(B6:B21)</f>
        <v>1115</v>
      </c>
      <c r="C22" s="208">
        <v>53.721973094170401</v>
      </c>
      <c r="D22" s="209">
        <v>28.161434977578502</v>
      </c>
      <c r="E22" s="210">
        <v>18.026905829596402</v>
      </c>
      <c r="F22" s="210">
        <v>52.107623318385599</v>
      </c>
      <c r="G22" s="209">
        <v>42.331838565022402</v>
      </c>
      <c r="H22" s="209">
        <v>27.802690582959599</v>
      </c>
      <c r="I22" s="209">
        <v>3.4977578475336299</v>
      </c>
      <c r="J22" s="209">
        <v>28.3408071748879</v>
      </c>
      <c r="K22" s="209">
        <v>20.3587443946188</v>
      </c>
      <c r="L22" s="209">
        <v>43.587443946188301</v>
      </c>
      <c r="M22" s="210">
        <v>3.4080717488789198</v>
      </c>
      <c r="N22" s="209">
        <v>52.197309417040401</v>
      </c>
      <c r="O22" s="209">
        <v>2.6905829596412598</v>
      </c>
      <c r="P22" s="209">
        <v>14.2600896860987</v>
      </c>
      <c r="Q22" s="209">
        <v>1.25560538116592</v>
      </c>
      <c r="R22" s="209">
        <v>7.7130044843049301</v>
      </c>
      <c r="S22" s="209">
        <v>9.8654708520179408</v>
      </c>
      <c r="T22" s="211">
        <v>8.4304932735426004</v>
      </c>
      <c r="U22" s="28"/>
      <c r="W22" s="63"/>
      <c r="X22" s="64"/>
      <c r="Y22" s="64"/>
      <c r="Z22" s="64"/>
      <c r="AA22" s="64"/>
      <c r="AB22" s="64"/>
    </row>
    <row r="23" spans="1:28" x14ac:dyDescent="0.3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zoomScale="90" zoomScaleNormal="90" workbookViewId="0">
      <selection activeCell="A24" sqref="A24"/>
    </sheetView>
  </sheetViews>
  <sheetFormatPr defaultColWidth="9.1796875" defaultRowHeight="13" x14ac:dyDescent="0.3"/>
  <cols>
    <col min="1" max="1" width="20.7265625" style="1" customWidth="1"/>
    <col min="2" max="2" width="8.453125" style="1" customWidth="1"/>
    <col min="3" max="3" width="8" style="1" customWidth="1"/>
    <col min="4" max="4" width="7.26953125" style="1" customWidth="1"/>
    <col min="5" max="5" width="9.7265625" style="1" customWidth="1"/>
    <col min="6" max="6" width="9.453125" style="1" customWidth="1"/>
    <col min="7" max="7" width="6.81640625" style="1" customWidth="1"/>
    <col min="8" max="8" width="9.54296875" style="1" customWidth="1"/>
    <col min="9" max="9" width="9.26953125" style="1" customWidth="1"/>
    <col min="10" max="10" width="8.1796875" style="1" customWidth="1"/>
    <col min="11" max="11" width="9.7265625" style="1" customWidth="1"/>
    <col min="12" max="12" width="7.453125" style="1" customWidth="1"/>
    <col min="13" max="13" width="8.453125" style="1" customWidth="1"/>
    <col min="14" max="14" width="6.81640625" style="1" customWidth="1"/>
    <col min="15" max="16" width="9.1796875" style="1"/>
    <col min="17" max="17" width="8.81640625" style="1" customWidth="1"/>
    <col min="18" max="16384" width="9.1796875" style="1"/>
  </cols>
  <sheetData>
    <row r="1" spans="1:18" ht="20.149999999999999" customHeight="1" x14ac:dyDescent="0.3">
      <c r="A1" s="225" t="s">
        <v>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13"/>
      <c r="P1" s="13"/>
    </row>
    <row r="2" spans="1:18" ht="20.149999999999999" customHeight="1" x14ac:dyDescent="0.3">
      <c r="A2" s="234" t="s">
        <v>90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8" ht="20.149999999999999" customHeight="1" thickBot="1" x14ac:dyDescent="0.35">
      <c r="A3" s="231" t="s">
        <v>17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</row>
    <row r="4" spans="1:18" ht="16.5" customHeight="1" x14ac:dyDescent="0.35">
      <c r="A4" s="237" t="s">
        <v>18</v>
      </c>
      <c r="B4" s="228" t="s">
        <v>19</v>
      </c>
      <c r="C4" s="229"/>
      <c r="D4" s="230"/>
      <c r="E4" s="228" t="s">
        <v>20</v>
      </c>
      <c r="F4" s="229"/>
      <c r="G4" s="229"/>
      <c r="H4" s="229"/>
      <c r="I4" s="229"/>
      <c r="J4" s="229"/>
      <c r="K4" s="229"/>
      <c r="L4" s="229"/>
      <c r="M4" s="229"/>
      <c r="N4" s="230"/>
    </row>
    <row r="5" spans="1:18" ht="54" customHeight="1" thickBot="1" x14ac:dyDescent="0.35">
      <c r="A5" s="238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49999999999999" customHeight="1" x14ac:dyDescent="0.25">
      <c r="A6" s="18" t="s">
        <v>34</v>
      </c>
      <c r="B6" s="19">
        <v>0</v>
      </c>
      <c r="C6" s="20">
        <v>0</v>
      </c>
      <c r="D6" s="21">
        <f>IF(B6&gt;0,(C6/B6),0)</f>
        <v>0</v>
      </c>
      <c r="E6" s="22">
        <v>0</v>
      </c>
      <c r="F6" s="23">
        <v>0</v>
      </c>
      <c r="G6" s="20">
        <v>0</v>
      </c>
      <c r="H6" s="20">
        <v>0</v>
      </c>
      <c r="I6" s="24">
        <v>0</v>
      </c>
      <c r="J6" s="23">
        <v>0</v>
      </c>
      <c r="K6" s="25">
        <v>0</v>
      </c>
      <c r="L6" s="26">
        <v>0</v>
      </c>
      <c r="M6" s="24">
        <v>0</v>
      </c>
      <c r="N6" s="27">
        <v>0</v>
      </c>
      <c r="O6" s="28"/>
    </row>
    <row r="7" spans="1:18" s="29" customFormat="1" ht="20.149999999999999" customHeight="1" x14ac:dyDescent="0.25">
      <c r="A7" s="30" t="s">
        <v>35</v>
      </c>
      <c r="B7" s="31">
        <v>1</v>
      </c>
      <c r="C7" s="32">
        <v>4</v>
      </c>
      <c r="D7" s="41">
        <f>IF(B7&gt;0,C7/B7,0)</f>
        <v>4</v>
      </c>
      <c r="E7" s="34">
        <v>3</v>
      </c>
      <c r="F7" s="35">
        <v>0</v>
      </c>
      <c r="G7" s="32">
        <v>0</v>
      </c>
      <c r="H7" s="32">
        <v>0</v>
      </c>
      <c r="I7" s="36">
        <v>3</v>
      </c>
      <c r="J7" s="35">
        <v>1</v>
      </c>
      <c r="K7" s="36">
        <v>2</v>
      </c>
      <c r="L7" s="37">
        <v>4</v>
      </c>
      <c r="M7" s="36">
        <v>2</v>
      </c>
      <c r="N7" s="38">
        <v>0</v>
      </c>
      <c r="O7" s="28"/>
    </row>
    <row r="8" spans="1:18" s="29" customFormat="1" ht="20.149999999999999" customHeight="1" x14ac:dyDescent="0.25">
      <c r="A8" s="18" t="s">
        <v>36</v>
      </c>
      <c r="B8" s="39">
        <v>0</v>
      </c>
      <c r="C8" s="40">
        <v>0</v>
      </c>
      <c r="D8" s="41">
        <f t="shared" ref="D8:D20" si="0">IF(B8&gt;0,C8/B8,0)</f>
        <v>0</v>
      </c>
      <c r="E8" s="42">
        <v>0</v>
      </c>
      <c r="F8" s="43">
        <v>0</v>
      </c>
      <c r="G8" s="40">
        <v>0</v>
      </c>
      <c r="H8" s="43">
        <v>0</v>
      </c>
      <c r="I8" s="44">
        <v>0</v>
      </c>
      <c r="J8" s="43">
        <v>0</v>
      </c>
      <c r="K8" s="44">
        <v>0</v>
      </c>
      <c r="L8" s="45">
        <v>0</v>
      </c>
      <c r="M8" s="44">
        <v>0</v>
      </c>
      <c r="N8" s="46">
        <v>0</v>
      </c>
      <c r="O8" s="28"/>
    </row>
    <row r="9" spans="1:18" s="29" customFormat="1" ht="20.149999999999999" customHeight="1" x14ac:dyDescent="0.25">
      <c r="A9" s="18" t="s">
        <v>37</v>
      </c>
      <c r="B9" s="39">
        <v>0</v>
      </c>
      <c r="C9" s="40">
        <v>0</v>
      </c>
      <c r="D9" s="41">
        <f t="shared" si="0"/>
        <v>0</v>
      </c>
      <c r="E9" s="42">
        <v>0</v>
      </c>
      <c r="F9" s="43">
        <v>0</v>
      </c>
      <c r="G9" s="40">
        <v>0</v>
      </c>
      <c r="H9" s="43">
        <v>0</v>
      </c>
      <c r="I9" s="44">
        <v>0</v>
      </c>
      <c r="J9" s="43">
        <v>0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49999999999999" customHeight="1" x14ac:dyDescent="0.25">
      <c r="A10" s="18" t="s">
        <v>38</v>
      </c>
      <c r="B10" s="39">
        <v>0</v>
      </c>
      <c r="C10" s="40">
        <v>0</v>
      </c>
      <c r="D10" s="41">
        <f t="shared" si="0"/>
        <v>0</v>
      </c>
      <c r="E10" s="42">
        <v>0</v>
      </c>
      <c r="F10" s="43">
        <v>0</v>
      </c>
      <c r="G10" s="40">
        <v>0</v>
      </c>
      <c r="H10" s="43">
        <v>0</v>
      </c>
      <c r="I10" s="44">
        <v>0</v>
      </c>
      <c r="J10" s="43">
        <v>0</v>
      </c>
      <c r="K10" s="44">
        <v>0</v>
      </c>
      <c r="L10" s="45">
        <v>0</v>
      </c>
      <c r="M10" s="44">
        <v>0</v>
      </c>
      <c r="N10" s="46">
        <v>0</v>
      </c>
      <c r="O10" s="28"/>
    </row>
    <row r="11" spans="1:18" s="29" customFormat="1" ht="20.149999999999999" customHeight="1" x14ac:dyDescent="0.25">
      <c r="A11" s="18" t="s">
        <v>39</v>
      </c>
      <c r="B11" s="39">
        <v>0</v>
      </c>
      <c r="C11" s="40">
        <v>1</v>
      </c>
      <c r="D11" s="41">
        <f t="shared" si="0"/>
        <v>0</v>
      </c>
      <c r="E11" s="42">
        <v>1</v>
      </c>
      <c r="F11" s="43">
        <v>1</v>
      </c>
      <c r="G11" s="40">
        <v>1</v>
      </c>
      <c r="H11" s="43">
        <v>0</v>
      </c>
      <c r="I11" s="44">
        <v>0</v>
      </c>
      <c r="J11" s="43">
        <v>0</v>
      </c>
      <c r="K11" s="44">
        <v>1</v>
      </c>
      <c r="L11" s="45">
        <v>0</v>
      </c>
      <c r="M11" s="44">
        <v>1</v>
      </c>
      <c r="N11" s="46">
        <v>1</v>
      </c>
      <c r="O11" s="28"/>
    </row>
    <row r="12" spans="1:18" s="29" customFormat="1" ht="20.149999999999999" customHeight="1" x14ac:dyDescent="0.25">
      <c r="A12" s="18" t="s">
        <v>40</v>
      </c>
      <c r="B12" s="39">
        <v>0</v>
      </c>
      <c r="C12" s="40">
        <v>0</v>
      </c>
      <c r="D12" s="41">
        <f t="shared" si="0"/>
        <v>0</v>
      </c>
      <c r="E12" s="39">
        <v>0</v>
      </c>
      <c r="F12" s="43">
        <v>0</v>
      </c>
      <c r="G12" s="40">
        <v>0</v>
      </c>
      <c r="H12" s="43">
        <v>0</v>
      </c>
      <c r="I12" s="44">
        <v>0</v>
      </c>
      <c r="J12" s="40">
        <v>0</v>
      </c>
      <c r="K12" s="47">
        <v>0</v>
      </c>
      <c r="L12" s="45">
        <v>0</v>
      </c>
      <c r="M12" s="44">
        <v>0</v>
      </c>
      <c r="N12" s="48">
        <v>0</v>
      </c>
      <c r="O12" s="28"/>
    </row>
    <row r="13" spans="1:18" s="29" customFormat="1" ht="20.149999999999999" customHeight="1" x14ac:dyDescent="0.25">
      <c r="A13" s="18" t="s">
        <v>41</v>
      </c>
      <c r="B13" s="39">
        <v>25</v>
      </c>
      <c r="C13" s="40">
        <v>22</v>
      </c>
      <c r="D13" s="41">
        <f t="shared" si="0"/>
        <v>0.88</v>
      </c>
      <c r="E13" s="42">
        <v>22</v>
      </c>
      <c r="F13" s="43">
        <v>22</v>
      </c>
      <c r="G13" s="40">
        <v>22</v>
      </c>
      <c r="H13" s="43">
        <v>22</v>
      </c>
      <c r="I13" s="44">
        <v>22</v>
      </c>
      <c r="J13" s="43">
        <v>22</v>
      </c>
      <c r="K13" s="44">
        <v>22</v>
      </c>
      <c r="L13" s="45">
        <v>22</v>
      </c>
      <c r="M13" s="44">
        <v>22</v>
      </c>
      <c r="N13" s="46">
        <v>22</v>
      </c>
      <c r="O13" s="28"/>
    </row>
    <row r="14" spans="1:18" s="29" customFormat="1" ht="20.149999999999999" customHeight="1" x14ac:dyDescent="0.25">
      <c r="A14" s="18" t="s">
        <v>42</v>
      </c>
      <c r="B14" s="39">
        <v>0</v>
      </c>
      <c r="C14" s="40">
        <v>3</v>
      </c>
      <c r="D14" s="41">
        <f t="shared" si="0"/>
        <v>0</v>
      </c>
      <c r="E14" s="42">
        <v>3</v>
      </c>
      <c r="F14" s="43">
        <v>0</v>
      </c>
      <c r="G14" s="40">
        <v>3</v>
      </c>
      <c r="H14" s="43">
        <v>3</v>
      </c>
      <c r="I14" s="44">
        <v>3</v>
      </c>
      <c r="J14" s="43">
        <v>3</v>
      </c>
      <c r="K14" s="44">
        <v>3</v>
      </c>
      <c r="L14" s="45">
        <v>3</v>
      </c>
      <c r="M14" s="44">
        <v>0</v>
      </c>
      <c r="N14" s="46">
        <v>3</v>
      </c>
      <c r="O14" s="28"/>
    </row>
    <row r="15" spans="1:18" s="29" customFormat="1" ht="20.149999999999999" customHeight="1" x14ac:dyDescent="0.25">
      <c r="A15" s="18" t="s">
        <v>43</v>
      </c>
      <c r="B15" s="39">
        <v>176</v>
      </c>
      <c r="C15" s="40">
        <v>184</v>
      </c>
      <c r="D15" s="41">
        <f t="shared" si="0"/>
        <v>1.0454545454545454</v>
      </c>
      <c r="E15" s="42">
        <v>153</v>
      </c>
      <c r="F15" s="43">
        <v>3</v>
      </c>
      <c r="G15" s="40">
        <v>161</v>
      </c>
      <c r="H15" s="43">
        <v>116</v>
      </c>
      <c r="I15" s="44">
        <v>150</v>
      </c>
      <c r="J15" s="43">
        <v>120</v>
      </c>
      <c r="K15" s="44">
        <v>93</v>
      </c>
      <c r="L15" s="45">
        <v>109</v>
      </c>
      <c r="M15" s="44">
        <v>106</v>
      </c>
      <c r="N15" s="46">
        <v>0</v>
      </c>
      <c r="O15" s="28"/>
    </row>
    <row r="16" spans="1:18" s="29" customFormat="1" ht="20.149999999999999" customHeight="1" x14ac:dyDescent="0.25">
      <c r="A16" s="18" t="s">
        <v>44</v>
      </c>
      <c r="B16" s="39">
        <v>10</v>
      </c>
      <c r="C16" s="40">
        <v>8</v>
      </c>
      <c r="D16" s="41">
        <f t="shared" si="0"/>
        <v>0.8</v>
      </c>
      <c r="E16" s="42">
        <v>8</v>
      </c>
      <c r="F16" s="43">
        <v>0</v>
      </c>
      <c r="G16" s="40">
        <v>8</v>
      </c>
      <c r="H16" s="43">
        <v>8</v>
      </c>
      <c r="I16" s="44">
        <v>8</v>
      </c>
      <c r="J16" s="43">
        <v>8</v>
      </c>
      <c r="K16" s="44">
        <v>8</v>
      </c>
      <c r="L16" s="45">
        <v>8</v>
      </c>
      <c r="M16" s="44">
        <v>0</v>
      </c>
      <c r="N16" s="46">
        <v>0</v>
      </c>
      <c r="O16" s="28"/>
    </row>
    <row r="17" spans="1:22" s="29" customFormat="1" ht="20.149999999999999" customHeight="1" x14ac:dyDescent="0.25">
      <c r="A17" s="18" t="s">
        <v>45</v>
      </c>
      <c r="B17" s="39">
        <v>10</v>
      </c>
      <c r="C17" s="40">
        <v>0</v>
      </c>
      <c r="D17" s="41">
        <f t="shared" si="0"/>
        <v>0</v>
      </c>
      <c r="E17" s="42">
        <v>0</v>
      </c>
      <c r="F17" s="43">
        <v>0</v>
      </c>
      <c r="G17" s="40">
        <v>0</v>
      </c>
      <c r="H17" s="43">
        <v>0</v>
      </c>
      <c r="I17" s="44">
        <v>0</v>
      </c>
      <c r="J17" s="43">
        <v>0</v>
      </c>
      <c r="K17" s="44">
        <v>0</v>
      </c>
      <c r="L17" s="45">
        <v>0</v>
      </c>
      <c r="M17" s="44">
        <v>0</v>
      </c>
      <c r="N17" s="46">
        <v>0</v>
      </c>
      <c r="O17" s="28"/>
    </row>
    <row r="18" spans="1:22" s="29" customFormat="1" ht="20.149999999999999" customHeight="1" x14ac:dyDescent="0.25">
      <c r="A18" s="18" t="s">
        <v>46</v>
      </c>
      <c r="B18" s="39">
        <v>24</v>
      </c>
      <c r="C18" s="40">
        <v>11</v>
      </c>
      <c r="D18" s="41">
        <f t="shared" si="0"/>
        <v>0.45833333333333331</v>
      </c>
      <c r="E18" s="42">
        <v>9</v>
      </c>
      <c r="F18" s="43">
        <v>9</v>
      </c>
      <c r="G18" s="40">
        <v>9</v>
      </c>
      <c r="H18" s="43">
        <v>11</v>
      </c>
      <c r="I18" s="44">
        <v>11</v>
      </c>
      <c r="J18" s="43">
        <v>6</v>
      </c>
      <c r="K18" s="44">
        <v>0</v>
      </c>
      <c r="L18" s="45">
        <v>9</v>
      </c>
      <c r="M18" s="44">
        <v>11</v>
      </c>
      <c r="N18" s="46">
        <v>0</v>
      </c>
      <c r="O18" s="28"/>
    </row>
    <row r="19" spans="1:22" s="29" customFormat="1" ht="20.149999999999999" customHeight="1" x14ac:dyDescent="0.25">
      <c r="A19" s="18" t="s">
        <v>47</v>
      </c>
      <c r="B19" s="39">
        <v>0</v>
      </c>
      <c r="C19" s="40">
        <v>1</v>
      </c>
      <c r="D19" s="41">
        <f t="shared" si="0"/>
        <v>0</v>
      </c>
      <c r="E19" s="42">
        <v>1</v>
      </c>
      <c r="F19" s="43">
        <v>1</v>
      </c>
      <c r="G19" s="40">
        <v>1</v>
      </c>
      <c r="H19" s="43">
        <v>1</v>
      </c>
      <c r="I19" s="44">
        <v>0</v>
      </c>
      <c r="J19" s="43">
        <v>1</v>
      </c>
      <c r="K19" s="44">
        <v>1</v>
      </c>
      <c r="L19" s="45">
        <v>1</v>
      </c>
      <c r="M19" s="44">
        <v>1</v>
      </c>
      <c r="N19" s="46">
        <v>1</v>
      </c>
      <c r="O19" s="28"/>
    </row>
    <row r="20" spans="1:22" s="29" customFormat="1" ht="20.149999999999999" customHeight="1" x14ac:dyDescent="0.25">
      <c r="A20" s="18" t="s">
        <v>48</v>
      </c>
      <c r="B20" s="39">
        <v>0</v>
      </c>
      <c r="C20" s="40">
        <v>0</v>
      </c>
      <c r="D20" s="41">
        <f t="shared" si="0"/>
        <v>0</v>
      </c>
      <c r="E20" s="42">
        <v>0</v>
      </c>
      <c r="F20" s="43">
        <v>0</v>
      </c>
      <c r="G20" s="40">
        <v>0</v>
      </c>
      <c r="H20" s="43">
        <v>0</v>
      </c>
      <c r="I20" s="44">
        <v>0</v>
      </c>
      <c r="J20" s="43">
        <v>0</v>
      </c>
      <c r="K20" s="44">
        <v>0</v>
      </c>
      <c r="L20" s="45">
        <v>0</v>
      </c>
      <c r="M20" s="44">
        <v>0</v>
      </c>
      <c r="N20" s="46">
        <v>0</v>
      </c>
      <c r="O20" s="28"/>
    </row>
    <row r="21" spans="1:22" s="29" customFormat="1" ht="20.149999999999999" customHeight="1" thickBot="1" x14ac:dyDescent="0.3">
      <c r="A21" s="49" t="s">
        <v>49</v>
      </c>
      <c r="B21" s="50">
        <v>40</v>
      </c>
      <c r="C21" s="51">
        <v>9</v>
      </c>
      <c r="D21" s="52">
        <f>IF(B21&gt;0,C21/B21,0)</f>
        <v>0.22500000000000001</v>
      </c>
      <c r="E21" s="53">
        <v>1</v>
      </c>
      <c r="F21" s="54">
        <v>2</v>
      </c>
      <c r="G21" s="51">
        <v>2</v>
      </c>
      <c r="H21" s="54">
        <v>0</v>
      </c>
      <c r="I21" s="55">
        <v>2</v>
      </c>
      <c r="J21" s="54">
        <v>1</v>
      </c>
      <c r="K21" s="55">
        <v>2</v>
      </c>
      <c r="L21" s="56">
        <v>0</v>
      </c>
      <c r="M21" s="55">
        <v>0</v>
      </c>
      <c r="N21" s="57">
        <v>0</v>
      </c>
      <c r="O21" s="28"/>
    </row>
    <row r="22" spans="1:22" s="29" customFormat="1" ht="20.149999999999999" customHeight="1" thickBot="1" x14ac:dyDescent="0.3">
      <c r="A22" s="58" t="s">
        <v>50</v>
      </c>
      <c r="B22" s="59">
        <f>SUM(B6:B21)</f>
        <v>286</v>
      </c>
      <c r="C22" s="60">
        <f>SUM(C6:C21)</f>
        <v>243</v>
      </c>
      <c r="D22" s="61">
        <f t="shared" ref="D22" si="1">(C22/B22)</f>
        <v>0.84965034965034969</v>
      </c>
      <c r="E22" s="60">
        <f>SUM(E6:E21)</f>
        <v>201</v>
      </c>
      <c r="F22" s="60">
        <f t="shared" ref="F22:N22" si="2">SUM(F6:F21)</f>
        <v>38</v>
      </c>
      <c r="G22" s="60">
        <f t="shared" si="2"/>
        <v>207</v>
      </c>
      <c r="H22" s="60">
        <f t="shared" si="2"/>
        <v>161</v>
      </c>
      <c r="I22" s="60">
        <f t="shared" si="2"/>
        <v>199</v>
      </c>
      <c r="J22" s="60">
        <f t="shared" si="2"/>
        <v>162</v>
      </c>
      <c r="K22" s="60">
        <f t="shared" si="2"/>
        <v>132</v>
      </c>
      <c r="L22" s="60">
        <f t="shared" si="2"/>
        <v>156</v>
      </c>
      <c r="M22" s="60">
        <f t="shared" si="2"/>
        <v>143</v>
      </c>
      <c r="N22" s="62">
        <f t="shared" si="2"/>
        <v>27</v>
      </c>
      <c r="O22" s="28"/>
      <c r="Q22" s="63"/>
      <c r="R22" s="64"/>
      <c r="S22" s="64"/>
      <c r="T22" s="64"/>
      <c r="U22" s="64"/>
      <c r="V22" s="64"/>
    </row>
    <row r="23" spans="1:22" ht="77.25" customHeight="1" thickBot="1" x14ac:dyDescent="0.4">
      <c r="A23" s="222" t="s">
        <v>51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/>
    </row>
    <row r="24" spans="1:22" ht="14.5" x14ac:dyDescent="0.3">
      <c r="A24" s="6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zoomScale="90" zoomScaleNormal="90" workbookViewId="0">
      <selection activeCell="A24" sqref="A24"/>
    </sheetView>
  </sheetViews>
  <sheetFormatPr defaultColWidth="9.1796875" defaultRowHeight="13" x14ac:dyDescent="0.3"/>
  <cols>
    <col min="1" max="1" width="19.7265625" style="1" customWidth="1"/>
    <col min="2" max="3" width="7.54296875" style="1" customWidth="1"/>
    <col min="4" max="4" width="7.26953125" style="1" customWidth="1"/>
    <col min="5" max="6" width="9.7265625" style="1" customWidth="1"/>
    <col min="7" max="7" width="7.81640625" style="1" customWidth="1"/>
    <col min="8" max="8" width="8.54296875" style="1" customWidth="1"/>
    <col min="9" max="9" width="8.81640625" style="1" customWidth="1"/>
    <col min="10" max="10" width="8.7265625" style="1" customWidth="1"/>
    <col min="11" max="11" width="9.7265625" style="1" customWidth="1"/>
    <col min="12" max="12" width="8" style="1" customWidth="1"/>
    <col min="13" max="13" width="9.1796875" style="1"/>
    <col min="14" max="14" width="7.54296875" style="1" customWidth="1"/>
    <col min="15" max="16" width="9.1796875" style="1"/>
    <col min="17" max="17" width="8.81640625" style="1" customWidth="1"/>
    <col min="18" max="16384" width="9.1796875" style="1"/>
  </cols>
  <sheetData>
    <row r="1" spans="1:18" s="66" customFormat="1" ht="21" customHeight="1" x14ac:dyDescent="0.25">
      <c r="A1" s="225" t="str">
        <f>+'1 In School Youth Part'!A1:N1</f>
        <v>TAB 7 - WIOA TITLE I PARTICIPANT SUMMARY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</row>
    <row r="2" spans="1:18" s="66" customFormat="1" ht="21" customHeight="1" x14ac:dyDescent="0.25">
      <c r="A2" s="234" t="str">
        <f>'1 In School Youth Part'!$A$2</f>
        <v>FY25 QUARTER ENDING DECEMBER 31, 2024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/>
    </row>
    <row r="3" spans="1:18" s="66" customFormat="1" ht="18.75" customHeight="1" thickBot="1" x14ac:dyDescent="0.3">
      <c r="A3" s="231" t="s">
        <v>52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</row>
    <row r="4" spans="1:18" ht="16.5" customHeight="1" x14ac:dyDescent="0.35">
      <c r="A4" s="237" t="s">
        <v>18</v>
      </c>
      <c r="B4" s="228" t="s">
        <v>19</v>
      </c>
      <c r="C4" s="229"/>
      <c r="D4" s="230"/>
      <c r="E4" s="228" t="s">
        <v>20</v>
      </c>
      <c r="F4" s="229"/>
      <c r="G4" s="229"/>
      <c r="H4" s="229"/>
      <c r="I4" s="229"/>
      <c r="J4" s="229"/>
      <c r="K4" s="229"/>
      <c r="L4" s="229"/>
      <c r="M4" s="229"/>
      <c r="N4" s="230"/>
    </row>
    <row r="5" spans="1:18" ht="56.25" customHeight="1" thickBot="1" x14ac:dyDescent="0.35">
      <c r="A5" s="238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49999999999999" customHeight="1" x14ac:dyDescent="0.25">
      <c r="A6" s="18" t="s">
        <v>34</v>
      </c>
      <c r="B6" s="19">
        <v>48</v>
      </c>
      <c r="C6" s="20">
        <v>33</v>
      </c>
      <c r="D6" s="21">
        <f t="shared" ref="D6:D22" si="0">(C6/B6)</f>
        <v>0.6875</v>
      </c>
      <c r="E6" s="22">
        <v>0</v>
      </c>
      <c r="F6" s="23">
        <v>18</v>
      </c>
      <c r="G6" s="20">
        <v>29</v>
      </c>
      <c r="H6" s="20">
        <v>6</v>
      </c>
      <c r="I6" s="24">
        <v>10</v>
      </c>
      <c r="J6" s="23">
        <v>2</v>
      </c>
      <c r="K6" s="25">
        <v>0</v>
      </c>
      <c r="L6" s="26">
        <v>0</v>
      </c>
      <c r="M6" s="24">
        <v>29</v>
      </c>
      <c r="N6" s="27">
        <v>0</v>
      </c>
      <c r="O6" s="28"/>
    </row>
    <row r="7" spans="1:18" s="29" customFormat="1" ht="20.149999999999999" customHeight="1" x14ac:dyDescent="0.25">
      <c r="A7" s="30" t="s">
        <v>35</v>
      </c>
      <c r="B7" s="31">
        <v>79</v>
      </c>
      <c r="C7" s="32">
        <v>76</v>
      </c>
      <c r="D7" s="33">
        <f t="shared" si="0"/>
        <v>0.96202531645569622</v>
      </c>
      <c r="E7" s="34">
        <v>69</v>
      </c>
      <c r="F7" s="35">
        <v>20</v>
      </c>
      <c r="G7" s="32">
        <v>8</v>
      </c>
      <c r="H7" s="32">
        <v>10</v>
      </c>
      <c r="I7" s="36">
        <v>37</v>
      </c>
      <c r="J7" s="35">
        <v>39</v>
      </c>
      <c r="K7" s="36">
        <v>49</v>
      </c>
      <c r="L7" s="37">
        <v>63</v>
      </c>
      <c r="M7" s="36">
        <v>63</v>
      </c>
      <c r="N7" s="38">
        <v>0</v>
      </c>
      <c r="O7" s="28"/>
    </row>
    <row r="8" spans="1:18" s="29" customFormat="1" ht="20.149999999999999" customHeight="1" x14ac:dyDescent="0.25">
      <c r="A8" s="18" t="s">
        <v>36</v>
      </c>
      <c r="B8" s="39">
        <v>32</v>
      </c>
      <c r="C8" s="40">
        <v>13</v>
      </c>
      <c r="D8" s="41">
        <f t="shared" si="0"/>
        <v>0.40625</v>
      </c>
      <c r="E8" s="42">
        <v>0</v>
      </c>
      <c r="F8" s="43">
        <v>9</v>
      </c>
      <c r="G8" s="40">
        <v>0</v>
      </c>
      <c r="H8" s="43">
        <v>3</v>
      </c>
      <c r="I8" s="44">
        <v>3</v>
      </c>
      <c r="J8" s="43">
        <v>6</v>
      </c>
      <c r="K8" s="44">
        <v>0</v>
      </c>
      <c r="L8" s="45">
        <v>0</v>
      </c>
      <c r="M8" s="44">
        <v>9</v>
      </c>
      <c r="N8" s="46">
        <v>0</v>
      </c>
      <c r="O8" s="28"/>
    </row>
    <row r="9" spans="1:18" s="29" customFormat="1" ht="20.149999999999999" customHeight="1" x14ac:dyDescent="0.25">
      <c r="A9" s="18" t="s">
        <v>37</v>
      </c>
      <c r="B9" s="39">
        <v>75</v>
      </c>
      <c r="C9" s="40">
        <v>37</v>
      </c>
      <c r="D9" s="41">
        <f t="shared" si="0"/>
        <v>0.49333333333333335</v>
      </c>
      <c r="E9" s="42">
        <v>0</v>
      </c>
      <c r="F9" s="43">
        <v>0</v>
      </c>
      <c r="G9" s="40">
        <v>2</v>
      </c>
      <c r="H9" s="43">
        <v>0</v>
      </c>
      <c r="I9" s="44">
        <v>2</v>
      </c>
      <c r="J9" s="43">
        <v>26</v>
      </c>
      <c r="K9" s="44">
        <v>2</v>
      </c>
      <c r="L9" s="45">
        <v>2</v>
      </c>
      <c r="M9" s="44">
        <v>0</v>
      </c>
      <c r="N9" s="46">
        <v>2</v>
      </c>
      <c r="O9" s="28"/>
    </row>
    <row r="10" spans="1:18" s="29" customFormat="1" ht="20.149999999999999" customHeight="1" x14ac:dyDescent="0.25">
      <c r="A10" s="18" t="s">
        <v>38</v>
      </c>
      <c r="B10" s="39">
        <v>84</v>
      </c>
      <c r="C10" s="40">
        <v>72</v>
      </c>
      <c r="D10" s="41">
        <f t="shared" si="0"/>
        <v>0.8571428571428571</v>
      </c>
      <c r="E10" s="42">
        <v>72</v>
      </c>
      <c r="F10" s="43">
        <v>72</v>
      </c>
      <c r="G10" s="40">
        <v>72</v>
      </c>
      <c r="H10" s="43">
        <v>72</v>
      </c>
      <c r="I10" s="44">
        <v>72</v>
      </c>
      <c r="J10" s="43">
        <v>72</v>
      </c>
      <c r="K10" s="44">
        <v>72</v>
      </c>
      <c r="L10" s="45">
        <v>72</v>
      </c>
      <c r="M10" s="44">
        <v>2</v>
      </c>
      <c r="N10" s="46">
        <v>72</v>
      </c>
      <c r="O10" s="28"/>
    </row>
    <row r="11" spans="1:18" s="29" customFormat="1" ht="20.149999999999999" customHeight="1" x14ac:dyDescent="0.25">
      <c r="A11" s="18" t="s">
        <v>39</v>
      </c>
      <c r="B11" s="39">
        <v>108</v>
      </c>
      <c r="C11" s="40">
        <v>53</v>
      </c>
      <c r="D11" s="41">
        <f t="shared" si="0"/>
        <v>0.49074074074074076</v>
      </c>
      <c r="E11" s="42">
        <v>53</v>
      </c>
      <c r="F11" s="43">
        <v>31</v>
      </c>
      <c r="G11" s="40">
        <v>51</v>
      </c>
      <c r="H11" s="43">
        <v>0</v>
      </c>
      <c r="I11" s="44">
        <v>25</v>
      </c>
      <c r="J11" s="43">
        <v>32</v>
      </c>
      <c r="K11" s="44">
        <v>52</v>
      </c>
      <c r="L11" s="45">
        <v>0</v>
      </c>
      <c r="M11" s="44">
        <v>53</v>
      </c>
      <c r="N11" s="46">
        <v>47</v>
      </c>
      <c r="O11" s="28"/>
    </row>
    <row r="12" spans="1:18" s="29" customFormat="1" ht="20.149999999999999" customHeight="1" x14ac:dyDescent="0.25">
      <c r="A12" s="18" t="s">
        <v>40</v>
      </c>
      <c r="B12" s="39">
        <v>55</v>
      </c>
      <c r="C12" s="40">
        <v>31</v>
      </c>
      <c r="D12" s="41">
        <f t="shared" si="0"/>
        <v>0.5636363636363636</v>
      </c>
      <c r="E12" s="39">
        <v>22</v>
      </c>
      <c r="F12" s="43">
        <v>20</v>
      </c>
      <c r="G12" s="40">
        <v>20</v>
      </c>
      <c r="H12" s="43">
        <v>5</v>
      </c>
      <c r="I12" s="44">
        <v>6</v>
      </c>
      <c r="J12" s="40">
        <v>22</v>
      </c>
      <c r="K12" s="47">
        <v>18</v>
      </c>
      <c r="L12" s="45">
        <v>23</v>
      </c>
      <c r="M12" s="44">
        <v>16</v>
      </c>
      <c r="N12" s="48">
        <v>2</v>
      </c>
      <c r="O12" s="28"/>
    </row>
    <row r="13" spans="1:18" s="29" customFormat="1" ht="20.149999999999999" customHeight="1" x14ac:dyDescent="0.25">
      <c r="A13" s="18" t="s">
        <v>41</v>
      </c>
      <c r="B13" s="39">
        <v>33</v>
      </c>
      <c r="C13" s="40">
        <v>21</v>
      </c>
      <c r="D13" s="41">
        <f t="shared" si="0"/>
        <v>0.63636363636363635</v>
      </c>
      <c r="E13" s="42">
        <v>20</v>
      </c>
      <c r="F13" s="43">
        <v>20</v>
      </c>
      <c r="G13" s="40">
        <v>20</v>
      </c>
      <c r="H13" s="43">
        <v>8</v>
      </c>
      <c r="I13" s="44">
        <v>20</v>
      </c>
      <c r="J13" s="43">
        <v>20</v>
      </c>
      <c r="K13" s="44">
        <v>20</v>
      </c>
      <c r="L13" s="45">
        <v>20</v>
      </c>
      <c r="M13" s="44">
        <v>20</v>
      </c>
      <c r="N13" s="46">
        <v>20</v>
      </c>
      <c r="O13" s="28"/>
    </row>
    <row r="14" spans="1:18" s="29" customFormat="1" ht="20.149999999999999" customHeight="1" x14ac:dyDescent="0.25">
      <c r="A14" s="18" t="s">
        <v>42</v>
      </c>
      <c r="B14" s="39">
        <v>100</v>
      </c>
      <c r="C14" s="40">
        <v>69</v>
      </c>
      <c r="D14" s="41">
        <f t="shared" si="0"/>
        <v>0.69</v>
      </c>
      <c r="E14" s="42">
        <v>55</v>
      </c>
      <c r="F14" s="43">
        <v>18</v>
      </c>
      <c r="G14" s="40">
        <v>34</v>
      </c>
      <c r="H14" s="43">
        <v>33</v>
      </c>
      <c r="I14" s="44">
        <v>38</v>
      </c>
      <c r="J14" s="43">
        <v>42</v>
      </c>
      <c r="K14" s="44">
        <v>34</v>
      </c>
      <c r="L14" s="45">
        <v>34</v>
      </c>
      <c r="M14" s="44">
        <v>19</v>
      </c>
      <c r="N14" s="46">
        <v>28</v>
      </c>
      <c r="O14" s="28"/>
    </row>
    <row r="15" spans="1:18" s="29" customFormat="1" ht="20.149999999999999" customHeight="1" x14ac:dyDescent="0.25">
      <c r="A15" s="18" t="s">
        <v>43</v>
      </c>
      <c r="B15" s="39">
        <v>200</v>
      </c>
      <c r="C15" s="40">
        <v>134</v>
      </c>
      <c r="D15" s="41">
        <f t="shared" si="0"/>
        <v>0.67</v>
      </c>
      <c r="E15" s="42">
        <v>127</v>
      </c>
      <c r="F15" s="43">
        <v>124</v>
      </c>
      <c r="G15" s="40">
        <v>97</v>
      </c>
      <c r="H15" s="43">
        <v>26</v>
      </c>
      <c r="I15" s="44">
        <v>87</v>
      </c>
      <c r="J15" s="43">
        <v>94</v>
      </c>
      <c r="K15" s="44">
        <v>67</v>
      </c>
      <c r="L15" s="45">
        <v>104</v>
      </c>
      <c r="M15" s="44">
        <v>103</v>
      </c>
      <c r="N15" s="46">
        <v>0</v>
      </c>
      <c r="O15" s="28"/>
    </row>
    <row r="16" spans="1:18" s="29" customFormat="1" ht="20.149999999999999" customHeight="1" x14ac:dyDescent="0.25">
      <c r="A16" s="18" t="s">
        <v>44</v>
      </c>
      <c r="B16" s="39">
        <v>92</v>
      </c>
      <c r="C16" s="40">
        <v>39</v>
      </c>
      <c r="D16" s="41">
        <f t="shared" si="0"/>
        <v>0.42391304347826086</v>
      </c>
      <c r="E16" s="42">
        <v>0</v>
      </c>
      <c r="F16" s="43">
        <v>12</v>
      </c>
      <c r="G16" s="40">
        <v>12</v>
      </c>
      <c r="H16" s="43">
        <v>12</v>
      </c>
      <c r="I16" s="44">
        <v>12</v>
      </c>
      <c r="J16" s="43">
        <v>35</v>
      </c>
      <c r="K16" s="44">
        <v>12</v>
      </c>
      <c r="L16" s="45">
        <v>12</v>
      </c>
      <c r="M16" s="44">
        <v>0</v>
      </c>
      <c r="N16" s="46">
        <v>0</v>
      </c>
      <c r="O16" s="28"/>
    </row>
    <row r="17" spans="1:22" s="29" customFormat="1" ht="20.149999999999999" customHeight="1" x14ac:dyDescent="0.25">
      <c r="A17" s="18" t="s">
        <v>45</v>
      </c>
      <c r="B17" s="39">
        <v>71</v>
      </c>
      <c r="C17" s="40">
        <v>18</v>
      </c>
      <c r="D17" s="41">
        <f t="shared" si="0"/>
        <v>0.25352112676056338</v>
      </c>
      <c r="E17" s="42">
        <v>8</v>
      </c>
      <c r="F17" s="43">
        <v>3</v>
      </c>
      <c r="G17" s="40">
        <v>11</v>
      </c>
      <c r="H17" s="43">
        <v>0</v>
      </c>
      <c r="I17" s="44">
        <v>5</v>
      </c>
      <c r="J17" s="43">
        <v>18</v>
      </c>
      <c r="K17" s="44">
        <v>1</v>
      </c>
      <c r="L17" s="45">
        <v>4</v>
      </c>
      <c r="M17" s="44">
        <v>8</v>
      </c>
      <c r="N17" s="46">
        <v>6</v>
      </c>
      <c r="O17" s="28"/>
    </row>
    <row r="18" spans="1:22" s="29" customFormat="1" ht="20.149999999999999" customHeight="1" x14ac:dyDescent="0.25">
      <c r="A18" s="18" t="s">
        <v>46</v>
      </c>
      <c r="B18" s="39">
        <v>126</v>
      </c>
      <c r="C18" s="40">
        <v>84</v>
      </c>
      <c r="D18" s="41">
        <f t="shared" si="0"/>
        <v>0.66666666666666663</v>
      </c>
      <c r="E18" s="42">
        <v>55</v>
      </c>
      <c r="F18" s="43">
        <v>33</v>
      </c>
      <c r="G18" s="40">
        <v>20</v>
      </c>
      <c r="H18" s="43">
        <v>42</v>
      </c>
      <c r="I18" s="44">
        <v>41</v>
      </c>
      <c r="J18" s="43">
        <v>32</v>
      </c>
      <c r="K18" s="44">
        <v>2</v>
      </c>
      <c r="L18" s="45">
        <v>29</v>
      </c>
      <c r="M18" s="44">
        <v>24</v>
      </c>
      <c r="N18" s="46">
        <v>0</v>
      </c>
      <c r="O18" s="28"/>
    </row>
    <row r="19" spans="1:22" s="29" customFormat="1" ht="20.149999999999999" customHeight="1" x14ac:dyDescent="0.25">
      <c r="A19" s="18" t="s">
        <v>47</v>
      </c>
      <c r="B19" s="39">
        <v>57</v>
      </c>
      <c r="C19" s="40">
        <v>28</v>
      </c>
      <c r="D19" s="41">
        <f t="shared" si="0"/>
        <v>0.49122807017543857</v>
      </c>
      <c r="E19" s="42">
        <v>28</v>
      </c>
      <c r="F19" s="43">
        <v>28</v>
      </c>
      <c r="G19" s="40">
        <v>27</v>
      </c>
      <c r="H19" s="43">
        <v>28</v>
      </c>
      <c r="I19" s="44">
        <v>1</v>
      </c>
      <c r="J19" s="43">
        <v>28</v>
      </c>
      <c r="K19" s="44">
        <v>27</v>
      </c>
      <c r="L19" s="45">
        <v>28</v>
      </c>
      <c r="M19" s="44">
        <v>28</v>
      </c>
      <c r="N19" s="46">
        <v>28</v>
      </c>
      <c r="O19" s="28"/>
    </row>
    <row r="20" spans="1:22" s="29" customFormat="1" ht="20.149999999999999" customHeight="1" x14ac:dyDescent="0.25">
      <c r="A20" s="18" t="s">
        <v>48</v>
      </c>
      <c r="B20" s="39">
        <v>79</v>
      </c>
      <c r="C20" s="40">
        <v>76</v>
      </c>
      <c r="D20" s="41">
        <f t="shared" si="0"/>
        <v>0.96202531645569622</v>
      </c>
      <c r="E20" s="42">
        <v>76</v>
      </c>
      <c r="F20" s="43">
        <v>73</v>
      </c>
      <c r="G20" s="40">
        <v>66</v>
      </c>
      <c r="H20" s="43">
        <v>73</v>
      </c>
      <c r="I20" s="44">
        <v>73</v>
      </c>
      <c r="J20" s="43">
        <v>54</v>
      </c>
      <c r="K20" s="44">
        <v>70</v>
      </c>
      <c r="L20" s="45">
        <v>41</v>
      </c>
      <c r="M20" s="44">
        <v>72</v>
      </c>
      <c r="N20" s="46">
        <v>69</v>
      </c>
      <c r="O20" s="28"/>
    </row>
    <row r="21" spans="1:22" s="29" customFormat="1" ht="20.149999999999999" customHeight="1" thickBot="1" x14ac:dyDescent="0.3">
      <c r="A21" s="49" t="s">
        <v>49</v>
      </c>
      <c r="B21" s="50">
        <v>120</v>
      </c>
      <c r="C21" s="51">
        <v>88</v>
      </c>
      <c r="D21" s="52">
        <f t="shared" si="0"/>
        <v>0.73333333333333328</v>
      </c>
      <c r="E21" s="53">
        <v>22</v>
      </c>
      <c r="F21" s="54">
        <v>30</v>
      </c>
      <c r="G21" s="51">
        <v>41</v>
      </c>
      <c r="H21" s="54">
        <v>8</v>
      </c>
      <c r="I21" s="55">
        <v>32</v>
      </c>
      <c r="J21" s="54">
        <v>27</v>
      </c>
      <c r="K21" s="55">
        <v>29</v>
      </c>
      <c r="L21" s="56">
        <v>0</v>
      </c>
      <c r="M21" s="55">
        <v>4</v>
      </c>
      <c r="N21" s="57">
        <v>0</v>
      </c>
      <c r="O21" s="28"/>
    </row>
    <row r="22" spans="1:22" s="29" customFormat="1" ht="20.149999999999999" customHeight="1" thickBot="1" x14ac:dyDescent="0.3">
      <c r="A22" s="58" t="s">
        <v>50</v>
      </c>
      <c r="B22" s="59">
        <f>SUM(B6:B21)</f>
        <v>1359</v>
      </c>
      <c r="C22" s="60">
        <f>SUM(C6:C21)</f>
        <v>872</v>
      </c>
      <c r="D22" s="61">
        <f t="shared" si="0"/>
        <v>0.64164827078734366</v>
      </c>
      <c r="E22" s="60">
        <f>SUM(E6:E21)</f>
        <v>607</v>
      </c>
      <c r="F22" s="60">
        <f t="shared" ref="F22:N22" si="1">SUM(F6:F21)</f>
        <v>511</v>
      </c>
      <c r="G22" s="60">
        <f t="shared" si="1"/>
        <v>510</v>
      </c>
      <c r="H22" s="60">
        <f t="shared" si="1"/>
        <v>326</v>
      </c>
      <c r="I22" s="60">
        <f t="shared" si="1"/>
        <v>464</v>
      </c>
      <c r="J22" s="60">
        <f t="shared" si="1"/>
        <v>549</v>
      </c>
      <c r="K22" s="60">
        <f t="shared" si="1"/>
        <v>455</v>
      </c>
      <c r="L22" s="60">
        <f t="shared" si="1"/>
        <v>432</v>
      </c>
      <c r="M22" s="60">
        <f t="shared" si="1"/>
        <v>450</v>
      </c>
      <c r="N22" s="62">
        <f t="shared" si="1"/>
        <v>274</v>
      </c>
      <c r="O22" s="28"/>
      <c r="Q22" s="63"/>
      <c r="R22" s="64"/>
      <c r="S22" s="64"/>
      <c r="T22" s="64"/>
      <c r="U22" s="64"/>
      <c r="V22" s="64"/>
    </row>
    <row r="23" spans="1:22" ht="76.5" customHeight="1" thickBot="1" x14ac:dyDescent="0.4">
      <c r="A23" s="222" t="s">
        <v>51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zoomScale="80" zoomScaleNormal="80" workbookViewId="0">
      <selection activeCell="A24" sqref="A24"/>
    </sheetView>
  </sheetViews>
  <sheetFormatPr defaultColWidth="9.1796875" defaultRowHeight="13" x14ac:dyDescent="0.3"/>
  <cols>
    <col min="1" max="1" width="20.26953125" style="1" customWidth="1"/>
    <col min="2" max="2" width="8.81640625" style="1" customWidth="1"/>
    <col min="3" max="3" width="8.54296875" style="1" customWidth="1"/>
    <col min="4" max="4" width="8.26953125" style="1" customWidth="1"/>
    <col min="5" max="6" width="9.7265625" style="1" customWidth="1"/>
    <col min="7" max="7" width="6.1796875" style="1" customWidth="1"/>
    <col min="8" max="8" width="8.7265625" style="1" customWidth="1"/>
    <col min="9" max="9" width="6.81640625" style="1" customWidth="1"/>
    <col min="10" max="10" width="7.453125" style="1" customWidth="1"/>
    <col min="11" max="11" width="10.54296875" style="1" customWidth="1"/>
    <col min="12" max="12" width="8.54296875" style="1" customWidth="1"/>
    <col min="13" max="13" width="8.453125" style="1" customWidth="1"/>
    <col min="14" max="14" width="7.26953125" style="1" customWidth="1"/>
    <col min="15" max="16" width="9.1796875" style="1"/>
    <col min="17" max="17" width="8.81640625" style="1" customWidth="1"/>
    <col min="18" max="16384" width="9.1796875" style="1"/>
  </cols>
  <sheetData>
    <row r="1" spans="1:43" ht="20.149999999999999" customHeight="1" x14ac:dyDescent="0.3">
      <c r="A1" s="225" t="str">
        <f>+'1 In School Youth Part'!A1:N1</f>
        <v>TAB 7 - WIOA TITLE I PARTICIPANT SUMMARY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</row>
    <row r="2" spans="1:43" ht="20.149999999999999" customHeight="1" x14ac:dyDescent="0.3">
      <c r="A2" s="234" t="str">
        <f>'1 In School Youth Part'!$A$2</f>
        <v>FY25 QUARTER ENDING DECEMBER 31, 2024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/>
    </row>
    <row r="3" spans="1:43" ht="16.5" customHeight="1" thickBot="1" x14ac:dyDescent="0.35">
      <c r="A3" s="231" t="s">
        <v>53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</row>
    <row r="4" spans="1:43" ht="15" customHeight="1" x14ac:dyDescent="0.35">
      <c r="A4" s="237" t="s">
        <v>18</v>
      </c>
      <c r="B4" s="228" t="s">
        <v>19</v>
      </c>
      <c r="C4" s="229"/>
      <c r="D4" s="230"/>
      <c r="E4" s="228" t="s">
        <v>20</v>
      </c>
      <c r="F4" s="229"/>
      <c r="G4" s="229"/>
      <c r="H4" s="229"/>
      <c r="I4" s="229"/>
      <c r="J4" s="229"/>
      <c r="K4" s="229"/>
      <c r="L4" s="229"/>
      <c r="M4" s="229"/>
      <c r="N4" s="230"/>
    </row>
    <row r="5" spans="1:43" ht="54.75" customHeight="1" thickBot="1" x14ac:dyDescent="0.35">
      <c r="A5" s="238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43" s="29" customFormat="1" ht="20.149999999999999" customHeight="1" x14ac:dyDescent="0.25">
      <c r="A6" s="18" t="s">
        <v>34</v>
      </c>
      <c r="B6" s="19">
        <f>+'1 In School Youth Part'!B6+'2 Out of School Youth Part'!B6</f>
        <v>48</v>
      </c>
      <c r="C6" s="20">
        <f>+'1 In School Youth Part'!C6+'2 Out of School Youth Part'!C6</f>
        <v>33</v>
      </c>
      <c r="D6" s="21">
        <f t="shared" ref="D6:D22" si="0">(C6/B6)</f>
        <v>0.6875</v>
      </c>
      <c r="E6" s="67">
        <f>+'1 In School Youth Part'!E6+'2 Out of School Youth Part'!E6</f>
        <v>0</v>
      </c>
      <c r="F6" s="25">
        <f>+'1 In School Youth Part'!F6+'2 Out of School Youth Part'!F6</f>
        <v>18</v>
      </c>
      <c r="G6" s="47">
        <f>+'1 In School Youth Part'!G6+'2 Out of School Youth Part'!G6</f>
        <v>29</v>
      </c>
      <c r="H6" s="47">
        <f>+'1 In School Youth Part'!H6+'2 Out of School Youth Part'!H6</f>
        <v>6</v>
      </c>
      <c r="I6" s="47">
        <f>+'1 In School Youth Part'!I6+'2 Out of School Youth Part'!I6</f>
        <v>10</v>
      </c>
      <c r="J6" s="47">
        <f>+'1 In School Youth Part'!J6+'2 Out of School Youth Part'!J6</f>
        <v>2</v>
      </c>
      <c r="K6" s="47">
        <f>+'1 In School Youth Part'!K6+'2 Out of School Youth Part'!K6</f>
        <v>0</v>
      </c>
      <c r="L6" s="47">
        <f>+'1 In School Youth Part'!L6+'2 Out of School Youth Part'!L6</f>
        <v>0</v>
      </c>
      <c r="M6" s="47">
        <f>+'1 In School Youth Part'!M6+'2 Out of School Youth Part'!M6</f>
        <v>29</v>
      </c>
      <c r="N6" s="68">
        <f>+'1 In School Youth Part'!N6+'2 Out of School Youth Part'!N6</f>
        <v>0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29" customFormat="1" ht="20.149999999999999" customHeight="1" x14ac:dyDescent="0.25">
      <c r="A7" s="30" t="s">
        <v>35</v>
      </c>
      <c r="B7" s="31">
        <f>+'1 In School Youth Part'!B7+'2 Out of School Youth Part'!B7</f>
        <v>80</v>
      </c>
      <c r="C7" s="32">
        <f>+'1 In School Youth Part'!C7+'2 Out of School Youth Part'!C7</f>
        <v>80</v>
      </c>
      <c r="D7" s="33">
        <f t="shared" si="0"/>
        <v>1</v>
      </c>
      <c r="E7" s="69">
        <f>+'1 In School Youth Part'!E7+'2 Out of School Youth Part'!E7</f>
        <v>72</v>
      </c>
      <c r="F7" s="47">
        <f>+'1 In School Youth Part'!F7+'2 Out of School Youth Part'!F7</f>
        <v>20</v>
      </c>
      <c r="G7" s="47">
        <f>+'1 In School Youth Part'!G7+'2 Out of School Youth Part'!G7</f>
        <v>8</v>
      </c>
      <c r="H7" s="47">
        <f>+'1 In School Youth Part'!H7+'2 Out of School Youth Part'!H7</f>
        <v>10</v>
      </c>
      <c r="I7" s="47">
        <f>+'1 In School Youth Part'!I7+'2 Out of School Youth Part'!I7</f>
        <v>40</v>
      </c>
      <c r="J7" s="47">
        <f>+'1 In School Youth Part'!J7+'2 Out of School Youth Part'!J7</f>
        <v>40</v>
      </c>
      <c r="K7" s="47">
        <f>+'1 In School Youth Part'!K7+'2 Out of School Youth Part'!K7</f>
        <v>51</v>
      </c>
      <c r="L7" s="47">
        <f>+'1 In School Youth Part'!L7+'2 Out of School Youth Part'!L7</f>
        <v>67</v>
      </c>
      <c r="M7" s="47">
        <f>+'1 In School Youth Part'!M7+'2 Out of School Youth Part'!M7</f>
        <v>65</v>
      </c>
      <c r="N7" s="70">
        <f>+'1 In School Youth Part'!N7+'2 Out of School Youth Part'!N7</f>
        <v>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29" customFormat="1" ht="20.149999999999999" customHeight="1" x14ac:dyDescent="0.25">
      <c r="A8" s="18" t="s">
        <v>36</v>
      </c>
      <c r="B8" s="31">
        <f>+'1 In School Youth Part'!B8+'2 Out of School Youth Part'!B8</f>
        <v>32</v>
      </c>
      <c r="C8" s="40">
        <f>+'1 In School Youth Part'!C8+'2 Out of School Youth Part'!C8</f>
        <v>13</v>
      </c>
      <c r="D8" s="41">
        <f t="shared" si="0"/>
        <v>0.40625</v>
      </c>
      <c r="E8" s="69">
        <f>+'1 In School Youth Part'!E8+'2 Out of School Youth Part'!E8</f>
        <v>0</v>
      </c>
      <c r="F8" s="47">
        <f>+'1 In School Youth Part'!F8+'2 Out of School Youth Part'!F8</f>
        <v>9</v>
      </c>
      <c r="G8" s="47">
        <f>+'1 In School Youth Part'!G8+'2 Out of School Youth Part'!G8</f>
        <v>0</v>
      </c>
      <c r="H8" s="47">
        <f>+'1 In School Youth Part'!H8+'2 Out of School Youth Part'!H8</f>
        <v>3</v>
      </c>
      <c r="I8" s="47">
        <f>+'1 In School Youth Part'!I8+'2 Out of School Youth Part'!I8</f>
        <v>3</v>
      </c>
      <c r="J8" s="47">
        <f>+'1 In School Youth Part'!J8+'2 Out of School Youth Part'!J8</f>
        <v>6</v>
      </c>
      <c r="K8" s="47">
        <f>+'1 In School Youth Part'!K8+'2 Out of School Youth Part'!K8</f>
        <v>0</v>
      </c>
      <c r="L8" s="47">
        <f>+'1 In School Youth Part'!L8+'2 Out of School Youth Part'!L8</f>
        <v>0</v>
      </c>
      <c r="M8" s="47">
        <f>+'1 In School Youth Part'!M8+'2 Out of School Youth Part'!M8</f>
        <v>9</v>
      </c>
      <c r="N8" s="70">
        <f>+'1 In School Youth Part'!N8+'2 Out of School Youth Part'!N8</f>
        <v>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9" customFormat="1" ht="20.149999999999999" customHeight="1" x14ac:dyDescent="0.25">
      <c r="A9" s="18" t="s">
        <v>37</v>
      </c>
      <c r="B9" s="31">
        <f>+'1 In School Youth Part'!B9+'2 Out of School Youth Part'!B9</f>
        <v>75</v>
      </c>
      <c r="C9" s="40">
        <f>+'1 In School Youth Part'!C9+'2 Out of School Youth Part'!C9</f>
        <v>37</v>
      </c>
      <c r="D9" s="41">
        <f t="shared" si="0"/>
        <v>0.49333333333333335</v>
      </c>
      <c r="E9" s="69">
        <f>+'1 In School Youth Part'!E9+'2 Out of School Youth Part'!E9</f>
        <v>0</v>
      </c>
      <c r="F9" s="47">
        <f>+'1 In School Youth Part'!F9+'2 Out of School Youth Part'!F9</f>
        <v>0</v>
      </c>
      <c r="G9" s="47">
        <f>+'1 In School Youth Part'!G9+'2 Out of School Youth Part'!G9</f>
        <v>2</v>
      </c>
      <c r="H9" s="47">
        <f>+'1 In School Youth Part'!H9+'2 Out of School Youth Part'!H9</f>
        <v>0</v>
      </c>
      <c r="I9" s="47">
        <f>+'1 In School Youth Part'!I9+'2 Out of School Youth Part'!I9</f>
        <v>2</v>
      </c>
      <c r="J9" s="47">
        <f>+'1 In School Youth Part'!J9+'2 Out of School Youth Part'!J9</f>
        <v>26</v>
      </c>
      <c r="K9" s="47">
        <f>+'1 In School Youth Part'!K9+'2 Out of School Youth Part'!K9</f>
        <v>2</v>
      </c>
      <c r="L9" s="47">
        <f>+'1 In School Youth Part'!L9+'2 Out of School Youth Part'!L9</f>
        <v>2</v>
      </c>
      <c r="M9" s="47">
        <f>+'1 In School Youth Part'!M9+'2 Out of School Youth Part'!M9</f>
        <v>0</v>
      </c>
      <c r="N9" s="70">
        <f>+'1 In School Youth Part'!N9+'2 Out of School Youth Part'!N9</f>
        <v>2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9" customFormat="1" ht="20.149999999999999" customHeight="1" x14ac:dyDescent="0.25">
      <c r="A10" s="18" t="s">
        <v>38</v>
      </c>
      <c r="B10" s="31">
        <f>+'1 In School Youth Part'!B10+'2 Out of School Youth Part'!B10</f>
        <v>84</v>
      </c>
      <c r="C10" s="40">
        <f>+'1 In School Youth Part'!C10+'2 Out of School Youth Part'!C10</f>
        <v>72</v>
      </c>
      <c r="D10" s="41">
        <f t="shared" si="0"/>
        <v>0.8571428571428571</v>
      </c>
      <c r="E10" s="69">
        <f>+'1 In School Youth Part'!E10+'2 Out of School Youth Part'!E10</f>
        <v>72</v>
      </c>
      <c r="F10" s="47">
        <f>+'1 In School Youth Part'!F10+'2 Out of School Youth Part'!F10</f>
        <v>72</v>
      </c>
      <c r="G10" s="47">
        <f>+'1 In School Youth Part'!G10+'2 Out of School Youth Part'!G10</f>
        <v>72</v>
      </c>
      <c r="H10" s="47">
        <f>+'1 In School Youth Part'!H10+'2 Out of School Youth Part'!H10</f>
        <v>72</v>
      </c>
      <c r="I10" s="47">
        <f>+'1 In School Youth Part'!I10+'2 Out of School Youth Part'!I10</f>
        <v>72</v>
      </c>
      <c r="J10" s="47">
        <f>+'1 In School Youth Part'!J10+'2 Out of School Youth Part'!J10</f>
        <v>72</v>
      </c>
      <c r="K10" s="47">
        <f>+'1 In School Youth Part'!K10+'2 Out of School Youth Part'!K10</f>
        <v>72</v>
      </c>
      <c r="L10" s="47">
        <f>+'1 In School Youth Part'!L10+'2 Out of School Youth Part'!L10</f>
        <v>72</v>
      </c>
      <c r="M10" s="47">
        <f>+'1 In School Youth Part'!M10+'2 Out of School Youth Part'!M10</f>
        <v>2</v>
      </c>
      <c r="N10" s="70">
        <f>+'1 In School Youth Part'!N10+'2 Out of School Youth Part'!N10</f>
        <v>72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29" customFormat="1" ht="20.149999999999999" customHeight="1" x14ac:dyDescent="0.25">
      <c r="A11" s="18" t="s">
        <v>39</v>
      </c>
      <c r="B11" s="31">
        <f>+'1 In School Youth Part'!B11+'2 Out of School Youth Part'!B11</f>
        <v>108</v>
      </c>
      <c r="C11" s="40">
        <f>+'1 In School Youth Part'!C11+'2 Out of School Youth Part'!C11</f>
        <v>54</v>
      </c>
      <c r="D11" s="41">
        <f t="shared" si="0"/>
        <v>0.5</v>
      </c>
      <c r="E11" s="69">
        <f>+'1 In School Youth Part'!E11+'2 Out of School Youth Part'!E11</f>
        <v>54</v>
      </c>
      <c r="F11" s="47">
        <f>+'1 In School Youth Part'!F11+'2 Out of School Youth Part'!F11</f>
        <v>32</v>
      </c>
      <c r="G11" s="47">
        <f>+'1 In School Youth Part'!G11+'2 Out of School Youth Part'!G11</f>
        <v>52</v>
      </c>
      <c r="H11" s="47">
        <f>+'1 In School Youth Part'!H11+'2 Out of School Youth Part'!H11</f>
        <v>0</v>
      </c>
      <c r="I11" s="47">
        <f>+'1 In School Youth Part'!I11+'2 Out of School Youth Part'!I11</f>
        <v>25</v>
      </c>
      <c r="J11" s="47">
        <f>+'1 In School Youth Part'!J11+'2 Out of School Youth Part'!J11</f>
        <v>32</v>
      </c>
      <c r="K11" s="47">
        <f>+'1 In School Youth Part'!K11+'2 Out of School Youth Part'!K11</f>
        <v>53</v>
      </c>
      <c r="L11" s="47">
        <f>+'1 In School Youth Part'!L11+'2 Out of School Youth Part'!L11</f>
        <v>0</v>
      </c>
      <c r="M11" s="47">
        <f>+'1 In School Youth Part'!M11+'2 Out of School Youth Part'!M11</f>
        <v>54</v>
      </c>
      <c r="N11" s="70">
        <f>+'1 In School Youth Part'!N11+'2 Out of School Youth Part'!N11</f>
        <v>48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29" customFormat="1" ht="20.149999999999999" customHeight="1" x14ac:dyDescent="0.25">
      <c r="A12" s="18" t="s">
        <v>40</v>
      </c>
      <c r="B12" s="31">
        <f>+'1 In School Youth Part'!B12+'2 Out of School Youth Part'!B12</f>
        <v>55</v>
      </c>
      <c r="C12" s="40">
        <f>+'1 In School Youth Part'!C12+'2 Out of School Youth Part'!C12</f>
        <v>31</v>
      </c>
      <c r="D12" s="41">
        <f t="shared" si="0"/>
        <v>0.5636363636363636</v>
      </c>
      <c r="E12" s="69">
        <f>+'1 In School Youth Part'!E12+'2 Out of School Youth Part'!E12</f>
        <v>22</v>
      </c>
      <c r="F12" s="47">
        <f>+'1 In School Youth Part'!F12+'2 Out of School Youth Part'!F12</f>
        <v>20</v>
      </c>
      <c r="G12" s="47">
        <f>+'1 In School Youth Part'!G12+'2 Out of School Youth Part'!G12</f>
        <v>20</v>
      </c>
      <c r="H12" s="47">
        <f>+'1 In School Youth Part'!H12+'2 Out of School Youth Part'!H12</f>
        <v>5</v>
      </c>
      <c r="I12" s="47">
        <f>+'1 In School Youth Part'!I12+'2 Out of School Youth Part'!I12</f>
        <v>6</v>
      </c>
      <c r="J12" s="47">
        <f>+'1 In School Youth Part'!J12+'2 Out of School Youth Part'!J12</f>
        <v>22</v>
      </c>
      <c r="K12" s="47">
        <f>+'1 In School Youth Part'!K12+'2 Out of School Youth Part'!K12</f>
        <v>18</v>
      </c>
      <c r="L12" s="47">
        <f>+'1 In School Youth Part'!L12+'2 Out of School Youth Part'!L12</f>
        <v>23</v>
      </c>
      <c r="M12" s="47">
        <f>+'1 In School Youth Part'!M12+'2 Out of School Youth Part'!M12</f>
        <v>16</v>
      </c>
      <c r="N12" s="70">
        <f>+'1 In School Youth Part'!N12+'2 Out of School Youth Part'!N12</f>
        <v>2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29" customFormat="1" ht="20.149999999999999" customHeight="1" x14ac:dyDescent="0.25">
      <c r="A13" s="18" t="s">
        <v>41</v>
      </c>
      <c r="B13" s="31">
        <f>+'1 In School Youth Part'!B13+'2 Out of School Youth Part'!B13</f>
        <v>58</v>
      </c>
      <c r="C13" s="40">
        <f>+'1 In School Youth Part'!C13+'2 Out of School Youth Part'!C13</f>
        <v>43</v>
      </c>
      <c r="D13" s="41">
        <f t="shared" si="0"/>
        <v>0.74137931034482762</v>
      </c>
      <c r="E13" s="69">
        <f>+'1 In School Youth Part'!E13+'2 Out of School Youth Part'!E13</f>
        <v>42</v>
      </c>
      <c r="F13" s="47">
        <f>+'1 In School Youth Part'!F13+'2 Out of School Youth Part'!F13</f>
        <v>42</v>
      </c>
      <c r="G13" s="47">
        <f>+'1 In School Youth Part'!G13+'2 Out of School Youth Part'!G13</f>
        <v>42</v>
      </c>
      <c r="H13" s="47">
        <f>+'1 In School Youth Part'!H13+'2 Out of School Youth Part'!H13</f>
        <v>30</v>
      </c>
      <c r="I13" s="47">
        <f>+'1 In School Youth Part'!I13+'2 Out of School Youth Part'!I13</f>
        <v>42</v>
      </c>
      <c r="J13" s="47">
        <f>+'1 In School Youth Part'!J13+'2 Out of School Youth Part'!J13</f>
        <v>42</v>
      </c>
      <c r="K13" s="47">
        <f>+'1 In School Youth Part'!K13+'2 Out of School Youth Part'!K13</f>
        <v>42</v>
      </c>
      <c r="L13" s="47">
        <f>+'1 In School Youth Part'!L13+'2 Out of School Youth Part'!L13</f>
        <v>42</v>
      </c>
      <c r="M13" s="47">
        <f>+'1 In School Youth Part'!M13+'2 Out of School Youth Part'!M13</f>
        <v>42</v>
      </c>
      <c r="N13" s="70">
        <f>+'1 In School Youth Part'!N13+'2 Out of School Youth Part'!N13</f>
        <v>42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29" customFormat="1" ht="20.149999999999999" customHeight="1" x14ac:dyDescent="0.25">
      <c r="A14" s="18" t="s">
        <v>42</v>
      </c>
      <c r="B14" s="31">
        <f>+'1 In School Youth Part'!B14+'2 Out of School Youth Part'!B14</f>
        <v>100</v>
      </c>
      <c r="C14" s="40">
        <f>+'1 In School Youth Part'!C14+'2 Out of School Youth Part'!C14</f>
        <v>72</v>
      </c>
      <c r="D14" s="41">
        <f t="shared" si="0"/>
        <v>0.72</v>
      </c>
      <c r="E14" s="69">
        <f>+'1 In School Youth Part'!E14+'2 Out of School Youth Part'!E14</f>
        <v>58</v>
      </c>
      <c r="F14" s="47">
        <f>+'1 In School Youth Part'!F14+'2 Out of School Youth Part'!F14</f>
        <v>18</v>
      </c>
      <c r="G14" s="47">
        <f>+'1 In School Youth Part'!G14+'2 Out of School Youth Part'!G14</f>
        <v>37</v>
      </c>
      <c r="H14" s="47">
        <f>+'1 In School Youth Part'!H14+'2 Out of School Youth Part'!H14</f>
        <v>36</v>
      </c>
      <c r="I14" s="47">
        <f>+'1 In School Youth Part'!I14+'2 Out of School Youth Part'!I14</f>
        <v>41</v>
      </c>
      <c r="J14" s="47">
        <f>+'1 In School Youth Part'!J14+'2 Out of School Youth Part'!J14</f>
        <v>45</v>
      </c>
      <c r="K14" s="47">
        <f>+'1 In School Youth Part'!K14+'2 Out of School Youth Part'!K14</f>
        <v>37</v>
      </c>
      <c r="L14" s="47">
        <f>+'1 In School Youth Part'!L14+'2 Out of School Youth Part'!L14</f>
        <v>37</v>
      </c>
      <c r="M14" s="47">
        <f>+'1 In School Youth Part'!M14+'2 Out of School Youth Part'!M14</f>
        <v>19</v>
      </c>
      <c r="N14" s="70">
        <f>+'1 In School Youth Part'!N14+'2 Out of School Youth Part'!N14</f>
        <v>31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29" customFormat="1" ht="20.149999999999999" customHeight="1" x14ac:dyDescent="0.25">
      <c r="A15" s="18" t="s">
        <v>43</v>
      </c>
      <c r="B15" s="31">
        <f>+'1 In School Youth Part'!B15+'2 Out of School Youth Part'!B15</f>
        <v>376</v>
      </c>
      <c r="C15" s="40">
        <f>+'1 In School Youth Part'!C15+'2 Out of School Youth Part'!C15</f>
        <v>318</v>
      </c>
      <c r="D15" s="41">
        <f t="shared" si="0"/>
        <v>0.8457446808510638</v>
      </c>
      <c r="E15" s="69">
        <f>+'1 In School Youth Part'!E15+'2 Out of School Youth Part'!E15</f>
        <v>280</v>
      </c>
      <c r="F15" s="47">
        <f>+'1 In School Youth Part'!F15+'2 Out of School Youth Part'!F15</f>
        <v>127</v>
      </c>
      <c r="G15" s="47">
        <f>+'1 In School Youth Part'!G15+'2 Out of School Youth Part'!G15</f>
        <v>258</v>
      </c>
      <c r="H15" s="47">
        <f>+'1 In School Youth Part'!H15+'2 Out of School Youth Part'!H15</f>
        <v>142</v>
      </c>
      <c r="I15" s="47">
        <f>+'1 In School Youth Part'!I15+'2 Out of School Youth Part'!I15</f>
        <v>237</v>
      </c>
      <c r="J15" s="47">
        <f>+'1 In School Youth Part'!J15+'2 Out of School Youth Part'!J15</f>
        <v>214</v>
      </c>
      <c r="K15" s="47">
        <f>+'1 In School Youth Part'!K15+'2 Out of School Youth Part'!K15</f>
        <v>160</v>
      </c>
      <c r="L15" s="47">
        <f>+'1 In School Youth Part'!L15+'2 Out of School Youth Part'!L15</f>
        <v>213</v>
      </c>
      <c r="M15" s="47">
        <f>+'1 In School Youth Part'!M15+'2 Out of School Youth Part'!M15</f>
        <v>209</v>
      </c>
      <c r="N15" s="70">
        <f>+'1 In School Youth Part'!N15+'2 Out of School Youth Part'!N15</f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29" customFormat="1" ht="20.149999999999999" customHeight="1" x14ac:dyDescent="0.25">
      <c r="A16" s="18" t="s">
        <v>44</v>
      </c>
      <c r="B16" s="31">
        <f>+'1 In School Youth Part'!B16+'2 Out of School Youth Part'!B16</f>
        <v>102</v>
      </c>
      <c r="C16" s="40">
        <f>+'1 In School Youth Part'!C16+'2 Out of School Youth Part'!C16</f>
        <v>47</v>
      </c>
      <c r="D16" s="41">
        <f t="shared" si="0"/>
        <v>0.46078431372549017</v>
      </c>
      <c r="E16" s="69">
        <f>+'1 In School Youth Part'!E16+'2 Out of School Youth Part'!E16</f>
        <v>8</v>
      </c>
      <c r="F16" s="47">
        <f>+'1 In School Youth Part'!F16+'2 Out of School Youth Part'!F16</f>
        <v>12</v>
      </c>
      <c r="G16" s="47">
        <f>+'1 In School Youth Part'!G16+'2 Out of School Youth Part'!G16</f>
        <v>20</v>
      </c>
      <c r="H16" s="47">
        <f>+'1 In School Youth Part'!H16+'2 Out of School Youth Part'!H16</f>
        <v>20</v>
      </c>
      <c r="I16" s="47">
        <f>+'1 In School Youth Part'!I16+'2 Out of School Youth Part'!I16</f>
        <v>20</v>
      </c>
      <c r="J16" s="47">
        <f>+'1 In School Youth Part'!J16+'2 Out of School Youth Part'!J16</f>
        <v>43</v>
      </c>
      <c r="K16" s="47">
        <f>+'1 In School Youth Part'!K16+'2 Out of School Youth Part'!K16</f>
        <v>20</v>
      </c>
      <c r="L16" s="47">
        <f>+'1 In School Youth Part'!L16+'2 Out of School Youth Part'!L16</f>
        <v>20</v>
      </c>
      <c r="M16" s="47">
        <f>+'1 In School Youth Part'!M16+'2 Out of School Youth Part'!M16</f>
        <v>0</v>
      </c>
      <c r="N16" s="70">
        <f>+'1 In School Youth Part'!N16+'2 Out of School Youth Part'!N16</f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29" customFormat="1" ht="20.149999999999999" customHeight="1" x14ac:dyDescent="0.25">
      <c r="A17" s="18" t="s">
        <v>45</v>
      </c>
      <c r="B17" s="31">
        <f>+'1 In School Youth Part'!B17+'2 Out of School Youth Part'!B17</f>
        <v>81</v>
      </c>
      <c r="C17" s="40">
        <f>+'1 In School Youth Part'!C17+'2 Out of School Youth Part'!C17</f>
        <v>18</v>
      </c>
      <c r="D17" s="41">
        <f t="shared" si="0"/>
        <v>0.22222222222222221</v>
      </c>
      <c r="E17" s="69">
        <f>+'1 In School Youth Part'!E17+'2 Out of School Youth Part'!E17</f>
        <v>8</v>
      </c>
      <c r="F17" s="47">
        <f>+'1 In School Youth Part'!F17+'2 Out of School Youth Part'!F17</f>
        <v>3</v>
      </c>
      <c r="G17" s="47">
        <f>+'1 In School Youth Part'!G17+'2 Out of School Youth Part'!G17</f>
        <v>11</v>
      </c>
      <c r="H17" s="47">
        <f>+'1 In School Youth Part'!H17+'2 Out of School Youth Part'!H17</f>
        <v>0</v>
      </c>
      <c r="I17" s="47">
        <f>+'1 In School Youth Part'!I17+'2 Out of School Youth Part'!I17</f>
        <v>5</v>
      </c>
      <c r="J17" s="47">
        <f>+'1 In School Youth Part'!J17+'2 Out of School Youth Part'!J17</f>
        <v>18</v>
      </c>
      <c r="K17" s="47">
        <f>+'1 In School Youth Part'!K17+'2 Out of School Youth Part'!K17</f>
        <v>1</v>
      </c>
      <c r="L17" s="47">
        <f>+'1 In School Youth Part'!L17+'2 Out of School Youth Part'!L17</f>
        <v>4</v>
      </c>
      <c r="M17" s="47">
        <f>+'1 In School Youth Part'!M17+'2 Out of School Youth Part'!M17</f>
        <v>8</v>
      </c>
      <c r="N17" s="70">
        <f>+'1 In School Youth Part'!N17+'2 Out of School Youth Part'!N17</f>
        <v>6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29" customFormat="1" ht="20.149999999999999" customHeight="1" x14ac:dyDescent="0.25">
      <c r="A18" s="18" t="s">
        <v>46</v>
      </c>
      <c r="B18" s="31">
        <f>+'1 In School Youth Part'!B18+'2 Out of School Youth Part'!B18</f>
        <v>150</v>
      </c>
      <c r="C18" s="40">
        <f>+'1 In School Youth Part'!C18+'2 Out of School Youth Part'!C18</f>
        <v>95</v>
      </c>
      <c r="D18" s="41">
        <f t="shared" si="0"/>
        <v>0.6333333333333333</v>
      </c>
      <c r="E18" s="69">
        <f>+'1 In School Youth Part'!E18+'2 Out of School Youth Part'!E18</f>
        <v>64</v>
      </c>
      <c r="F18" s="47">
        <f>+'1 In School Youth Part'!F18+'2 Out of School Youth Part'!F18</f>
        <v>42</v>
      </c>
      <c r="G18" s="47">
        <f>+'1 In School Youth Part'!G18+'2 Out of School Youth Part'!G18</f>
        <v>29</v>
      </c>
      <c r="H18" s="47">
        <f>+'1 In School Youth Part'!H18+'2 Out of School Youth Part'!H18</f>
        <v>53</v>
      </c>
      <c r="I18" s="47">
        <f>+'1 In School Youth Part'!I18+'2 Out of School Youth Part'!I18</f>
        <v>52</v>
      </c>
      <c r="J18" s="47">
        <f>+'1 In School Youth Part'!J18+'2 Out of School Youth Part'!J18</f>
        <v>38</v>
      </c>
      <c r="K18" s="47">
        <f>+'1 In School Youth Part'!K18+'2 Out of School Youth Part'!K18</f>
        <v>2</v>
      </c>
      <c r="L18" s="47">
        <f>+'1 In School Youth Part'!L18+'2 Out of School Youth Part'!L18</f>
        <v>38</v>
      </c>
      <c r="M18" s="47">
        <f>+'1 In School Youth Part'!M18+'2 Out of School Youth Part'!M18</f>
        <v>35</v>
      </c>
      <c r="N18" s="70">
        <f>+'1 In School Youth Part'!N18+'2 Out of School Youth Part'!N18</f>
        <v>0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29" customFormat="1" ht="20.149999999999999" customHeight="1" x14ac:dyDescent="0.25">
      <c r="A19" s="18" t="s">
        <v>47</v>
      </c>
      <c r="B19" s="31">
        <f>+'1 In School Youth Part'!B19+'2 Out of School Youth Part'!B19</f>
        <v>57</v>
      </c>
      <c r="C19" s="40">
        <f>+'1 In School Youth Part'!C19+'2 Out of School Youth Part'!C19</f>
        <v>29</v>
      </c>
      <c r="D19" s="41">
        <f t="shared" si="0"/>
        <v>0.50877192982456143</v>
      </c>
      <c r="E19" s="69">
        <f>+'1 In School Youth Part'!E19+'2 Out of School Youth Part'!E19</f>
        <v>29</v>
      </c>
      <c r="F19" s="47">
        <f>+'1 In School Youth Part'!F19+'2 Out of School Youth Part'!F19</f>
        <v>29</v>
      </c>
      <c r="G19" s="47">
        <f>+'1 In School Youth Part'!G19+'2 Out of School Youth Part'!G19</f>
        <v>28</v>
      </c>
      <c r="H19" s="47">
        <f>+'1 In School Youth Part'!H19+'2 Out of School Youth Part'!H19</f>
        <v>29</v>
      </c>
      <c r="I19" s="47">
        <f>+'1 In School Youth Part'!I19+'2 Out of School Youth Part'!I19</f>
        <v>1</v>
      </c>
      <c r="J19" s="47">
        <f>+'1 In School Youth Part'!J19+'2 Out of School Youth Part'!J19</f>
        <v>29</v>
      </c>
      <c r="K19" s="47">
        <f>+'1 In School Youth Part'!K19+'2 Out of School Youth Part'!K19</f>
        <v>28</v>
      </c>
      <c r="L19" s="47">
        <f>+'1 In School Youth Part'!L19+'2 Out of School Youth Part'!L19</f>
        <v>29</v>
      </c>
      <c r="M19" s="47">
        <f>+'1 In School Youth Part'!M19+'2 Out of School Youth Part'!M19</f>
        <v>29</v>
      </c>
      <c r="N19" s="70">
        <f>+'1 In School Youth Part'!N19+'2 Out of School Youth Part'!N19</f>
        <v>29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29" customFormat="1" ht="20.149999999999999" customHeight="1" x14ac:dyDescent="0.25">
      <c r="A20" s="18" t="s">
        <v>48</v>
      </c>
      <c r="B20" s="31">
        <f>+'1 In School Youth Part'!B20+'2 Out of School Youth Part'!B20</f>
        <v>79</v>
      </c>
      <c r="C20" s="40">
        <f>+'1 In School Youth Part'!C20+'2 Out of School Youth Part'!C20</f>
        <v>76</v>
      </c>
      <c r="D20" s="41">
        <f t="shared" si="0"/>
        <v>0.96202531645569622</v>
      </c>
      <c r="E20" s="69">
        <f>+'1 In School Youth Part'!E20+'2 Out of School Youth Part'!E20</f>
        <v>76</v>
      </c>
      <c r="F20" s="47">
        <f>+'1 In School Youth Part'!F20+'2 Out of School Youth Part'!F20</f>
        <v>73</v>
      </c>
      <c r="G20" s="47">
        <f>+'1 In School Youth Part'!G20+'2 Out of School Youth Part'!G20</f>
        <v>66</v>
      </c>
      <c r="H20" s="47">
        <f>+'1 In School Youth Part'!H20+'2 Out of School Youth Part'!H20</f>
        <v>73</v>
      </c>
      <c r="I20" s="47">
        <f>+'1 In School Youth Part'!I20+'2 Out of School Youth Part'!I20</f>
        <v>73</v>
      </c>
      <c r="J20" s="47">
        <f>+'1 In School Youth Part'!J20+'2 Out of School Youth Part'!J20</f>
        <v>54</v>
      </c>
      <c r="K20" s="47">
        <f>+'1 In School Youth Part'!K20+'2 Out of School Youth Part'!K20</f>
        <v>70</v>
      </c>
      <c r="L20" s="47">
        <f>+'1 In School Youth Part'!L20+'2 Out of School Youth Part'!L20</f>
        <v>41</v>
      </c>
      <c r="M20" s="47">
        <f>+'1 In School Youth Part'!M20+'2 Out of School Youth Part'!M20</f>
        <v>72</v>
      </c>
      <c r="N20" s="70">
        <f>+'1 In School Youth Part'!N20+'2 Out of School Youth Part'!N20</f>
        <v>69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29" customFormat="1" ht="20.149999999999999" customHeight="1" thickBot="1" x14ac:dyDescent="0.3">
      <c r="A21" s="49" t="s">
        <v>49</v>
      </c>
      <c r="B21" s="71">
        <f>+'1 In School Youth Part'!B21+'2 Out of School Youth Part'!B21</f>
        <v>160</v>
      </c>
      <c r="C21" s="51">
        <f>+'1 In School Youth Part'!C21+'2 Out of School Youth Part'!C21</f>
        <v>97</v>
      </c>
      <c r="D21" s="52">
        <f t="shared" si="0"/>
        <v>0.60624999999999996</v>
      </c>
      <c r="E21" s="69">
        <f>+'1 In School Youth Part'!E21+'2 Out of School Youth Part'!E21</f>
        <v>23</v>
      </c>
      <c r="F21" s="47">
        <f>+'1 In School Youth Part'!F21+'2 Out of School Youth Part'!F21</f>
        <v>32</v>
      </c>
      <c r="G21" s="47">
        <f>+'1 In School Youth Part'!G21+'2 Out of School Youth Part'!G21</f>
        <v>43</v>
      </c>
      <c r="H21" s="47">
        <f>+'1 In School Youth Part'!H21+'2 Out of School Youth Part'!H21</f>
        <v>8</v>
      </c>
      <c r="I21" s="47">
        <f>+'1 In School Youth Part'!I21+'2 Out of School Youth Part'!I21</f>
        <v>34</v>
      </c>
      <c r="J21" s="47">
        <f>+'1 In School Youth Part'!J21+'2 Out of School Youth Part'!J21</f>
        <v>28</v>
      </c>
      <c r="K21" s="47">
        <f>+'1 In School Youth Part'!K21+'2 Out of School Youth Part'!K21</f>
        <v>31</v>
      </c>
      <c r="L21" s="47">
        <f>+'1 In School Youth Part'!L21+'2 Out of School Youth Part'!L21</f>
        <v>0</v>
      </c>
      <c r="M21" s="47">
        <f>+'1 In School Youth Part'!M21+'2 Out of School Youth Part'!M21</f>
        <v>4</v>
      </c>
      <c r="N21" s="72">
        <f>+'1 In School Youth Part'!N21+'2 Out of School Youth Part'!N21</f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s="29" customFormat="1" ht="20.149999999999999" customHeight="1" thickBot="1" x14ac:dyDescent="0.3">
      <c r="A22" s="58" t="s">
        <v>50</v>
      </c>
      <c r="B22" s="59">
        <f>SUM(B6:B21)</f>
        <v>1645</v>
      </c>
      <c r="C22" s="60">
        <f>SUM(C6:C21)</f>
        <v>1115</v>
      </c>
      <c r="D22" s="61">
        <f t="shared" si="0"/>
        <v>0.67781155015197569</v>
      </c>
      <c r="E22" s="73">
        <f>SUM(E6:E21)</f>
        <v>808</v>
      </c>
      <c r="F22" s="74">
        <f t="shared" ref="F22:N22" si="1">SUM(F6:F21)</f>
        <v>549</v>
      </c>
      <c r="G22" s="60">
        <f t="shared" si="1"/>
        <v>717</v>
      </c>
      <c r="H22" s="60">
        <f t="shared" si="1"/>
        <v>487</v>
      </c>
      <c r="I22" s="60">
        <f t="shared" si="1"/>
        <v>663</v>
      </c>
      <c r="J22" s="60">
        <f t="shared" si="1"/>
        <v>711</v>
      </c>
      <c r="K22" s="60">
        <f t="shared" si="1"/>
        <v>587</v>
      </c>
      <c r="L22" s="60">
        <f t="shared" si="1"/>
        <v>588</v>
      </c>
      <c r="M22" s="60">
        <f t="shared" si="1"/>
        <v>593</v>
      </c>
      <c r="N22" s="62">
        <f t="shared" si="1"/>
        <v>301</v>
      </c>
      <c r="O22" s="28"/>
      <c r="Q22" s="63"/>
      <c r="R22" s="64"/>
      <c r="S22" s="64"/>
      <c r="T22" s="64"/>
      <c r="U22" s="64"/>
      <c r="V22" s="64"/>
      <c r="W22" s="28"/>
      <c r="X22" s="28"/>
      <c r="Y22" s="28"/>
      <c r="Z22" s="28"/>
      <c r="AA22" s="28"/>
      <c r="AB22" s="28"/>
      <c r="AC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ht="76.5" customHeight="1" thickBot="1" x14ac:dyDescent="0.4">
      <c r="A23" s="222" t="s">
        <v>51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/>
    </row>
    <row r="24" spans="1:43" x14ac:dyDescent="0.3">
      <c r="A24" s="75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topLeftCell="A2" zoomScale="70" zoomScaleNormal="70" workbookViewId="0">
      <selection activeCell="L22" sqref="L22"/>
    </sheetView>
  </sheetViews>
  <sheetFormatPr defaultColWidth="9.1796875" defaultRowHeight="13" x14ac:dyDescent="0.3"/>
  <cols>
    <col min="1" max="1" width="19.1796875" style="1" customWidth="1"/>
    <col min="2" max="2" width="7.1796875" style="118" customWidth="1"/>
    <col min="3" max="3" width="7.1796875" style="1" customWidth="1"/>
    <col min="4" max="4" width="7.1796875" style="119" customWidth="1"/>
    <col min="5" max="7" width="8.1796875" style="1" customWidth="1"/>
    <col min="8" max="8" width="8.54296875" style="1" customWidth="1"/>
    <col min="9" max="10" width="9.26953125" style="1" customWidth="1"/>
    <col min="11" max="12" width="7.1796875" style="1" customWidth="1"/>
    <col min="13" max="13" width="7.54296875" style="119" customWidth="1"/>
    <col min="14" max="15" width="6.7265625" style="1" customWidth="1"/>
    <col min="16" max="16" width="9.7265625" style="1" customWidth="1"/>
    <col min="17" max="16384" width="9.1796875" style="1"/>
  </cols>
  <sheetData>
    <row r="1" spans="1:17" ht="22" customHeight="1" x14ac:dyDescent="0.3">
      <c r="A1" s="243" t="str">
        <f>+'1 In School Youth Part'!A1:N1</f>
        <v>TAB 7 - WIOA TITLE I PARTICIPANT SUMMARY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5"/>
    </row>
    <row r="2" spans="1:17" ht="22" customHeight="1" x14ac:dyDescent="0.3">
      <c r="A2" s="252" t="str">
        <f>'1 In School Youth Part'!$A$2</f>
        <v>FY25 QUARTER ENDING DECEMBER 31, 2024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7" ht="22" customHeight="1" thickBot="1" x14ac:dyDescent="0.35">
      <c r="A3" s="256" t="s">
        <v>54</v>
      </c>
      <c r="B3" s="257"/>
      <c r="C3" s="257"/>
      <c r="D3" s="257"/>
      <c r="E3" s="257"/>
      <c r="F3" s="257"/>
      <c r="G3" s="257"/>
      <c r="H3" s="257"/>
      <c r="I3" s="257"/>
      <c r="J3" s="257"/>
      <c r="K3" s="232"/>
      <c r="L3" s="232"/>
      <c r="M3" s="232"/>
      <c r="N3" s="232"/>
      <c r="O3" s="233"/>
    </row>
    <row r="4" spans="1:17" ht="25.5" customHeight="1" x14ac:dyDescent="0.3">
      <c r="A4" s="237" t="s">
        <v>18</v>
      </c>
      <c r="B4" s="251" t="s">
        <v>55</v>
      </c>
      <c r="C4" s="251"/>
      <c r="D4" s="247"/>
      <c r="E4" s="248" t="s">
        <v>56</v>
      </c>
      <c r="F4" s="249"/>
      <c r="G4" s="250"/>
      <c r="H4" s="248" t="s">
        <v>57</v>
      </c>
      <c r="I4" s="247"/>
      <c r="J4" s="76" t="s">
        <v>58</v>
      </c>
      <c r="K4" s="246" t="s">
        <v>59</v>
      </c>
      <c r="L4" s="247"/>
      <c r="M4" s="215" t="s">
        <v>60</v>
      </c>
      <c r="N4" s="248" t="s">
        <v>61</v>
      </c>
      <c r="O4" s="250"/>
    </row>
    <row r="5" spans="1:17" ht="30" customHeight="1" thickBot="1" x14ac:dyDescent="0.35">
      <c r="A5" s="238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2" customHeight="1" x14ac:dyDescent="0.25">
      <c r="A6" s="18" t="s">
        <v>34</v>
      </c>
      <c r="B6" s="79">
        <v>0</v>
      </c>
      <c r="C6" s="80">
        <v>0</v>
      </c>
      <c r="D6" s="41">
        <f>IF(B6&gt;0,C6/B6,0)</f>
        <v>0</v>
      </c>
      <c r="E6" s="31">
        <v>0</v>
      </c>
      <c r="F6" s="81">
        <v>0</v>
      </c>
      <c r="G6" s="41">
        <f>IF(E6&gt;0,F6/E6,0)</f>
        <v>0</v>
      </c>
      <c r="H6" s="34">
        <v>0</v>
      </c>
      <c r="I6" s="82">
        <v>0</v>
      </c>
      <c r="J6" s="83">
        <v>0</v>
      </c>
      <c r="K6" s="84">
        <f t="shared" ref="K6:K17" si="0">IF((E6+H6)&gt;0,(E6+H6)/B6,0)</f>
        <v>0</v>
      </c>
      <c r="L6" s="33">
        <f>IF(C6&gt;0,(F6+I6)/(C6-J6),0)</f>
        <v>0</v>
      </c>
      <c r="M6" s="85">
        <v>0</v>
      </c>
      <c r="N6" s="31">
        <v>0</v>
      </c>
      <c r="O6" s="86">
        <v>0</v>
      </c>
      <c r="Q6" s="87"/>
    </row>
    <row r="7" spans="1:17" s="29" customFormat="1" ht="22" customHeight="1" x14ac:dyDescent="0.25">
      <c r="A7" s="30" t="s">
        <v>35</v>
      </c>
      <c r="B7" s="79">
        <v>1</v>
      </c>
      <c r="C7" s="80">
        <v>0</v>
      </c>
      <c r="D7" s="41">
        <f t="shared" ref="D7:D21" si="1">IF(B7&gt;0,C7/B7,0)</f>
        <v>0</v>
      </c>
      <c r="E7" s="31">
        <v>0</v>
      </c>
      <c r="F7" s="81">
        <v>0</v>
      </c>
      <c r="G7" s="41">
        <f t="shared" ref="G7:G20" si="2">IF(E7&gt;0,F7/E7,0)</f>
        <v>0</v>
      </c>
      <c r="H7" s="34">
        <v>0</v>
      </c>
      <c r="I7" s="82">
        <v>0</v>
      </c>
      <c r="J7" s="89">
        <v>0</v>
      </c>
      <c r="K7" s="84">
        <f t="shared" si="0"/>
        <v>0</v>
      </c>
      <c r="L7" s="33">
        <f t="shared" ref="L7:L22" si="3">IF(C7&gt;0,(F7+I7)/(C7-J7),0)</f>
        <v>0</v>
      </c>
      <c r="M7" s="85">
        <v>0</v>
      </c>
      <c r="N7" s="31">
        <v>1</v>
      </c>
      <c r="O7" s="86">
        <v>0</v>
      </c>
      <c r="Q7" s="87"/>
    </row>
    <row r="8" spans="1:17" s="29" customFormat="1" ht="22" customHeight="1" x14ac:dyDescent="0.25">
      <c r="A8" s="18" t="s">
        <v>36</v>
      </c>
      <c r="B8" s="90">
        <v>0</v>
      </c>
      <c r="C8" s="47">
        <v>0</v>
      </c>
      <c r="D8" s="41">
        <f t="shared" si="1"/>
        <v>0</v>
      </c>
      <c r="E8" s="39">
        <v>0</v>
      </c>
      <c r="F8" s="91">
        <v>0</v>
      </c>
      <c r="G8" s="41">
        <f t="shared" si="2"/>
        <v>0</v>
      </c>
      <c r="H8" s="92">
        <v>0</v>
      </c>
      <c r="I8" s="93">
        <v>0</v>
      </c>
      <c r="J8" s="94">
        <v>0</v>
      </c>
      <c r="K8" s="84">
        <f t="shared" si="0"/>
        <v>0</v>
      </c>
      <c r="L8" s="33">
        <f t="shared" si="3"/>
        <v>0</v>
      </c>
      <c r="M8" s="95">
        <v>0</v>
      </c>
      <c r="N8" s="39">
        <v>0</v>
      </c>
      <c r="O8" s="70">
        <v>0</v>
      </c>
    </row>
    <row r="9" spans="1:17" s="29" customFormat="1" ht="22" customHeight="1" x14ac:dyDescent="0.25">
      <c r="A9" s="18" t="s">
        <v>37</v>
      </c>
      <c r="B9" s="90">
        <v>0</v>
      </c>
      <c r="C9" s="47">
        <v>0</v>
      </c>
      <c r="D9" s="41">
        <f t="shared" si="1"/>
        <v>0</v>
      </c>
      <c r="E9" s="39">
        <v>0</v>
      </c>
      <c r="F9" s="91">
        <v>0</v>
      </c>
      <c r="G9" s="41">
        <f t="shared" si="2"/>
        <v>0</v>
      </c>
      <c r="H9" s="42">
        <v>0</v>
      </c>
      <c r="I9" s="48">
        <v>0</v>
      </c>
      <c r="J9" s="94">
        <v>0</v>
      </c>
      <c r="K9" s="84">
        <f t="shared" si="0"/>
        <v>0</v>
      </c>
      <c r="L9" s="33">
        <f t="shared" si="3"/>
        <v>0</v>
      </c>
      <c r="M9" s="95">
        <v>0</v>
      </c>
      <c r="N9" s="39">
        <v>0</v>
      </c>
      <c r="O9" s="70">
        <v>0</v>
      </c>
      <c r="Q9" s="87"/>
    </row>
    <row r="10" spans="1:17" s="29" customFormat="1" ht="22" customHeight="1" x14ac:dyDescent="0.25">
      <c r="A10" s="18" t="s">
        <v>38</v>
      </c>
      <c r="B10" s="90">
        <v>0</v>
      </c>
      <c r="C10" s="47">
        <v>0</v>
      </c>
      <c r="D10" s="41">
        <f t="shared" si="1"/>
        <v>0</v>
      </c>
      <c r="E10" s="39">
        <v>0</v>
      </c>
      <c r="F10" s="91">
        <v>0</v>
      </c>
      <c r="G10" s="41">
        <f t="shared" si="2"/>
        <v>0</v>
      </c>
      <c r="H10" s="42">
        <v>0</v>
      </c>
      <c r="I10" s="48">
        <v>0</v>
      </c>
      <c r="J10" s="94">
        <v>0</v>
      </c>
      <c r="K10" s="84">
        <f t="shared" si="0"/>
        <v>0</v>
      </c>
      <c r="L10" s="33">
        <f t="shared" si="3"/>
        <v>0</v>
      </c>
      <c r="M10" s="95">
        <v>0</v>
      </c>
      <c r="N10" s="39">
        <v>0</v>
      </c>
      <c r="O10" s="70">
        <v>0</v>
      </c>
      <c r="Q10" s="87"/>
    </row>
    <row r="11" spans="1:17" s="29" customFormat="1" ht="22" customHeight="1" x14ac:dyDescent="0.25">
      <c r="A11" s="18" t="s">
        <v>39</v>
      </c>
      <c r="B11" s="90">
        <v>0</v>
      </c>
      <c r="C11" s="47">
        <v>0</v>
      </c>
      <c r="D11" s="41">
        <f t="shared" si="1"/>
        <v>0</v>
      </c>
      <c r="E11" s="39">
        <v>0</v>
      </c>
      <c r="F11" s="91">
        <v>0</v>
      </c>
      <c r="G11" s="41">
        <f t="shared" si="2"/>
        <v>0</v>
      </c>
      <c r="H11" s="96">
        <v>0</v>
      </c>
      <c r="I11" s="97">
        <v>0</v>
      </c>
      <c r="J11" s="94">
        <v>0</v>
      </c>
      <c r="K11" s="84">
        <f t="shared" si="0"/>
        <v>0</v>
      </c>
      <c r="L11" s="33">
        <f t="shared" si="3"/>
        <v>0</v>
      </c>
      <c r="M11" s="95">
        <v>0</v>
      </c>
      <c r="N11" s="39">
        <v>0</v>
      </c>
      <c r="O11" s="70">
        <v>0</v>
      </c>
      <c r="Q11" s="87"/>
    </row>
    <row r="12" spans="1:17" s="29" customFormat="1" ht="22" customHeight="1" x14ac:dyDescent="0.25">
      <c r="A12" s="18" t="s">
        <v>40</v>
      </c>
      <c r="B12" s="90">
        <v>0</v>
      </c>
      <c r="C12" s="47">
        <v>0</v>
      </c>
      <c r="D12" s="41">
        <f t="shared" si="1"/>
        <v>0</v>
      </c>
      <c r="E12" s="39">
        <v>0</v>
      </c>
      <c r="F12" s="91">
        <v>0</v>
      </c>
      <c r="G12" s="41">
        <f t="shared" si="2"/>
        <v>0</v>
      </c>
      <c r="H12" s="42">
        <v>0</v>
      </c>
      <c r="I12" s="48">
        <v>0</v>
      </c>
      <c r="J12" s="94">
        <v>0</v>
      </c>
      <c r="K12" s="84">
        <f t="shared" si="0"/>
        <v>0</v>
      </c>
      <c r="L12" s="33">
        <f t="shared" si="3"/>
        <v>0</v>
      </c>
      <c r="M12" s="95">
        <v>0</v>
      </c>
      <c r="N12" s="39">
        <v>0</v>
      </c>
      <c r="O12" s="70">
        <v>0</v>
      </c>
      <c r="Q12" s="87"/>
    </row>
    <row r="13" spans="1:17" s="29" customFormat="1" ht="22" customHeight="1" x14ac:dyDescent="0.25">
      <c r="A13" s="18" t="s">
        <v>41</v>
      </c>
      <c r="B13" s="90">
        <v>15</v>
      </c>
      <c r="C13" s="47">
        <v>1</v>
      </c>
      <c r="D13" s="41">
        <f t="shared" si="1"/>
        <v>6.6666666666666666E-2</v>
      </c>
      <c r="E13" s="39">
        <v>9</v>
      </c>
      <c r="F13" s="91">
        <v>1</v>
      </c>
      <c r="G13" s="41">
        <f t="shared" si="2"/>
        <v>0.1111111111111111</v>
      </c>
      <c r="H13" s="92">
        <v>3</v>
      </c>
      <c r="I13" s="93">
        <v>0</v>
      </c>
      <c r="J13" s="94">
        <v>0</v>
      </c>
      <c r="K13" s="84">
        <f t="shared" si="0"/>
        <v>0.8</v>
      </c>
      <c r="L13" s="33">
        <f t="shared" si="3"/>
        <v>1</v>
      </c>
      <c r="M13" s="95">
        <v>16.75</v>
      </c>
      <c r="N13" s="39">
        <v>13</v>
      </c>
      <c r="O13" s="70">
        <v>1</v>
      </c>
      <c r="Q13" s="87"/>
    </row>
    <row r="14" spans="1:17" s="29" customFormat="1" ht="22" customHeight="1" x14ac:dyDescent="0.25">
      <c r="A14" s="18" t="s">
        <v>42</v>
      </c>
      <c r="B14" s="90">
        <v>0</v>
      </c>
      <c r="C14" s="47">
        <v>0</v>
      </c>
      <c r="D14" s="41">
        <f t="shared" si="1"/>
        <v>0</v>
      </c>
      <c r="E14" s="39">
        <v>0</v>
      </c>
      <c r="F14" s="91">
        <v>0</v>
      </c>
      <c r="G14" s="41">
        <f t="shared" si="2"/>
        <v>0</v>
      </c>
      <c r="H14" s="42">
        <v>0</v>
      </c>
      <c r="I14" s="48">
        <v>0</v>
      </c>
      <c r="J14" s="94">
        <v>0</v>
      </c>
      <c r="K14" s="84">
        <f t="shared" si="0"/>
        <v>0</v>
      </c>
      <c r="L14" s="33">
        <f t="shared" si="3"/>
        <v>0</v>
      </c>
      <c r="M14" s="95">
        <v>0</v>
      </c>
      <c r="N14" s="39">
        <v>0</v>
      </c>
      <c r="O14" s="70">
        <v>0</v>
      </c>
      <c r="Q14" s="87"/>
    </row>
    <row r="15" spans="1:17" s="29" customFormat="1" ht="22" customHeight="1" x14ac:dyDescent="0.25">
      <c r="A15" s="18" t="s">
        <v>43</v>
      </c>
      <c r="B15" s="90">
        <v>53</v>
      </c>
      <c r="C15" s="47">
        <v>57</v>
      </c>
      <c r="D15" s="41">
        <f t="shared" si="1"/>
        <v>1.0754716981132075</v>
      </c>
      <c r="E15" s="39">
        <v>17</v>
      </c>
      <c r="F15" s="91">
        <v>5</v>
      </c>
      <c r="G15" s="41">
        <f t="shared" si="2"/>
        <v>0.29411764705882354</v>
      </c>
      <c r="H15" s="42">
        <v>23</v>
      </c>
      <c r="I15" s="48">
        <v>51</v>
      </c>
      <c r="J15" s="94">
        <v>0</v>
      </c>
      <c r="K15" s="84">
        <f t="shared" si="0"/>
        <v>0.75471698113207553</v>
      </c>
      <c r="L15" s="33">
        <f t="shared" si="3"/>
        <v>0.98245614035087714</v>
      </c>
      <c r="M15" s="95">
        <v>17.45</v>
      </c>
      <c r="N15" s="39">
        <v>35</v>
      </c>
      <c r="O15" s="70">
        <v>54</v>
      </c>
      <c r="Q15" s="87"/>
    </row>
    <row r="16" spans="1:17" s="29" customFormat="1" ht="22" customHeight="1" x14ac:dyDescent="0.25">
      <c r="A16" s="18" t="s">
        <v>44</v>
      </c>
      <c r="B16" s="90">
        <v>10</v>
      </c>
      <c r="C16" s="47">
        <v>2</v>
      </c>
      <c r="D16" s="41">
        <f t="shared" si="1"/>
        <v>0.2</v>
      </c>
      <c r="E16" s="39">
        <v>6</v>
      </c>
      <c r="F16" s="91">
        <v>0</v>
      </c>
      <c r="G16" s="41">
        <f t="shared" si="2"/>
        <v>0</v>
      </c>
      <c r="H16" s="42">
        <v>1</v>
      </c>
      <c r="I16" s="48">
        <v>0</v>
      </c>
      <c r="J16" s="94">
        <v>0</v>
      </c>
      <c r="K16" s="84">
        <f t="shared" si="0"/>
        <v>0.7</v>
      </c>
      <c r="L16" s="33">
        <f t="shared" si="3"/>
        <v>0</v>
      </c>
      <c r="M16" s="95">
        <v>0</v>
      </c>
      <c r="N16" s="39">
        <v>7</v>
      </c>
      <c r="O16" s="70">
        <v>0</v>
      </c>
      <c r="Q16" s="87"/>
    </row>
    <row r="17" spans="1:17" s="29" customFormat="1" ht="22" customHeight="1" x14ac:dyDescent="0.25">
      <c r="A17" s="18" t="s">
        <v>45</v>
      </c>
      <c r="B17" s="90">
        <v>8</v>
      </c>
      <c r="C17" s="47">
        <v>0</v>
      </c>
      <c r="D17" s="41">
        <f t="shared" si="1"/>
        <v>0</v>
      </c>
      <c r="E17" s="39">
        <v>3</v>
      </c>
      <c r="F17" s="91">
        <v>0</v>
      </c>
      <c r="G17" s="41">
        <f t="shared" si="2"/>
        <v>0</v>
      </c>
      <c r="H17" s="42">
        <v>3</v>
      </c>
      <c r="I17" s="48">
        <v>0</v>
      </c>
      <c r="J17" s="94">
        <v>0</v>
      </c>
      <c r="K17" s="84">
        <f t="shared" si="0"/>
        <v>0.75</v>
      </c>
      <c r="L17" s="33">
        <f t="shared" si="3"/>
        <v>0</v>
      </c>
      <c r="M17" s="95">
        <v>0</v>
      </c>
      <c r="N17" s="39">
        <v>6</v>
      </c>
      <c r="O17" s="70">
        <v>0</v>
      </c>
      <c r="Q17" s="87"/>
    </row>
    <row r="18" spans="1:17" s="29" customFormat="1" ht="22" customHeight="1" x14ac:dyDescent="0.25">
      <c r="A18" s="18" t="s">
        <v>46</v>
      </c>
      <c r="B18" s="90">
        <v>12</v>
      </c>
      <c r="C18" s="47">
        <v>4</v>
      </c>
      <c r="D18" s="41">
        <f t="shared" si="1"/>
        <v>0.33333333333333331</v>
      </c>
      <c r="E18" s="39">
        <v>7</v>
      </c>
      <c r="F18" s="91">
        <v>3</v>
      </c>
      <c r="G18" s="41">
        <f t="shared" si="2"/>
        <v>0.42857142857142855</v>
      </c>
      <c r="H18" s="42">
        <v>5</v>
      </c>
      <c r="I18" s="48">
        <v>1</v>
      </c>
      <c r="J18" s="94">
        <v>0</v>
      </c>
      <c r="K18" s="84">
        <f>IF((E18+H18)&gt;0,(E18+H18)/B18,0)</f>
        <v>1</v>
      </c>
      <c r="L18" s="33">
        <f t="shared" si="3"/>
        <v>1</v>
      </c>
      <c r="M18" s="95">
        <v>20.170000000000002</v>
      </c>
      <c r="N18" s="39">
        <v>24</v>
      </c>
      <c r="O18" s="70">
        <v>4</v>
      </c>
      <c r="Q18" s="87"/>
    </row>
    <row r="19" spans="1:17" s="29" customFormat="1" ht="22" customHeight="1" x14ac:dyDescent="0.25">
      <c r="A19" s="18" t="s">
        <v>47</v>
      </c>
      <c r="B19" s="90">
        <v>0</v>
      </c>
      <c r="C19" s="47">
        <v>1</v>
      </c>
      <c r="D19" s="41">
        <f t="shared" si="1"/>
        <v>0</v>
      </c>
      <c r="E19" s="39">
        <v>0</v>
      </c>
      <c r="F19" s="91">
        <v>1</v>
      </c>
      <c r="G19" s="41">
        <f t="shared" si="2"/>
        <v>0</v>
      </c>
      <c r="H19" s="34">
        <v>0</v>
      </c>
      <c r="I19" s="82">
        <v>0</v>
      </c>
      <c r="J19" s="83">
        <v>0</v>
      </c>
      <c r="K19" s="84">
        <f t="shared" ref="K19:K22" si="4">IF((E19+H19)&gt;0,(E19+H19)/B19,0)</f>
        <v>0</v>
      </c>
      <c r="L19" s="33">
        <f t="shared" si="3"/>
        <v>1</v>
      </c>
      <c r="M19" s="95">
        <v>16</v>
      </c>
      <c r="N19" s="39">
        <v>0</v>
      </c>
      <c r="O19" s="70">
        <v>0</v>
      </c>
      <c r="Q19" s="87"/>
    </row>
    <row r="20" spans="1:17" s="29" customFormat="1" ht="22" customHeight="1" x14ac:dyDescent="0.25">
      <c r="A20" s="18" t="s">
        <v>48</v>
      </c>
      <c r="B20" s="212">
        <v>0</v>
      </c>
      <c r="C20" s="43">
        <v>0</v>
      </c>
      <c r="D20" s="41">
        <f t="shared" si="1"/>
        <v>0</v>
      </c>
      <c r="E20" s="39">
        <v>0</v>
      </c>
      <c r="F20" s="91">
        <v>0</v>
      </c>
      <c r="G20" s="41">
        <f t="shared" si="2"/>
        <v>0</v>
      </c>
      <c r="H20" s="34">
        <v>0</v>
      </c>
      <c r="I20" s="82">
        <v>0</v>
      </c>
      <c r="J20" s="83">
        <v>0</v>
      </c>
      <c r="K20" s="84">
        <f t="shared" si="4"/>
        <v>0</v>
      </c>
      <c r="L20" s="33">
        <f t="shared" si="3"/>
        <v>0</v>
      </c>
      <c r="M20" s="95">
        <v>0</v>
      </c>
      <c r="N20" s="39">
        <v>0</v>
      </c>
      <c r="O20" s="70">
        <v>0</v>
      </c>
      <c r="Q20" s="87"/>
    </row>
    <row r="21" spans="1:17" s="29" customFormat="1" ht="22" customHeight="1" thickBot="1" x14ac:dyDescent="0.3">
      <c r="A21" s="49" t="s">
        <v>49</v>
      </c>
      <c r="B21" s="98">
        <v>27</v>
      </c>
      <c r="C21" s="99">
        <v>4</v>
      </c>
      <c r="D21" s="41">
        <f t="shared" si="1"/>
        <v>0.14814814814814814</v>
      </c>
      <c r="E21" s="100">
        <v>13</v>
      </c>
      <c r="F21" s="101">
        <v>2</v>
      </c>
      <c r="G21" s="88">
        <f>IF(E21&gt;0,F21/E21,0)</f>
        <v>0.15384615384615385</v>
      </c>
      <c r="H21" s="92">
        <v>10</v>
      </c>
      <c r="I21" s="93">
        <v>1</v>
      </c>
      <c r="J21" s="89">
        <v>0</v>
      </c>
      <c r="K21" s="122">
        <f t="shared" si="4"/>
        <v>0.85185185185185186</v>
      </c>
      <c r="L21" s="88">
        <f t="shared" si="3"/>
        <v>0.75</v>
      </c>
      <c r="M21" s="102">
        <v>19.5</v>
      </c>
      <c r="N21" s="100">
        <v>23</v>
      </c>
      <c r="O21" s="103">
        <v>2</v>
      </c>
      <c r="Q21" s="87"/>
    </row>
    <row r="22" spans="1:17" s="29" customFormat="1" ht="22" customHeight="1" thickBot="1" x14ac:dyDescent="0.3">
      <c r="A22" s="58" t="s">
        <v>50</v>
      </c>
      <c r="B22" s="104">
        <f>SUM(B6:B21)</f>
        <v>126</v>
      </c>
      <c r="C22" s="74">
        <f>SUM(C6:C21)</f>
        <v>69</v>
      </c>
      <c r="D22" s="61">
        <f t="shared" ref="D22" si="5">C22/B22</f>
        <v>0.54761904761904767</v>
      </c>
      <c r="E22" s="59">
        <f>SUM(E6:E21)</f>
        <v>55</v>
      </c>
      <c r="F22" s="105">
        <f>SUM(F6:F21)</f>
        <v>12</v>
      </c>
      <c r="G22" s="61">
        <f t="shared" ref="G22" si="6">F22/E22</f>
        <v>0.21818181818181817</v>
      </c>
      <c r="H22" s="106">
        <f>SUM(H6:H21)</f>
        <v>45</v>
      </c>
      <c r="I22" s="107">
        <f>SUM(I6:I21)</f>
        <v>53</v>
      </c>
      <c r="J22" s="108">
        <f>SUM(J6:J21)</f>
        <v>0</v>
      </c>
      <c r="K22" s="109">
        <f t="shared" si="4"/>
        <v>0.79365079365079361</v>
      </c>
      <c r="L22" s="61">
        <f t="shared" si="3"/>
        <v>0.94202898550724634</v>
      </c>
      <c r="M22" s="110">
        <v>18.2925</v>
      </c>
      <c r="N22" s="59">
        <f>SUM(N6:N21)</f>
        <v>109</v>
      </c>
      <c r="O22" s="62">
        <f>SUM(O6:O21)</f>
        <v>61</v>
      </c>
      <c r="Q22" s="111"/>
    </row>
    <row r="23" spans="1:17" s="29" customFormat="1" ht="12.75" customHeight="1" x14ac:dyDescent="0.25">
      <c r="A23" s="112"/>
      <c r="B23" s="113"/>
      <c r="C23" s="114"/>
      <c r="D23" s="115"/>
      <c r="E23" s="114"/>
      <c r="F23" s="114"/>
      <c r="G23" s="115"/>
      <c r="H23" s="116"/>
      <c r="I23" s="114"/>
      <c r="J23" s="114"/>
      <c r="K23" s="115"/>
      <c r="L23" s="115"/>
      <c r="M23" s="117"/>
      <c r="N23" s="114"/>
      <c r="O23" s="93"/>
      <c r="Q23" s="111"/>
    </row>
    <row r="24" spans="1:17" s="29" customFormat="1" ht="17.25" customHeight="1" x14ac:dyDescent="0.35">
      <c r="A24" s="258" t="s">
        <v>63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60"/>
      <c r="Q24" s="111"/>
    </row>
    <row r="25" spans="1:17" s="29" customFormat="1" ht="12" customHeight="1" x14ac:dyDescent="0.35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3"/>
      <c r="Q25" s="111"/>
    </row>
    <row r="26" spans="1:17" ht="6.75" customHeight="1" thickBot="1" x14ac:dyDescent="0.4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topLeftCell="A5" zoomScale="75" zoomScaleNormal="75" workbookViewId="0">
      <selection activeCell="A20" sqref="A20:O20"/>
    </sheetView>
  </sheetViews>
  <sheetFormatPr defaultColWidth="9.1796875" defaultRowHeight="13" x14ac:dyDescent="0.3"/>
  <cols>
    <col min="1" max="1" width="19.1796875" style="1" customWidth="1"/>
    <col min="2" max="2" width="7.1796875" style="118" customWidth="1"/>
    <col min="3" max="3" width="7.1796875" style="1" customWidth="1"/>
    <col min="4" max="4" width="7.1796875" style="119" customWidth="1"/>
    <col min="5" max="7" width="8.1796875" style="1" customWidth="1"/>
    <col min="8" max="8" width="8.54296875" style="1" customWidth="1"/>
    <col min="9" max="10" width="9.26953125" style="1" customWidth="1"/>
    <col min="11" max="12" width="7.1796875" style="1" customWidth="1"/>
    <col min="13" max="13" width="7.54296875" style="119" customWidth="1"/>
    <col min="14" max="15" width="6.7265625" style="1" customWidth="1"/>
    <col min="16" max="16" width="9.7265625" style="1" customWidth="1"/>
    <col min="17" max="16384" width="9.1796875" style="1"/>
  </cols>
  <sheetData>
    <row r="1" spans="1:17" ht="22" customHeight="1" x14ac:dyDescent="0.3">
      <c r="A1" s="243" t="str">
        <f>+'1 In School Youth Part'!A1:N1</f>
        <v>TAB 7 - WIOA TITLE I PARTICIPANT SUMMARY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5"/>
    </row>
    <row r="2" spans="1:17" ht="22" customHeight="1" x14ac:dyDescent="0.3">
      <c r="A2" s="252" t="str">
        <f>'1 In School Youth Part'!$A$2</f>
        <v>FY25 QUARTER ENDING DECEMBER 31, 2024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7" ht="22" customHeight="1" thickBot="1" x14ac:dyDescent="0.35">
      <c r="A3" s="256" t="s">
        <v>64</v>
      </c>
      <c r="B3" s="257"/>
      <c r="C3" s="257"/>
      <c r="D3" s="257"/>
      <c r="E3" s="257"/>
      <c r="F3" s="257"/>
      <c r="G3" s="257"/>
      <c r="H3" s="257"/>
      <c r="I3" s="257"/>
      <c r="J3" s="257"/>
      <c r="K3" s="232"/>
      <c r="L3" s="232"/>
      <c r="M3" s="232"/>
      <c r="N3" s="232"/>
      <c r="O3" s="233"/>
    </row>
    <row r="4" spans="1:17" ht="25.5" customHeight="1" x14ac:dyDescent="0.3">
      <c r="A4" s="237" t="s">
        <v>18</v>
      </c>
      <c r="B4" s="251" t="s">
        <v>55</v>
      </c>
      <c r="C4" s="251"/>
      <c r="D4" s="247"/>
      <c r="E4" s="248" t="s">
        <v>56</v>
      </c>
      <c r="F4" s="249"/>
      <c r="G4" s="250"/>
      <c r="H4" s="248" t="s">
        <v>57</v>
      </c>
      <c r="I4" s="247"/>
      <c r="J4" s="76" t="s">
        <v>58</v>
      </c>
      <c r="K4" s="246" t="s">
        <v>59</v>
      </c>
      <c r="L4" s="247"/>
      <c r="M4" s="215" t="s">
        <v>60</v>
      </c>
      <c r="N4" s="248" t="s">
        <v>61</v>
      </c>
      <c r="O4" s="250"/>
    </row>
    <row r="5" spans="1:17" ht="30" customHeight="1" thickBot="1" x14ac:dyDescent="0.35">
      <c r="A5" s="238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2" customHeight="1" x14ac:dyDescent="0.25">
      <c r="A6" s="18" t="s">
        <v>34</v>
      </c>
      <c r="B6" s="79">
        <v>29</v>
      </c>
      <c r="C6" s="80">
        <v>8</v>
      </c>
      <c r="D6" s="33">
        <f t="shared" ref="D6:D22" si="0">C6/B6</f>
        <v>0.27586206896551724</v>
      </c>
      <c r="E6" s="31">
        <v>15</v>
      </c>
      <c r="F6" s="81">
        <v>5</v>
      </c>
      <c r="G6" s="33">
        <f t="shared" ref="G6:G22" si="1">F6/E6</f>
        <v>0.33333333333333331</v>
      </c>
      <c r="H6" s="34">
        <v>6</v>
      </c>
      <c r="I6" s="82">
        <v>0</v>
      </c>
      <c r="J6" s="83">
        <v>0</v>
      </c>
      <c r="K6" s="120">
        <f>(E6+H6)/B6</f>
        <v>0.72413793103448276</v>
      </c>
      <c r="L6" s="33">
        <f>IF(C6&gt;0,(F6+I6)/(C6-J6),0)</f>
        <v>0.625</v>
      </c>
      <c r="M6" s="85">
        <v>15.8</v>
      </c>
      <c r="N6" s="31">
        <v>17</v>
      </c>
      <c r="O6" s="86">
        <v>1</v>
      </c>
      <c r="Q6" s="87"/>
    </row>
    <row r="7" spans="1:17" s="29" customFormat="1" ht="22" customHeight="1" x14ac:dyDescent="0.25">
      <c r="A7" s="30" t="s">
        <v>35</v>
      </c>
      <c r="B7" s="79">
        <v>55</v>
      </c>
      <c r="C7" s="80">
        <v>18</v>
      </c>
      <c r="D7" s="88">
        <f t="shared" si="0"/>
        <v>0.32727272727272727</v>
      </c>
      <c r="E7" s="31">
        <v>16</v>
      </c>
      <c r="F7" s="81">
        <v>2</v>
      </c>
      <c r="G7" s="33">
        <f t="shared" si="1"/>
        <v>0.125</v>
      </c>
      <c r="H7" s="34">
        <v>24</v>
      </c>
      <c r="I7" s="82">
        <v>2</v>
      </c>
      <c r="J7" s="89">
        <v>0</v>
      </c>
      <c r="K7" s="84">
        <f>(E7+H7)/B7</f>
        <v>0.72727272727272729</v>
      </c>
      <c r="L7" s="33">
        <f t="shared" ref="L7:L22" si="2">IF(C7&gt;0,(F7+I7)/(C7-J7),0)</f>
        <v>0.22222222222222221</v>
      </c>
      <c r="M7" s="85">
        <v>22</v>
      </c>
      <c r="N7" s="31">
        <v>34</v>
      </c>
      <c r="O7" s="86">
        <v>9</v>
      </c>
      <c r="Q7" s="87"/>
    </row>
    <row r="8" spans="1:17" s="29" customFormat="1" ht="22" customHeight="1" x14ac:dyDescent="0.25">
      <c r="A8" s="18" t="s">
        <v>36</v>
      </c>
      <c r="B8" s="90">
        <v>16</v>
      </c>
      <c r="C8" s="47">
        <v>4</v>
      </c>
      <c r="D8" s="41">
        <f t="shared" si="0"/>
        <v>0.25</v>
      </c>
      <c r="E8" s="39">
        <v>8</v>
      </c>
      <c r="F8" s="91">
        <v>2</v>
      </c>
      <c r="G8" s="88">
        <f t="shared" si="1"/>
        <v>0.25</v>
      </c>
      <c r="H8" s="92">
        <v>3</v>
      </c>
      <c r="I8" s="93">
        <v>1</v>
      </c>
      <c r="J8" s="94">
        <v>0</v>
      </c>
      <c r="K8" s="84">
        <f t="shared" ref="K8:K22" si="3">(E8+H8)/B8</f>
        <v>0.6875</v>
      </c>
      <c r="L8" s="33">
        <f t="shared" si="2"/>
        <v>0.75</v>
      </c>
      <c r="M8" s="95">
        <v>15.375</v>
      </c>
      <c r="N8" s="39">
        <v>10</v>
      </c>
      <c r="O8" s="70">
        <v>4</v>
      </c>
    </row>
    <row r="9" spans="1:17" s="29" customFormat="1" ht="22" customHeight="1" x14ac:dyDescent="0.25">
      <c r="A9" s="18" t="s">
        <v>37</v>
      </c>
      <c r="B9" s="90">
        <v>20</v>
      </c>
      <c r="C9" s="47">
        <v>23</v>
      </c>
      <c r="D9" s="41">
        <f t="shared" si="0"/>
        <v>1.1499999999999999</v>
      </c>
      <c r="E9" s="39">
        <v>15</v>
      </c>
      <c r="F9" s="91">
        <v>1</v>
      </c>
      <c r="G9" s="41">
        <f t="shared" si="1"/>
        <v>6.6666666666666666E-2</v>
      </c>
      <c r="H9" s="42">
        <v>0</v>
      </c>
      <c r="I9" s="48">
        <v>0</v>
      </c>
      <c r="J9" s="94">
        <v>0</v>
      </c>
      <c r="K9" s="84">
        <f t="shared" si="3"/>
        <v>0.75</v>
      </c>
      <c r="L9" s="33">
        <f t="shared" si="2"/>
        <v>4.3478260869565216E-2</v>
      </c>
      <c r="M9" s="95">
        <v>20.45</v>
      </c>
      <c r="N9" s="39">
        <v>20</v>
      </c>
      <c r="O9" s="70">
        <v>2</v>
      </c>
      <c r="Q9" s="87"/>
    </row>
    <row r="10" spans="1:17" s="29" customFormat="1" ht="22" customHeight="1" x14ac:dyDescent="0.25">
      <c r="A10" s="18" t="s">
        <v>38</v>
      </c>
      <c r="B10" s="90">
        <v>35</v>
      </c>
      <c r="C10" s="47">
        <v>16</v>
      </c>
      <c r="D10" s="41">
        <f t="shared" si="0"/>
        <v>0.45714285714285713</v>
      </c>
      <c r="E10" s="39">
        <v>23</v>
      </c>
      <c r="F10" s="91">
        <v>7</v>
      </c>
      <c r="G10" s="41">
        <f t="shared" si="1"/>
        <v>0.30434782608695654</v>
      </c>
      <c r="H10" s="42">
        <v>5</v>
      </c>
      <c r="I10" s="48">
        <v>3</v>
      </c>
      <c r="J10" s="94">
        <v>2</v>
      </c>
      <c r="K10" s="84">
        <f t="shared" si="3"/>
        <v>0.8</v>
      </c>
      <c r="L10" s="33">
        <f t="shared" si="2"/>
        <v>0.7142857142857143</v>
      </c>
      <c r="M10" s="95">
        <v>19.195714285714299</v>
      </c>
      <c r="N10" s="39">
        <v>21</v>
      </c>
      <c r="O10" s="70">
        <v>10</v>
      </c>
      <c r="Q10" s="87"/>
    </row>
    <row r="11" spans="1:17" s="29" customFormat="1" ht="22" customHeight="1" x14ac:dyDescent="0.25">
      <c r="A11" s="18" t="s">
        <v>39</v>
      </c>
      <c r="B11" s="90">
        <v>71</v>
      </c>
      <c r="C11" s="47">
        <v>32</v>
      </c>
      <c r="D11" s="41">
        <f t="shared" si="0"/>
        <v>0.45070422535211269</v>
      </c>
      <c r="E11" s="39">
        <v>38</v>
      </c>
      <c r="F11" s="91">
        <v>17</v>
      </c>
      <c r="G11" s="121">
        <f t="shared" si="1"/>
        <v>0.44736842105263158</v>
      </c>
      <c r="H11" s="96">
        <v>12</v>
      </c>
      <c r="I11" s="97">
        <v>8</v>
      </c>
      <c r="J11" s="94">
        <v>0</v>
      </c>
      <c r="K11" s="84">
        <f t="shared" si="3"/>
        <v>0.70422535211267601</v>
      </c>
      <c r="L11" s="33">
        <f t="shared" si="2"/>
        <v>0.78125</v>
      </c>
      <c r="M11" s="95">
        <v>18.823529411764699</v>
      </c>
      <c r="N11" s="39">
        <v>50</v>
      </c>
      <c r="O11" s="70">
        <v>26</v>
      </c>
      <c r="Q11" s="87"/>
    </row>
    <row r="12" spans="1:17" s="29" customFormat="1" ht="22" customHeight="1" x14ac:dyDescent="0.25">
      <c r="A12" s="18" t="s">
        <v>40</v>
      </c>
      <c r="B12" s="90">
        <v>18</v>
      </c>
      <c r="C12" s="47">
        <v>15</v>
      </c>
      <c r="D12" s="41">
        <f t="shared" si="0"/>
        <v>0.83333333333333337</v>
      </c>
      <c r="E12" s="39">
        <v>7</v>
      </c>
      <c r="F12" s="91">
        <v>0</v>
      </c>
      <c r="G12" s="41">
        <f t="shared" si="1"/>
        <v>0</v>
      </c>
      <c r="H12" s="42">
        <v>4</v>
      </c>
      <c r="I12" s="48">
        <v>1</v>
      </c>
      <c r="J12" s="94">
        <v>1</v>
      </c>
      <c r="K12" s="84">
        <f t="shared" si="3"/>
        <v>0.61111111111111116</v>
      </c>
      <c r="L12" s="33">
        <f t="shared" si="2"/>
        <v>7.1428571428571425E-2</v>
      </c>
      <c r="M12" s="95">
        <v>0</v>
      </c>
      <c r="N12" s="39">
        <v>11</v>
      </c>
      <c r="O12" s="70">
        <v>0</v>
      </c>
      <c r="Q12" s="87"/>
    </row>
    <row r="13" spans="1:17" s="29" customFormat="1" ht="22" customHeight="1" x14ac:dyDescent="0.25">
      <c r="A13" s="18" t="s">
        <v>41</v>
      </c>
      <c r="B13" s="90">
        <v>25</v>
      </c>
      <c r="C13" s="47">
        <v>6</v>
      </c>
      <c r="D13" s="41">
        <f t="shared" si="0"/>
        <v>0.24</v>
      </c>
      <c r="E13" s="39">
        <v>17</v>
      </c>
      <c r="F13" s="91">
        <v>4</v>
      </c>
      <c r="G13" s="88">
        <f t="shared" si="1"/>
        <v>0.23529411764705882</v>
      </c>
      <c r="H13" s="92">
        <v>3</v>
      </c>
      <c r="I13" s="93">
        <v>0</v>
      </c>
      <c r="J13" s="94">
        <v>0</v>
      </c>
      <c r="K13" s="84">
        <f t="shared" si="3"/>
        <v>0.8</v>
      </c>
      <c r="L13" s="33">
        <f t="shared" si="2"/>
        <v>0.66666666666666663</v>
      </c>
      <c r="M13" s="95">
        <v>17.5625</v>
      </c>
      <c r="N13" s="39">
        <v>19</v>
      </c>
      <c r="O13" s="70">
        <v>4</v>
      </c>
      <c r="Q13" s="87"/>
    </row>
    <row r="14" spans="1:17" s="29" customFormat="1" ht="22" customHeight="1" x14ac:dyDescent="0.25">
      <c r="A14" s="18" t="s">
        <v>42</v>
      </c>
      <c r="B14" s="90">
        <v>59</v>
      </c>
      <c r="C14" s="47">
        <v>24</v>
      </c>
      <c r="D14" s="41">
        <f t="shared" si="0"/>
        <v>0.40677966101694918</v>
      </c>
      <c r="E14" s="39">
        <v>29</v>
      </c>
      <c r="F14" s="91">
        <v>6</v>
      </c>
      <c r="G14" s="41">
        <f t="shared" si="1"/>
        <v>0.20689655172413793</v>
      </c>
      <c r="H14" s="42">
        <v>20</v>
      </c>
      <c r="I14" s="48">
        <v>0</v>
      </c>
      <c r="J14" s="94">
        <v>0</v>
      </c>
      <c r="K14" s="84">
        <f t="shared" si="3"/>
        <v>0.83050847457627119</v>
      </c>
      <c r="L14" s="33">
        <f t="shared" si="2"/>
        <v>0.25</v>
      </c>
      <c r="M14" s="95">
        <v>16.636666666666699</v>
      </c>
      <c r="N14" s="39">
        <v>48</v>
      </c>
      <c r="O14" s="70">
        <v>8</v>
      </c>
      <c r="Q14" s="87"/>
    </row>
    <row r="15" spans="1:17" s="29" customFormat="1" ht="22" customHeight="1" x14ac:dyDescent="0.25">
      <c r="A15" s="18" t="s">
        <v>43</v>
      </c>
      <c r="B15" s="90">
        <v>55</v>
      </c>
      <c r="C15" s="47">
        <v>37</v>
      </c>
      <c r="D15" s="41">
        <f t="shared" si="0"/>
        <v>0.67272727272727273</v>
      </c>
      <c r="E15" s="39">
        <v>11</v>
      </c>
      <c r="F15" s="91">
        <v>3</v>
      </c>
      <c r="G15" s="41">
        <f t="shared" si="1"/>
        <v>0.27272727272727271</v>
      </c>
      <c r="H15" s="42">
        <v>30</v>
      </c>
      <c r="I15" s="48">
        <v>14</v>
      </c>
      <c r="J15" s="94">
        <v>4</v>
      </c>
      <c r="K15" s="84">
        <f t="shared" si="3"/>
        <v>0.74545454545454548</v>
      </c>
      <c r="L15" s="33">
        <f t="shared" si="2"/>
        <v>0.51515151515151514</v>
      </c>
      <c r="M15" s="95">
        <v>18</v>
      </c>
      <c r="N15" s="39">
        <v>37</v>
      </c>
      <c r="O15" s="70">
        <v>19</v>
      </c>
      <c r="Q15" s="87"/>
    </row>
    <row r="16" spans="1:17" s="29" customFormat="1" ht="22" customHeight="1" x14ac:dyDescent="0.25">
      <c r="A16" s="18" t="s">
        <v>44</v>
      </c>
      <c r="B16" s="90">
        <v>29</v>
      </c>
      <c r="C16" s="47">
        <v>6</v>
      </c>
      <c r="D16" s="41">
        <f t="shared" si="0"/>
        <v>0.20689655172413793</v>
      </c>
      <c r="E16" s="39">
        <v>19</v>
      </c>
      <c r="F16" s="91">
        <v>1</v>
      </c>
      <c r="G16" s="41">
        <f t="shared" si="1"/>
        <v>5.2631578947368418E-2</v>
      </c>
      <c r="H16" s="42">
        <v>2</v>
      </c>
      <c r="I16" s="48">
        <v>0</v>
      </c>
      <c r="J16" s="94">
        <v>0</v>
      </c>
      <c r="K16" s="84">
        <f t="shared" si="3"/>
        <v>0.72413793103448276</v>
      </c>
      <c r="L16" s="33">
        <f t="shared" si="2"/>
        <v>0.16666666666666666</v>
      </c>
      <c r="M16" s="95">
        <v>18</v>
      </c>
      <c r="N16" s="39">
        <v>21</v>
      </c>
      <c r="O16" s="70">
        <v>2</v>
      </c>
      <c r="Q16" s="87"/>
    </row>
    <row r="17" spans="1:17" s="29" customFormat="1" ht="22" customHeight="1" x14ac:dyDescent="0.25">
      <c r="A17" s="18" t="s">
        <v>45</v>
      </c>
      <c r="B17" s="90">
        <v>23</v>
      </c>
      <c r="C17" s="47">
        <v>3</v>
      </c>
      <c r="D17" s="41">
        <f t="shared" si="0"/>
        <v>0.13043478260869565</v>
      </c>
      <c r="E17" s="39">
        <v>13</v>
      </c>
      <c r="F17" s="91">
        <v>1</v>
      </c>
      <c r="G17" s="41">
        <f t="shared" si="1"/>
        <v>7.6923076923076927E-2</v>
      </c>
      <c r="H17" s="42">
        <v>4</v>
      </c>
      <c r="I17" s="48">
        <v>0</v>
      </c>
      <c r="J17" s="94">
        <v>1</v>
      </c>
      <c r="K17" s="84">
        <f t="shared" si="3"/>
        <v>0.73913043478260865</v>
      </c>
      <c r="L17" s="33">
        <f t="shared" si="2"/>
        <v>0.5</v>
      </c>
      <c r="M17" s="95">
        <v>20</v>
      </c>
      <c r="N17" s="39">
        <v>16</v>
      </c>
      <c r="O17" s="70">
        <v>0</v>
      </c>
      <c r="Q17" s="87"/>
    </row>
    <row r="18" spans="1:17" s="29" customFormat="1" ht="22" customHeight="1" x14ac:dyDescent="0.25">
      <c r="A18" s="18" t="s">
        <v>46</v>
      </c>
      <c r="B18" s="90">
        <v>58</v>
      </c>
      <c r="C18" s="47">
        <v>30</v>
      </c>
      <c r="D18" s="41">
        <f t="shared" si="0"/>
        <v>0.51724137931034486</v>
      </c>
      <c r="E18" s="39">
        <v>35</v>
      </c>
      <c r="F18" s="91">
        <v>18</v>
      </c>
      <c r="G18" s="41">
        <f t="shared" si="1"/>
        <v>0.51428571428571423</v>
      </c>
      <c r="H18" s="42">
        <v>23</v>
      </c>
      <c r="I18" s="48">
        <v>7</v>
      </c>
      <c r="J18" s="94">
        <v>0</v>
      </c>
      <c r="K18" s="84">
        <f t="shared" si="3"/>
        <v>1</v>
      </c>
      <c r="L18" s="33">
        <f t="shared" si="2"/>
        <v>0.83333333333333337</v>
      </c>
      <c r="M18" s="95">
        <v>20.04</v>
      </c>
      <c r="N18" s="39">
        <v>35</v>
      </c>
      <c r="O18" s="70">
        <v>19</v>
      </c>
      <c r="Q18" s="87"/>
    </row>
    <row r="19" spans="1:17" s="29" customFormat="1" ht="22" customHeight="1" x14ac:dyDescent="0.25">
      <c r="A19" s="18" t="s">
        <v>47</v>
      </c>
      <c r="B19" s="90">
        <v>41</v>
      </c>
      <c r="C19" s="47">
        <v>6</v>
      </c>
      <c r="D19" s="41">
        <f t="shared" si="0"/>
        <v>0.14634146341463414</v>
      </c>
      <c r="E19" s="39">
        <v>28</v>
      </c>
      <c r="F19" s="91">
        <v>1</v>
      </c>
      <c r="G19" s="33">
        <f t="shared" si="1"/>
        <v>3.5714285714285712E-2</v>
      </c>
      <c r="H19" s="34">
        <v>8</v>
      </c>
      <c r="I19" s="82">
        <v>0</v>
      </c>
      <c r="J19" s="83">
        <v>1</v>
      </c>
      <c r="K19" s="84">
        <f t="shared" si="3"/>
        <v>0.87804878048780488</v>
      </c>
      <c r="L19" s="33">
        <f t="shared" si="2"/>
        <v>0.2</v>
      </c>
      <c r="M19" s="95">
        <v>20.5</v>
      </c>
      <c r="N19" s="39">
        <v>28</v>
      </c>
      <c r="O19" s="70">
        <v>3</v>
      </c>
      <c r="Q19" s="87"/>
    </row>
    <row r="20" spans="1:17" s="29" customFormat="1" ht="22" customHeight="1" x14ac:dyDescent="0.25">
      <c r="A20" s="18" t="s">
        <v>48</v>
      </c>
      <c r="B20" s="90">
        <v>41</v>
      </c>
      <c r="C20" s="47">
        <v>10</v>
      </c>
      <c r="D20" s="41">
        <f t="shared" si="0"/>
        <v>0.24390243902439024</v>
      </c>
      <c r="E20" s="39">
        <v>28</v>
      </c>
      <c r="F20" s="91">
        <v>5</v>
      </c>
      <c r="G20" s="33">
        <f t="shared" si="1"/>
        <v>0.17857142857142858</v>
      </c>
      <c r="H20" s="34">
        <v>6</v>
      </c>
      <c r="I20" s="82">
        <v>1</v>
      </c>
      <c r="J20" s="83">
        <v>1</v>
      </c>
      <c r="K20" s="84">
        <f t="shared" si="3"/>
        <v>0.82926829268292679</v>
      </c>
      <c r="L20" s="33">
        <f t="shared" si="2"/>
        <v>0.66666666666666663</v>
      </c>
      <c r="M20" s="95">
        <v>17.2</v>
      </c>
      <c r="N20" s="39">
        <v>33</v>
      </c>
      <c r="O20" s="70">
        <v>8</v>
      </c>
      <c r="P20" s="28"/>
      <c r="Q20" s="87"/>
    </row>
    <row r="21" spans="1:17" s="29" customFormat="1" ht="22" customHeight="1" thickBot="1" x14ac:dyDescent="0.3">
      <c r="A21" s="49" t="s">
        <v>49</v>
      </c>
      <c r="B21" s="98">
        <v>82</v>
      </c>
      <c r="C21" s="99">
        <v>18</v>
      </c>
      <c r="D21" s="52">
        <f t="shared" si="0"/>
        <v>0.21951219512195122</v>
      </c>
      <c r="E21" s="100">
        <v>40</v>
      </c>
      <c r="F21" s="101">
        <v>4</v>
      </c>
      <c r="G21" s="88">
        <f t="shared" si="1"/>
        <v>0.1</v>
      </c>
      <c r="H21" s="92">
        <v>30</v>
      </c>
      <c r="I21" s="93">
        <v>4</v>
      </c>
      <c r="J21" s="89">
        <v>0</v>
      </c>
      <c r="K21" s="122">
        <f t="shared" si="3"/>
        <v>0.85365853658536583</v>
      </c>
      <c r="L21" s="88">
        <f t="shared" si="2"/>
        <v>0.44444444444444442</v>
      </c>
      <c r="M21" s="102">
        <v>18.125</v>
      </c>
      <c r="N21" s="100">
        <v>71</v>
      </c>
      <c r="O21" s="103">
        <v>7</v>
      </c>
      <c r="Q21" s="87"/>
    </row>
    <row r="22" spans="1:17" s="29" customFormat="1" ht="22" customHeight="1" thickBot="1" x14ac:dyDescent="0.3">
      <c r="A22" s="58" t="s">
        <v>50</v>
      </c>
      <c r="B22" s="104">
        <f>SUM(B6:B21)</f>
        <v>657</v>
      </c>
      <c r="C22" s="74">
        <f>SUM(C6:C21)</f>
        <v>256</v>
      </c>
      <c r="D22" s="61">
        <f t="shared" si="0"/>
        <v>0.38964992389649922</v>
      </c>
      <c r="E22" s="59">
        <f>SUM(E6:E21)</f>
        <v>342</v>
      </c>
      <c r="F22" s="105">
        <f>SUM(F6:F21)</f>
        <v>77</v>
      </c>
      <c r="G22" s="61">
        <f t="shared" si="1"/>
        <v>0.22514619883040934</v>
      </c>
      <c r="H22" s="106">
        <f>SUM(H6:H21)</f>
        <v>180</v>
      </c>
      <c r="I22" s="107">
        <f>SUM(I6:I21)</f>
        <v>41</v>
      </c>
      <c r="J22" s="108">
        <f>SUM(J6:J21)</f>
        <v>10</v>
      </c>
      <c r="K22" s="109">
        <f t="shared" si="3"/>
        <v>0.79452054794520544</v>
      </c>
      <c r="L22" s="61">
        <f t="shared" si="2"/>
        <v>0.47967479674796748</v>
      </c>
      <c r="M22" s="110">
        <v>18.576103896103898</v>
      </c>
      <c r="N22" s="59">
        <f>SUM(N6:N21)</f>
        <v>471</v>
      </c>
      <c r="O22" s="62">
        <f>SUM(O6:O21)</f>
        <v>122</v>
      </c>
      <c r="Q22" s="111"/>
    </row>
    <row r="23" spans="1:17" s="29" customFormat="1" ht="12.75" customHeight="1" x14ac:dyDescent="0.25">
      <c r="A23" s="112"/>
      <c r="B23" s="113"/>
      <c r="C23" s="114"/>
      <c r="D23" s="115"/>
      <c r="E23" s="114"/>
      <c r="F23" s="114"/>
      <c r="G23" s="115"/>
      <c r="H23" s="116"/>
      <c r="I23" s="114"/>
      <c r="J23" s="114"/>
      <c r="K23" s="115"/>
      <c r="L23" s="115"/>
      <c r="M23" s="117"/>
      <c r="N23" s="114"/>
      <c r="O23" s="93"/>
      <c r="Q23" s="111"/>
    </row>
    <row r="24" spans="1:17" s="29" customFormat="1" ht="17.25" customHeight="1" x14ac:dyDescent="0.35">
      <c r="A24" s="261" t="s">
        <v>63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3"/>
      <c r="Q24" s="111"/>
    </row>
    <row r="25" spans="1:17" s="29" customFormat="1" ht="12" customHeight="1" x14ac:dyDescent="0.35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3"/>
      <c r="Q25" s="111"/>
    </row>
    <row r="26" spans="1:17" ht="6.75" customHeight="1" thickBot="1" x14ac:dyDescent="0.4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zoomScale="75" zoomScaleNormal="75" workbookViewId="0">
      <selection activeCell="A28" sqref="A28"/>
    </sheetView>
  </sheetViews>
  <sheetFormatPr defaultColWidth="9.1796875" defaultRowHeight="13" x14ac:dyDescent="0.3"/>
  <cols>
    <col min="1" max="1" width="19.1796875" style="1" customWidth="1"/>
    <col min="2" max="2" width="8.54296875" style="118" customWidth="1"/>
    <col min="3" max="3" width="7.1796875" style="1" customWidth="1"/>
    <col min="4" max="4" width="7.1796875" style="119" customWidth="1"/>
    <col min="5" max="7" width="8.1796875" style="1" customWidth="1"/>
    <col min="8" max="8" width="8.54296875" style="1" customWidth="1"/>
    <col min="9" max="10" width="9.26953125" style="1" customWidth="1"/>
    <col min="11" max="12" width="7.1796875" style="1" customWidth="1"/>
    <col min="13" max="13" width="7.54296875" style="119" customWidth="1"/>
    <col min="14" max="15" width="6.7265625" style="1" customWidth="1"/>
    <col min="16" max="16" width="9.7265625" style="1" customWidth="1"/>
    <col min="17" max="16384" width="9.1796875" style="1"/>
  </cols>
  <sheetData>
    <row r="1" spans="1:17" ht="22" customHeight="1" x14ac:dyDescent="0.3">
      <c r="A1" s="243" t="str">
        <f>+'1 In School Youth Part'!A1:N1</f>
        <v>TAB 7 - WIOA TITLE I PARTICIPANT SUMMARY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5"/>
    </row>
    <row r="2" spans="1:17" ht="22" customHeight="1" x14ac:dyDescent="0.3">
      <c r="A2" s="252" t="str">
        <f>'1 In School Youth Part'!$A$2</f>
        <v>FY25 QUARTER ENDING DECEMBER 31, 2024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7" ht="22" customHeight="1" thickBot="1" x14ac:dyDescent="0.35">
      <c r="A3" s="256" t="s">
        <v>65</v>
      </c>
      <c r="B3" s="257"/>
      <c r="C3" s="257"/>
      <c r="D3" s="257"/>
      <c r="E3" s="257"/>
      <c r="F3" s="257"/>
      <c r="G3" s="257"/>
      <c r="H3" s="257"/>
      <c r="I3" s="257"/>
      <c r="J3" s="257"/>
      <c r="K3" s="232"/>
      <c r="L3" s="232"/>
      <c r="M3" s="232"/>
      <c r="N3" s="232"/>
      <c r="O3" s="233"/>
    </row>
    <row r="4" spans="1:17" ht="25.5" customHeight="1" x14ac:dyDescent="0.3">
      <c r="A4" s="264" t="str">
        <f>'1 In School Youth Part'!$A$4</f>
        <v>WORKFORCE AREA</v>
      </c>
      <c r="B4" s="251" t="s">
        <v>55</v>
      </c>
      <c r="C4" s="251"/>
      <c r="D4" s="247"/>
      <c r="E4" s="248" t="s">
        <v>56</v>
      </c>
      <c r="F4" s="249"/>
      <c r="G4" s="250"/>
      <c r="H4" s="248" t="s">
        <v>57</v>
      </c>
      <c r="I4" s="247"/>
      <c r="J4" s="76" t="s">
        <v>58</v>
      </c>
      <c r="K4" s="246" t="s">
        <v>59</v>
      </c>
      <c r="L4" s="247"/>
      <c r="M4" s="215" t="s">
        <v>60</v>
      </c>
      <c r="N4" s="248" t="s">
        <v>61</v>
      </c>
      <c r="O4" s="250"/>
    </row>
    <row r="5" spans="1:17" ht="30" customHeight="1" thickBot="1" x14ac:dyDescent="0.35">
      <c r="A5" s="265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2" customHeight="1" x14ac:dyDescent="0.25">
      <c r="A6" s="18" t="s">
        <v>34</v>
      </c>
      <c r="B6" s="123">
        <f>+'4 In School Youth Exits'!B6+'5 Out School Youth Exits'!B6</f>
        <v>29</v>
      </c>
      <c r="C6" s="124">
        <f>+'4 In School Youth Exits'!C6+'5 Out School Youth Exits'!C6</f>
        <v>8</v>
      </c>
      <c r="D6" s="33">
        <f t="shared" ref="D6:D22" si="0">C6/B6</f>
        <v>0.27586206896551724</v>
      </c>
      <c r="E6" s="125">
        <f>+'4 In School Youth Exits'!E6+'5 Out School Youth Exits'!E6</f>
        <v>15</v>
      </c>
      <c r="F6" s="125">
        <f>+'4 In School Youth Exits'!F6+'5 Out School Youth Exits'!F6</f>
        <v>5</v>
      </c>
      <c r="G6" s="33">
        <f t="shared" ref="G6:G22" si="1">F6/E6</f>
        <v>0.33333333333333331</v>
      </c>
      <c r="H6" s="125">
        <f>+'4 In School Youth Exits'!H6+'5 Out School Youth Exits'!H6</f>
        <v>6</v>
      </c>
      <c r="I6" s="126">
        <f>+'4 In School Youth Exits'!I6+'5 Out School Youth Exits'!I6</f>
        <v>0</v>
      </c>
      <c r="J6" s="127">
        <f>+'4 In School Youth Exits'!J6+'5 Out School Youth Exits'!J6</f>
        <v>0</v>
      </c>
      <c r="K6" s="128">
        <f>(E6+H6)/B6</f>
        <v>0.72413793103448276</v>
      </c>
      <c r="L6" s="33">
        <f>IF(C6&gt;0,(F6+I6)/(C6-J6),0)</f>
        <v>0.625</v>
      </c>
      <c r="M6" s="129">
        <v>15.8</v>
      </c>
      <c r="N6" s="125">
        <f>+'4 In School Youth Exits'!N6+'5 Out School Youth Exits'!N6</f>
        <v>17</v>
      </c>
      <c r="O6" s="126">
        <f>+'4 In School Youth Exits'!O6+'5 Out School Youth Exits'!O6</f>
        <v>1</v>
      </c>
      <c r="Q6" s="87"/>
    </row>
    <row r="7" spans="1:17" s="29" customFormat="1" ht="22" customHeight="1" x14ac:dyDescent="0.25">
      <c r="A7" s="30" t="s">
        <v>35</v>
      </c>
      <c r="B7" s="79">
        <f>+'4 In School Youth Exits'!B7+'5 Out School Youth Exits'!B7</f>
        <v>56</v>
      </c>
      <c r="C7" s="125">
        <f>+'4 In School Youth Exits'!C7+'5 Out School Youth Exits'!C7</f>
        <v>18</v>
      </c>
      <c r="D7" s="88">
        <f t="shared" si="0"/>
        <v>0.32142857142857145</v>
      </c>
      <c r="E7" s="125">
        <f>+'4 In School Youth Exits'!E7+'5 Out School Youth Exits'!E7</f>
        <v>16</v>
      </c>
      <c r="F7" s="125">
        <f>+'4 In School Youth Exits'!F7+'5 Out School Youth Exits'!F7</f>
        <v>2</v>
      </c>
      <c r="G7" s="33">
        <f t="shared" si="1"/>
        <v>0.125</v>
      </c>
      <c r="H7" s="125">
        <f>+'4 In School Youth Exits'!H7+'5 Out School Youth Exits'!H7</f>
        <v>24</v>
      </c>
      <c r="I7" s="130">
        <f>+'4 In School Youth Exits'!I7+'5 Out School Youth Exits'!I7</f>
        <v>2</v>
      </c>
      <c r="J7" s="131">
        <f>+'4 In School Youth Exits'!J7+'5 Out School Youth Exits'!J7</f>
        <v>0</v>
      </c>
      <c r="K7" s="84">
        <f t="shared" ref="K7:K22" si="2">(E7+H7)/B7</f>
        <v>0.7142857142857143</v>
      </c>
      <c r="L7" s="33">
        <f t="shared" ref="L7:L22" si="3">IF(C7&gt;0,(F7+I7)/(C7-J7),0)</f>
        <v>0.22222222222222221</v>
      </c>
      <c r="M7" s="129">
        <v>22</v>
      </c>
      <c r="N7" s="125">
        <f>+'4 In School Youth Exits'!N7+'5 Out School Youth Exits'!N7</f>
        <v>35</v>
      </c>
      <c r="O7" s="130">
        <f>+'4 In School Youth Exits'!O7+'5 Out School Youth Exits'!O7</f>
        <v>9</v>
      </c>
      <c r="Q7" s="87"/>
    </row>
    <row r="8" spans="1:17" s="29" customFormat="1" ht="22" customHeight="1" x14ac:dyDescent="0.25">
      <c r="A8" s="18" t="s">
        <v>36</v>
      </c>
      <c r="B8" s="79">
        <f>+'4 In School Youth Exits'!B8+'5 Out School Youth Exits'!B8</f>
        <v>16</v>
      </c>
      <c r="C8" s="125">
        <f>+'4 In School Youth Exits'!C8+'5 Out School Youth Exits'!C8</f>
        <v>4</v>
      </c>
      <c r="D8" s="41">
        <f t="shared" si="0"/>
        <v>0.25</v>
      </c>
      <c r="E8" s="125">
        <f>+'4 In School Youth Exits'!E8+'5 Out School Youth Exits'!E8</f>
        <v>8</v>
      </c>
      <c r="F8" s="125">
        <f>+'4 In School Youth Exits'!F8+'5 Out School Youth Exits'!F8</f>
        <v>2</v>
      </c>
      <c r="G8" s="88">
        <f t="shared" si="1"/>
        <v>0.25</v>
      </c>
      <c r="H8" s="125">
        <f>+'4 In School Youth Exits'!H8+'5 Out School Youth Exits'!H8</f>
        <v>3</v>
      </c>
      <c r="I8" s="130">
        <f>+'4 In School Youth Exits'!I8+'5 Out School Youth Exits'!I8</f>
        <v>1</v>
      </c>
      <c r="J8" s="131">
        <f>+'4 In School Youth Exits'!J8+'5 Out School Youth Exits'!J8</f>
        <v>0</v>
      </c>
      <c r="K8" s="84">
        <f t="shared" si="2"/>
        <v>0.6875</v>
      </c>
      <c r="L8" s="33">
        <f t="shared" si="3"/>
        <v>0.75</v>
      </c>
      <c r="M8" s="129">
        <v>15.375</v>
      </c>
      <c r="N8" s="125">
        <f>+'4 In School Youth Exits'!N8+'5 Out School Youth Exits'!N8</f>
        <v>10</v>
      </c>
      <c r="O8" s="130">
        <f>+'4 In School Youth Exits'!O8+'5 Out School Youth Exits'!O8</f>
        <v>4</v>
      </c>
    </row>
    <row r="9" spans="1:17" s="29" customFormat="1" ht="22" customHeight="1" x14ac:dyDescent="0.25">
      <c r="A9" s="18" t="s">
        <v>37</v>
      </c>
      <c r="B9" s="79">
        <f>+'4 In School Youth Exits'!B9+'5 Out School Youth Exits'!B9</f>
        <v>20</v>
      </c>
      <c r="C9" s="125">
        <f>+'4 In School Youth Exits'!C9+'5 Out School Youth Exits'!C9</f>
        <v>23</v>
      </c>
      <c r="D9" s="41">
        <f t="shared" si="0"/>
        <v>1.1499999999999999</v>
      </c>
      <c r="E9" s="125">
        <f>+'4 In School Youth Exits'!E9+'5 Out School Youth Exits'!E9</f>
        <v>15</v>
      </c>
      <c r="F9" s="125">
        <f>+'4 In School Youth Exits'!F9+'5 Out School Youth Exits'!F9</f>
        <v>1</v>
      </c>
      <c r="G9" s="41">
        <f t="shared" si="1"/>
        <v>6.6666666666666666E-2</v>
      </c>
      <c r="H9" s="125">
        <f>+'4 In School Youth Exits'!H9+'5 Out School Youth Exits'!H9</f>
        <v>0</v>
      </c>
      <c r="I9" s="130">
        <f>+'4 In School Youth Exits'!I9+'5 Out School Youth Exits'!I9</f>
        <v>0</v>
      </c>
      <c r="J9" s="131">
        <f>+'4 In School Youth Exits'!J9+'5 Out School Youth Exits'!J9</f>
        <v>0</v>
      </c>
      <c r="K9" s="84">
        <f t="shared" si="2"/>
        <v>0.75</v>
      </c>
      <c r="L9" s="33">
        <f t="shared" si="3"/>
        <v>4.3478260869565216E-2</v>
      </c>
      <c r="M9" s="129">
        <v>20.45</v>
      </c>
      <c r="N9" s="125">
        <f>+'4 In School Youth Exits'!N9+'5 Out School Youth Exits'!N9</f>
        <v>20</v>
      </c>
      <c r="O9" s="130">
        <f>+'4 In School Youth Exits'!O9+'5 Out School Youth Exits'!O9</f>
        <v>2</v>
      </c>
      <c r="Q9" s="87"/>
    </row>
    <row r="10" spans="1:17" s="29" customFormat="1" ht="22" customHeight="1" x14ac:dyDescent="0.25">
      <c r="A10" s="18" t="s">
        <v>38</v>
      </c>
      <c r="B10" s="79">
        <f>+'4 In School Youth Exits'!B10+'5 Out School Youth Exits'!B10</f>
        <v>35</v>
      </c>
      <c r="C10" s="125">
        <f>+'4 In School Youth Exits'!C10+'5 Out School Youth Exits'!C10</f>
        <v>16</v>
      </c>
      <c r="D10" s="41">
        <f t="shared" si="0"/>
        <v>0.45714285714285713</v>
      </c>
      <c r="E10" s="125">
        <f>+'4 In School Youth Exits'!E10+'5 Out School Youth Exits'!E10</f>
        <v>23</v>
      </c>
      <c r="F10" s="125">
        <f>+'4 In School Youth Exits'!F10+'5 Out School Youth Exits'!F10</f>
        <v>7</v>
      </c>
      <c r="G10" s="41">
        <f t="shared" si="1"/>
        <v>0.30434782608695654</v>
      </c>
      <c r="H10" s="125">
        <f>+'4 In School Youth Exits'!H10+'5 Out School Youth Exits'!H10</f>
        <v>5</v>
      </c>
      <c r="I10" s="130">
        <f>+'4 In School Youth Exits'!I10+'5 Out School Youth Exits'!I10</f>
        <v>3</v>
      </c>
      <c r="J10" s="131">
        <f>+'4 In School Youth Exits'!J10+'5 Out School Youth Exits'!J10</f>
        <v>2</v>
      </c>
      <c r="K10" s="84">
        <f t="shared" si="2"/>
        <v>0.8</v>
      </c>
      <c r="L10" s="33">
        <f t="shared" si="3"/>
        <v>0.7142857142857143</v>
      </c>
      <c r="M10" s="129">
        <v>19.195714285714299</v>
      </c>
      <c r="N10" s="125">
        <f>+'4 In School Youth Exits'!N10+'5 Out School Youth Exits'!N10</f>
        <v>21</v>
      </c>
      <c r="O10" s="130">
        <f>+'4 In School Youth Exits'!O10+'5 Out School Youth Exits'!O10</f>
        <v>10</v>
      </c>
      <c r="Q10" s="87"/>
    </row>
    <row r="11" spans="1:17" s="29" customFormat="1" ht="22" customHeight="1" x14ac:dyDescent="0.25">
      <c r="A11" s="18" t="s">
        <v>39</v>
      </c>
      <c r="B11" s="79">
        <f>+'4 In School Youth Exits'!B11+'5 Out School Youth Exits'!B11</f>
        <v>71</v>
      </c>
      <c r="C11" s="125">
        <f>+'4 In School Youth Exits'!C11+'5 Out School Youth Exits'!C11</f>
        <v>32</v>
      </c>
      <c r="D11" s="41">
        <f t="shared" si="0"/>
        <v>0.45070422535211269</v>
      </c>
      <c r="E11" s="125">
        <f>+'4 In School Youth Exits'!E11+'5 Out School Youth Exits'!E11</f>
        <v>38</v>
      </c>
      <c r="F11" s="125">
        <f>+'4 In School Youth Exits'!F11+'5 Out School Youth Exits'!F11</f>
        <v>17</v>
      </c>
      <c r="G11" s="121">
        <f t="shared" si="1"/>
        <v>0.44736842105263158</v>
      </c>
      <c r="H11" s="125">
        <f>+'4 In School Youth Exits'!H11+'5 Out School Youth Exits'!H11</f>
        <v>12</v>
      </c>
      <c r="I11" s="130">
        <f>+'4 In School Youth Exits'!I11+'5 Out School Youth Exits'!I11</f>
        <v>8</v>
      </c>
      <c r="J11" s="131">
        <f>+'4 In School Youth Exits'!J11+'5 Out School Youth Exits'!J11</f>
        <v>0</v>
      </c>
      <c r="K11" s="84">
        <f t="shared" si="2"/>
        <v>0.70422535211267601</v>
      </c>
      <c r="L11" s="33">
        <f t="shared" si="3"/>
        <v>0.78125</v>
      </c>
      <c r="M11" s="129">
        <v>18.823529411764699</v>
      </c>
      <c r="N11" s="125">
        <f>+'4 In School Youth Exits'!N11+'5 Out School Youth Exits'!N11</f>
        <v>50</v>
      </c>
      <c r="O11" s="130">
        <f>+'4 In School Youth Exits'!O11+'5 Out School Youth Exits'!O11</f>
        <v>26</v>
      </c>
      <c r="Q11" s="87"/>
    </row>
    <row r="12" spans="1:17" s="29" customFormat="1" ht="22" customHeight="1" x14ac:dyDescent="0.25">
      <c r="A12" s="18" t="s">
        <v>40</v>
      </c>
      <c r="B12" s="79">
        <f>+'4 In School Youth Exits'!B12+'5 Out School Youth Exits'!B12</f>
        <v>18</v>
      </c>
      <c r="C12" s="125">
        <f>+'4 In School Youth Exits'!C12+'5 Out School Youth Exits'!C12</f>
        <v>15</v>
      </c>
      <c r="D12" s="41">
        <f t="shared" si="0"/>
        <v>0.83333333333333337</v>
      </c>
      <c r="E12" s="125">
        <f>+'4 In School Youth Exits'!E12+'5 Out School Youth Exits'!E12</f>
        <v>7</v>
      </c>
      <c r="F12" s="125">
        <f>+'4 In School Youth Exits'!F12+'5 Out School Youth Exits'!F12</f>
        <v>0</v>
      </c>
      <c r="G12" s="41">
        <f t="shared" si="1"/>
        <v>0</v>
      </c>
      <c r="H12" s="125">
        <f>+'4 In School Youth Exits'!H12+'5 Out School Youth Exits'!H12</f>
        <v>4</v>
      </c>
      <c r="I12" s="130">
        <f>+'4 In School Youth Exits'!I12+'5 Out School Youth Exits'!I12</f>
        <v>1</v>
      </c>
      <c r="J12" s="131">
        <f>+'4 In School Youth Exits'!J12+'5 Out School Youth Exits'!J12</f>
        <v>1</v>
      </c>
      <c r="K12" s="84">
        <f t="shared" si="2"/>
        <v>0.61111111111111116</v>
      </c>
      <c r="L12" s="33">
        <f t="shared" si="3"/>
        <v>7.1428571428571425E-2</v>
      </c>
      <c r="M12" s="129">
        <v>0</v>
      </c>
      <c r="N12" s="125">
        <f>+'4 In School Youth Exits'!N12+'5 Out School Youth Exits'!N12</f>
        <v>11</v>
      </c>
      <c r="O12" s="130">
        <f>+'4 In School Youth Exits'!O12+'5 Out School Youth Exits'!O12</f>
        <v>0</v>
      </c>
      <c r="Q12" s="87"/>
    </row>
    <row r="13" spans="1:17" s="29" customFormat="1" ht="22" customHeight="1" x14ac:dyDescent="0.25">
      <c r="A13" s="18" t="s">
        <v>41</v>
      </c>
      <c r="B13" s="79">
        <f>+'4 In School Youth Exits'!B13+'5 Out School Youth Exits'!B13</f>
        <v>40</v>
      </c>
      <c r="C13" s="125">
        <f>+'4 In School Youth Exits'!C13+'5 Out School Youth Exits'!C13</f>
        <v>7</v>
      </c>
      <c r="D13" s="41">
        <f t="shared" si="0"/>
        <v>0.17499999999999999</v>
      </c>
      <c r="E13" s="125">
        <f>+'4 In School Youth Exits'!E13+'5 Out School Youth Exits'!E13</f>
        <v>26</v>
      </c>
      <c r="F13" s="125">
        <f>+'4 In School Youth Exits'!F13+'5 Out School Youth Exits'!F13</f>
        <v>5</v>
      </c>
      <c r="G13" s="88">
        <f t="shared" si="1"/>
        <v>0.19230769230769232</v>
      </c>
      <c r="H13" s="125">
        <f>+'4 In School Youth Exits'!H13+'5 Out School Youth Exits'!H13</f>
        <v>6</v>
      </c>
      <c r="I13" s="130">
        <f>+'4 In School Youth Exits'!I13+'5 Out School Youth Exits'!I13</f>
        <v>0</v>
      </c>
      <c r="J13" s="131">
        <f>+'4 In School Youth Exits'!J13+'5 Out School Youth Exits'!J13</f>
        <v>0</v>
      </c>
      <c r="K13" s="84">
        <f t="shared" si="2"/>
        <v>0.8</v>
      </c>
      <c r="L13" s="33">
        <f t="shared" si="3"/>
        <v>0.7142857142857143</v>
      </c>
      <c r="M13" s="129">
        <v>17.399999999999999</v>
      </c>
      <c r="N13" s="125">
        <f>+'4 In School Youth Exits'!N13+'5 Out School Youth Exits'!N13</f>
        <v>32</v>
      </c>
      <c r="O13" s="130">
        <f>+'4 In School Youth Exits'!O13+'5 Out School Youth Exits'!O13</f>
        <v>5</v>
      </c>
      <c r="Q13" s="87"/>
    </row>
    <row r="14" spans="1:17" s="29" customFormat="1" ht="22" customHeight="1" x14ac:dyDescent="0.25">
      <c r="A14" s="18" t="s">
        <v>42</v>
      </c>
      <c r="B14" s="79">
        <f>+'4 In School Youth Exits'!B14+'5 Out School Youth Exits'!B14</f>
        <v>59</v>
      </c>
      <c r="C14" s="125">
        <f>+'4 In School Youth Exits'!C14+'5 Out School Youth Exits'!C14</f>
        <v>24</v>
      </c>
      <c r="D14" s="41">
        <f t="shared" si="0"/>
        <v>0.40677966101694918</v>
      </c>
      <c r="E14" s="125">
        <f>+'4 In School Youth Exits'!E14+'5 Out School Youth Exits'!E14</f>
        <v>29</v>
      </c>
      <c r="F14" s="125">
        <f>+'4 In School Youth Exits'!F14+'5 Out School Youth Exits'!F14</f>
        <v>6</v>
      </c>
      <c r="G14" s="41">
        <f t="shared" si="1"/>
        <v>0.20689655172413793</v>
      </c>
      <c r="H14" s="125">
        <f>+'4 In School Youth Exits'!H14+'5 Out School Youth Exits'!H14</f>
        <v>20</v>
      </c>
      <c r="I14" s="130">
        <f>+'4 In School Youth Exits'!I14+'5 Out School Youth Exits'!I14</f>
        <v>0</v>
      </c>
      <c r="J14" s="131">
        <f>+'4 In School Youth Exits'!J14+'5 Out School Youth Exits'!J14</f>
        <v>0</v>
      </c>
      <c r="K14" s="84">
        <f t="shared" si="2"/>
        <v>0.83050847457627119</v>
      </c>
      <c r="L14" s="33">
        <f t="shared" si="3"/>
        <v>0.25</v>
      </c>
      <c r="M14" s="129">
        <v>16.636666666666699</v>
      </c>
      <c r="N14" s="125">
        <f>+'4 In School Youth Exits'!N14+'5 Out School Youth Exits'!N14</f>
        <v>48</v>
      </c>
      <c r="O14" s="130">
        <f>+'4 In School Youth Exits'!O14+'5 Out School Youth Exits'!O14</f>
        <v>8</v>
      </c>
      <c r="Q14" s="87"/>
    </row>
    <row r="15" spans="1:17" s="29" customFormat="1" ht="22" customHeight="1" x14ac:dyDescent="0.25">
      <c r="A15" s="18" t="s">
        <v>43</v>
      </c>
      <c r="B15" s="79">
        <f>+'4 In School Youth Exits'!B15+'5 Out School Youth Exits'!B15</f>
        <v>108</v>
      </c>
      <c r="C15" s="125">
        <f>+'4 In School Youth Exits'!C15+'5 Out School Youth Exits'!C15</f>
        <v>94</v>
      </c>
      <c r="D15" s="41">
        <f t="shared" si="0"/>
        <v>0.87037037037037035</v>
      </c>
      <c r="E15" s="125">
        <f>+'4 In School Youth Exits'!E15+'5 Out School Youth Exits'!E15</f>
        <v>28</v>
      </c>
      <c r="F15" s="125">
        <f>+'4 In School Youth Exits'!F15+'5 Out School Youth Exits'!F15</f>
        <v>8</v>
      </c>
      <c r="G15" s="41">
        <f t="shared" si="1"/>
        <v>0.2857142857142857</v>
      </c>
      <c r="H15" s="125">
        <f>+'4 In School Youth Exits'!H15+'5 Out School Youth Exits'!H15</f>
        <v>53</v>
      </c>
      <c r="I15" s="130">
        <f>+'4 In School Youth Exits'!I15+'5 Out School Youth Exits'!I15</f>
        <v>65</v>
      </c>
      <c r="J15" s="131">
        <f>+'4 In School Youth Exits'!J15+'5 Out School Youth Exits'!J15</f>
        <v>4</v>
      </c>
      <c r="K15" s="84">
        <f t="shared" si="2"/>
        <v>0.75</v>
      </c>
      <c r="L15" s="33">
        <f t="shared" si="3"/>
        <v>0.81111111111111112</v>
      </c>
      <c r="M15" s="129">
        <v>17.65625</v>
      </c>
      <c r="N15" s="125">
        <f>+'4 In School Youth Exits'!N15+'5 Out School Youth Exits'!N15</f>
        <v>72</v>
      </c>
      <c r="O15" s="130">
        <f>+'4 In School Youth Exits'!O15+'5 Out School Youth Exits'!O15</f>
        <v>73</v>
      </c>
      <c r="Q15" s="87"/>
    </row>
    <row r="16" spans="1:17" s="29" customFormat="1" ht="22" customHeight="1" x14ac:dyDescent="0.25">
      <c r="A16" s="18" t="s">
        <v>44</v>
      </c>
      <c r="B16" s="79">
        <f>+'4 In School Youth Exits'!B16+'5 Out School Youth Exits'!B16</f>
        <v>39</v>
      </c>
      <c r="C16" s="125">
        <f>+'4 In School Youth Exits'!C16+'5 Out School Youth Exits'!C16</f>
        <v>8</v>
      </c>
      <c r="D16" s="41">
        <f t="shared" si="0"/>
        <v>0.20512820512820512</v>
      </c>
      <c r="E16" s="125">
        <f>+'4 In School Youth Exits'!E16+'5 Out School Youth Exits'!E16</f>
        <v>25</v>
      </c>
      <c r="F16" s="125">
        <f>+'4 In School Youth Exits'!F16+'5 Out School Youth Exits'!F16</f>
        <v>1</v>
      </c>
      <c r="G16" s="41">
        <f t="shared" si="1"/>
        <v>0.04</v>
      </c>
      <c r="H16" s="125">
        <f>+'4 In School Youth Exits'!H16+'5 Out School Youth Exits'!H16</f>
        <v>3</v>
      </c>
      <c r="I16" s="130">
        <f>+'4 In School Youth Exits'!I16+'5 Out School Youth Exits'!I16</f>
        <v>0</v>
      </c>
      <c r="J16" s="131">
        <f>+'4 In School Youth Exits'!J16+'5 Out School Youth Exits'!J16</f>
        <v>0</v>
      </c>
      <c r="K16" s="84">
        <f t="shared" si="2"/>
        <v>0.71794871794871795</v>
      </c>
      <c r="L16" s="33">
        <f t="shared" si="3"/>
        <v>0.125</v>
      </c>
      <c r="M16" s="129">
        <v>18</v>
      </c>
      <c r="N16" s="125">
        <f>+'4 In School Youth Exits'!N16+'5 Out School Youth Exits'!N16</f>
        <v>28</v>
      </c>
      <c r="O16" s="130">
        <f>+'4 In School Youth Exits'!O16+'5 Out School Youth Exits'!O16</f>
        <v>2</v>
      </c>
      <c r="Q16" s="87"/>
    </row>
    <row r="17" spans="1:17" s="29" customFormat="1" ht="22" customHeight="1" x14ac:dyDescent="0.25">
      <c r="A17" s="18" t="s">
        <v>45</v>
      </c>
      <c r="B17" s="79">
        <f>+'4 In School Youth Exits'!B17+'5 Out School Youth Exits'!B17</f>
        <v>31</v>
      </c>
      <c r="C17" s="125">
        <f>+'4 In School Youth Exits'!C17+'5 Out School Youth Exits'!C17</f>
        <v>3</v>
      </c>
      <c r="D17" s="41">
        <f t="shared" si="0"/>
        <v>9.6774193548387094E-2</v>
      </c>
      <c r="E17" s="125">
        <f>+'4 In School Youth Exits'!E17+'5 Out School Youth Exits'!E17</f>
        <v>16</v>
      </c>
      <c r="F17" s="125">
        <f>+'4 In School Youth Exits'!F17+'5 Out School Youth Exits'!F17</f>
        <v>1</v>
      </c>
      <c r="G17" s="41">
        <f t="shared" si="1"/>
        <v>6.25E-2</v>
      </c>
      <c r="H17" s="125">
        <f>+'4 In School Youth Exits'!H17+'5 Out School Youth Exits'!H17</f>
        <v>7</v>
      </c>
      <c r="I17" s="130">
        <f>+'4 In School Youth Exits'!I17+'5 Out School Youth Exits'!I17</f>
        <v>0</v>
      </c>
      <c r="J17" s="131">
        <f>+'4 In School Youth Exits'!J17+'5 Out School Youth Exits'!J17</f>
        <v>1</v>
      </c>
      <c r="K17" s="84">
        <f t="shared" si="2"/>
        <v>0.74193548387096775</v>
      </c>
      <c r="L17" s="33">
        <f t="shared" si="3"/>
        <v>0.5</v>
      </c>
      <c r="M17" s="129">
        <v>20</v>
      </c>
      <c r="N17" s="125">
        <f>+'4 In School Youth Exits'!N17+'5 Out School Youth Exits'!N17</f>
        <v>22</v>
      </c>
      <c r="O17" s="130">
        <f>+'4 In School Youth Exits'!O17+'5 Out School Youth Exits'!O17</f>
        <v>0</v>
      </c>
      <c r="Q17" s="87"/>
    </row>
    <row r="18" spans="1:17" s="29" customFormat="1" ht="22" customHeight="1" x14ac:dyDescent="0.25">
      <c r="A18" s="18" t="s">
        <v>46</v>
      </c>
      <c r="B18" s="79">
        <f>+'4 In School Youth Exits'!B18+'5 Out School Youth Exits'!B18</f>
        <v>70</v>
      </c>
      <c r="C18" s="125">
        <f>+'4 In School Youth Exits'!C18+'5 Out School Youth Exits'!C18</f>
        <v>34</v>
      </c>
      <c r="D18" s="41">
        <f t="shared" si="0"/>
        <v>0.48571428571428571</v>
      </c>
      <c r="E18" s="125">
        <f>+'4 In School Youth Exits'!E18+'5 Out School Youth Exits'!E18</f>
        <v>42</v>
      </c>
      <c r="F18" s="125">
        <f>+'4 In School Youth Exits'!F18+'5 Out School Youth Exits'!F18</f>
        <v>21</v>
      </c>
      <c r="G18" s="41">
        <f t="shared" si="1"/>
        <v>0.5</v>
      </c>
      <c r="H18" s="125">
        <f>+'4 In School Youth Exits'!H18+'5 Out School Youth Exits'!H18</f>
        <v>28</v>
      </c>
      <c r="I18" s="130">
        <f>+'4 In School Youth Exits'!I18+'5 Out School Youth Exits'!I18</f>
        <v>8</v>
      </c>
      <c r="J18" s="131">
        <f>+'4 In School Youth Exits'!J18+'5 Out School Youth Exits'!J18</f>
        <v>0</v>
      </c>
      <c r="K18" s="84">
        <f t="shared" si="2"/>
        <v>1</v>
      </c>
      <c r="L18" s="33">
        <f t="shared" si="3"/>
        <v>0.8529411764705882</v>
      </c>
      <c r="M18" s="129">
        <v>20.058571428571401</v>
      </c>
      <c r="N18" s="125">
        <f>+'4 In School Youth Exits'!N18+'5 Out School Youth Exits'!N18</f>
        <v>59</v>
      </c>
      <c r="O18" s="130">
        <f>+'4 In School Youth Exits'!O18+'5 Out School Youth Exits'!O18</f>
        <v>23</v>
      </c>
      <c r="Q18" s="87"/>
    </row>
    <row r="19" spans="1:17" s="29" customFormat="1" ht="22" customHeight="1" x14ac:dyDescent="0.25">
      <c r="A19" s="18" t="s">
        <v>47</v>
      </c>
      <c r="B19" s="79">
        <f>+'4 In School Youth Exits'!B19+'5 Out School Youth Exits'!B19</f>
        <v>41</v>
      </c>
      <c r="C19" s="125">
        <f>+'4 In School Youth Exits'!C19+'5 Out School Youth Exits'!C19</f>
        <v>7</v>
      </c>
      <c r="D19" s="41">
        <f t="shared" si="0"/>
        <v>0.17073170731707318</v>
      </c>
      <c r="E19" s="125">
        <f>+'4 In School Youth Exits'!E19+'5 Out School Youth Exits'!E19</f>
        <v>28</v>
      </c>
      <c r="F19" s="125">
        <f>+'4 In School Youth Exits'!F19+'5 Out School Youth Exits'!F19</f>
        <v>2</v>
      </c>
      <c r="G19" s="33">
        <f t="shared" si="1"/>
        <v>7.1428571428571425E-2</v>
      </c>
      <c r="H19" s="125">
        <f>+'4 In School Youth Exits'!H19+'5 Out School Youth Exits'!H19</f>
        <v>8</v>
      </c>
      <c r="I19" s="130">
        <f>+'4 In School Youth Exits'!I19+'5 Out School Youth Exits'!I19</f>
        <v>0</v>
      </c>
      <c r="J19" s="131">
        <f>+'4 In School Youth Exits'!J19+'5 Out School Youth Exits'!J19</f>
        <v>1</v>
      </c>
      <c r="K19" s="84">
        <f t="shared" si="2"/>
        <v>0.87804878048780488</v>
      </c>
      <c r="L19" s="33">
        <f t="shared" si="3"/>
        <v>0.33333333333333331</v>
      </c>
      <c r="M19" s="129">
        <v>18.25</v>
      </c>
      <c r="N19" s="125">
        <f>+'4 In School Youth Exits'!N19+'5 Out School Youth Exits'!N19</f>
        <v>28</v>
      </c>
      <c r="O19" s="130">
        <f>+'4 In School Youth Exits'!O19+'5 Out School Youth Exits'!O19</f>
        <v>3</v>
      </c>
      <c r="Q19" s="87"/>
    </row>
    <row r="20" spans="1:17" s="29" customFormat="1" ht="22" customHeight="1" x14ac:dyDescent="0.25">
      <c r="A20" s="18" t="s">
        <v>48</v>
      </c>
      <c r="B20" s="79">
        <f>+'4 In School Youth Exits'!B20+'5 Out School Youth Exits'!B20</f>
        <v>41</v>
      </c>
      <c r="C20" s="125">
        <f>+'4 In School Youth Exits'!C20+'5 Out School Youth Exits'!C20</f>
        <v>10</v>
      </c>
      <c r="D20" s="41">
        <f t="shared" si="0"/>
        <v>0.24390243902439024</v>
      </c>
      <c r="E20" s="125">
        <f>+'4 In School Youth Exits'!E20+'5 Out School Youth Exits'!E20</f>
        <v>28</v>
      </c>
      <c r="F20" s="125">
        <f>+'4 In School Youth Exits'!F20+'5 Out School Youth Exits'!F20</f>
        <v>5</v>
      </c>
      <c r="G20" s="33">
        <f t="shared" si="1"/>
        <v>0.17857142857142858</v>
      </c>
      <c r="H20" s="125">
        <f>+'4 In School Youth Exits'!H20+'5 Out School Youth Exits'!H20</f>
        <v>6</v>
      </c>
      <c r="I20" s="130">
        <f>+'4 In School Youth Exits'!I20+'5 Out School Youth Exits'!I20</f>
        <v>1</v>
      </c>
      <c r="J20" s="131">
        <f>+'4 In School Youth Exits'!J20+'5 Out School Youth Exits'!J20</f>
        <v>1</v>
      </c>
      <c r="K20" s="84">
        <f t="shared" si="2"/>
        <v>0.82926829268292679</v>
      </c>
      <c r="L20" s="33">
        <f t="shared" si="3"/>
        <v>0.66666666666666663</v>
      </c>
      <c r="M20" s="129">
        <v>17.2</v>
      </c>
      <c r="N20" s="125">
        <f>+'4 In School Youth Exits'!N20+'5 Out School Youth Exits'!N20</f>
        <v>33</v>
      </c>
      <c r="O20" s="130">
        <f>+'4 In School Youth Exits'!O20+'5 Out School Youth Exits'!O20</f>
        <v>8</v>
      </c>
      <c r="Q20" s="87"/>
    </row>
    <row r="21" spans="1:17" s="29" customFormat="1" ht="22" customHeight="1" thickBot="1" x14ac:dyDescent="0.3">
      <c r="A21" s="49" t="s">
        <v>49</v>
      </c>
      <c r="B21" s="79">
        <f>+'4 In School Youth Exits'!B21+'5 Out School Youth Exits'!B21</f>
        <v>109</v>
      </c>
      <c r="C21" s="132">
        <f>+'4 In School Youth Exits'!C21+'5 Out School Youth Exits'!C21</f>
        <v>22</v>
      </c>
      <c r="D21" s="52">
        <f t="shared" si="0"/>
        <v>0.20183486238532111</v>
      </c>
      <c r="E21" s="125">
        <f>+'4 In School Youth Exits'!E21+'5 Out School Youth Exits'!E21</f>
        <v>53</v>
      </c>
      <c r="F21" s="125">
        <f>+'4 In School Youth Exits'!F21+'5 Out School Youth Exits'!F21</f>
        <v>6</v>
      </c>
      <c r="G21" s="88">
        <f t="shared" si="1"/>
        <v>0.11320754716981132</v>
      </c>
      <c r="H21" s="125">
        <f>+'4 In School Youth Exits'!H21+'5 Out School Youth Exits'!H21</f>
        <v>40</v>
      </c>
      <c r="I21" s="130">
        <f>+'4 In School Youth Exits'!I21+'5 Out School Youth Exits'!I21</f>
        <v>5</v>
      </c>
      <c r="J21" s="133">
        <f>+'4 In School Youth Exits'!J21+'5 Out School Youth Exits'!J21</f>
        <v>0</v>
      </c>
      <c r="K21" s="122">
        <f t="shared" si="2"/>
        <v>0.85321100917431192</v>
      </c>
      <c r="L21" s="88">
        <f t="shared" si="3"/>
        <v>0.5</v>
      </c>
      <c r="M21" s="134">
        <v>18.5833333333333</v>
      </c>
      <c r="N21" s="125">
        <f>+'4 In School Youth Exits'!N21+'5 Out School Youth Exits'!N21</f>
        <v>94</v>
      </c>
      <c r="O21" s="135">
        <f>+'4 In School Youth Exits'!O21+'5 Out School Youth Exits'!O21</f>
        <v>9</v>
      </c>
      <c r="Q21" s="87"/>
    </row>
    <row r="22" spans="1:17" s="29" customFormat="1" ht="22" customHeight="1" thickBot="1" x14ac:dyDescent="0.3">
      <c r="A22" s="58" t="s">
        <v>50</v>
      </c>
      <c r="B22" s="74">
        <f>SUM(B6:B21)</f>
        <v>783</v>
      </c>
      <c r="C22" s="74">
        <f>SUM(C6:C21)</f>
        <v>325</v>
      </c>
      <c r="D22" s="61">
        <f t="shared" si="0"/>
        <v>0.41507024265644954</v>
      </c>
      <c r="E22" s="59">
        <f>SUM(E6:E21)</f>
        <v>397</v>
      </c>
      <c r="F22" s="105">
        <f>SUM(F6:F21)</f>
        <v>89</v>
      </c>
      <c r="G22" s="61">
        <f t="shared" si="1"/>
        <v>0.22418136020151133</v>
      </c>
      <c r="H22" s="106">
        <f>SUM(H6:H21)</f>
        <v>225</v>
      </c>
      <c r="I22" s="107">
        <f>SUM(I6:I21)</f>
        <v>94</v>
      </c>
      <c r="J22" s="108">
        <f>SUM(J6:J21)</f>
        <v>10</v>
      </c>
      <c r="K22" s="109">
        <f t="shared" si="2"/>
        <v>0.79438058748403573</v>
      </c>
      <c r="L22" s="61">
        <f t="shared" si="3"/>
        <v>0.580952380952381</v>
      </c>
      <c r="M22" s="136">
        <v>18.537865168539302</v>
      </c>
      <c r="N22" s="59">
        <f>SUM(N6:N21)</f>
        <v>580</v>
      </c>
      <c r="O22" s="137">
        <f>+'4 In School Youth Exits'!O22+'5 Out School Youth Exits'!O22</f>
        <v>183</v>
      </c>
      <c r="Q22" s="111"/>
    </row>
    <row r="23" spans="1:17" s="29" customFormat="1" ht="12.75" customHeight="1" x14ac:dyDescent="0.25">
      <c r="A23" s="112"/>
      <c r="B23" s="113"/>
      <c r="C23" s="114"/>
      <c r="D23" s="115"/>
      <c r="E23" s="114"/>
      <c r="F23" s="114"/>
      <c r="G23" s="115"/>
      <c r="H23" s="116"/>
      <c r="I23" s="114"/>
      <c r="J23" s="114"/>
      <c r="K23" s="115"/>
      <c r="L23" s="115"/>
      <c r="M23" s="117"/>
      <c r="N23" s="114"/>
      <c r="O23" s="93"/>
      <c r="Q23" s="111"/>
    </row>
    <row r="24" spans="1:17" s="29" customFormat="1" ht="17.25" customHeight="1" x14ac:dyDescent="0.35">
      <c r="A24" s="261" t="s">
        <v>63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3"/>
      <c r="Q24" s="111"/>
    </row>
    <row r="25" spans="1:17" s="29" customFormat="1" ht="12" customHeight="1" x14ac:dyDescent="0.35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3"/>
      <c r="Q25" s="111"/>
    </row>
    <row r="26" spans="1:17" ht="6.75" customHeight="1" thickBot="1" x14ac:dyDescent="0.4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3"/>
  <sheetViews>
    <sheetView zoomScale="90" zoomScaleNormal="90" zoomScaleSheetLayoutView="120" workbookViewId="0">
      <selection activeCell="A24" sqref="A24"/>
    </sheetView>
  </sheetViews>
  <sheetFormatPr defaultColWidth="9.1796875" defaultRowHeight="13" x14ac:dyDescent="0.3"/>
  <cols>
    <col min="1" max="1" width="16.453125" style="1" customWidth="1"/>
    <col min="2" max="2" width="5.1796875" style="1" customWidth="1"/>
    <col min="3" max="5" width="5.54296875" style="1" customWidth="1"/>
    <col min="6" max="6" width="5.81640625" style="1" customWidth="1"/>
    <col min="7" max="7" width="6.1796875" style="1" customWidth="1"/>
    <col min="8" max="8" width="6.26953125" style="1" customWidth="1"/>
    <col min="9" max="9" width="6.453125" style="1" customWidth="1"/>
    <col min="10" max="10" width="5.7265625" style="1" customWidth="1"/>
    <col min="11" max="11" width="6.453125" style="119" customWidth="1"/>
    <col min="12" max="12" width="6.81640625" style="1" customWidth="1"/>
    <col min="13" max="13" width="5.7265625" style="1" customWidth="1"/>
    <col min="14" max="14" width="7" style="1" customWidth="1"/>
    <col min="15" max="15" width="5.81640625" style="1" customWidth="1"/>
    <col min="16" max="16" width="5" style="1" customWidth="1"/>
    <col min="17" max="17" width="5.7265625" style="1" customWidth="1"/>
    <col min="18" max="18" width="6.81640625" style="1" customWidth="1"/>
    <col min="19" max="19" width="7.26953125" style="1" customWidth="1"/>
    <col min="20" max="20" width="6" style="1" customWidth="1"/>
    <col min="21" max="16384" width="9.1796875" style="1"/>
  </cols>
  <sheetData>
    <row r="1" spans="1:24" ht="20.149999999999999" customHeight="1" x14ac:dyDescent="0.3">
      <c r="A1" s="243" t="s">
        <v>16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1"/>
    </row>
    <row r="2" spans="1:24" ht="20.149999999999999" customHeight="1" x14ac:dyDescent="0.3">
      <c r="A2" s="272" t="str">
        <f>'1 In School Youth Part'!A2:N2</f>
        <v>FY25 QUARTER ENDING DECEMBER 31, 2024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4"/>
    </row>
    <row r="3" spans="1:24" ht="20.149999999999999" customHeight="1" thickBot="1" x14ac:dyDescent="0.4">
      <c r="A3" s="275" t="s">
        <v>66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7"/>
    </row>
    <row r="4" spans="1:24" ht="15" customHeight="1" x14ac:dyDescent="0.3">
      <c r="A4" s="264" t="str">
        <f>'1 In School Youth Part'!$A$4</f>
        <v>WORKFORCE AREA</v>
      </c>
      <c r="B4" s="266" t="s">
        <v>67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8"/>
      <c r="S4" s="268"/>
      <c r="T4" s="269"/>
    </row>
    <row r="5" spans="1:24" ht="50.25" customHeight="1" thickBot="1" x14ac:dyDescent="0.35">
      <c r="A5" s="265"/>
      <c r="B5" s="138" t="s">
        <v>68</v>
      </c>
      <c r="C5" s="138" t="s">
        <v>69</v>
      </c>
      <c r="D5" s="139" t="s">
        <v>70</v>
      </c>
      <c r="E5" s="140" t="s">
        <v>71</v>
      </c>
      <c r="F5" s="141" t="s">
        <v>72</v>
      </c>
      <c r="G5" s="141" t="s">
        <v>73</v>
      </c>
      <c r="H5" s="140" t="s">
        <v>74</v>
      </c>
      <c r="I5" s="140" t="s">
        <v>75</v>
      </c>
      <c r="J5" s="140" t="s">
        <v>76</v>
      </c>
      <c r="K5" s="140" t="s">
        <v>77</v>
      </c>
      <c r="L5" s="140" t="s">
        <v>78</v>
      </c>
      <c r="M5" s="141" t="s">
        <v>79</v>
      </c>
      <c r="N5" s="141" t="s">
        <v>80</v>
      </c>
      <c r="O5" s="142" t="s">
        <v>81</v>
      </c>
      <c r="P5" s="140" t="s">
        <v>82</v>
      </c>
      <c r="Q5" s="140" t="s">
        <v>83</v>
      </c>
      <c r="R5" s="141" t="s">
        <v>84</v>
      </c>
      <c r="S5" s="141" t="s">
        <v>85</v>
      </c>
      <c r="T5" s="143" t="s">
        <v>86</v>
      </c>
      <c r="W5" s="4"/>
      <c r="X5" s="4"/>
    </row>
    <row r="6" spans="1:24" s="29" customFormat="1" ht="22" customHeight="1" x14ac:dyDescent="0.25">
      <c r="A6" s="144" t="s">
        <v>34</v>
      </c>
      <c r="B6" s="216">
        <f>'1 In School Youth Part'!C6</f>
        <v>0</v>
      </c>
      <c r="C6" s="145"/>
      <c r="D6" s="146"/>
      <c r="E6" s="147"/>
      <c r="F6" s="148"/>
      <c r="G6" s="147"/>
      <c r="H6" s="149"/>
      <c r="I6" s="149"/>
      <c r="J6" s="147"/>
      <c r="K6" s="147"/>
      <c r="L6" s="149"/>
      <c r="M6" s="150"/>
      <c r="N6" s="147"/>
      <c r="O6" s="149"/>
      <c r="P6" s="149"/>
      <c r="Q6" s="147"/>
      <c r="R6" s="147"/>
      <c r="S6" s="147"/>
      <c r="T6" s="151"/>
      <c r="U6" s="28"/>
    </row>
    <row r="7" spans="1:24" s="29" customFormat="1" ht="22" customHeight="1" x14ac:dyDescent="0.25">
      <c r="A7" s="152" t="s">
        <v>35</v>
      </c>
      <c r="B7" s="216">
        <f>'1 In School Youth Part'!C7</f>
        <v>4</v>
      </c>
      <c r="C7" s="154">
        <v>25</v>
      </c>
      <c r="D7" s="155">
        <v>50</v>
      </c>
      <c r="E7" s="156">
        <v>25</v>
      </c>
      <c r="F7" s="157">
        <v>50</v>
      </c>
      <c r="G7" s="156">
        <v>50</v>
      </c>
      <c r="H7" s="156">
        <v>25</v>
      </c>
      <c r="I7" s="156">
        <v>25</v>
      </c>
      <c r="J7" s="156">
        <v>25</v>
      </c>
      <c r="K7" s="156">
        <v>50</v>
      </c>
      <c r="L7" s="158">
        <v>0</v>
      </c>
      <c r="M7" s="159">
        <v>0</v>
      </c>
      <c r="N7" s="156">
        <v>100</v>
      </c>
      <c r="O7" s="156">
        <v>0</v>
      </c>
      <c r="P7" s="156">
        <v>0</v>
      </c>
      <c r="Q7" s="156">
        <v>25</v>
      </c>
      <c r="R7" s="156">
        <v>75</v>
      </c>
      <c r="S7" s="156">
        <v>0</v>
      </c>
      <c r="T7" s="160">
        <v>0</v>
      </c>
      <c r="U7" s="28"/>
    </row>
    <row r="8" spans="1:24" s="29" customFormat="1" ht="22" customHeight="1" x14ac:dyDescent="0.25">
      <c r="A8" s="144" t="s">
        <v>36</v>
      </c>
      <c r="B8" s="161">
        <f>'1 In School Youth Part'!C8</f>
        <v>0</v>
      </c>
      <c r="C8" s="154"/>
      <c r="D8" s="155"/>
      <c r="E8" s="156"/>
      <c r="F8" s="157"/>
      <c r="G8" s="156"/>
      <c r="H8" s="156"/>
      <c r="I8" s="156"/>
      <c r="J8" s="156"/>
      <c r="K8" s="156"/>
      <c r="L8" s="158"/>
      <c r="M8" s="159"/>
      <c r="N8" s="156"/>
      <c r="O8" s="156"/>
      <c r="P8" s="156"/>
      <c r="Q8" s="156"/>
      <c r="R8" s="158"/>
      <c r="S8" s="156"/>
      <c r="T8" s="160"/>
      <c r="U8" s="28"/>
    </row>
    <row r="9" spans="1:24" s="29" customFormat="1" ht="22" customHeight="1" x14ac:dyDescent="0.25">
      <c r="A9" s="144" t="s">
        <v>37</v>
      </c>
      <c r="B9" s="161">
        <f>'1 In School Youth Part'!C9</f>
        <v>0</v>
      </c>
      <c r="C9" s="154"/>
      <c r="D9" s="155"/>
      <c r="E9" s="156"/>
      <c r="F9" s="157"/>
      <c r="G9" s="156"/>
      <c r="H9" s="156"/>
      <c r="I9" s="156"/>
      <c r="J9" s="156"/>
      <c r="K9" s="156"/>
      <c r="L9" s="158"/>
      <c r="M9" s="157"/>
      <c r="N9" s="156"/>
      <c r="O9" s="156"/>
      <c r="P9" s="156"/>
      <c r="Q9" s="156"/>
      <c r="R9" s="156"/>
      <c r="S9" s="156"/>
      <c r="T9" s="160"/>
      <c r="U9" s="28"/>
    </row>
    <row r="10" spans="1:24" s="29" customFormat="1" ht="22" customHeight="1" x14ac:dyDescent="0.25">
      <c r="A10" s="144" t="s">
        <v>38</v>
      </c>
      <c r="B10" s="161">
        <f>'1 In School Youth Part'!C10</f>
        <v>0</v>
      </c>
      <c r="C10" s="154"/>
      <c r="D10" s="162"/>
      <c r="E10" s="158"/>
      <c r="F10" s="157"/>
      <c r="G10" s="156"/>
      <c r="H10" s="156"/>
      <c r="I10" s="158"/>
      <c r="J10" s="156"/>
      <c r="K10" s="156"/>
      <c r="L10" s="158"/>
      <c r="M10" s="159"/>
      <c r="N10" s="158"/>
      <c r="O10" s="156"/>
      <c r="P10" s="158"/>
      <c r="Q10" s="156"/>
      <c r="R10" s="156"/>
      <c r="S10" s="156"/>
      <c r="T10" s="160"/>
      <c r="U10" s="28"/>
    </row>
    <row r="11" spans="1:24" s="29" customFormat="1" ht="22" customHeight="1" x14ac:dyDescent="0.25">
      <c r="A11" s="144" t="s">
        <v>39</v>
      </c>
      <c r="B11" s="161">
        <f>'1 In School Youth Part'!C11</f>
        <v>1</v>
      </c>
      <c r="C11" s="154">
        <v>0</v>
      </c>
      <c r="D11" s="155">
        <v>100</v>
      </c>
      <c r="E11" s="156">
        <v>0</v>
      </c>
      <c r="F11" s="157">
        <v>100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8">
        <v>0</v>
      </c>
      <c r="M11" s="159">
        <v>0</v>
      </c>
      <c r="N11" s="156">
        <v>0</v>
      </c>
      <c r="O11" s="156">
        <v>0</v>
      </c>
      <c r="P11" s="156">
        <v>0</v>
      </c>
      <c r="Q11" s="158">
        <v>0</v>
      </c>
      <c r="R11" s="156">
        <v>0</v>
      </c>
      <c r="S11" s="158">
        <v>0</v>
      </c>
      <c r="T11" s="160">
        <v>0</v>
      </c>
      <c r="U11" s="28"/>
    </row>
    <row r="12" spans="1:24" s="29" customFormat="1" ht="22" customHeight="1" x14ac:dyDescent="0.25">
      <c r="A12" s="144" t="s">
        <v>40</v>
      </c>
      <c r="B12" s="216">
        <f>'1 In School Youth Part'!C12</f>
        <v>0</v>
      </c>
      <c r="C12" s="154"/>
      <c r="D12" s="155"/>
      <c r="E12" s="156"/>
      <c r="F12" s="157"/>
      <c r="G12" s="156"/>
      <c r="H12" s="156"/>
      <c r="I12" s="158"/>
      <c r="J12" s="156"/>
      <c r="K12" s="156"/>
      <c r="L12" s="158"/>
      <c r="M12" s="159"/>
      <c r="N12" s="156"/>
      <c r="O12" s="156"/>
      <c r="P12" s="156"/>
      <c r="Q12" s="156"/>
      <c r="R12" s="158"/>
      <c r="S12" s="156"/>
      <c r="T12" s="160"/>
      <c r="U12" s="28"/>
    </row>
    <row r="13" spans="1:24" s="29" customFormat="1" ht="22" customHeight="1" x14ac:dyDescent="0.25">
      <c r="A13" s="144" t="s">
        <v>41</v>
      </c>
      <c r="B13" s="153">
        <f>'1 In School Youth Part'!C13</f>
        <v>22</v>
      </c>
      <c r="C13" s="154">
        <v>100</v>
      </c>
      <c r="D13" s="155">
        <v>0</v>
      </c>
      <c r="E13" s="156">
        <v>0</v>
      </c>
      <c r="F13" s="157">
        <v>50</v>
      </c>
      <c r="G13" s="156">
        <v>31.818181818181799</v>
      </c>
      <c r="H13" s="156">
        <v>13.636363636363599</v>
      </c>
      <c r="I13" s="156">
        <v>13.636363636363599</v>
      </c>
      <c r="J13" s="156">
        <v>77.272727272727295</v>
      </c>
      <c r="K13" s="156">
        <v>100</v>
      </c>
      <c r="L13" s="158">
        <v>0</v>
      </c>
      <c r="M13" s="157">
        <v>9.0909090909090899</v>
      </c>
      <c r="N13" s="156">
        <v>0</v>
      </c>
      <c r="O13" s="158">
        <v>4.5454545454545503</v>
      </c>
      <c r="P13" s="156">
        <v>0</v>
      </c>
      <c r="Q13" s="158">
        <v>4.5454545454545503</v>
      </c>
      <c r="R13" s="158">
        <v>4.5454545454545503</v>
      </c>
      <c r="S13" s="156">
        <v>0</v>
      </c>
      <c r="T13" s="160">
        <v>13.636363636363599</v>
      </c>
      <c r="U13" s="28"/>
    </row>
    <row r="14" spans="1:24" s="29" customFormat="1" ht="22" customHeight="1" x14ac:dyDescent="0.25">
      <c r="A14" s="144" t="s">
        <v>42</v>
      </c>
      <c r="B14" s="161">
        <f>'1 In School Youth Part'!C14</f>
        <v>3</v>
      </c>
      <c r="C14" s="154">
        <v>66.6666666666667</v>
      </c>
      <c r="D14" s="155">
        <v>33.3333333333333</v>
      </c>
      <c r="E14" s="156">
        <v>0</v>
      </c>
      <c r="F14" s="157">
        <v>33.3333333333333</v>
      </c>
      <c r="G14" s="156">
        <v>33.3333333333333</v>
      </c>
      <c r="H14" s="156">
        <v>66.6666666666667</v>
      </c>
      <c r="I14" s="158">
        <v>0</v>
      </c>
      <c r="J14" s="156">
        <v>33.3333333333333</v>
      </c>
      <c r="K14" s="156">
        <v>33.3333333333333</v>
      </c>
      <c r="L14" s="158">
        <v>0</v>
      </c>
      <c r="M14" s="159">
        <v>0</v>
      </c>
      <c r="N14" s="156">
        <v>66.6666666666667</v>
      </c>
      <c r="O14" s="156">
        <v>0</v>
      </c>
      <c r="P14" s="156">
        <v>0</v>
      </c>
      <c r="Q14" s="156">
        <v>0</v>
      </c>
      <c r="R14" s="158">
        <v>66.6666666666667</v>
      </c>
      <c r="S14" s="156">
        <v>0</v>
      </c>
      <c r="T14" s="160">
        <v>0</v>
      </c>
      <c r="U14" s="28"/>
    </row>
    <row r="15" spans="1:24" s="29" customFormat="1" ht="22" customHeight="1" x14ac:dyDescent="0.25">
      <c r="A15" s="144" t="s">
        <v>43</v>
      </c>
      <c r="B15" s="153">
        <f>'1 In School Youth Part'!C15</f>
        <v>184</v>
      </c>
      <c r="C15" s="154">
        <v>97.2826086956522</v>
      </c>
      <c r="D15" s="155">
        <v>2.1739130434782599</v>
      </c>
      <c r="E15" s="156">
        <v>0</v>
      </c>
      <c r="F15" s="157">
        <v>58.152173913043498</v>
      </c>
      <c r="G15" s="156">
        <v>59.239130434782602</v>
      </c>
      <c r="H15" s="156">
        <v>8.1521739130434803</v>
      </c>
      <c r="I15" s="156">
        <v>0</v>
      </c>
      <c r="J15" s="156">
        <v>19.565217391304301</v>
      </c>
      <c r="K15" s="156">
        <v>95.652173913043498</v>
      </c>
      <c r="L15" s="158">
        <v>1.0869565217391299</v>
      </c>
      <c r="M15" s="157">
        <v>0</v>
      </c>
      <c r="N15" s="156">
        <v>97.826086956521706</v>
      </c>
      <c r="O15" s="156">
        <v>0</v>
      </c>
      <c r="P15" s="156">
        <v>8.6956521739130395</v>
      </c>
      <c r="Q15" s="156">
        <v>0</v>
      </c>
      <c r="R15" s="156">
        <v>9.2391304347826093</v>
      </c>
      <c r="S15" s="156">
        <v>0</v>
      </c>
      <c r="T15" s="160">
        <v>0</v>
      </c>
      <c r="U15" s="28"/>
    </row>
    <row r="16" spans="1:24" s="29" customFormat="1" ht="22" customHeight="1" x14ac:dyDescent="0.25">
      <c r="A16" s="144" t="s">
        <v>44</v>
      </c>
      <c r="B16" s="161">
        <f>'1 In School Youth Part'!C16</f>
        <v>8</v>
      </c>
      <c r="C16" s="154">
        <v>100</v>
      </c>
      <c r="D16" s="155">
        <v>0</v>
      </c>
      <c r="E16" s="156">
        <v>0</v>
      </c>
      <c r="F16" s="157">
        <v>37.5</v>
      </c>
      <c r="G16" s="156">
        <v>75</v>
      </c>
      <c r="H16" s="156">
        <v>25</v>
      </c>
      <c r="I16" s="158">
        <v>0</v>
      </c>
      <c r="J16" s="156">
        <v>12.5</v>
      </c>
      <c r="K16" s="156">
        <v>100</v>
      </c>
      <c r="L16" s="158">
        <v>0</v>
      </c>
      <c r="M16" s="159">
        <v>0</v>
      </c>
      <c r="N16" s="156">
        <v>0</v>
      </c>
      <c r="O16" s="158">
        <v>0</v>
      </c>
      <c r="P16" s="156">
        <v>0</v>
      </c>
      <c r="Q16" s="158">
        <v>0</v>
      </c>
      <c r="R16" s="158">
        <v>0</v>
      </c>
      <c r="S16" s="156">
        <v>0</v>
      </c>
      <c r="T16" s="160">
        <v>87.5</v>
      </c>
      <c r="U16" s="28"/>
    </row>
    <row r="17" spans="1:28" s="29" customFormat="1" ht="22" customHeight="1" x14ac:dyDescent="0.25">
      <c r="A17" s="144" t="s">
        <v>45</v>
      </c>
      <c r="B17" s="216">
        <f>'1 In School Youth Part'!C17</f>
        <v>0</v>
      </c>
      <c r="C17" s="154"/>
      <c r="D17" s="162"/>
      <c r="E17" s="158"/>
      <c r="F17" s="157"/>
      <c r="G17" s="156"/>
      <c r="H17" s="156"/>
      <c r="I17" s="156"/>
      <c r="J17" s="156"/>
      <c r="K17" s="156"/>
      <c r="L17" s="158"/>
      <c r="M17" s="157"/>
      <c r="N17" s="156"/>
      <c r="O17" s="158"/>
      <c r="P17" s="156"/>
      <c r="Q17" s="158"/>
      <c r="R17" s="158"/>
      <c r="S17" s="158"/>
      <c r="T17" s="160"/>
      <c r="U17" s="28"/>
    </row>
    <row r="18" spans="1:28" s="29" customFormat="1" ht="22" customHeight="1" x14ac:dyDescent="0.25">
      <c r="A18" s="144" t="s">
        <v>46</v>
      </c>
      <c r="B18" s="161">
        <f>'1 In School Youth Part'!C18</f>
        <v>11</v>
      </c>
      <c r="C18" s="154">
        <v>90.909090909090907</v>
      </c>
      <c r="D18" s="155">
        <v>9.0909090909090899</v>
      </c>
      <c r="E18" s="156">
        <v>0</v>
      </c>
      <c r="F18" s="157">
        <v>0</v>
      </c>
      <c r="G18" s="156">
        <v>9.0909090909090899</v>
      </c>
      <c r="H18" s="156">
        <v>18.181818181818201</v>
      </c>
      <c r="I18" s="156">
        <v>0</v>
      </c>
      <c r="J18" s="156">
        <v>90.909090909090907</v>
      </c>
      <c r="K18" s="156">
        <v>90.909090909090907</v>
      </c>
      <c r="L18" s="158">
        <v>0</v>
      </c>
      <c r="M18" s="157">
        <v>0</v>
      </c>
      <c r="N18" s="156">
        <v>0</v>
      </c>
      <c r="O18" s="158">
        <v>0</v>
      </c>
      <c r="P18" s="156">
        <v>9.0909090909090899</v>
      </c>
      <c r="Q18" s="156">
        <v>0</v>
      </c>
      <c r="R18" s="156">
        <v>0</v>
      </c>
      <c r="S18" s="156">
        <v>0</v>
      </c>
      <c r="T18" s="160">
        <v>0</v>
      </c>
      <c r="U18" s="28"/>
    </row>
    <row r="19" spans="1:28" s="29" customFormat="1" ht="22" customHeight="1" x14ac:dyDescent="0.25">
      <c r="A19" s="144" t="s">
        <v>47</v>
      </c>
      <c r="B19" s="216">
        <f>'1 In School Youth Part'!C19</f>
        <v>1</v>
      </c>
      <c r="C19" s="154">
        <v>0</v>
      </c>
      <c r="D19" s="162">
        <v>100</v>
      </c>
      <c r="E19" s="158">
        <v>0</v>
      </c>
      <c r="F19" s="157">
        <v>100</v>
      </c>
      <c r="G19" s="156">
        <v>100</v>
      </c>
      <c r="H19" s="156">
        <v>100</v>
      </c>
      <c r="I19" s="158">
        <v>0</v>
      </c>
      <c r="J19" s="156">
        <v>0</v>
      </c>
      <c r="K19" s="156">
        <v>100</v>
      </c>
      <c r="L19" s="158">
        <v>0</v>
      </c>
      <c r="M19" s="159">
        <v>0</v>
      </c>
      <c r="N19" s="156">
        <v>100</v>
      </c>
      <c r="O19" s="158">
        <v>0</v>
      </c>
      <c r="P19" s="156">
        <v>0</v>
      </c>
      <c r="Q19" s="158">
        <v>0</v>
      </c>
      <c r="R19" s="158">
        <v>0</v>
      </c>
      <c r="S19" s="158">
        <v>0</v>
      </c>
      <c r="T19" s="160">
        <v>0</v>
      </c>
      <c r="U19" s="28"/>
    </row>
    <row r="20" spans="1:28" s="29" customFormat="1" ht="22" customHeight="1" x14ac:dyDescent="0.25">
      <c r="A20" s="144" t="s">
        <v>48</v>
      </c>
      <c r="B20" s="161">
        <f>'1 In School Youth Part'!C20</f>
        <v>0</v>
      </c>
      <c r="C20" s="154"/>
      <c r="D20" s="155"/>
      <c r="E20" s="156"/>
      <c r="F20" s="157"/>
      <c r="G20" s="156"/>
      <c r="H20" s="156"/>
      <c r="I20" s="156"/>
      <c r="J20" s="156"/>
      <c r="K20" s="156"/>
      <c r="L20" s="158"/>
      <c r="M20" s="157"/>
      <c r="N20" s="156"/>
      <c r="O20" s="158"/>
      <c r="P20" s="156"/>
      <c r="Q20" s="158"/>
      <c r="R20" s="158"/>
      <c r="S20" s="158"/>
      <c r="T20" s="160"/>
      <c r="U20" s="28"/>
    </row>
    <row r="21" spans="1:28" s="29" customFormat="1" ht="22" customHeight="1" thickBot="1" x14ac:dyDescent="0.3">
      <c r="A21" s="163" t="s">
        <v>49</v>
      </c>
      <c r="B21" s="164">
        <f>'1 In School Youth Part'!C21</f>
        <v>9</v>
      </c>
      <c r="C21" s="165">
        <v>88.8888888888889</v>
      </c>
      <c r="D21" s="166">
        <v>11.1111111111111</v>
      </c>
      <c r="E21" s="167">
        <v>0</v>
      </c>
      <c r="F21" s="168">
        <v>77.7777777777778</v>
      </c>
      <c r="G21" s="166">
        <v>44.4444444444444</v>
      </c>
      <c r="H21" s="167">
        <v>44.4444444444444</v>
      </c>
      <c r="I21" s="167">
        <v>0</v>
      </c>
      <c r="J21" s="166">
        <v>77.7777777777778</v>
      </c>
      <c r="K21" s="166">
        <v>77.7777777777778</v>
      </c>
      <c r="L21" s="167">
        <v>0</v>
      </c>
      <c r="M21" s="169">
        <v>0</v>
      </c>
      <c r="N21" s="167">
        <v>0</v>
      </c>
      <c r="O21" s="166">
        <v>11.1111111111111</v>
      </c>
      <c r="P21" s="166">
        <v>11.1111111111111</v>
      </c>
      <c r="Q21" s="167">
        <v>33.3333333333333</v>
      </c>
      <c r="R21" s="167">
        <v>0</v>
      </c>
      <c r="S21" s="167">
        <v>0</v>
      </c>
      <c r="T21" s="170">
        <v>0</v>
      </c>
      <c r="U21" s="28"/>
    </row>
    <row r="22" spans="1:28" s="29" customFormat="1" ht="22" customHeight="1" thickBot="1" x14ac:dyDescent="0.3">
      <c r="A22" s="171" t="s">
        <v>50</v>
      </c>
      <c r="B22" s="172">
        <f>SUM(B6:B21)</f>
        <v>243</v>
      </c>
      <c r="C22" s="173">
        <v>94.650205761316897</v>
      </c>
      <c r="D22" s="174">
        <v>4.5267489711934203</v>
      </c>
      <c r="E22" s="175">
        <v>0.41152263374485598</v>
      </c>
      <c r="F22" s="176">
        <v>54.732510288065797</v>
      </c>
      <c r="G22" s="175">
        <v>53.9094650205761</v>
      </c>
      <c r="H22" s="175">
        <v>12.3456790123457</v>
      </c>
      <c r="I22" s="175">
        <v>1.6460905349794199</v>
      </c>
      <c r="J22" s="175">
        <v>30.041152263374499</v>
      </c>
      <c r="K22" s="175">
        <v>93.415637860082299</v>
      </c>
      <c r="L22" s="177">
        <v>0.82304526748971196</v>
      </c>
      <c r="M22" s="176">
        <v>0.82304526748971196</v>
      </c>
      <c r="N22" s="175">
        <v>76.954732510288096</v>
      </c>
      <c r="O22" s="175">
        <v>0.82304526748971196</v>
      </c>
      <c r="P22" s="175">
        <v>7.4074074074074101</v>
      </c>
      <c r="Q22" s="175">
        <v>2.0576131687242798</v>
      </c>
      <c r="R22" s="175">
        <v>9.4650205761316908</v>
      </c>
      <c r="S22" s="175">
        <v>0</v>
      </c>
      <c r="T22" s="178">
        <v>4.1152263374485596</v>
      </c>
      <c r="U22" s="28"/>
      <c r="W22" s="63"/>
      <c r="X22" s="64"/>
      <c r="Y22" s="64"/>
      <c r="Z22" s="64"/>
      <c r="AA22" s="64"/>
      <c r="AB22" s="64"/>
    </row>
    <row r="23" spans="1:28" x14ac:dyDescent="0.3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3"/>
  <sheetViews>
    <sheetView zoomScaleNormal="100" workbookViewId="0">
      <selection activeCell="A23" sqref="A23"/>
    </sheetView>
  </sheetViews>
  <sheetFormatPr defaultColWidth="9.1796875" defaultRowHeight="13" x14ac:dyDescent="0.3"/>
  <cols>
    <col min="1" max="1" width="18.81640625" style="1" customWidth="1"/>
    <col min="2" max="2" width="5.81640625" style="1" customWidth="1"/>
    <col min="3" max="4" width="5.54296875" style="1" customWidth="1"/>
    <col min="5" max="5" width="4.7265625" style="1" customWidth="1"/>
    <col min="6" max="6" width="5.7265625" style="1" customWidth="1"/>
    <col min="7" max="7" width="6.81640625" style="1" customWidth="1"/>
    <col min="8" max="8" width="7.26953125" style="1" customWidth="1"/>
    <col min="9" max="9" width="6.453125" style="1" customWidth="1"/>
    <col min="10" max="10" width="5.7265625" style="1" customWidth="1"/>
    <col min="11" max="11" width="5.81640625" style="119" customWidth="1"/>
    <col min="12" max="12" width="6.54296875" style="1" customWidth="1"/>
    <col min="13" max="13" width="5.81640625" style="1" customWidth="1"/>
    <col min="14" max="14" width="7" style="1" customWidth="1"/>
    <col min="15" max="15" width="6" style="1" customWidth="1"/>
    <col min="16" max="16" width="5" style="1" customWidth="1"/>
    <col min="17" max="17" width="5.81640625" style="1" customWidth="1"/>
    <col min="18" max="18" width="6.81640625" style="1" customWidth="1"/>
    <col min="19" max="19" width="7.26953125" style="1" customWidth="1"/>
    <col min="20" max="20" width="6.7265625" style="1" customWidth="1"/>
    <col min="21" max="16384" width="9.1796875" style="1"/>
  </cols>
  <sheetData>
    <row r="1" spans="1:24" ht="20.149999999999999" customHeight="1" x14ac:dyDescent="0.3">
      <c r="A1" s="243" t="s">
        <v>16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1"/>
    </row>
    <row r="2" spans="1:24" ht="20.149999999999999" customHeight="1" x14ac:dyDescent="0.3">
      <c r="A2" s="272" t="str">
        <f>'1 In School Youth Part'!A2:N2</f>
        <v>FY25 QUARTER ENDING DECEMBER 31, 2024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4"/>
    </row>
    <row r="3" spans="1:24" ht="20.149999999999999" customHeight="1" thickBot="1" x14ac:dyDescent="0.4">
      <c r="A3" s="275" t="s">
        <v>87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7"/>
    </row>
    <row r="4" spans="1:24" ht="15" customHeight="1" x14ac:dyDescent="0.3">
      <c r="A4" s="264" t="str">
        <f>'1 In School Youth Part'!$A$4</f>
        <v>WORKFORCE AREA</v>
      </c>
      <c r="B4" s="248" t="s">
        <v>67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78"/>
      <c r="S4" s="278"/>
      <c r="T4" s="279"/>
    </row>
    <row r="5" spans="1:24" ht="50.25" customHeight="1" thickBot="1" x14ac:dyDescent="0.35">
      <c r="A5" s="265"/>
      <c r="B5" s="138" t="s">
        <v>68</v>
      </c>
      <c r="C5" s="138" t="s">
        <v>88</v>
      </c>
      <c r="D5" s="140" t="s">
        <v>70</v>
      </c>
      <c r="E5" s="140" t="s">
        <v>71</v>
      </c>
      <c r="F5" s="141" t="s">
        <v>72</v>
      </c>
      <c r="G5" s="141" t="s">
        <v>73</v>
      </c>
      <c r="H5" s="140" t="s">
        <v>74</v>
      </c>
      <c r="I5" s="140" t="s">
        <v>75</v>
      </c>
      <c r="J5" s="140" t="s">
        <v>76</v>
      </c>
      <c r="K5" s="140" t="s">
        <v>77</v>
      </c>
      <c r="L5" s="140" t="s">
        <v>78</v>
      </c>
      <c r="M5" s="141" t="s">
        <v>79</v>
      </c>
      <c r="N5" s="141" t="s">
        <v>80</v>
      </c>
      <c r="O5" s="142" t="s">
        <v>81</v>
      </c>
      <c r="P5" s="140" t="s">
        <v>82</v>
      </c>
      <c r="Q5" s="140" t="s">
        <v>83</v>
      </c>
      <c r="R5" s="141" t="s">
        <v>84</v>
      </c>
      <c r="S5" s="141" t="s">
        <v>85</v>
      </c>
      <c r="T5" s="143" t="s">
        <v>86</v>
      </c>
      <c r="W5" s="4"/>
      <c r="X5" s="4"/>
    </row>
    <row r="6" spans="1:24" s="29" customFormat="1" ht="22" customHeight="1" x14ac:dyDescent="0.25">
      <c r="A6" s="18" t="s">
        <v>34</v>
      </c>
      <c r="B6" s="179">
        <f>'2 Out of School Youth Part'!C6</f>
        <v>33</v>
      </c>
      <c r="C6" s="180">
        <v>36.363636363636402</v>
      </c>
      <c r="D6" s="181">
        <v>30.303030303030301</v>
      </c>
      <c r="E6" s="181">
        <v>33.3333333333333</v>
      </c>
      <c r="F6" s="182">
        <v>45.454545454545503</v>
      </c>
      <c r="G6" s="181">
        <v>18.181818181818201</v>
      </c>
      <c r="H6" s="181">
        <v>36.363636363636402</v>
      </c>
      <c r="I6" s="183">
        <v>3.0303030303030298</v>
      </c>
      <c r="J6" s="183">
        <v>45.454545454545503</v>
      </c>
      <c r="K6" s="183">
        <v>0</v>
      </c>
      <c r="L6" s="181">
        <v>57.575757575757599</v>
      </c>
      <c r="M6" s="184">
        <v>0</v>
      </c>
      <c r="N6" s="181">
        <v>21.2121212121212</v>
      </c>
      <c r="O6" s="181">
        <v>3.0303030303030298</v>
      </c>
      <c r="P6" s="181">
        <v>30.303030303030301</v>
      </c>
      <c r="Q6" s="181">
        <v>3.0303030303030298</v>
      </c>
      <c r="R6" s="181">
        <v>3.0303030303030298</v>
      </c>
      <c r="S6" s="181">
        <v>21.2121212121212</v>
      </c>
      <c r="T6" s="185">
        <v>0</v>
      </c>
      <c r="U6" s="28"/>
    </row>
    <row r="7" spans="1:24" s="29" customFormat="1" ht="22" customHeight="1" x14ac:dyDescent="0.25">
      <c r="A7" s="30" t="s">
        <v>35</v>
      </c>
      <c r="B7" s="186">
        <f>'2 Out of School Youth Part'!C7</f>
        <v>76</v>
      </c>
      <c r="C7" s="187">
        <v>11.842105263157899</v>
      </c>
      <c r="D7" s="188">
        <v>56.578947368420998</v>
      </c>
      <c r="E7" s="188">
        <v>31.578947368421101</v>
      </c>
      <c r="F7" s="189">
        <v>50</v>
      </c>
      <c r="G7" s="188">
        <v>43.421052631579002</v>
      </c>
      <c r="H7" s="188">
        <v>67.105263157894697</v>
      </c>
      <c r="I7" s="188">
        <v>0</v>
      </c>
      <c r="J7" s="188">
        <v>7.8947368421052602</v>
      </c>
      <c r="K7" s="190">
        <v>0</v>
      </c>
      <c r="L7" s="188">
        <v>32.894736842105303</v>
      </c>
      <c r="M7" s="189">
        <v>1.31578947368421</v>
      </c>
      <c r="N7" s="188">
        <v>57.894736842105303</v>
      </c>
      <c r="O7" s="188">
        <v>6.5789473684210504</v>
      </c>
      <c r="P7" s="188">
        <v>21.052631578947398</v>
      </c>
      <c r="Q7" s="188">
        <v>0</v>
      </c>
      <c r="R7" s="188">
        <v>9.2105263157894708</v>
      </c>
      <c r="S7" s="188">
        <v>18.421052631578899</v>
      </c>
      <c r="T7" s="191">
        <v>25</v>
      </c>
      <c r="U7" s="28"/>
    </row>
    <row r="8" spans="1:24" s="29" customFormat="1" ht="22" customHeight="1" x14ac:dyDescent="0.25">
      <c r="A8" s="18" t="s">
        <v>36</v>
      </c>
      <c r="B8" s="186">
        <f>'2 Out of School Youth Part'!C8</f>
        <v>13</v>
      </c>
      <c r="C8" s="187">
        <v>69.230769230769198</v>
      </c>
      <c r="D8" s="188">
        <v>23.076923076923102</v>
      </c>
      <c r="E8" s="188">
        <v>7.6923076923076898</v>
      </c>
      <c r="F8" s="189">
        <v>76.923076923076906</v>
      </c>
      <c r="G8" s="188">
        <v>23.076923076923102</v>
      </c>
      <c r="H8" s="188">
        <v>23.076923076923102</v>
      </c>
      <c r="I8" s="188">
        <v>0</v>
      </c>
      <c r="J8" s="188">
        <v>92.307692307692307</v>
      </c>
      <c r="K8" s="190">
        <v>0</v>
      </c>
      <c r="L8" s="188">
        <v>69.230769230769198</v>
      </c>
      <c r="M8" s="192">
        <v>0</v>
      </c>
      <c r="N8" s="188">
        <v>53.846153846153797</v>
      </c>
      <c r="O8" s="188">
        <v>7.6923076923076898</v>
      </c>
      <c r="P8" s="188">
        <v>15.384615384615399</v>
      </c>
      <c r="Q8" s="188">
        <v>15.384615384615399</v>
      </c>
      <c r="R8" s="188">
        <v>7.6923076923076898</v>
      </c>
      <c r="S8" s="188">
        <v>7.6923076923076898</v>
      </c>
      <c r="T8" s="191">
        <v>0</v>
      </c>
      <c r="U8" s="28"/>
    </row>
    <row r="9" spans="1:24" s="29" customFormat="1" ht="22" customHeight="1" x14ac:dyDescent="0.25">
      <c r="A9" s="18" t="s">
        <v>37</v>
      </c>
      <c r="B9" s="186">
        <f>'2 Out of School Youth Part'!C9</f>
        <v>37</v>
      </c>
      <c r="C9" s="187">
        <v>5.4054054054054097</v>
      </c>
      <c r="D9" s="188">
        <v>40.540540540540498</v>
      </c>
      <c r="E9" s="188">
        <v>54.054054054053999</v>
      </c>
      <c r="F9" s="189">
        <v>86.486486486486498</v>
      </c>
      <c r="G9" s="188">
        <v>21.6216216216216</v>
      </c>
      <c r="H9" s="188">
        <v>81.081081081081095</v>
      </c>
      <c r="I9" s="190">
        <v>0</v>
      </c>
      <c r="J9" s="190">
        <v>32.4324324324324</v>
      </c>
      <c r="K9" s="190">
        <v>0</v>
      </c>
      <c r="L9" s="188">
        <v>2.7027027027027</v>
      </c>
      <c r="M9" s="192">
        <v>8.1081081081081106</v>
      </c>
      <c r="N9" s="188">
        <v>29.729729729729701</v>
      </c>
      <c r="O9" s="190">
        <v>0</v>
      </c>
      <c r="P9" s="188">
        <v>40.540540540540498</v>
      </c>
      <c r="Q9" s="190">
        <v>0</v>
      </c>
      <c r="R9" s="188">
        <v>10.8108108108108</v>
      </c>
      <c r="S9" s="188">
        <v>45.945945945946001</v>
      </c>
      <c r="T9" s="191">
        <v>13.5135135135135</v>
      </c>
      <c r="U9" s="28"/>
    </row>
    <row r="10" spans="1:24" s="29" customFormat="1" ht="22" customHeight="1" x14ac:dyDescent="0.25">
      <c r="A10" s="18" t="s">
        <v>38</v>
      </c>
      <c r="B10" s="186">
        <f>'2 Out of School Youth Part'!C10</f>
        <v>72</v>
      </c>
      <c r="C10" s="187">
        <v>66.6666666666667</v>
      </c>
      <c r="D10" s="188">
        <v>27.7777777777778</v>
      </c>
      <c r="E10" s="188">
        <v>5.5555555555555598</v>
      </c>
      <c r="F10" s="189">
        <v>36.1111111111111</v>
      </c>
      <c r="G10" s="190">
        <v>22.2222222222222</v>
      </c>
      <c r="H10" s="190">
        <v>22.2222222222222</v>
      </c>
      <c r="I10" s="190">
        <v>9.7222222222222197</v>
      </c>
      <c r="J10" s="188">
        <v>16.6666666666667</v>
      </c>
      <c r="K10" s="190">
        <v>0</v>
      </c>
      <c r="L10" s="188">
        <v>98.6111111111111</v>
      </c>
      <c r="M10" s="192">
        <v>4.1666666666666696</v>
      </c>
      <c r="N10" s="188">
        <v>0</v>
      </c>
      <c r="O10" s="190">
        <v>0</v>
      </c>
      <c r="P10" s="188">
        <v>2.7777777777777799</v>
      </c>
      <c r="Q10" s="190">
        <v>0</v>
      </c>
      <c r="R10" s="190">
        <v>5.5555555555555598</v>
      </c>
      <c r="S10" s="188">
        <v>1.3888888888888899</v>
      </c>
      <c r="T10" s="191">
        <v>0</v>
      </c>
      <c r="U10" s="28"/>
    </row>
    <row r="11" spans="1:24" s="29" customFormat="1" ht="22" customHeight="1" x14ac:dyDescent="0.25">
      <c r="A11" s="18" t="s">
        <v>39</v>
      </c>
      <c r="B11" s="186">
        <f>'2 Out of School Youth Part'!C11</f>
        <v>53</v>
      </c>
      <c r="C11" s="187">
        <v>41.509433962264097</v>
      </c>
      <c r="D11" s="188">
        <v>41.509433962264097</v>
      </c>
      <c r="E11" s="188">
        <v>16.981132075471699</v>
      </c>
      <c r="F11" s="189">
        <v>83.018867924528294</v>
      </c>
      <c r="G11" s="188">
        <v>28.301886792452802</v>
      </c>
      <c r="H11" s="188">
        <v>35.849056603773597</v>
      </c>
      <c r="I11" s="188">
        <v>3.7735849056603801</v>
      </c>
      <c r="J11" s="188">
        <v>5.6603773584905701</v>
      </c>
      <c r="K11" s="190">
        <v>0</v>
      </c>
      <c r="L11" s="188">
        <v>39.622641509433997</v>
      </c>
      <c r="M11" s="189">
        <v>0</v>
      </c>
      <c r="N11" s="188">
        <v>90.566037735849093</v>
      </c>
      <c r="O11" s="188">
        <v>0</v>
      </c>
      <c r="P11" s="188">
        <v>11.320754716981099</v>
      </c>
      <c r="Q11" s="188">
        <v>0</v>
      </c>
      <c r="R11" s="188">
        <v>0</v>
      </c>
      <c r="S11" s="188">
        <v>13.207547169811299</v>
      </c>
      <c r="T11" s="191">
        <v>0</v>
      </c>
      <c r="U11" s="28"/>
    </row>
    <row r="12" spans="1:24" s="29" customFormat="1" ht="22" customHeight="1" x14ac:dyDescent="0.25">
      <c r="A12" s="18" t="s">
        <v>40</v>
      </c>
      <c r="B12" s="186">
        <f>'2 Out of School Youth Part'!C12</f>
        <v>31</v>
      </c>
      <c r="C12" s="187">
        <v>45.161290322580598</v>
      </c>
      <c r="D12" s="188">
        <v>38.709677419354797</v>
      </c>
      <c r="E12" s="188">
        <v>16.129032258064498</v>
      </c>
      <c r="F12" s="189">
        <v>29.0322580645161</v>
      </c>
      <c r="G12" s="188">
        <v>22.580645161290299</v>
      </c>
      <c r="H12" s="188">
        <v>12.9032258064516</v>
      </c>
      <c r="I12" s="188">
        <v>3.2258064516128999</v>
      </c>
      <c r="J12" s="188">
        <v>51.612903225806399</v>
      </c>
      <c r="K12" s="190">
        <v>0</v>
      </c>
      <c r="L12" s="188">
        <v>19.354838709677399</v>
      </c>
      <c r="M12" s="192">
        <v>12.9032258064516</v>
      </c>
      <c r="N12" s="188">
        <v>77.419354838709694</v>
      </c>
      <c r="O12" s="188">
        <v>16.129032258064498</v>
      </c>
      <c r="P12" s="188">
        <v>19.354838709677399</v>
      </c>
      <c r="Q12" s="188">
        <v>3.2258064516128999</v>
      </c>
      <c r="R12" s="188">
        <v>9.67741935483871</v>
      </c>
      <c r="S12" s="188">
        <v>3.2258064516128999</v>
      </c>
      <c r="T12" s="191">
        <v>22.580645161290299</v>
      </c>
      <c r="U12" s="28"/>
    </row>
    <row r="13" spans="1:24" s="29" customFormat="1" ht="22" customHeight="1" x14ac:dyDescent="0.25">
      <c r="A13" s="18" t="s">
        <v>41</v>
      </c>
      <c r="B13" s="186">
        <f>'2 Out of School Youth Part'!C13</f>
        <v>21</v>
      </c>
      <c r="C13" s="187">
        <v>38.095238095238102</v>
      </c>
      <c r="D13" s="188">
        <v>52.380952380952401</v>
      </c>
      <c r="E13" s="188">
        <v>9.5238095238095202</v>
      </c>
      <c r="F13" s="189">
        <v>47.619047619047599</v>
      </c>
      <c r="G13" s="188">
        <v>19.047619047619001</v>
      </c>
      <c r="H13" s="190">
        <v>9.5238095238095202</v>
      </c>
      <c r="I13" s="188">
        <v>28.571428571428601</v>
      </c>
      <c r="J13" s="188">
        <v>0</v>
      </c>
      <c r="K13" s="190">
        <v>0</v>
      </c>
      <c r="L13" s="188">
        <v>71.428571428571402</v>
      </c>
      <c r="M13" s="192">
        <v>33.3333333333333</v>
      </c>
      <c r="N13" s="188">
        <v>0</v>
      </c>
      <c r="O13" s="190">
        <v>4.7619047619047601</v>
      </c>
      <c r="P13" s="188">
        <v>14.285714285714301</v>
      </c>
      <c r="Q13" s="188">
        <v>0</v>
      </c>
      <c r="R13" s="188">
        <v>4.7619047619047601</v>
      </c>
      <c r="S13" s="188">
        <v>4.7619047619047601</v>
      </c>
      <c r="T13" s="191">
        <v>14.285714285714301</v>
      </c>
      <c r="U13" s="28"/>
    </row>
    <row r="14" spans="1:24" s="29" customFormat="1" ht="22" customHeight="1" x14ac:dyDescent="0.25">
      <c r="A14" s="18" t="s">
        <v>42</v>
      </c>
      <c r="B14" s="186">
        <f>'2 Out of School Youth Part'!C14</f>
        <v>69</v>
      </c>
      <c r="C14" s="187">
        <v>53.623188405797102</v>
      </c>
      <c r="D14" s="188">
        <v>36.231884057971001</v>
      </c>
      <c r="E14" s="188">
        <v>10.144927536231901</v>
      </c>
      <c r="F14" s="189">
        <v>40.579710144927503</v>
      </c>
      <c r="G14" s="188">
        <v>47.826086956521699</v>
      </c>
      <c r="H14" s="188">
        <v>40.579710144927503</v>
      </c>
      <c r="I14" s="188">
        <v>1.4492753623188399</v>
      </c>
      <c r="J14" s="188">
        <v>15.9420289855072</v>
      </c>
      <c r="K14" s="190">
        <v>0</v>
      </c>
      <c r="L14" s="188">
        <v>69.565217391304301</v>
      </c>
      <c r="M14" s="192">
        <v>5.7971014492753596</v>
      </c>
      <c r="N14" s="188">
        <v>57.971014492753604</v>
      </c>
      <c r="O14" s="188">
        <v>8.6956521739130395</v>
      </c>
      <c r="P14" s="188">
        <v>14.492753623188401</v>
      </c>
      <c r="Q14" s="188">
        <v>0</v>
      </c>
      <c r="R14" s="188">
        <v>10.144927536231901</v>
      </c>
      <c r="S14" s="188">
        <v>10.144927536231901</v>
      </c>
      <c r="T14" s="191">
        <v>1.4492753623188399</v>
      </c>
      <c r="U14" s="28"/>
    </row>
    <row r="15" spans="1:24" s="29" customFormat="1" ht="22" customHeight="1" x14ac:dyDescent="0.25">
      <c r="A15" s="18" t="s">
        <v>43</v>
      </c>
      <c r="B15" s="186">
        <f>'2 Out of School Youth Part'!C15</f>
        <v>134</v>
      </c>
      <c r="C15" s="187">
        <v>53.731343283582099</v>
      </c>
      <c r="D15" s="188">
        <v>29.1044776119403</v>
      </c>
      <c r="E15" s="188">
        <v>17.164179104477601</v>
      </c>
      <c r="F15" s="189">
        <v>54.477611940298502</v>
      </c>
      <c r="G15" s="188">
        <v>64.179104477611901</v>
      </c>
      <c r="H15" s="188">
        <v>20.8955223880597</v>
      </c>
      <c r="I15" s="188">
        <v>1.4925373134328399</v>
      </c>
      <c r="J15" s="188">
        <v>8.2089552238806007</v>
      </c>
      <c r="K15" s="190">
        <v>0</v>
      </c>
      <c r="L15" s="188">
        <v>88.805970149253696</v>
      </c>
      <c r="M15" s="192">
        <v>0</v>
      </c>
      <c r="N15" s="188">
        <v>94.776119402985103</v>
      </c>
      <c r="O15" s="188">
        <v>0</v>
      </c>
      <c r="P15" s="188">
        <v>10.4477611940299</v>
      </c>
      <c r="Q15" s="188">
        <v>0</v>
      </c>
      <c r="R15" s="188">
        <v>8.2089552238806007</v>
      </c>
      <c r="S15" s="188">
        <v>0.74626865671641796</v>
      </c>
      <c r="T15" s="191">
        <v>0</v>
      </c>
      <c r="U15" s="28"/>
    </row>
    <row r="16" spans="1:24" s="29" customFormat="1" ht="22" customHeight="1" x14ac:dyDescent="0.25">
      <c r="A16" s="18" t="s">
        <v>44</v>
      </c>
      <c r="B16" s="186">
        <f>'2 Out of School Youth Part'!C16</f>
        <v>39</v>
      </c>
      <c r="C16" s="187">
        <v>17.948717948717899</v>
      </c>
      <c r="D16" s="188">
        <v>33.3333333333333</v>
      </c>
      <c r="E16" s="188">
        <v>48.717948717948701</v>
      </c>
      <c r="F16" s="189">
        <v>48.717948717948701</v>
      </c>
      <c r="G16" s="188">
        <v>61.538461538461497</v>
      </c>
      <c r="H16" s="188">
        <v>23.076923076923102</v>
      </c>
      <c r="I16" s="188">
        <v>5.1282051282051304</v>
      </c>
      <c r="J16" s="188">
        <v>20.5128205128205</v>
      </c>
      <c r="K16" s="190">
        <v>0</v>
      </c>
      <c r="L16" s="188">
        <v>0</v>
      </c>
      <c r="M16" s="189">
        <v>5.1282051282051304</v>
      </c>
      <c r="N16" s="188">
        <v>0</v>
      </c>
      <c r="O16" s="188">
        <v>5.1282051282051304</v>
      </c>
      <c r="P16" s="188">
        <v>7.6923076923076898</v>
      </c>
      <c r="Q16" s="190">
        <v>0</v>
      </c>
      <c r="R16" s="188">
        <v>2.5641025641025599</v>
      </c>
      <c r="S16" s="188">
        <v>15.384615384615399</v>
      </c>
      <c r="T16" s="191">
        <v>76.923076923076906</v>
      </c>
      <c r="U16" s="28"/>
    </row>
    <row r="17" spans="1:28" s="29" customFormat="1" ht="22" customHeight="1" x14ac:dyDescent="0.25">
      <c r="A17" s="18" t="s">
        <v>45</v>
      </c>
      <c r="B17" s="213">
        <f>'2 Out of School Youth Part'!C17</f>
        <v>18</v>
      </c>
      <c r="C17" s="187">
        <v>16.6666666666667</v>
      </c>
      <c r="D17" s="188">
        <v>33.3333333333333</v>
      </c>
      <c r="E17" s="188">
        <v>50</v>
      </c>
      <c r="F17" s="189">
        <v>38.8888888888889</v>
      </c>
      <c r="G17" s="188">
        <v>27.7777777777778</v>
      </c>
      <c r="H17" s="188">
        <v>38.8888888888889</v>
      </c>
      <c r="I17" s="188">
        <v>11.1111111111111</v>
      </c>
      <c r="J17" s="188">
        <v>61.1111111111111</v>
      </c>
      <c r="K17" s="190">
        <v>0</v>
      </c>
      <c r="L17" s="188">
        <v>27.7777777777778</v>
      </c>
      <c r="M17" s="192">
        <v>5.5555555555555598</v>
      </c>
      <c r="N17" s="188">
        <v>11.1111111111111</v>
      </c>
      <c r="O17" s="188">
        <v>11.1111111111111</v>
      </c>
      <c r="P17" s="188">
        <v>11.1111111111111</v>
      </c>
      <c r="Q17" s="190">
        <v>0</v>
      </c>
      <c r="R17" s="188">
        <v>22.2222222222222</v>
      </c>
      <c r="S17" s="188">
        <v>11.1111111111111</v>
      </c>
      <c r="T17" s="191">
        <v>5.5555555555555598</v>
      </c>
      <c r="U17" s="28"/>
    </row>
    <row r="18" spans="1:28" s="29" customFormat="1" ht="22" customHeight="1" x14ac:dyDescent="0.25">
      <c r="A18" s="18" t="s">
        <v>46</v>
      </c>
      <c r="B18" s="186">
        <f>'2 Out of School Youth Part'!C18</f>
        <v>84</v>
      </c>
      <c r="C18" s="187">
        <v>39.285714285714299</v>
      </c>
      <c r="D18" s="188">
        <v>35.714285714285701</v>
      </c>
      <c r="E18" s="188">
        <v>25</v>
      </c>
      <c r="F18" s="189">
        <v>53.571428571428598</v>
      </c>
      <c r="G18" s="188">
        <v>47.619047619047599</v>
      </c>
      <c r="H18" s="188">
        <v>21.428571428571399</v>
      </c>
      <c r="I18" s="190">
        <v>0</v>
      </c>
      <c r="J18" s="188">
        <v>42.857142857142897</v>
      </c>
      <c r="K18" s="190">
        <v>0</v>
      </c>
      <c r="L18" s="188">
        <v>33.3333333333333</v>
      </c>
      <c r="M18" s="189">
        <v>1.19047619047619</v>
      </c>
      <c r="N18" s="188">
        <v>9.5238095238095202</v>
      </c>
      <c r="O18" s="190">
        <v>3.5714285714285698</v>
      </c>
      <c r="P18" s="188">
        <v>22.619047619047599</v>
      </c>
      <c r="Q18" s="188">
        <v>1.19047619047619</v>
      </c>
      <c r="R18" s="188">
        <v>4.7619047619047601</v>
      </c>
      <c r="S18" s="188">
        <v>23.8095238095238</v>
      </c>
      <c r="T18" s="191">
        <v>7.1428571428571397</v>
      </c>
      <c r="U18" s="28"/>
    </row>
    <row r="19" spans="1:28" s="29" customFormat="1" ht="22" customHeight="1" x14ac:dyDescent="0.25">
      <c r="A19" s="18" t="s">
        <v>47</v>
      </c>
      <c r="B19" s="186">
        <f>'2 Out of School Youth Part'!C19</f>
        <v>28</v>
      </c>
      <c r="C19" s="187">
        <v>28.571428571428601</v>
      </c>
      <c r="D19" s="188">
        <v>28.571428571428601</v>
      </c>
      <c r="E19" s="188">
        <v>42.857142857142897</v>
      </c>
      <c r="F19" s="189">
        <v>57.142857142857103</v>
      </c>
      <c r="G19" s="188">
        <v>42.857142857142897</v>
      </c>
      <c r="H19" s="188">
        <v>21.428571428571399</v>
      </c>
      <c r="I19" s="190">
        <v>7.1428571428571397</v>
      </c>
      <c r="J19" s="188">
        <v>10.714285714285699</v>
      </c>
      <c r="K19" s="190">
        <v>0</v>
      </c>
      <c r="L19" s="188">
        <v>39.285714285714299</v>
      </c>
      <c r="M19" s="192">
        <v>3.5714285714285698</v>
      </c>
      <c r="N19" s="188">
        <v>67.857142857142804</v>
      </c>
      <c r="O19" s="188">
        <v>0</v>
      </c>
      <c r="P19" s="188">
        <v>21.428571428571399</v>
      </c>
      <c r="Q19" s="188">
        <v>0</v>
      </c>
      <c r="R19" s="190">
        <v>35.714285714285701</v>
      </c>
      <c r="S19" s="188">
        <v>42.857142857142897</v>
      </c>
      <c r="T19" s="191">
        <v>0</v>
      </c>
      <c r="U19" s="28"/>
    </row>
    <row r="20" spans="1:28" s="29" customFormat="1" ht="22" customHeight="1" x14ac:dyDescent="0.25">
      <c r="A20" s="18" t="s">
        <v>48</v>
      </c>
      <c r="B20" s="186">
        <f>'2 Out of School Youth Part'!C20</f>
        <v>76</v>
      </c>
      <c r="C20" s="187">
        <v>65.789473684210506</v>
      </c>
      <c r="D20" s="188">
        <v>18.421052631578899</v>
      </c>
      <c r="E20" s="188">
        <v>15.789473684210501</v>
      </c>
      <c r="F20" s="189">
        <v>48.684210526315802</v>
      </c>
      <c r="G20" s="188">
        <v>48.684210526315802</v>
      </c>
      <c r="H20" s="188">
        <v>22.3684210526316</v>
      </c>
      <c r="I20" s="188">
        <v>5.2631578947368398</v>
      </c>
      <c r="J20" s="188">
        <v>40.789473684210499</v>
      </c>
      <c r="K20" s="190">
        <v>0</v>
      </c>
      <c r="L20" s="188">
        <v>93.421052631578902</v>
      </c>
      <c r="M20" s="189">
        <v>2.6315789473684199</v>
      </c>
      <c r="N20" s="188">
        <v>72.368421052631604</v>
      </c>
      <c r="O20" s="188">
        <v>1.31578947368421</v>
      </c>
      <c r="P20" s="188">
        <v>15.789473684210501</v>
      </c>
      <c r="Q20" s="188">
        <v>0</v>
      </c>
      <c r="R20" s="188">
        <v>1.31578947368421</v>
      </c>
      <c r="S20" s="188">
        <v>6.5789473684210504</v>
      </c>
      <c r="T20" s="191">
        <v>11.842105263157899</v>
      </c>
      <c r="U20" s="28"/>
    </row>
    <row r="21" spans="1:28" s="29" customFormat="1" ht="22" customHeight="1" thickBot="1" x14ac:dyDescent="0.3">
      <c r="A21" s="49" t="s">
        <v>49</v>
      </c>
      <c r="B21" s="193">
        <f>'2 Out of School Youth Part'!C21</f>
        <v>88</v>
      </c>
      <c r="C21" s="194">
        <v>39.772727272727302</v>
      </c>
      <c r="D21" s="195">
        <v>36.363636363636402</v>
      </c>
      <c r="E21" s="195">
        <v>23.863636363636399</v>
      </c>
      <c r="F21" s="196">
        <v>44.318181818181799</v>
      </c>
      <c r="G21" s="195">
        <v>13.636363636363599</v>
      </c>
      <c r="H21" s="195">
        <v>34.090909090909101</v>
      </c>
      <c r="I21" s="197">
        <v>5.6818181818181799</v>
      </c>
      <c r="J21" s="195">
        <v>63.636363636363598</v>
      </c>
      <c r="K21" s="197">
        <v>0</v>
      </c>
      <c r="L21" s="195">
        <v>39.772727272727302</v>
      </c>
      <c r="M21" s="198">
        <v>7.9545454545454604</v>
      </c>
      <c r="N21" s="195">
        <v>3.4090909090909101</v>
      </c>
      <c r="O21" s="195">
        <v>1.13636363636364</v>
      </c>
      <c r="P21" s="195">
        <v>17.045454545454501</v>
      </c>
      <c r="Q21" s="195">
        <v>4.5454545454545503</v>
      </c>
      <c r="R21" s="195">
        <v>4.5454545454545503</v>
      </c>
      <c r="S21" s="197">
        <v>9.0909090909090899</v>
      </c>
      <c r="T21" s="199">
        <v>3.4090909090909101</v>
      </c>
      <c r="U21" s="28"/>
    </row>
    <row r="22" spans="1:28" s="29" customFormat="1" ht="22" customHeight="1" thickBot="1" x14ac:dyDescent="0.3">
      <c r="A22" s="200" t="s">
        <v>50</v>
      </c>
      <c r="B22" s="201">
        <f>SUM(B6:B21)</f>
        <v>872</v>
      </c>
      <c r="C22" s="202">
        <v>42.316513761467903</v>
      </c>
      <c r="D22" s="203">
        <v>34.747706422018403</v>
      </c>
      <c r="E22" s="203">
        <v>22.935779816513801</v>
      </c>
      <c r="F22" s="204">
        <v>51.376146788990802</v>
      </c>
      <c r="G22" s="203">
        <v>39.105504587155998</v>
      </c>
      <c r="H22" s="203">
        <v>32.110091743119298</v>
      </c>
      <c r="I22" s="203">
        <v>4.0137614678899096</v>
      </c>
      <c r="J22" s="203">
        <v>27.866972477064198</v>
      </c>
      <c r="K22" s="205">
        <v>0</v>
      </c>
      <c r="L22" s="203">
        <v>55.5045871559633</v>
      </c>
      <c r="M22" s="204">
        <v>4.1284403669724803</v>
      </c>
      <c r="N22" s="203">
        <v>45.298165137614703</v>
      </c>
      <c r="O22" s="203">
        <v>3.21100917431193</v>
      </c>
      <c r="P22" s="203">
        <v>16.169724770642201</v>
      </c>
      <c r="Q22" s="203">
        <v>1.0321100917431201</v>
      </c>
      <c r="R22" s="203">
        <v>7.2247706422018396</v>
      </c>
      <c r="S22" s="203">
        <v>12.6146788990826</v>
      </c>
      <c r="T22" s="206">
        <v>9.6330275229357802</v>
      </c>
      <c r="U22" s="28"/>
      <c r="W22" s="63"/>
      <c r="X22" s="64"/>
      <c r="Y22" s="64"/>
      <c r="Z22" s="64"/>
      <c r="AA22" s="64"/>
      <c r="AB22" s="64"/>
    </row>
    <row r="23" spans="1:28" x14ac:dyDescent="0.3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C51317-ECB7-41F7-9787-17C79A4EC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Boucher, Joan (DCS)</cp:lastModifiedBy>
  <cp:revision/>
  <dcterms:created xsi:type="dcterms:W3CDTF">1998-10-15T18:42:20Z</dcterms:created>
  <dcterms:modified xsi:type="dcterms:W3CDTF">2025-03-05T20:15:37Z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