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5 Reports/FY25 Q2 12312024/"/>
    </mc:Choice>
  </mc:AlternateContent>
  <xr:revisionPtr revIDLastSave="457" documentId="11_60BEDAE0B9C0B460A5E53785608922667850FE44" xr6:coauthVersionLast="47" xr6:coauthVersionMax="47" xr10:uidLastSave="{F65CC2C7-A9B8-465E-B229-9E0338C7E8AE}"/>
  <bookViews>
    <workbookView xWindow="-110" yWindow="-110" windowWidth="19420" windowHeight="11020" tabRatio="899" activeTab="5"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18" l="1"/>
  <c r="E12" i="18" s="1"/>
  <c r="H12" i="18"/>
  <c r="I12" i="18"/>
  <c r="K12" i="18"/>
  <c r="D13" i="18"/>
  <c r="E13" i="18" s="1"/>
  <c r="H13" i="18"/>
  <c r="I13" i="18" s="1"/>
  <c r="K13" i="18"/>
  <c r="D14" i="18"/>
  <c r="E14" i="18"/>
  <c r="H14" i="18"/>
  <c r="I14" i="18" s="1"/>
  <c r="K14" i="18"/>
  <c r="D15" i="18"/>
  <c r="E15" i="18" s="1"/>
  <c r="H15" i="18"/>
  <c r="I15" i="18"/>
  <c r="K15" i="18"/>
  <c r="D16" i="18"/>
  <c r="E16" i="18"/>
  <c r="H16" i="18"/>
  <c r="I16" i="18" s="1"/>
  <c r="K16" i="18"/>
  <c r="D17" i="18"/>
  <c r="E17" i="18" s="1"/>
  <c r="H17" i="18"/>
  <c r="I17" i="18"/>
  <c r="K17" i="18"/>
  <c r="D18" i="18"/>
  <c r="E18" i="18"/>
  <c r="H18" i="18"/>
  <c r="I18" i="18"/>
  <c r="K18" i="18"/>
  <c r="D19" i="18"/>
  <c r="E19" i="18" s="1"/>
  <c r="H19" i="18"/>
  <c r="I19" i="18" s="1"/>
  <c r="K19" i="18"/>
  <c r="D20" i="18"/>
  <c r="E20" i="18"/>
  <c r="H20" i="18"/>
  <c r="I20" i="18" s="1"/>
  <c r="K20" i="18"/>
  <c r="D21" i="18"/>
  <c r="E21" i="18"/>
  <c r="H21" i="18"/>
  <c r="I21" i="18" s="1"/>
  <c r="K21" i="18"/>
  <c r="D22" i="18"/>
  <c r="E22" i="18" s="1"/>
  <c r="H22" i="18"/>
  <c r="I22" i="18"/>
  <c r="K22" i="18"/>
  <c r="D23" i="18"/>
  <c r="E23" i="18" s="1"/>
  <c r="H23" i="18"/>
  <c r="I23" i="18" s="1"/>
  <c r="K23" i="18"/>
  <c r="D24" i="18"/>
  <c r="E24" i="18" s="1"/>
  <c r="H24" i="18"/>
  <c r="I24" i="18"/>
  <c r="K24" i="18"/>
  <c r="K22" i="42"/>
  <c r="K21" i="42"/>
  <c r="K8" i="42"/>
  <c r="K9" i="42"/>
  <c r="K10" i="42"/>
  <c r="K11" i="42"/>
  <c r="K12" i="42"/>
  <c r="K13" i="42"/>
  <c r="K14" i="42"/>
  <c r="K15" i="42"/>
  <c r="K16" i="42"/>
  <c r="K17" i="42"/>
  <c r="K18" i="42"/>
  <c r="K19" i="42"/>
  <c r="K20" i="42"/>
  <c r="K7" i="42"/>
  <c r="K6" i="42"/>
  <c r="K22" i="41"/>
  <c r="K21" i="41"/>
  <c r="K8" i="41"/>
  <c r="K9" i="41"/>
  <c r="K10" i="41"/>
  <c r="K11" i="41"/>
  <c r="K12" i="41"/>
  <c r="K13" i="41"/>
  <c r="K14" i="41"/>
  <c r="K15" i="41"/>
  <c r="K16" i="41"/>
  <c r="K17" i="41"/>
  <c r="K18" i="41"/>
  <c r="K19" i="41"/>
  <c r="K20" i="41"/>
  <c r="K7" i="41"/>
  <c r="K6" i="41"/>
  <c r="K22" i="40"/>
  <c r="K21" i="40"/>
  <c r="K8" i="40"/>
  <c r="K9" i="40"/>
  <c r="K10" i="40"/>
  <c r="K11" i="40"/>
  <c r="K12" i="40"/>
  <c r="K13" i="40"/>
  <c r="K14" i="40"/>
  <c r="K15" i="40"/>
  <c r="K16" i="40"/>
  <c r="K17" i="40"/>
  <c r="K18" i="40"/>
  <c r="K19" i="40"/>
  <c r="K20" i="40"/>
  <c r="K7" i="40"/>
  <c r="K6" i="40"/>
  <c r="K22" i="39"/>
  <c r="K21" i="39"/>
  <c r="K8" i="39"/>
  <c r="K9" i="39"/>
  <c r="K10" i="39"/>
  <c r="K11" i="39"/>
  <c r="K12" i="39"/>
  <c r="K13" i="39"/>
  <c r="K14" i="39"/>
  <c r="K15" i="39"/>
  <c r="K16" i="39"/>
  <c r="K17" i="39"/>
  <c r="K18" i="39"/>
  <c r="K19" i="39"/>
  <c r="K20" i="39"/>
  <c r="K7" i="39"/>
  <c r="K6" i="39"/>
  <c r="K22" i="29"/>
  <c r="K21" i="29"/>
  <c r="K8" i="29"/>
  <c r="K9" i="29"/>
  <c r="K10" i="29"/>
  <c r="K11" i="29"/>
  <c r="K12" i="29"/>
  <c r="K13" i="29"/>
  <c r="K14" i="29"/>
  <c r="K15" i="29"/>
  <c r="K16" i="29"/>
  <c r="K17" i="29"/>
  <c r="K18" i="29"/>
  <c r="K19" i="29"/>
  <c r="K20" i="29"/>
  <c r="K7" i="29"/>
  <c r="K6" i="29"/>
  <c r="K8" i="37"/>
  <c r="K9" i="37"/>
  <c r="K10" i="37"/>
  <c r="K11" i="37"/>
  <c r="K12" i="37"/>
  <c r="K13" i="37"/>
  <c r="K14" i="37"/>
  <c r="K15" i="37"/>
  <c r="K16" i="37"/>
  <c r="K17" i="37"/>
  <c r="K18" i="37"/>
  <c r="K19" i="37"/>
  <c r="K20" i="37"/>
  <c r="K7" i="37"/>
  <c r="K6" i="37"/>
  <c r="K22" i="37"/>
  <c r="K21" i="37"/>
  <c r="K9" i="18"/>
  <c r="K10" i="18"/>
  <c r="K11" i="18"/>
  <c r="K8" i="18"/>
  <c r="H8" i="40"/>
  <c r="H6" i="40" l="1"/>
  <c r="H9" i="18" l="1"/>
  <c r="I9" i="18" s="1"/>
  <c r="H10" i="18"/>
  <c r="I10" i="18" s="1"/>
  <c r="H11" i="18"/>
  <c r="I11" i="18" s="1"/>
  <c r="L9" i="14" l="1"/>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D6" i="40"/>
  <c r="E6" i="40" s="1"/>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<sst xmlns="http://schemas.openxmlformats.org/spreadsheetml/2006/main" count="372" uniqueCount="93">
  <si>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</si>
  <si>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</si>
  <si>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</si>
  <si>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</si>
  <si>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</si>
  <si>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</si>
  <si>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</si>
  <si>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</si>
  <si>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</si>
  <si>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</si>
  <si>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</si>
  <si>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</si>
  <si>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</si>
  <si>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</si>
  <si>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</si>
  <si>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</si>
  <si>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</si>
  <si>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</si>
  <si>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</si>
  <si>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</si>
  <si>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</si>
  <si>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</si>
  <si>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</si>
  <si>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</si>
  <si>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</si>
  <si>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</si>
  <si>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</si>
  <si>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</si>
  <si>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</si>
  <si>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</si>
  <si>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</si>
  <si>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</si>
  <si>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</si>
  <si>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</si>
  <si>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</si>
  <si>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</si>
  <si>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</si>
  <si>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</si>
  <si>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</si>
  <si>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</si>
  <si>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</si>
  <si>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</si>
  <si>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</si>
  <si>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</si>
  <si>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</si>
  <si>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</si>
  <si>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</si>
  <si>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</si>
  <si>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</si>
  <si>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</si>
  <si>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</si>
  <si>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</si>
  <si>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</si>
  <si>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</si>
  <si>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</si>
  <si>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</si>
  <si>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</si>
  <si>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</si>
  <si>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</si>
  <si>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</si>
  <si>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</si>
  <si>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</si>
  <si>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</si>
  <si>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</si>
  <si>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</si>
  <si>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</si>
  <si>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</si>
  <si>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</si>
  <si>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</si>
  <si>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</si>
  <si>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</si>
  <si>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</si>
  <si>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</si>
  <si>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</si>
  <si>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</si>
  <si>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</si>
  <si>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</si>
  <si>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</si>
  <si>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</si>
  <si>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</si>
  <si>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</si>
  <si>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</si>
  <si>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</si>
  <si>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</si>
  <si>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</si>
  <si>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</si>
  <si>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</si>
  <si>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</si>
  <si>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Labor Exchange Goals:   Q2 EE Rate = 63.5%    Q4 EE Rate = 67%    Median Earnings = $9500</t>
  </si>
  <si>
    <t>*State Veteran Goals:   Q2 EE Rate = 63%    Q4 EE Rate = 63%    Median Earnings = $9500</t>
  </si>
  <si>
    <t>*State Veteran Goals:   Q2 EE Rate = 56%    Q4 EE Rate = 56%    Median Earnings = $9500</t>
  </si>
  <si>
    <t>*State DVOP Goals:   Q2 EE Rate = 56%    Q4 EE Rate = 56%    Median Earnings = $9500</t>
  </si>
  <si>
    <t>FY25 QUARTER ENDING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</si>
</sst>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0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165" fontId="5" fillId="0" borderId="39" xfId="8" applyNumberFormat="1" applyFont="1" applyFill="1" applyBorder="1" applyAlignment="1">
      <alignment horizontal="center" vertical="center"/>
    </xf>
    <xf numFmtId="165" fontId="5" fillId="0" borderId="6" xfId="8" applyNumberFormat="1" applyFont="1" applyFill="1" applyBorder="1" applyAlignment="1">
      <alignment horizontal="center" vertical="center"/>
    </xf>
    <xf numFmtId="165" fontId="5" fillId="0" borderId="40" xfId="8" applyNumberFormat="1" applyFont="1" applyFill="1" applyBorder="1" applyAlignment="1">
      <alignment horizontal="center" vertical="center"/>
    </xf>
    <xf numFmtId="165" fontId="10" fillId="0" borderId="30" xfId="8" applyNumberFormat="1" applyFont="1" applyFill="1" applyBorder="1" applyAlignment="1">
      <alignment horizontal="center" vertical="center"/>
    </xf>
    <xf numFmtId="165" fontId="5" fillId="0" borderId="38" xfId="8" applyNumberFormat="1" applyFont="1" applyFill="1" applyBorder="1" applyAlignment="1">
      <alignment horizontal="center" vertical="center"/>
    </xf>
    <xf numFmtId="165" fontId="5" fillId="0" borderId="0" xfId="8" applyNumberFormat="1" applyFont="1" applyFill="1" applyBorder="1" applyAlignment="1">
      <alignment horizontal="center" vertical="center"/>
    </xf>
    <xf numFmtId="165" fontId="5" fillId="0" borderId="10" xfId="8" applyNumberFormat="1" applyFont="1" applyFill="1" applyBorder="1" applyAlignment="1">
      <alignment horizontal="center" vertical="center"/>
    </xf>
    <xf numFmtId="165" fontId="10" fillId="0" borderId="13" xfId="8" applyNumberFormat="1" applyFont="1" applyFill="1" applyBorder="1" applyAlignment="1">
      <alignment horizontal="center" vertical="center"/>
    </xf>
    <xf numFmtId="165" fontId="5" fillId="0" borderId="20" xfId="8" applyNumberFormat="1" applyFont="1" applyFill="1" applyBorder="1" applyAlignment="1">
      <alignment horizontal="center" vertical="center"/>
    </xf>
    <xf numFmtId="165" fontId="10" fillId="0" borderId="23" xfId="8" applyNumberFormat="1" applyFont="1" applyFill="1" applyBorder="1" applyAlignment="1">
      <alignment horizontal="center" vertical="center"/>
    </xf>
    <xf numFmtId="165" fontId="5" fillId="0" borderId="47" xfId="8" applyNumberFormat="1" applyFont="1" applyFill="1" applyBorder="1" applyAlignment="1">
      <alignment horizontal="center" vertical="center"/>
    </xf>
    <xf numFmtId="165" fontId="5" fillId="0" borderId="56" xfId="8" applyNumberFormat="1" applyFont="1" applyFill="1" applyBorder="1" applyAlignment="1">
      <alignment horizontal="center" vertical="center"/>
    </xf>
    <xf numFmtId="165" fontId="5" fillId="0" borderId="33" xfId="8" applyNumberFormat="1" applyFont="1" applyFill="1" applyBorder="1" applyAlignment="1">
      <alignment horizontal="center" vertical="center"/>
    </xf>
    <xf numFmtId="165" fontId="5" fillId="0" borderId="62" xfId="8" applyNumberFormat="1" applyFont="1" applyFill="1" applyBorder="1" applyAlignment="1">
      <alignment horizontal="center" vertical="center"/>
    </xf>
    <xf numFmtId="165" fontId="5" fillId="0" borderId="31" xfId="8" applyNumberFormat="1" applyFont="1" applyFill="1" applyBorder="1" applyAlignment="1">
      <alignment horizontal="center" vertical="center"/>
    </xf>
    <xf numFmtId="165" fontId="5" fillId="0" borderId="63" xfId="8" applyNumberFormat="1" applyFont="1" applyFill="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workbookViewId="0">
      <selection activeCell="A33" sqref="A33"/>
    </sheetView>
  </sheetViews>
  <sheetFormatPr defaultRowHeight="12.5" x14ac:dyDescent="0.25"/>
  <cols>
    <col min="9" max="9" width="9.26953125" customWidth="1"/>
  </cols>
  <sheetData>
    <row r="1" spans="1:14" ht="18" thickBot="1" x14ac:dyDescent="0.4">
      <c r="A1" s="115"/>
      <c r="B1" s="24"/>
      <c r="C1" s="24"/>
      <c r="D1" s="24"/>
      <c r="E1" s="24"/>
      <c r="F1" s="24"/>
      <c r="G1" s="24"/>
      <c r="H1" s="24"/>
      <c r="I1" s="24"/>
      <c r="J1" s="24"/>
      <c r="K1" s="24"/>
      <c r="L1" s="24"/>
      <c r="M1" s="24"/>
    </row>
    <row r="2" spans="1:14" ht="18" thickTop="1" x14ac:dyDescent="0.35">
      <c r="A2" s="12"/>
      <c r="B2" s="25"/>
      <c r="C2" s="25"/>
      <c r="D2" s="25"/>
      <c r="E2" s="25"/>
      <c r="F2" s="25"/>
      <c r="G2" s="25"/>
      <c r="H2" s="25"/>
      <c r="I2" s="25"/>
      <c r="J2" s="25"/>
      <c r="K2" s="25"/>
      <c r="L2" s="25"/>
      <c r="M2" s="26"/>
    </row>
    <row r="3" spans="1:14" ht="20.25" customHeight="1" x14ac:dyDescent="0.4">
      <c r="A3" s="141"/>
      <c r="B3" s="142"/>
      <c r="C3" s="142"/>
      <c r="D3" s="142"/>
      <c r="E3" s="142"/>
      <c r="F3" s="142"/>
      <c r="G3" s="142"/>
      <c r="H3" s="142"/>
      <c r="I3" s="142"/>
      <c r="J3" s="142"/>
      <c r="K3" s="142"/>
      <c r="L3" s="142"/>
      <c r="M3" s="143"/>
    </row>
    <row r="4" spans="1:14" ht="17.5" x14ac:dyDescent="0.35">
      <c r="A4" s="144" t="s">
        <v>0</v>
      </c>
      <c r="B4" s="145"/>
      <c r="C4" s="145"/>
      <c r="D4" s="145"/>
      <c r="E4" s="145"/>
      <c r="F4" s="145"/>
      <c r="G4" s="145"/>
      <c r="H4" s="145"/>
      <c r="I4" s="145"/>
      <c r="J4" s="145"/>
      <c r="K4" s="145"/>
      <c r="L4" s="145"/>
      <c r="M4" s="146"/>
    </row>
    <row r="5" spans="1:14" ht="17.5" x14ac:dyDescent="0.35">
      <c r="A5" s="144" t="s">
        <v>92</v>
      </c>
      <c r="B5" s="145"/>
      <c r="C5" s="145"/>
      <c r="D5" s="145"/>
      <c r="E5" s="145"/>
      <c r="F5" s="145"/>
      <c r="G5" s="145"/>
      <c r="H5" s="145"/>
      <c r="I5" s="145"/>
      <c r="J5" s="145"/>
      <c r="K5" s="145"/>
      <c r="L5" s="145"/>
      <c r="M5" s="146"/>
    </row>
    <row r="6" spans="1:14" ht="17.5" x14ac:dyDescent="0.35">
      <c r="A6" s="9"/>
      <c r="B6" s="24"/>
      <c r="C6" s="24"/>
      <c r="D6" s="24"/>
      <c r="E6" s="24"/>
      <c r="F6" s="24"/>
      <c r="G6" s="24"/>
      <c r="H6" s="24"/>
      <c r="I6" s="24"/>
      <c r="J6" s="24"/>
      <c r="K6" s="24"/>
      <c r="L6" s="24"/>
      <c r="M6" s="27"/>
    </row>
    <row r="7" spans="1:14" ht="13" x14ac:dyDescent="0.3">
      <c r="A7" s="28"/>
      <c r="B7" s="24"/>
      <c r="C7" s="24"/>
      <c r="F7" s="24"/>
      <c r="G7" s="24"/>
      <c r="H7" s="24"/>
      <c r="I7" s="24"/>
      <c r="J7" s="24"/>
      <c r="K7" s="24"/>
      <c r="L7" s="24"/>
      <c r="M7" s="27"/>
    </row>
    <row r="8" spans="1:14" ht="17.5" x14ac:dyDescent="0.35">
      <c r="A8" s="10"/>
      <c r="B8" s="24"/>
      <c r="C8" s="24"/>
      <c r="D8" s="55" t="s">
        <v>1</v>
      </c>
      <c r="E8" s="24"/>
      <c r="F8" s="24"/>
      <c r="G8" s="24"/>
      <c r="H8" s="24"/>
      <c r="I8" s="24"/>
      <c r="J8" s="24"/>
      <c r="K8" s="24"/>
      <c r="L8" s="24"/>
      <c r="M8" s="27"/>
    </row>
    <row r="9" spans="1:14" ht="15" x14ac:dyDescent="0.3">
      <c r="A9" s="28"/>
      <c r="B9" s="24"/>
      <c r="C9" s="24"/>
      <c r="D9" s="24"/>
      <c r="E9" s="24"/>
      <c r="F9" s="8"/>
      <c r="G9" s="8"/>
      <c r="H9" s="8"/>
      <c r="I9" s="8"/>
      <c r="J9" s="8"/>
      <c r="K9" s="8"/>
      <c r="L9" s="8"/>
      <c r="M9" s="13"/>
    </row>
    <row r="10" spans="1:14" ht="15" x14ac:dyDescent="0.3">
      <c r="A10" s="10"/>
      <c r="B10" s="24"/>
      <c r="C10" s="24"/>
      <c r="D10" s="24"/>
      <c r="E10" s="8" t="s">
        <v>2</v>
      </c>
      <c r="F10" s="24"/>
      <c r="G10" s="24"/>
      <c r="H10" s="24"/>
      <c r="I10" s="24"/>
      <c r="J10" s="24"/>
      <c r="K10" s="24"/>
      <c r="L10" s="24"/>
      <c r="M10" s="27"/>
      <c r="N10" s="8"/>
    </row>
    <row r="11" spans="1:14" ht="13" x14ac:dyDescent="0.3">
      <c r="A11" s="28"/>
      <c r="B11" s="24"/>
      <c r="C11" s="24"/>
      <c r="D11" s="24"/>
      <c r="E11" s="24"/>
      <c r="F11" s="24"/>
      <c r="G11" s="24"/>
      <c r="H11" s="24"/>
      <c r="I11" s="24"/>
      <c r="J11" s="24"/>
      <c r="K11" s="24"/>
      <c r="L11" s="24"/>
      <c r="M11" s="27"/>
    </row>
    <row r="12" spans="1:14" ht="17.5" x14ac:dyDescent="0.35">
      <c r="A12" s="10"/>
      <c r="B12" s="24"/>
      <c r="C12" s="24"/>
      <c r="D12" s="55" t="s">
        <v>3</v>
      </c>
      <c r="E12" s="24"/>
      <c r="F12" s="24"/>
      <c r="G12" s="24"/>
      <c r="H12" s="24"/>
      <c r="I12" s="24"/>
      <c r="J12" s="24"/>
      <c r="K12" s="24"/>
      <c r="L12" s="24"/>
      <c r="M12" s="27"/>
    </row>
    <row r="13" spans="1:14" ht="15.75" customHeight="1" x14ac:dyDescent="0.35">
      <c r="A13" s="28"/>
      <c r="B13" s="39"/>
      <c r="C13" s="39"/>
      <c r="D13" s="110"/>
      <c r="E13" s="24"/>
      <c r="F13" s="39"/>
      <c r="G13" s="24"/>
      <c r="H13" s="24"/>
      <c r="I13" s="24"/>
      <c r="J13" s="24"/>
      <c r="K13" s="24"/>
      <c r="L13" s="24"/>
      <c r="M13" s="27"/>
    </row>
    <row r="14" spans="1:14" ht="12.75" customHeight="1" x14ac:dyDescent="0.35">
      <c r="A14" s="28"/>
      <c r="B14" s="39"/>
      <c r="C14" s="39"/>
      <c r="D14" s="110"/>
      <c r="E14" s="24"/>
      <c r="F14" s="39"/>
      <c r="G14" s="24"/>
      <c r="H14" s="24"/>
      <c r="I14" s="24"/>
      <c r="J14" s="24"/>
      <c r="K14" s="24"/>
      <c r="L14" s="24"/>
      <c r="M14" s="27"/>
    </row>
    <row r="15" spans="1:14" ht="15" x14ac:dyDescent="0.3">
      <c r="A15" s="28"/>
      <c r="B15" s="40"/>
      <c r="C15" s="24"/>
      <c r="D15" s="39"/>
      <c r="E15" s="39" t="s">
        <v>4</v>
      </c>
      <c r="F15" s="24"/>
      <c r="G15" s="24"/>
      <c r="H15" s="24"/>
      <c r="I15" s="24"/>
      <c r="J15" s="24"/>
      <c r="K15" s="24"/>
      <c r="L15" s="24"/>
      <c r="M15" s="27"/>
    </row>
    <row r="16" spans="1:14" ht="12.75" customHeight="1" x14ac:dyDescent="0.3">
      <c r="A16" s="28"/>
      <c r="B16" s="8"/>
      <c r="C16" s="8"/>
      <c r="D16" s="24"/>
      <c r="E16" s="24"/>
      <c r="F16" s="24"/>
      <c r="G16" s="24"/>
      <c r="H16" s="24"/>
      <c r="I16" s="24"/>
      <c r="J16" s="24"/>
      <c r="K16" s="24"/>
      <c r="L16" s="24"/>
      <c r="M16" s="27"/>
    </row>
    <row r="17" spans="1:13" ht="15" x14ac:dyDescent="0.3">
      <c r="A17" s="28"/>
      <c r="B17" s="40"/>
      <c r="C17" s="24"/>
      <c r="D17" s="8"/>
      <c r="E17" s="8" t="s">
        <v>5</v>
      </c>
      <c r="F17" s="24"/>
      <c r="G17" s="24"/>
      <c r="H17" s="24"/>
      <c r="I17" s="24"/>
      <c r="J17" s="24"/>
      <c r="K17" s="24"/>
      <c r="L17" s="24"/>
      <c r="M17" s="27"/>
    </row>
    <row r="18" spans="1:13" ht="12.75" customHeight="1" x14ac:dyDescent="0.3">
      <c r="A18" s="28"/>
      <c r="B18" s="8"/>
      <c r="C18" s="8"/>
      <c r="D18" s="24"/>
      <c r="E18" s="24"/>
      <c r="F18" s="24"/>
      <c r="G18" s="24"/>
      <c r="H18" s="24"/>
      <c r="I18" s="24"/>
      <c r="J18" s="24"/>
      <c r="K18" s="24"/>
      <c r="L18" s="24"/>
      <c r="M18" s="27"/>
    </row>
    <row r="19" spans="1:13" ht="15" x14ac:dyDescent="0.3">
      <c r="A19" s="28"/>
      <c r="B19" s="40"/>
      <c r="C19" s="24"/>
      <c r="D19" s="8"/>
      <c r="E19" s="8" t="s">
        <v>6</v>
      </c>
      <c r="F19" s="24"/>
      <c r="G19" s="24"/>
      <c r="H19" s="24"/>
      <c r="I19" s="24"/>
      <c r="J19" s="24"/>
      <c r="K19" s="24"/>
      <c r="L19" s="24"/>
      <c r="M19" s="27"/>
    </row>
    <row r="20" spans="1:13" ht="12.75" customHeight="1" x14ac:dyDescent="0.3">
      <c r="A20" s="28"/>
      <c r="B20" s="8"/>
      <c r="C20" s="8"/>
      <c r="D20" s="24"/>
      <c r="E20" s="24"/>
      <c r="F20" s="24"/>
      <c r="G20" s="24"/>
      <c r="H20" s="24"/>
      <c r="I20" s="24"/>
      <c r="J20" s="24"/>
      <c r="K20" s="24"/>
      <c r="L20" s="24"/>
      <c r="M20" s="27"/>
    </row>
    <row r="21" spans="1:13" ht="15" x14ac:dyDescent="0.3">
      <c r="A21" s="28"/>
      <c r="B21" s="40"/>
      <c r="C21" s="24"/>
      <c r="D21" s="8"/>
      <c r="E21" s="8" t="s">
        <v>7</v>
      </c>
      <c r="F21" s="24"/>
      <c r="G21" s="24"/>
      <c r="H21" s="24"/>
      <c r="I21" s="24"/>
      <c r="J21" s="24"/>
      <c r="K21" s="24"/>
      <c r="L21" s="24"/>
      <c r="M21" s="27"/>
    </row>
    <row r="22" spans="1:13" ht="12.75" customHeight="1" x14ac:dyDescent="0.3">
      <c r="A22" s="28"/>
      <c r="B22" s="8"/>
      <c r="C22" s="8"/>
      <c r="D22" s="24"/>
      <c r="E22" s="24"/>
      <c r="F22" s="24"/>
      <c r="G22" s="24"/>
      <c r="H22" s="24"/>
      <c r="I22" s="24"/>
      <c r="J22" s="24"/>
      <c r="K22" s="24"/>
      <c r="L22" s="24"/>
      <c r="M22" s="27"/>
    </row>
    <row r="23" spans="1:13" ht="15" x14ac:dyDescent="0.3">
      <c r="A23" s="28"/>
      <c r="B23" s="40"/>
      <c r="C23" s="24"/>
      <c r="D23" s="8"/>
      <c r="E23" s="8" t="s">
        <v>8</v>
      </c>
      <c r="F23" s="24"/>
      <c r="G23" s="24"/>
      <c r="H23" s="24"/>
      <c r="I23" s="24"/>
      <c r="J23" s="24"/>
      <c r="K23" s="24"/>
      <c r="L23" s="24"/>
      <c r="M23" s="27"/>
    </row>
    <row r="24" spans="1:13" ht="12.75" customHeight="1" x14ac:dyDescent="0.3">
      <c r="A24" s="28"/>
      <c r="B24" s="8"/>
      <c r="C24" s="8"/>
      <c r="D24" s="24"/>
      <c r="E24" s="24"/>
      <c r="F24" s="24"/>
      <c r="G24" s="24"/>
      <c r="H24" s="24"/>
      <c r="I24" s="24"/>
      <c r="J24" s="24"/>
      <c r="K24" s="24"/>
      <c r="L24" s="24"/>
      <c r="M24" s="27"/>
    </row>
    <row r="25" spans="1:13" ht="15" x14ac:dyDescent="0.3">
      <c r="A25" s="28"/>
      <c r="B25" s="40"/>
      <c r="C25" s="24"/>
      <c r="D25" s="8"/>
      <c r="E25" s="8" t="s">
        <v>9</v>
      </c>
      <c r="F25" s="24"/>
      <c r="G25" s="24"/>
      <c r="H25" s="24"/>
      <c r="I25" s="24"/>
      <c r="J25" s="24"/>
      <c r="K25" s="24"/>
      <c r="L25" s="24"/>
      <c r="M25" s="27"/>
    </row>
    <row r="26" spans="1:13" ht="15" x14ac:dyDescent="0.3">
      <c r="A26" s="10"/>
      <c r="B26" s="24"/>
      <c r="C26" s="24"/>
      <c r="D26" s="24"/>
      <c r="E26" s="24"/>
      <c r="F26" s="24"/>
      <c r="G26" s="24"/>
      <c r="H26" s="24"/>
      <c r="I26" s="24"/>
      <c r="J26" s="24"/>
      <c r="K26" s="24"/>
      <c r="L26" s="24"/>
      <c r="M26" s="27"/>
    </row>
    <row r="27" spans="1:13" ht="15" x14ac:dyDescent="0.3">
      <c r="A27" s="109"/>
      <c r="B27" s="24"/>
      <c r="C27" s="24"/>
      <c r="D27" s="24"/>
      <c r="E27" s="8" t="s">
        <v>10</v>
      </c>
      <c r="F27" s="114"/>
      <c r="G27" s="24"/>
      <c r="H27" s="24"/>
      <c r="I27" s="24"/>
      <c r="J27" s="24"/>
      <c r="K27" s="24"/>
      <c r="L27" s="24"/>
      <c r="M27" s="27"/>
    </row>
    <row r="28" spans="1:13" ht="13" x14ac:dyDescent="0.3">
      <c r="A28" s="11"/>
      <c r="B28" s="24"/>
      <c r="C28" s="24"/>
      <c r="D28" s="24"/>
      <c r="L28" s="24"/>
      <c r="M28" s="27"/>
    </row>
    <row r="29" spans="1:13" ht="13" x14ac:dyDescent="0.3">
      <c r="A29" s="11"/>
      <c r="B29" s="24"/>
      <c r="C29" s="24"/>
      <c r="D29" s="24"/>
      <c r="E29" s="24"/>
      <c r="F29" s="24"/>
      <c r="G29" s="24"/>
      <c r="H29" s="24"/>
      <c r="I29" s="24"/>
      <c r="J29" s="24"/>
      <c r="L29" s="24"/>
      <c r="M29" s="27"/>
    </row>
    <row r="30" spans="1:13" ht="13" x14ac:dyDescent="0.3">
      <c r="A30" s="111" t="s">
        <v>11</v>
      </c>
      <c r="B30" s="24"/>
      <c r="C30" s="24"/>
      <c r="D30" s="24"/>
      <c r="F30" s="24"/>
      <c r="G30" s="24"/>
      <c r="H30" s="24"/>
      <c r="I30" s="24"/>
      <c r="J30" s="24"/>
      <c r="L30" s="24"/>
      <c r="M30" s="27"/>
    </row>
    <row r="31" spans="1:13" ht="15" x14ac:dyDescent="0.3">
      <c r="A31" s="111" t="s">
        <v>12</v>
      </c>
      <c r="B31" s="24"/>
      <c r="C31" s="24"/>
      <c r="D31" s="24"/>
      <c r="E31" s="8"/>
      <c r="F31" s="24"/>
      <c r="G31" s="24"/>
      <c r="H31" s="24"/>
      <c r="I31" s="24"/>
      <c r="J31" s="24"/>
      <c r="L31" s="24"/>
      <c r="M31" s="27"/>
    </row>
    <row r="32" spans="1:13" ht="15.5" thickBot="1" x14ac:dyDescent="0.35">
      <c r="A32" s="29"/>
      <c r="B32" s="30"/>
      <c r="C32" s="30"/>
      <c r="D32" s="30"/>
      <c r="E32" s="100"/>
      <c r="F32" s="30"/>
      <c r="G32" s="30"/>
      <c r="H32" s="30"/>
      <c r="I32" s="30"/>
      <c r="J32" s="30"/>
      <c r="K32" s="30"/>
      <c r="L32" s="30"/>
      <c r="M32" s="31"/>
    </row>
    <row r="33" spans="13:13" ht="13" thickTop="1" x14ac:dyDescent="0.25"/>
    <row r="35" spans="13:13" ht="13" x14ac:dyDescent="0.3">
      <c r="M35" s="105"/>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3" t="s">
        <v>0</v>
      </c>
      <c r="B1" s="154"/>
      <c r="C1" s="154"/>
      <c r="D1" s="154"/>
      <c r="E1" s="154"/>
      <c r="F1" s="154"/>
      <c r="G1" s="154"/>
      <c r="H1" s="154"/>
      <c r="I1" s="154"/>
      <c r="J1" s="154"/>
      <c r="K1" s="154"/>
      <c r="L1" s="154"/>
      <c r="M1" s="154"/>
      <c r="N1" s="155"/>
    </row>
    <row r="2" spans="1:14" ht="15" x14ac:dyDescent="0.25">
      <c r="A2" s="150" t="s">
        <v>92</v>
      </c>
      <c r="B2" s="151"/>
      <c r="C2" s="151"/>
      <c r="D2" s="151"/>
      <c r="E2" s="151"/>
      <c r="F2" s="151"/>
      <c r="G2" s="151"/>
      <c r="H2" s="151"/>
      <c r="I2" s="151"/>
      <c r="J2" s="151"/>
      <c r="K2" s="151"/>
      <c r="L2" s="151"/>
      <c r="M2" s="151"/>
      <c r="N2" s="152"/>
    </row>
    <row r="3" spans="1:14" ht="15.5" thickBot="1" x14ac:dyDescent="0.3">
      <c r="A3" s="147" t="s">
        <v>13</v>
      </c>
      <c r="B3" s="148"/>
      <c r="C3" s="148"/>
      <c r="D3" s="148"/>
      <c r="E3" s="148"/>
      <c r="F3" s="148"/>
      <c r="G3" s="148"/>
      <c r="H3" s="148"/>
      <c r="I3" s="148"/>
      <c r="J3" s="148"/>
      <c r="K3" s="148"/>
      <c r="L3" s="148"/>
      <c r="M3" s="148"/>
      <c r="N3" s="149"/>
    </row>
    <row r="4" spans="1:14" ht="13" x14ac:dyDescent="0.25">
      <c r="A4" s="45" t="s">
        <v>14</v>
      </c>
      <c r="B4" s="48" t="s">
        <v>15</v>
      </c>
      <c r="C4" s="49" t="s">
        <v>16</v>
      </c>
      <c r="D4" s="50" t="s">
        <v>17</v>
      </c>
      <c r="E4" s="52" t="s">
        <v>18</v>
      </c>
      <c r="F4" s="67" t="s">
        <v>19</v>
      </c>
      <c r="G4" s="87" t="s">
        <v>20</v>
      </c>
      <c r="H4" s="88" t="s">
        <v>21</v>
      </c>
      <c r="I4" s="51" t="s">
        <v>22</v>
      </c>
      <c r="J4" s="67" t="s">
        <v>23</v>
      </c>
      <c r="K4" s="68" t="s">
        <v>24</v>
      </c>
      <c r="L4" s="50" t="s">
        <v>25</v>
      </c>
      <c r="M4" s="51" t="s">
        <v>26</v>
      </c>
      <c r="N4" s="48" t="s">
        <v>27</v>
      </c>
    </row>
    <row r="5" spans="1:14" x14ac:dyDescent="0.25">
      <c r="A5" s="156" t="s">
        <v>28</v>
      </c>
      <c r="B5" s="76"/>
      <c r="C5" s="77"/>
      <c r="D5" s="78"/>
      <c r="E5" s="89"/>
      <c r="F5" s="79"/>
      <c r="G5" s="92"/>
      <c r="H5" s="93"/>
      <c r="I5" s="77"/>
      <c r="J5" s="79"/>
      <c r="K5" s="80" t="s">
        <v>29</v>
      </c>
      <c r="L5" s="78"/>
      <c r="M5" s="77" t="s">
        <v>30</v>
      </c>
      <c r="N5" s="81"/>
    </row>
    <row r="6" spans="1:14" x14ac:dyDescent="0.25">
      <c r="A6" s="157"/>
      <c r="B6" s="76" t="s">
        <v>31</v>
      </c>
      <c r="C6" s="77"/>
      <c r="D6" s="78" t="s">
        <v>32</v>
      </c>
      <c r="E6" s="89"/>
      <c r="F6" s="79" t="s">
        <v>32</v>
      </c>
      <c r="G6" s="91"/>
      <c r="H6" s="78" t="s">
        <v>32</v>
      </c>
      <c r="I6" s="77" t="s">
        <v>33</v>
      </c>
      <c r="J6" s="79" t="s">
        <v>32</v>
      </c>
      <c r="K6" s="80" t="s">
        <v>33</v>
      </c>
      <c r="L6" s="78" t="s">
        <v>32</v>
      </c>
      <c r="M6" s="77" t="s">
        <v>33</v>
      </c>
      <c r="N6" s="81" t="s">
        <v>32</v>
      </c>
    </row>
    <row r="7" spans="1:14" x14ac:dyDescent="0.25">
      <c r="A7" s="157"/>
      <c r="B7" s="76" t="s">
        <v>34</v>
      </c>
      <c r="C7" s="77" t="s">
        <v>35</v>
      </c>
      <c r="D7" s="78" t="s">
        <v>36</v>
      </c>
      <c r="E7" s="89"/>
      <c r="F7" s="79" t="s">
        <v>36</v>
      </c>
      <c r="G7" s="91" t="s">
        <v>29</v>
      </c>
      <c r="H7" s="78" t="s">
        <v>31</v>
      </c>
      <c r="I7" s="77" t="s">
        <v>37</v>
      </c>
      <c r="J7" s="79" t="s">
        <v>31</v>
      </c>
      <c r="K7" s="80" t="s">
        <v>37</v>
      </c>
      <c r="L7" s="78" t="s">
        <v>29</v>
      </c>
      <c r="M7" s="77" t="s">
        <v>38</v>
      </c>
      <c r="N7" s="81" t="s">
        <v>30</v>
      </c>
    </row>
    <row r="8" spans="1:14" ht="13" thickBot="1" x14ac:dyDescent="0.3">
      <c r="A8" s="158"/>
      <c r="B8" s="82" t="s">
        <v>39</v>
      </c>
      <c r="C8" s="75" t="s">
        <v>40</v>
      </c>
      <c r="D8" s="83" t="s">
        <v>39</v>
      </c>
      <c r="E8" s="90" t="s">
        <v>33</v>
      </c>
      <c r="F8" s="84" t="s">
        <v>39</v>
      </c>
      <c r="G8" s="85" t="s">
        <v>33</v>
      </c>
      <c r="H8" s="83" t="s">
        <v>33</v>
      </c>
      <c r="I8" s="75" t="s">
        <v>30</v>
      </c>
      <c r="J8" s="84" t="s">
        <v>33</v>
      </c>
      <c r="K8" s="85" t="s">
        <v>30</v>
      </c>
      <c r="L8" s="83" t="s">
        <v>33</v>
      </c>
      <c r="M8" s="75" t="s">
        <v>41</v>
      </c>
      <c r="N8" s="86" t="s">
        <v>33</v>
      </c>
    </row>
    <row r="9" spans="1:14" ht="17.25" customHeight="1" x14ac:dyDescent="0.25">
      <c r="A9" s="14" t="s">
        <v>42</v>
      </c>
      <c r="B9" s="62">
        <v>3421</v>
      </c>
      <c r="C9" s="32">
        <v>1697</v>
      </c>
      <c r="D9" s="16">
        <f>+C9/B9</f>
        <v>0.49605378544285295</v>
      </c>
      <c r="E9" s="44">
        <v>115</v>
      </c>
      <c r="F9" s="72">
        <f t="shared" ref="F9:F25" si="0">+E9/B9</f>
        <v>3.3615901783104356E-2</v>
      </c>
      <c r="G9" s="44">
        <v>10</v>
      </c>
      <c r="H9" s="16">
        <f>+G9/E9</f>
        <v>8.6956521739130432E-2</v>
      </c>
      <c r="I9" s="44">
        <v>25</v>
      </c>
      <c r="J9" s="71">
        <f>I9/E9</f>
        <v>0.21739130434782608</v>
      </c>
      <c r="K9" s="44">
        <v>6</v>
      </c>
      <c r="L9" s="16">
        <f>+K9/G9</f>
        <v>0.6</v>
      </c>
      <c r="M9" s="44">
        <v>22</v>
      </c>
      <c r="N9" s="104">
        <f>M9/I9</f>
        <v>0.88</v>
      </c>
    </row>
    <row r="10" spans="1:14" ht="17.25" customHeight="1" x14ac:dyDescent="0.25">
      <c r="A10" s="17" t="s">
        <v>43</v>
      </c>
      <c r="B10" s="63">
        <v>14528</v>
      </c>
      <c r="C10" s="32">
        <v>6955</v>
      </c>
      <c r="D10" s="16">
        <f t="shared" ref="D10:D23" si="1">+C10/B10</f>
        <v>0.47873072687224671</v>
      </c>
      <c r="E10" s="44">
        <v>266</v>
      </c>
      <c r="F10" s="72">
        <f t="shared" si="0"/>
        <v>1.8309471365638767E-2</v>
      </c>
      <c r="G10" s="44">
        <v>75</v>
      </c>
      <c r="H10" s="16">
        <f t="shared" ref="H10:H25" si="2">+G10/E10</f>
        <v>0.28195488721804512</v>
      </c>
      <c r="I10" s="44">
        <v>54</v>
      </c>
      <c r="J10" s="72">
        <f>I10/E10</f>
        <v>0.20300751879699247</v>
      </c>
      <c r="K10" s="44">
        <v>45</v>
      </c>
      <c r="L10" s="16">
        <f t="shared" ref="L10:L25" si="3">+K10/G10</f>
        <v>0.6</v>
      </c>
      <c r="M10" s="44">
        <v>50</v>
      </c>
      <c r="N10" s="33">
        <f>M10/I10</f>
        <v>0.92592592592592593</v>
      </c>
    </row>
    <row r="11" spans="1:14" ht="17.25" customHeight="1" x14ac:dyDescent="0.25">
      <c r="A11" s="17" t="s">
        <v>44</v>
      </c>
      <c r="B11" s="63">
        <v>8110</v>
      </c>
      <c r="C11" s="32">
        <v>5351</v>
      </c>
      <c r="D11" s="16">
        <f t="shared" si="1"/>
        <v>0.65980271270036994</v>
      </c>
      <c r="E11" s="44">
        <v>305</v>
      </c>
      <c r="F11" s="72">
        <f t="shared" si="0"/>
        <v>3.76078914919852E-2</v>
      </c>
      <c r="G11" s="44">
        <v>68</v>
      </c>
      <c r="H11" s="16">
        <f t="shared" si="2"/>
        <v>0.22295081967213115</v>
      </c>
      <c r="I11" s="44">
        <v>58</v>
      </c>
      <c r="J11" s="112">
        <f t="shared" ref="J11:J25" si="4">I11/E11</f>
        <v>0.1901639344262295</v>
      </c>
      <c r="K11" s="44">
        <v>34</v>
      </c>
      <c r="L11" s="16">
        <f t="shared" si="3"/>
        <v>0.5</v>
      </c>
      <c r="M11" s="44">
        <v>30</v>
      </c>
      <c r="N11" s="33">
        <f t="shared" ref="N11:N23" si="5">M11/I11</f>
        <v>0.51724137931034486</v>
      </c>
    </row>
    <row r="12" spans="1:14" ht="17.25" customHeight="1" x14ac:dyDescent="0.25">
      <c r="A12" s="17" t="s">
        <v>45</v>
      </c>
      <c r="B12" s="63">
        <v>7056</v>
      </c>
      <c r="C12" s="32">
        <v>4262</v>
      </c>
      <c r="D12" s="16">
        <f t="shared" si="1"/>
        <v>0.60402494331065759</v>
      </c>
      <c r="E12" s="44">
        <v>204</v>
      </c>
      <c r="F12" s="72">
        <f t="shared" si="0"/>
        <v>2.8911564625850341E-2</v>
      </c>
      <c r="G12" s="44">
        <v>33</v>
      </c>
      <c r="H12" s="16">
        <f t="shared" si="2"/>
        <v>0.16176470588235295</v>
      </c>
      <c r="I12" s="44">
        <v>16</v>
      </c>
      <c r="J12" s="112">
        <f t="shared" si="4"/>
        <v>7.8431372549019607E-2</v>
      </c>
      <c r="K12" s="44">
        <v>8</v>
      </c>
      <c r="L12" s="16">
        <f t="shared" si="3"/>
        <v>0.24242424242424243</v>
      </c>
      <c r="M12" s="44">
        <v>16</v>
      </c>
      <c r="N12" s="33">
        <f t="shared" si="5"/>
        <v>1</v>
      </c>
    </row>
    <row r="13" spans="1:14" ht="17.25" customHeight="1" x14ac:dyDescent="0.25">
      <c r="A13" s="17" t="s">
        <v>46</v>
      </c>
      <c r="B13" s="63">
        <v>2734</v>
      </c>
      <c r="C13" s="32">
        <v>1816</v>
      </c>
      <c r="D13" s="16">
        <f t="shared" si="1"/>
        <v>0.66422823701536216</v>
      </c>
      <c r="E13" s="44">
        <v>152</v>
      </c>
      <c r="F13" s="72">
        <f t="shared" si="0"/>
        <v>5.5596196049743966E-2</v>
      </c>
      <c r="G13" s="44">
        <v>36</v>
      </c>
      <c r="H13" s="16">
        <f t="shared" si="2"/>
        <v>0.23684210526315788</v>
      </c>
      <c r="I13" s="44">
        <v>46</v>
      </c>
      <c r="J13" s="112">
        <f t="shared" si="4"/>
        <v>0.30263157894736842</v>
      </c>
      <c r="K13" s="44">
        <v>21</v>
      </c>
      <c r="L13" s="16">
        <f t="shared" si="3"/>
        <v>0.58333333333333337</v>
      </c>
      <c r="M13" s="44">
        <v>42</v>
      </c>
      <c r="N13" s="33">
        <f t="shared" si="5"/>
        <v>0.91304347826086951</v>
      </c>
    </row>
    <row r="14" spans="1:14" ht="17.25" customHeight="1" x14ac:dyDescent="0.25">
      <c r="A14" s="17" t="s">
        <v>47</v>
      </c>
      <c r="B14" s="63">
        <v>9661</v>
      </c>
      <c r="C14" s="64">
        <v>5975</v>
      </c>
      <c r="D14" s="16">
        <f t="shared" si="1"/>
        <v>0.61846599730876717</v>
      </c>
      <c r="E14" s="69">
        <v>356</v>
      </c>
      <c r="F14" s="72">
        <f t="shared" si="0"/>
        <v>3.6849187454714834E-2</v>
      </c>
      <c r="G14" s="69">
        <v>72</v>
      </c>
      <c r="H14" s="16">
        <f t="shared" si="2"/>
        <v>0.20224719101123595</v>
      </c>
      <c r="I14" s="69">
        <v>92</v>
      </c>
      <c r="J14" s="112">
        <f t="shared" si="4"/>
        <v>0.25842696629213485</v>
      </c>
      <c r="K14" s="69">
        <v>50</v>
      </c>
      <c r="L14" s="16">
        <f t="shared" si="3"/>
        <v>0.69444444444444442</v>
      </c>
      <c r="M14" s="69">
        <v>85</v>
      </c>
      <c r="N14" s="33">
        <f t="shared" si="5"/>
        <v>0.92391304347826086</v>
      </c>
    </row>
    <row r="15" spans="1:14" ht="17.25" customHeight="1" x14ac:dyDescent="0.25">
      <c r="A15" s="14" t="s">
        <v>48</v>
      </c>
      <c r="B15" s="62">
        <v>3053</v>
      </c>
      <c r="C15" s="32">
        <v>1712</v>
      </c>
      <c r="D15" s="16">
        <f t="shared" si="1"/>
        <v>0.5607599082869309</v>
      </c>
      <c r="E15" s="44">
        <v>116</v>
      </c>
      <c r="F15" s="72">
        <f t="shared" si="0"/>
        <v>3.7995414346544382E-2</v>
      </c>
      <c r="G15" s="44">
        <v>29</v>
      </c>
      <c r="H15" s="16">
        <f t="shared" si="2"/>
        <v>0.25</v>
      </c>
      <c r="I15" s="44">
        <v>50</v>
      </c>
      <c r="J15" s="112">
        <f t="shared" si="4"/>
        <v>0.43103448275862066</v>
      </c>
      <c r="K15" s="44">
        <v>23</v>
      </c>
      <c r="L15" s="16">
        <f t="shared" si="3"/>
        <v>0.7931034482758621</v>
      </c>
      <c r="M15" s="44">
        <v>29</v>
      </c>
      <c r="N15" s="33">
        <f t="shared" si="5"/>
        <v>0.57999999999999996</v>
      </c>
    </row>
    <row r="16" spans="1:14" ht="17.25" customHeight="1" x14ac:dyDescent="0.25">
      <c r="A16" s="17" t="s">
        <v>49</v>
      </c>
      <c r="B16" s="63">
        <v>8671</v>
      </c>
      <c r="C16" s="32">
        <v>4433</v>
      </c>
      <c r="D16" s="16">
        <f t="shared" si="1"/>
        <v>0.51124437781109444</v>
      </c>
      <c r="E16" s="44">
        <v>211</v>
      </c>
      <c r="F16" s="72">
        <f t="shared" si="0"/>
        <v>2.4333986852727481E-2</v>
      </c>
      <c r="G16" s="44">
        <v>53</v>
      </c>
      <c r="H16" s="16">
        <f t="shared" si="2"/>
        <v>0.25118483412322273</v>
      </c>
      <c r="I16" s="44">
        <v>25</v>
      </c>
      <c r="J16" s="112">
        <f t="shared" si="4"/>
        <v>0.11848341232227488</v>
      </c>
      <c r="K16" s="44">
        <v>14</v>
      </c>
      <c r="L16" s="16">
        <f t="shared" si="3"/>
        <v>0.26415094339622641</v>
      </c>
      <c r="M16" s="44">
        <v>21</v>
      </c>
      <c r="N16" s="33">
        <f t="shared" si="5"/>
        <v>0.84</v>
      </c>
    </row>
    <row r="17" spans="1:14" ht="17.25" customHeight="1" x14ac:dyDescent="0.25">
      <c r="A17" s="17" t="s">
        <v>50</v>
      </c>
      <c r="B17" s="63">
        <v>4076</v>
      </c>
      <c r="C17" s="32">
        <v>2105</v>
      </c>
      <c r="D17" s="16">
        <f t="shared" si="1"/>
        <v>0.51643768400392542</v>
      </c>
      <c r="E17" s="44">
        <v>181</v>
      </c>
      <c r="F17" s="72">
        <f t="shared" si="0"/>
        <v>4.4406280667320906E-2</v>
      </c>
      <c r="G17" s="44">
        <v>60</v>
      </c>
      <c r="H17" s="16">
        <f t="shared" si="2"/>
        <v>0.33149171270718231</v>
      </c>
      <c r="I17" s="44">
        <v>92</v>
      </c>
      <c r="J17" s="112">
        <f t="shared" si="4"/>
        <v>0.50828729281767959</v>
      </c>
      <c r="K17" s="44">
        <v>43</v>
      </c>
      <c r="L17" s="16">
        <f t="shared" si="3"/>
        <v>0.71666666666666667</v>
      </c>
      <c r="M17" s="44">
        <v>80</v>
      </c>
      <c r="N17" s="33">
        <f>IF(M17&gt;0,M17/I17,0)</f>
        <v>0.86956521739130432</v>
      </c>
    </row>
    <row r="18" spans="1:14" ht="17.25" customHeight="1" x14ac:dyDescent="0.25">
      <c r="A18" s="17" t="s">
        <v>51</v>
      </c>
      <c r="B18" s="63">
        <v>17962</v>
      </c>
      <c r="C18" s="32">
        <v>6939</v>
      </c>
      <c r="D18" s="16">
        <f t="shared" si="1"/>
        <v>0.38631555506068366</v>
      </c>
      <c r="E18" s="44">
        <v>407</v>
      </c>
      <c r="F18" s="72">
        <f t="shared" si="0"/>
        <v>2.2658946665182051E-2</v>
      </c>
      <c r="G18" s="44">
        <v>43</v>
      </c>
      <c r="H18" s="16">
        <f t="shared" si="2"/>
        <v>0.10565110565110565</v>
      </c>
      <c r="I18" s="44">
        <v>55</v>
      </c>
      <c r="J18" s="112">
        <f t="shared" si="4"/>
        <v>0.13513513513513514</v>
      </c>
      <c r="K18" s="44">
        <v>19</v>
      </c>
      <c r="L18" s="16">
        <f t="shared" si="3"/>
        <v>0.44186046511627908</v>
      </c>
      <c r="M18" s="44">
        <v>41</v>
      </c>
      <c r="N18" s="33">
        <f t="shared" si="5"/>
        <v>0.74545454545454548</v>
      </c>
    </row>
    <row r="19" spans="1:14" ht="17.25" customHeight="1" x14ac:dyDescent="0.25">
      <c r="A19" s="17" t="s">
        <v>52</v>
      </c>
      <c r="B19" s="63">
        <v>9072</v>
      </c>
      <c r="C19" s="32">
        <v>5568</v>
      </c>
      <c r="D19" s="16">
        <f t="shared" si="1"/>
        <v>0.61375661375661372</v>
      </c>
      <c r="E19" s="44">
        <v>218</v>
      </c>
      <c r="F19" s="72">
        <f t="shared" si="0"/>
        <v>2.4029982363315695E-2</v>
      </c>
      <c r="G19" s="44">
        <v>48</v>
      </c>
      <c r="H19" s="16">
        <f t="shared" si="2"/>
        <v>0.22018348623853212</v>
      </c>
      <c r="I19" s="44">
        <v>27</v>
      </c>
      <c r="J19" s="112">
        <f t="shared" si="4"/>
        <v>0.12385321100917432</v>
      </c>
      <c r="K19" s="44">
        <v>19</v>
      </c>
      <c r="L19" s="16">
        <f t="shared" si="3"/>
        <v>0.39583333333333331</v>
      </c>
      <c r="M19" s="44">
        <v>22</v>
      </c>
      <c r="N19" s="33">
        <f t="shared" si="5"/>
        <v>0.81481481481481477</v>
      </c>
    </row>
    <row r="20" spans="1:14" ht="17.25" customHeight="1" x14ac:dyDescent="0.25">
      <c r="A20" s="17" t="s">
        <v>53</v>
      </c>
      <c r="B20" s="63">
        <v>10895</v>
      </c>
      <c r="C20" s="32">
        <v>8629</v>
      </c>
      <c r="D20" s="16">
        <f t="shared" si="1"/>
        <v>0.79201468563561261</v>
      </c>
      <c r="E20" s="44">
        <v>338</v>
      </c>
      <c r="F20" s="72">
        <f t="shared" si="0"/>
        <v>3.1023405231757686E-2</v>
      </c>
      <c r="G20" s="44">
        <v>64</v>
      </c>
      <c r="H20" s="16">
        <f t="shared" si="2"/>
        <v>0.1893491124260355</v>
      </c>
      <c r="I20" s="44">
        <v>99</v>
      </c>
      <c r="J20" s="112">
        <f t="shared" si="4"/>
        <v>0.29289940828402367</v>
      </c>
      <c r="K20" s="44">
        <v>34</v>
      </c>
      <c r="L20" s="16">
        <f t="shared" si="3"/>
        <v>0.53125</v>
      </c>
      <c r="M20" s="44">
        <v>17</v>
      </c>
      <c r="N20" s="33">
        <f t="shared" si="5"/>
        <v>0.17171717171717171</v>
      </c>
    </row>
    <row r="21" spans="1:14" ht="17.25" customHeight="1" x14ac:dyDescent="0.25">
      <c r="A21" s="17" t="s">
        <v>54</v>
      </c>
      <c r="B21" s="63">
        <v>10051</v>
      </c>
      <c r="C21" s="32">
        <v>7587</v>
      </c>
      <c r="D21" s="16">
        <f t="shared" si="1"/>
        <v>0.75485026365535768</v>
      </c>
      <c r="E21" s="44">
        <v>294</v>
      </c>
      <c r="F21" s="72">
        <f t="shared" si="0"/>
        <v>2.9250820813849367E-2</v>
      </c>
      <c r="G21" s="44">
        <v>55</v>
      </c>
      <c r="H21" s="16">
        <f t="shared" si="2"/>
        <v>0.1870748299319728</v>
      </c>
      <c r="I21" s="44">
        <v>50</v>
      </c>
      <c r="J21" s="112">
        <f t="shared" si="4"/>
        <v>0.17006802721088435</v>
      </c>
      <c r="K21" s="44">
        <v>34</v>
      </c>
      <c r="L21" s="16">
        <f t="shared" si="3"/>
        <v>0.61818181818181817</v>
      </c>
      <c r="M21" s="44">
        <v>37</v>
      </c>
      <c r="N21" s="33">
        <f t="shared" si="5"/>
        <v>0.74</v>
      </c>
    </row>
    <row r="22" spans="1:14" ht="17.25" customHeight="1" x14ac:dyDescent="0.25">
      <c r="A22" s="17" t="s">
        <v>55</v>
      </c>
      <c r="B22" s="63">
        <v>4354</v>
      </c>
      <c r="C22" s="32">
        <v>3055</v>
      </c>
      <c r="D22" s="16">
        <f t="shared" si="1"/>
        <v>0.70165365181442352</v>
      </c>
      <c r="E22" s="44">
        <v>181</v>
      </c>
      <c r="F22" s="72">
        <f t="shared" si="0"/>
        <v>4.1570969223702341E-2</v>
      </c>
      <c r="G22" s="44">
        <v>38</v>
      </c>
      <c r="H22" s="16">
        <f t="shared" si="2"/>
        <v>0.20994475138121546</v>
      </c>
      <c r="I22" s="44">
        <v>39</v>
      </c>
      <c r="J22" s="112">
        <f t="shared" si="4"/>
        <v>0.21546961325966851</v>
      </c>
      <c r="K22" s="44">
        <v>21</v>
      </c>
      <c r="L22" s="16">
        <f t="shared" si="3"/>
        <v>0.55263157894736847</v>
      </c>
      <c r="M22" s="44">
        <v>32</v>
      </c>
      <c r="N22" s="33">
        <f t="shared" si="5"/>
        <v>0.82051282051282048</v>
      </c>
    </row>
    <row r="23" spans="1:14" ht="17.25" customHeight="1" x14ac:dyDescent="0.25">
      <c r="A23" s="17" t="s">
        <v>56</v>
      </c>
      <c r="B23" s="63">
        <v>5246</v>
      </c>
      <c r="C23" s="32">
        <v>3367</v>
      </c>
      <c r="D23" s="16">
        <f t="shared" si="1"/>
        <v>0.64182234083110945</v>
      </c>
      <c r="E23" s="44">
        <v>149</v>
      </c>
      <c r="F23" s="72">
        <f t="shared" si="0"/>
        <v>2.8402592451391536E-2</v>
      </c>
      <c r="G23" s="44">
        <v>14</v>
      </c>
      <c r="H23" s="16">
        <f t="shared" si="2"/>
        <v>9.3959731543624164E-2</v>
      </c>
      <c r="I23" s="44">
        <v>13</v>
      </c>
      <c r="J23" s="112">
        <f t="shared" si="4"/>
        <v>8.7248322147651006E-2</v>
      </c>
      <c r="K23" s="44">
        <v>1</v>
      </c>
      <c r="L23" s="16">
        <f t="shared" si="3"/>
        <v>7.1428571428571425E-2</v>
      </c>
      <c r="M23" s="44">
        <v>12</v>
      </c>
      <c r="N23" s="33">
        <f t="shared" si="5"/>
        <v>0.92307692307692313</v>
      </c>
    </row>
    <row r="24" spans="1:14" ht="17.25" customHeight="1" thickBot="1" x14ac:dyDescent="0.3">
      <c r="A24" s="17" t="s">
        <v>57</v>
      </c>
      <c r="B24" s="65">
        <v>8820</v>
      </c>
      <c r="C24" s="34">
        <v>6532</v>
      </c>
      <c r="D24" s="20">
        <f>+C24/B24</f>
        <v>0.74058956916099772</v>
      </c>
      <c r="E24" s="70">
        <v>277</v>
      </c>
      <c r="F24" s="73">
        <f t="shared" si="0"/>
        <v>3.1405895691609981E-2</v>
      </c>
      <c r="G24" s="70">
        <v>42</v>
      </c>
      <c r="H24" s="20">
        <f t="shared" si="2"/>
        <v>0.15162454873646208</v>
      </c>
      <c r="I24" s="70">
        <v>28</v>
      </c>
      <c r="J24" s="113">
        <f t="shared" si="4"/>
        <v>0.10108303249097472</v>
      </c>
      <c r="K24" s="70">
        <v>14</v>
      </c>
      <c r="L24" s="20">
        <f t="shared" si="3"/>
        <v>0.33333333333333331</v>
      </c>
      <c r="M24" s="70">
        <v>25</v>
      </c>
      <c r="N24" s="33">
        <f>M24/I24</f>
        <v>0.8928571428571429</v>
      </c>
    </row>
    <row r="25" spans="1:14" ht="17.25" customHeight="1" thickBot="1" x14ac:dyDescent="0.3">
      <c r="A25" s="94" t="s">
        <v>58</v>
      </c>
      <c r="B25" s="66">
        <v>127710</v>
      </c>
      <c r="C25" s="35">
        <v>75983</v>
      </c>
      <c r="D25" s="23">
        <f>+C25/B25</f>
        <v>0.59496515543027173</v>
      </c>
      <c r="E25" s="42">
        <v>3770</v>
      </c>
      <c r="F25" s="74">
        <f t="shared" si="0"/>
        <v>2.9520006264192312E-2</v>
      </c>
      <c r="G25" s="42">
        <v>740</v>
      </c>
      <c r="H25" s="23">
        <f t="shared" si="2"/>
        <v>0.19628647214854111</v>
      </c>
      <c r="I25" s="42">
        <v>769</v>
      </c>
      <c r="J25" s="74">
        <f t="shared" si="4"/>
        <v>0.20397877984084881</v>
      </c>
      <c r="K25" s="42">
        <v>386</v>
      </c>
      <c r="L25" s="23">
        <f t="shared" si="3"/>
        <v>0.52162162162162162</v>
      </c>
      <c r="M25" s="42">
        <v>561</v>
      </c>
      <c r="N25" s="36">
        <f>+M25/I25</f>
        <v>0.72951885565669705</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ignoredErrors>
    <ignoredError sqref="N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90" zoomScaleNormal="90" workbookViewId="0">
      <pane ySplit="7" topLeftCell="A14"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5">
      <c r="A2" s="150" t="str">
        <f>'1- Populations in Cohort'!A2:N2</f>
        <v>FY25 QUARTER ENDING DECEMBER 31, 2024</v>
      </c>
      <c r="B2" s="165"/>
      <c r="C2" s="165"/>
      <c r="D2" s="165"/>
      <c r="E2" s="165"/>
      <c r="F2" s="165"/>
      <c r="G2" s="165"/>
      <c r="H2" s="165"/>
      <c r="I2" s="165"/>
      <c r="J2" s="165"/>
      <c r="K2" s="166"/>
      <c r="L2" s="6"/>
      <c r="M2" s="6"/>
      <c r="N2" s="6"/>
    </row>
    <row r="3" spans="1:14" s="1" customFormat="1" ht="18.75" customHeight="1" thickBot="1" x14ac:dyDescent="0.3">
      <c r="A3" s="167" t="s">
        <v>59</v>
      </c>
      <c r="B3" s="168"/>
      <c r="C3" s="168"/>
      <c r="D3" s="168"/>
      <c r="E3" s="168"/>
      <c r="F3" s="168"/>
      <c r="G3" s="168"/>
      <c r="H3" s="168"/>
      <c r="I3" s="168"/>
      <c r="J3" s="168"/>
      <c r="K3" s="169"/>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58" t="s">
        <v>24</v>
      </c>
    </row>
    <row r="5" spans="1:14" s="3" customFormat="1" x14ac:dyDescent="0.25">
      <c r="A5" s="177" t="s">
        <v>63</v>
      </c>
      <c r="B5" s="180" t="s">
        <v>64</v>
      </c>
      <c r="C5" s="183" t="s">
        <v>65</v>
      </c>
      <c r="D5" s="183" t="s">
        <v>66</v>
      </c>
      <c r="E5" s="159" t="s">
        <v>67</v>
      </c>
      <c r="F5" s="180" t="s">
        <v>68</v>
      </c>
      <c r="G5" s="183" t="s">
        <v>69</v>
      </c>
      <c r="H5" s="183" t="s">
        <v>70</v>
      </c>
      <c r="I5" s="159" t="s">
        <v>67</v>
      </c>
      <c r="J5" s="186" t="s">
        <v>71</v>
      </c>
      <c r="K5" s="159" t="s">
        <v>67</v>
      </c>
    </row>
    <row r="6" spans="1:14" s="3" customFormat="1" x14ac:dyDescent="0.25">
      <c r="A6" s="178"/>
      <c r="B6" s="181"/>
      <c r="C6" s="184"/>
      <c r="D6" s="184"/>
      <c r="E6" s="160"/>
      <c r="F6" s="181"/>
      <c r="G6" s="184"/>
      <c r="H6" s="184"/>
      <c r="I6" s="160"/>
      <c r="J6" s="187"/>
      <c r="K6" s="160"/>
    </row>
    <row r="7" spans="1:14" s="3" customFormat="1" ht="13" thickBot="1" x14ac:dyDescent="0.3">
      <c r="A7" s="179"/>
      <c r="B7" s="182"/>
      <c r="C7" s="185"/>
      <c r="D7" s="185"/>
      <c r="E7" s="161"/>
      <c r="F7" s="182"/>
      <c r="G7" s="185"/>
      <c r="H7" s="185"/>
      <c r="I7" s="161"/>
      <c r="J7" s="188"/>
      <c r="K7" s="161"/>
    </row>
    <row r="8" spans="1:14" s="3" customFormat="1" ht="17.25" customHeight="1" x14ac:dyDescent="0.25">
      <c r="A8" s="14" t="s">
        <v>42</v>
      </c>
      <c r="B8" s="15">
        <v>2620</v>
      </c>
      <c r="C8" s="32">
        <v>1668</v>
      </c>
      <c r="D8" s="125">
        <f>+C8/B8</f>
        <v>0.63664122137404577</v>
      </c>
      <c r="E8" s="126">
        <f>D8/0.635</f>
        <v>1.0025846005890484</v>
      </c>
      <c r="F8" s="32">
        <v>2444</v>
      </c>
      <c r="G8" s="43">
        <v>1533</v>
      </c>
      <c r="H8" s="129">
        <f>+G8/F8</f>
        <v>0.62725040916530284</v>
      </c>
      <c r="I8" s="126">
        <f>H8/0.67</f>
        <v>0.93619464054522805</v>
      </c>
      <c r="J8" s="60">
        <v>8580.75</v>
      </c>
      <c r="K8" s="133">
        <f>(J8/9500)</f>
        <v>0.90323684210526312</v>
      </c>
    </row>
    <row r="9" spans="1:14" s="3" customFormat="1" ht="17.25" customHeight="1" x14ac:dyDescent="0.25">
      <c r="A9" s="17" t="s">
        <v>43</v>
      </c>
      <c r="B9" s="15">
        <v>9951</v>
      </c>
      <c r="C9" s="32">
        <v>6391</v>
      </c>
      <c r="D9" s="125">
        <f t="shared" ref="D9:D24" si="0">+C9/B9</f>
        <v>0.64224701035071852</v>
      </c>
      <c r="E9" s="126">
        <f t="shared" ref="E9:E24" si="1">D9/0.635</f>
        <v>1.0114126147255409</v>
      </c>
      <c r="F9" s="32">
        <v>8127</v>
      </c>
      <c r="G9" s="44">
        <v>5279</v>
      </c>
      <c r="H9" s="129">
        <f t="shared" ref="H9:H24" si="2">+G9/F9</f>
        <v>0.64956318444690542</v>
      </c>
      <c r="I9" s="126">
        <f t="shared" ref="I9:I24" si="3">H9/0.67</f>
        <v>0.96949729021926179</v>
      </c>
      <c r="J9" s="61">
        <v>11577.25</v>
      </c>
      <c r="K9" s="133">
        <f t="shared" ref="K9:K23" si="4">(J9/9500)</f>
        <v>1.2186578947368421</v>
      </c>
    </row>
    <row r="10" spans="1:14" s="3" customFormat="1" ht="17.25" customHeight="1" x14ac:dyDescent="0.25">
      <c r="A10" s="17" t="s">
        <v>44</v>
      </c>
      <c r="B10" s="15">
        <v>6094</v>
      </c>
      <c r="C10" s="32">
        <v>4012</v>
      </c>
      <c r="D10" s="125">
        <f t="shared" si="0"/>
        <v>0.65835247784706263</v>
      </c>
      <c r="E10" s="126">
        <f t="shared" si="1"/>
        <v>1.0367755556646656</v>
      </c>
      <c r="F10" s="32">
        <v>5487</v>
      </c>
      <c r="G10" s="44">
        <v>3771</v>
      </c>
      <c r="H10" s="129">
        <f t="shared" si="2"/>
        <v>0.68726079825041009</v>
      </c>
      <c r="I10" s="126">
        <f t="shared" si="3"/>
        <v>1.0257623854483733</v>
      </c>
      <c r="J10" s="61">
        <v>9964.6149999999998</v>
      </c>
      <c r="K10" s="133">
        <f t="shared" si="4"/>
        <v>1.0489068421052632</v>
      </c>
    </row>
    <row r="11" spans="1:14" s="3" customFormat="1" ht="17.25" customHeight="1" x14ac:dyDescent="0.25">
      <c r="A11" s="17" t="s">
        <v>45</v>
      </c>
      <c r="B11" s="15">
        <v>5132</v>
      </c>
      <c r="C11" s="32">
        <v>3392</v>
      </c>
      <c r="D11" s="125">
        <f t="shared" si="0"/>
        <v>0.66095089633671078</v>
      </c>
      <c r="E11" s="126">
        <f t="shared" si="1"/>
        <v>1.0408675532861587</v>
      </c>
      <c r="F11" s="32">
        <v>4729</v>
      </c>
      <c r="G11" s="44">
        <v>3322</v>
      </c>
      <c r="H11" s="129">
        <f t="shared" si="2"/>
        <v>0.7024740960033834</v>
      </c>
      <c r="I11" s="126">
        <f t="shared" si="3"/>
        <v>1.0484688000050497</v>
      </c>
      <c r="J11" s="61">
        <v>10742.18</v>
      </c>
      <c r="K11" s="133">
        <f t="shared" si="4"/>
        <v>1.1307557894736842</v>
      </c>
    </row>
    <row r="12" spans="1:14" s="3" customFormat="1" ht="17.25" customHeight="1" x14ac:dyDescent="0.25">
      <c r="A12" s="17" t="s">
        <v>72</v>
      </c>
      <c r="B12" s="15">
        <v>2328</v>
      </c>
      <c r="C12" s="32">
        <v>1469</v>
      </c>
      <c r="D12" s="125">
        <f t="shared" si="0"/>
        <v>0.63101374570446733</v>
      </c>
      <c r="E12" s="126">
        <f t="shared" si="1"/>
        <v>0.99372243418026351</v>
      </c>
      <c r="F12" s="32">
        <v>2148</v>
      </c>
      <c r="G12" s="44">
        <v>1353</v>
      </c>
      <c r="H12" s="129">
        <f t="shared" si="2"/>
        <v>0.62988826815642462</v>
      </c>
      <c r="I12" s="126">
        <f t="shared" si="3"/>
        <v>0.94013174351705164</v>
      </c>
      <c r="J12" s="61">
        <v>10516</v>
      </c>
      <c r="K12" s="133">
        <f t="shared" si="4"/>
        <v>1.1069473684210527</v>
      </c>
    </row>
    <row r="13" spans="1:14" s="3" customFormat="1" ht="17.25" customHeight="1" x14ac:dyDescent="0.25">
      <c r="A13" s="17" t="s">
        <v>47</v>
      </c>
      <c r="B13" s="15">
        <v>7560</v>
      </c>
      <c r="C13" s="32">
        <v>4983</v>
      </c>
      <c r="D13" s="125">
        <f t="shared" si="0"/>
        <v>0.65912698412698412</v>
      </c>
      <c r="E13" s="126">
        <f t="shared" si="1"/>
        <v>1.0379952505936758</v>
      </c>
      <c r="F13" s="32">
        <v>6420</v>
      </c>
      <c r="G13" s="44">
        <v>4480</v>
      </c>
      <c r="H13" s="129">
        <f t="shared" si="2"/>
        <v>0.69781931464174451</v>
      </c>
      <c r="I13" s="126">
        <f t="shared" si="3"/>
        <v>1.0415213651369319</v>
      </c>
      <c r="J13" s="61">
        <v>11171.66</v>
      </c>
      <c r="K13" s="133">
        <f t="shared" si="4"/>
        <v>1.1759642105263157</v>
      </c>
    </row>
    <row r="14" spans="1:14" s="3" customFormat="1" ht="17.25" customHeight="1" x14ac:dyDescent="0.25">
      <c r="A14" s="14" t="s">
        <v>73</v>
      </c>
      <c r="B14" s="15">
        <v>2196</v>
      </c>
      <c r="C14" s="32">
        <v>1338</v>
      </c>
      <c r="D14" s="125">
        <f t="shared" si="0"/>
        <v>0.60928961748633881</v>
      </c>
      <c r="E14" s="126">
        <f t="shared" si="1"/>
        <v>0.95951120863990358</v>
      </c>
      <c r="F14" s="32">
        <v>2251</v>
      </c>
      <c r="G14" s="44">
        <v>1465</v>
      </c>
      <c r="H14" s="129">
        <f t="shared" si="2"/>
        <v>0.65082185695246553</v>
      </c>
      <c r="I14" s="126">
        <f t="shared" si="3"/>
        <v>0.9713759058992022</v>
      </c>
      <c r="J14" s="61">
        <v>9387.8250000000007</v>
      </c>
      <c r="K14" s="133">
        <f t="shared" si="4"/>
        <v>0.98819210526315793</v>
      </c>
    </row>
    <row r="15" spans="1:14" s="3" customFormat="1" ht="17.25" customHeight="1" x14ac:dyDescent="0.25">
      <c r="A15" s="17" t="s">
        <v>74</v>
      </c>
      <c r="B15" s="15">
        <v>5988</v>
      </c>
      <c r="C15" s="32">
        <v>3710</v>
      </c>
      <c r="D15" s="125">
        <f t="shared" si="0"/>
        <v>0.61957247828991313</v>
      </c>
      <c r="E15" s="126">
        <f t="shared" si="1"/>
        <v>0.97570469022033568</v>
      </c>
      <c r="F15" s="32">
        <v>5414</v>
      </c>
      <c r="G15" s="44">
        <v>3541</v>
      </c>
      <c r="H15" s="129">
        <f t="shared" si="2"/>
        <v>0.65404506834133724</v>
      </c>
      <c r="I15" s="126">
        <f t="shared" si="3"/>
        <v>0.97618666916617491</v>
      </c>
      <c r="J15" s="61">
        <v>10445.75</v>
      </c>
      <c r="K15" s="133">
        <f t="shared" si="4"/>
        <v>1.0995526315789474</v>
      </c>
    </row>
    <row r="16" spans="1:14" s="3" customFormat="1" ht="17.25" customHeight="1" x14ac:dyDescent="0.25">
      <c r="A16" s="17" t="s">
        <v>75</v>
      </c>
      <c r="B16" s="15">
        <v>3440</v>
      </c>
      <c r="C16" s="32">
        <v>2164</v>
      </c>
      <c r="D16" s="125">
        <f t="shared" si="0"/>
        <v>0.62906976744186049</v>
      </c>
      <c r="E16" s="126">
        <f t="shared" si="1"/>
        <v>0.99066105108954405</v>
      </c>
      <c r="F16" s="32">
        <v>3291</v>
      </c>
      <c r="G16" s="44">
        <v>2118</v>
      </c>
      <c r="H16" s="129">
        <f t="shared" si="2"/>
        <v>0.64357338195077485</v>
      </c>
      <c r="I16" s="126">
        <f t="shared" si="3"/>
        <v>0.96055728649369376</v>
      </c>
      <c r="J16" s="61">
        <v>9085.4249999999993</v>
      </c>
      <c r="K16" s="133">
        <f t="shared" si="4"/>
        <v>0.95636052631578938</v>
      </c>
    </row>
    <row r="17" spans="1:12" s="3" customFormat="1" ht="17.25" customHeight="1" x14ac:dyDescent="0.25">
      <c r="A17" s="17" t="s">
        <v>51</v>
      </c>
      <c r="B17" s="15">
        <v>15129</v>
      </c>
      <c r="C17" s="32">
        <v>8939</v>
      </c>
      <c r="D17" s="125">
        <f t="shared" si="0"/>
        <v>0.59085200608103638</v>
      </c>
      <c r="E17" s="126">
        <f t="shared" si="1"/>
        <v>0.93047560012761632</v>
      </c>
      <c r="F17" s="32">
        <v>14189</v>
      </c>
      <c r="G17" s="44">
        <v>8450</v>
      </c>
      <c r="H17" s="129">
        <f t="shared" si="2"/>
        <v>0.5955317499471422</v>
      </c>
      <c r="I17" s="126">
        <f t="shared" si="3"/>
        <v>0.88885335813006294</v>
      </c>
      <c r="J17" s="61">
        <v>7822.4</v>
      </c>
      <c r="K17" s="133">
        <f t="shared" si="4"/>
        <v>0.82341052631578948</v>
      </c>
    </row>
    <row r="18" spans="1:12" s="3" customFormat="1" ht="17.25" customHeight="1" x14ac:dyDescent="0.25">
      <c r="A18" s="17" t="s">
        <v>76</v>
      </c>
      <c r="B18" s="15">
        <v>7478</v>
      </c>
      <c r="C18" s="32">
        <v>4990</v>
      </c>
      <c r="D18" s="125">
        <f t="shared" si="0"/>
        <v>0.66729071944370155</v>
      </c>
      <c r="E18" s="126">
        <f t="shared" si="1"/>
        <v>1.0508515266829945</v>
      </c>
      <c r="F18" s="32">
        <v>6866</v>
      </c>
      <c r="G18" s="44">
        <v>4785</v>
      </c>
      <c r="H18" s="129">
        <f t="shared" si="2"/>
        <v>0.69691232158461991</v>
      </c>
      <c r="I18" s="126">
        <f t="shared" si="3"/>
        <v>1.0401676441561492</v>
      </c>
      <c r="J18" s="61">
        <v>10808.2</v>
      </c>
      <c r="K18" s="133">
        <f t="shared" si="4"/>
        <v>1.1377052631578948</v>
      </c>
    </row>
    <row r="19" spans="1:12" s="3" customFormat="1" ht="17.25" customHeight="1" x14ac:dyDescent="0.25">
      <c r="A19" s="17" t="s">
        <v>53</v>
      </c>
      <c r="B19" s="15">
        <v>8834</v>
      </c>
      <c r="C19" s="32">
        <v>5649</v>
      </c>
      <c r="D19" s="125">
        <f t="shared" si="0"/>
        <v>0.63946117274167991</v>
      </c>
      <c r="E19" s="126">
        <f t="shared" si="1"/>
        <v>1.0070254688845353</v>
      </c>
      <c r="F19" s="32">
        <v>7258</v>
      </c>
      <c r="G19" s="44">
        <v>4978</v>
      </c>
      <c r="H19" s="129">
        <f t="shared" si="2"/>
        <v>0.68586387434554974</v>
      </c>
      <c r="I19" s="126">
        <f t="shared" si="3"/>
        <v>1.0236774243963429</v>
      </c>
      <c r="J19" s="61">
        <v>15852.16</v>
      </c>
      <c r="K19" s="133">
        <f t="shared" si="4"/>
        <v>1.6686484210526316</v>
      </c>
    </row>
    <row r="20" spans="1:12" s="3" customFormat="1" ht="17.25" customHeight="1" x14ac:dyDescent="0.25">
      <c r="A20" s="17" t="s">
        <v>77</v>
      </c>
      <c r="B20" s="15">
        <v>8084</v>
      </c>
      <c r="C20" s="32">
        <v>5215</v>
      </c>
      <c r="D20" s="125">
        <f t="shared" si="0"/>
        <v>0.64510143493320138</v>
      </c>
      <c r="E20" s="126">
        <f t="shared" si="1"/>
        <v>1.0159077715483487</v>
      </c>
      <c r="F20" s="32">
        <v>6763</v>
      </c>
      <c r="G20" s="44">
        <v>4621</v>
      </c>
      <c r="H20" s="129">
        <f t="shared" si="2"/>
        <v>0.68327665237320712</v>
      </c>
      <c r="I20" s="126">
        <f t="shared" si="3"/>
        <v>1.0198158990644881</v>
      </c>
      <c r="J20" s="61">
        <v>16900.8</v>
      </c>
      <c r="K20" s="133">
        <f t="shared" si="4"/>
        <v>1.7790315789473683</v>
      </c>
    </row>
    <row r="21" spans="1:12" s="3" customFormat="1" ht="17.25" customHeight="1" x14ac:dyDescent="0.25">
      <c r="A21" s="17" t="s">
        <v>78</v>
      </c>
      <c r="B21" s="15">
        <v>3627</v>
      </c>
      <c r="C21" s="32">
        <v>2447</v>
      </c>
      <c r="D21" s="125">
        <f t="shared" si="0"/>
        <v>0.67466225530741664</v>
      </c>
      <c r="E21" s="126">
        <f t="shared" si="1"/>
        <v>1.0624602445786089</v>
      </c>
      <c r="F21" s="32">
        <v>3233</v>
      </c>
      <c r="G21" s="44">
        <v>2299</v>
      </c>
      <c r="H21" s="129">
        <f t="shared" si="2"/>
        <v>0.71110423755026286</v>
      </c>
      <c r="I21" s="126">
        <f t="shared" si="3"/>
        <v>1.0613496082839744</v>
      </c>
      <c r="J21" s="61">
        <v>12517.73</v>
      </c>
      <c r="K21" s="133">
        <f t="shared" si="4"/>
        <v>1.3176557894736842</v>
      </c>
    </row>
    <row r="22" spans="1:12" s="3" customFormat="1" ht="17.25" customHeight="1" x14ac:dyDescent="0.25">
      <c r="A22" s="17" t="s">
        <v>56</v>
      </c>
      <c r="B22" s="15">
        <v>4545</v>
      </c>
      <c r="C22" s="32">
        <v>2961</v>
      </c>
      <c r="D22" s="125">
        <f t="shared" si="0"/>
        <v>0.65148514851485151</v>
      </c>
      <c r="E22" s="126">
        <f t="shared" si="1"/>
        <v>1.0259608638029158</v>
      </c>
      <c r="F22" s="32">
        <v>3913</v>
      </c>
      <c r="G22" s="44">
        <v>2699</v>
      </c>
      <c r="H22" s="129">
        <f t="shared" si="2"/>
        <v>0.68975210835675949</v>
      </c>
      <c r="I22" s="126">
        <f t="shared" si="3"/>
        <v>1.0294807587414321</v>
      </c>
      <c r="J22" s="61">
        <v>11810</v>
      </c>
      <c r="K22" s="133">
        <f t="shared" si="4"/>
        <v>1.243157894736842</v>
      </c>
    </row>
    <row r="23" spans="1:12" s="3" customFormat="1" ht="17.25" customHeight="1" thickBot="1" x14ac:dyDescent="0.3">
      <c r="A23" s="18" t="s">
        <v>57</v>
      </c>
      <c r="B23" s="19">
        <v>6856</v>
      </c>
      <c r="C23" s="34">
        <v>4452</v>
      </c>
      <c r="D23" s="127">
        <f t="shared" si="0"/>
        <v>0.64935822637106189</v>
      </c>
      <c r="E23" s="131">
        <f t="shared" si="1"/>
        <v>1.0226113801119086</v>
      </c>
      <c r="F23" s="34">
        <v>5233</v>
      </c>
      <c r="G23" s="70">
        <v>3581</v>
      </c>
      <c r="H23" s="130">
        <f t="shared" si="2"/>
        <v>0.6843111026180011</v>
      </c>
      <c r="I23" s="131">
        <f t="shared" si="3"/>
        <v>1.021359854653733</v>
      </c>
      <c r="J23" s="95">
        <v>13019.285</v>
      </c>
      <c r="K23" s="133">
        <f t="shared" si="4"/>
        <v>1.370451052631579</v>
      </c>
      <c r="L23" s="56"/>
    </row>
    <row r="24" spans="1:12" s="7" customFormat="1" ht="17.25" customHeight="1" thickBot="1" x14ac:dyDescent="0.3">
      <c r="A24" s="21" t="s">
        <v>79</v>
      </c>
      <c r="B24" s="22">
        <v>99862</v>
      </c>
      <c r="C24" s="42">
        <v>63780</v>
      </c>
      <c r="D24" s="128">
        <f t="shared" si="0"/>
        <v>0.63868138030482069</v>
      </c>
      <c r="E24" s="132">
        <f t="shared" si="1"/>
        <v>1.0057974492989301</v>
      </c>
      <c r="F24" s="35">
        <v>87766</v>
      </c>
      <c r="G24" s="42">
        <v>58275</v>
      </c>
      <c r="H24" s="128">
        <f t="shared" si="2"/>
        <v>0.6639814962513958</v>
      </c>
      <c r="I24" s="132">
        <f t="shared" si="3"/>
        <v>0.99101715858417272</v>
      </c>
      <c r="J24" s="103">
        <v>10966.18</v>
      </c>
      <c r="K24" s="134">
        <f>(J24/9500)</f>
        <v>1.1543347368421053</v>
      </c>
      <c r="L24" s="57"/>
    </row>
    <row r="25" spans="1:12" s="7" customFormat="1" ht="17.25" customHeight="1" x14ac:dyDescent="0.25">
      <c r="A25" s="173" t="s">
        <v>88</v>
      </c>
      <c r="B25" s="174"/>
      <c r="C25" s="174"/>
      <c r="D25" s="174"/>
      <c r="E25" s="174"/>
      <c r="F25" s="174"/>
      <c r="G25" s="174"/>
      <c r="H25" s="174"/>
      <c r="I25" s="175"/>
      <c r="J25" s="174"/>
      <c r="K25" s="176"/>
    </row>
    <row r="26" spans="1:12" s="5" customFormat="1" ht="122.25" customHeight="1" thickBot="1" x14ac:dyDescent="0.3">
      <c r="A26" s="170" t="s">
        <v>80</v>
      </c>
      <c r="B26" s="171"/>
      <c r="C26" s="171"/>
      <c r="D26" s="171"/>
      <c r="E26" s="171"/>
      <c r="F26" s="171"/>
      <c r="G26" s="171"/>
      <c r="H26" s="171"/>
      <c r="I26" s="171"/>
      <c r="J26" s="171"/>
      <c r="K26" s="172"/>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6" sqref="A26"/>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5">
      <c r="A2" s="150" t="str">
        <f>'1- Populations in Cohort'!A2:N2</f>
        <v>FY25 QUARTER ENDING DECEMBER 31, 2024</v>
      </c>
      <c r="B2" s="165"/>
      <c r="C2" s="165"/>
      <c r="D2" s="165"/>
      <c r="E2" s="165"/>
      <c r="F2" s="165"/>
      <c r="G2" s="165"/>
      <c r="H2" s="165"/>
      <c r="I2" s="165"/>
      <c r="J2" s="165"/>
      <c r="K2" s="166"/>
      <c r="L2" s="6"/>
      <c r="M2" s="6"/>
      <c r="N2" s="6"/>
    </row>
    <row r="3" spans="1:14" s="1" customFormat="1" ht="18.75" customHeight="1" thickBot="1" x14ac:dyDescent="0.3">
      <c r="A3" s="150" t="s">
        <v>81</v>
      </c>
      <c r="B3" s="165"/>
      <c r="C3" s="165"/>
      <c r="D3" s="165"/>
      <c r="E3" s="165"/>
      <c r="F3" s="165"/>
      <c r="G3" s="165"/>
      <c r="H3" s="165"/>
      <c r="I3" s="165"/>
      <c r="J3" s="165"/>
      <c r="K3" s="166"/>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58" t="s">
        <v>24</v>
      </c>
    </row>
    <row r="5" spans="1:14" s="3" customFormat="1" ht="39.5" thickBot="1" x14ac:dyDescent="0.3">
      <c r="A5" s="118" t="s">
        <v>63</v>
      </c>
      <c r="B5" s="119" t="s">
        <v>64</v>
      </c>
      <c r="C5" s="121" t="s">
        <v>65</v>
      </c>
      <c r="D5" s="120" t="s">
        <v>66</v>
      </c>
      <c r="E5" s="116" t="s">
        <v>67</v>
      </c>
      <c r="F5" s="37" t="s">
        <v>68</v>
      </c>
      <c r="G5" s="121" t="s">
        <v>69</v>
      </c>
      <c r="H5" s="120" t="s">
        <v>70</v>
      </c>
      <c r="I5" s="116" t="s">
        <v>67</v>
      </c>
      <c r="J5" s="122" t="s">
        <v>71</v>
      </c>
      <c r="K5" s="59" t="s">
        <v>67</v>
      </c>
    </row>
    <row r="6" spans="1:14" s="3" customFormat="1" ht="17.25" customHeight="1" x14ac:dyDescent="0.25">
      <c r="A6" s="38" t="s">
        <v>42</v>
      </c>
      <c r="B6" s="106">
        <v>1435</v>
      </c>
      <c r="C6" s="107">
        <v>988</v>
      </c>
      <c r="D6" s="135">
        <f>+C6/B6</f>
        <v>0.68850174216027871</v>
      </c>
      <c r="E6" s="136">
        <f>D6/0.635</f>
        <v>1.0842547120634309</v>
      </c>
      <c r="F6" s="107">
        <v>1306</v>
      </c>
      <c r="G6" s="43">
        <v>899</v>
      </c>
      <c r="H6" s="137">
        <f>+G6/F6</f>
        <v>0.68836140888208275</v>
      </c>
      <c r="I6" s="136">
        <f>H6/0.67</f>
        <v>1.0274050878837055</v>
      </c>
      <c r="J6" s="108">
        <v>9878.7849999999999</v>
      </c>
      <c r="K6" s="138">
        <f>(J6/9500)</f>
        <v>1.0398721052631579</v>
      </c>
    </row>
    <row r="7" spans="1:14" s="3" customFormat="1" ht="17.25" customHeight="1" x14ac:dyDescent="0.25">
      <c r="A7" s="17" t="s">
        <v>43</v>
      </c>
      <c r="B7" s="15">
        <v>5804</v>
      </c>
      <c r="C7" s="32">
        <v>3942</v>
      </c>
      <c r="D7" s="125">
        <f t="shared" ref="D7:D22" si="0">+C7/B7</f>
        <v>0.67918676774638176</v>
      </c>
      <c r="E7" s="126">
        <f>D7/0.635</f>
        <v>1.0695854610179241</v>
      </c>
      <c r="F7" s="32">
        <v>4511</v>
      </c>
      <c r="G7" s="44">
        <v>3237</v>
      </c>
      <c r="H7" s="129">
        <f t="shared" ref="H7:H22" si="1">+G7/F7</f>
        <v>0.71757925072046114</v>
      </c>
      <c r="I7" s="126">
        <f>H7/0.67</f>
        <v>1.0710138070454642</v>
      </c>
      <c r="J7" s="61">
        <v>14156.11</v>
      </c>
      <c r="K7" s="133">
        <f>(J7/9500)</f>
        <v>1.4901168421052633</v>
      </c>
    </row>
    <row r="8" spans="1:14" s="3" customFormat="1" ht="17.25" customHeight="1" x14ac:dyDescent="0.25">
      <c r="A8" s="17" t="s">
        <v>44</v>
      </c>
      <c r="B8" s="15">
        <v>4389</v>
      </c>
      <c r="C8" s="32">
        <v>3047</v>
      </c>
      <c r="D8" s="125">
        <f t="shared" si="0"/>
        <v>0.69423558897243109</v>
      </c>
      <c r="E8" s="126">
        <f t="shared" ref="E8:E20" si="2">D8/0.635</f>
        <v>1.0932843920825686</v>
      </c>
      <c r="F8" s="32">
        <v>3960</v>
      </c>
      <c r="G8" s="44">
        <v>2819</v>
      </c>
      <c r="H8" s="129">
        <f t="shared" si="1"/>
        <v>0.71186868686868687</v>
      </c>
      <c r="I8" s="126">
        <f t="shared" ref="I8:I20" si="3">H8/0.67</f>
        <v>1.0624905774159505</v>
      </c>
      <c r="J8" s="61">
        <v>11538.48</v>
      </c>
      <c r="K8" s="133">
        <f t="shared" ref="K8:K20" si="4">(J8/9500)</f>
        <v>1.2145768421052632</v>
      </c>
    </row>
    <row r="9" spans="1:14" s="3" customFormat="1" ht="17.25" customHeight="1" x14ac:dyDescent="0.25">
      <c r="A9" s="17" t="s">
        <v>45</v>
      </c>
      <c r="B9" s="15">
        <v>3415</v>
      </c>
      <c r="C9" s="32">
        <v>2260</v>
      </c>
      <c r="D9" s="125">
        <f t="shared" si="0"/>
        <v>0.66178623718887264</v>
      </c>
      <c r="E9" s="126">
        <f t="shared" si="2"/>
        <v>1.042183050691138</v>
      </c>
      <c r="F9" s="32">
        <v>3245</v>
      </c>
      <c r="G9" s="44">
        <v>2334</v>
      </c>
      <c r="H9" s="129">
        <f t="shared" si="1"/>
        <v>0.71926040061633278</v>
      </c>
      <c r="I9" s="126">
        <f t="shared" si="3"/>
        <v>1.0735229859945266</v>
      </c>
      <c r="J9" s="61">
        <v>12415.330000000002</v>
      </c>
      <c r="K9" s="133">
        <f t="shared" si="4"/>
        <v>1.3068768421052634</v>
      </c>
    </row>
    <row r="10" spans="1:14" s="3" customFormat="1" ht="17.25" customHeight="1" x14ac:dyDescent="0.25">
      <c r="A10" s="17" t="s">
        <v>72</v>
      </c>
      <c r="B10" s="15">
        <v>1597</v>
      </c>
      <c r="C10" s="32">
        <v>1053</v>
      </c>
      <c r="D10" s="125">
        <f t="shared" si="0"/>
        <v>0.65936130244207891</v>
      </c>
      <c r="E10" s="126">
        <f t="shared" si="2"/>
        <v>1.0383642558142976</v>
      </c>
      <c r="F10" s="32">
        <v>1544</v>
      </c>
      <c r="G10" s="44">
        <v>1013</v>
      </c>
      <c r="H10" s="129">
        <f t="shared" si="1"/>
        <v>0.6560880829015544</v>
      </c>
      <c r="I10" s="126">
        <f t="shared" si="3"/>
        <v>0.97923594462918562</v>
      </c>
      <c r="J10" s="61">
        <v>12160</v>
      </c>
      <c r="K10" s="133">
        <f t="shared" si="4"/>
        <v>1.28</v>
      </c>
    </row>
    <row r="11" spans="1:14" s="3" customFormat="1" ht="17.25" customHeight="1" x14ac:dyDescent="0.25">
      <c r="A11" s="17" t="s">
        <v>47</v>
      </c>
      <c r="B11" s="15">
        <v>5568</v>
      </c>
      <c r="C11" s="32">
        <v>3711</v>
      </c>
      <c r="D11" s="125">
        <f t="shared" si="0"/>
        <v>0.66648706896551724</v>
      </c>
      <c r="E11" s="126">
        <f t="shared" si="2"/>
        <v>1.0495859353787673</v>
      </c>
      <c r="F11" s="32">
        <v>4773</v>
      </c>
      <c r="G11" s="44">
        <v>3448</v>
      </c>
      <c r="H11" s="129">
        <f t="shared" si="1"/>
        <v>0.72239681542007128</v>
      </c>
      <c r="I11" s="126">
        <f t="shared" si="3"/>
        <v>1.0782042021195093</v>
      </c>
      <c r="J11" s="61">
        <v>12305.29</v>
      </c>
      <c r="K11" s="133">
        <f t="shared" si="4"/>
        <v>1.2952936842105265</v>
      </c>
    </row>
    <row r="12" spans="1:14" s="3" customFormat="1" ht="17.25" customHeight="1" x14ac:dyDescent="0.25">
      <c r="A12" s="14" t="s">
        <v>73</v>
      </c>
      <c r="B12" s="15">
        <v>1428</v>
      </c>
      <c r="C12" s="32">
        <v>938</v>
      </c>
      <c r="D12" s="125">
        <f t="shared" si="0"/>
        <v>0.65686274509803921</v>
      </c>
      <c r="E12" s="126">
        <f t="shared" si="2"/>
        <v>1.0344295198394318</v>
      </c>
      <c r="F12" s="32">
        <v>1448</v>
      </c>
      <c r="G12" s="44">
        <v>1028</v>
      </c>
      <c r="H12" s="129">
        <f t="shared" si="1"/>
        <v>0.70994475138121549</v>
      </c>
      <c r="I12" s="126">
        <f t="shared" si="3"/>
        <v>1.0596190319122618</v>
      </c>
      <c r="J12" s="61">
        <v>10625.939999999999</v>
      </c>
      <c r="K12" s="133">
        <f t="shared" si="4"/>
        <v>1.11852</v>
      </c>
    </row>
    <row r="13" spans="1:14" s="3" customFormat="1" ht="17.25" customHeight="1" x14ac:dyDescent="0.25">
      <c r="A13" s="17" t="s">
        <v>74</v>
      </c>
      <c r="B13" s="15">
        <v>3356</v>
      </c>
      <c r="C13" s="32">
        <v>2203</v>
      </c>
      <c r="D13" s="125">
        <f t="shared" si="0"/>
        <v>0.65643623361144221</v>
      </c>
      <c r="E13" s="126">
        <f t="shared" si="2"/>
        <v>1.0337578482069956</v>
      </c>
      <c r="F13" s="32">
        <v>2971</v>
      </c>
      <c r="G13" s="44">
        <v>2122</v>
      </c>
      <c r="H13" s="129">
        <f t="shared" si="1"/>
        <v>0.71423763042746546</v>
      </c>
      <c r="I13" s="126">
        <f t="shared" si="3"/>
        <v>1.0660263140708439</v>
      </c>
      <c r="J13" s="61">
        <v>13034</v>
      </c>
      <c r="K13" s="133">
        <f t="shared" si="4"/>
        <v>1.3720000000000001</v>
      </c>
    </row>
    <row r="14" spans="1:14" s="3" customFormat="1" ht="17.25" customHeight="1" x14ac:dyDescent="0.25">
      <c r="A14" s="17" t="s">
        <v>75</v>
      </c>
      <c r="B14" s="15">
        <v>2166</v>
      </c>
      <c r="C14" s="32">
        <v>1457</v>
      </c>
      <c r="D14" s="125">
        <f t="shared" si="0"/>
        <v>0.67266851338873501</v>
      </c>
      <c r="E14" s="126">
        <f t="shared" si="2"/>
        <v>1.0593204935255669</v>
      </c>
      <c r="F14" s="32">
        <v>2065</v>
      </c>
      <c r="G14" s="44">
        <v>1437</v>
      </c>
      <c r="H14" s="129">
        <f t="shared" si="1"/>
        <v>0.6958837772397094</v>
      </c>
      <c r="I14" s="126">
        <f t="shared" si="3"/>
        <v>1.0386325033428498</v>
      </c>
      <c r="J14" s="61">
        <v>10407.19</v>
      </c>
      <c r="K14" s="133">
        <f t="shared" si="4"/>
        <v>1.0954936842105263</v>
      </c>
    </row>
    <row r="15" spans="1:14" s="3" customFormat="1" ht="17.25" customHeight="1" x14ac:dyDescent="0.25">
      <c r="A15" s="17" t="s">
        <v>51</v>
      </c>
      <c r="B15" s="15">
        <v>6475</v>
      </c>
      <c r="C15" s="32">
        <v>4592</v>
      </c>
      <c r="D15" s="125">
        <f t="shared" si="0"/>
        <v>0.70918918918918916</v>
      </c>
      <c r="E15" s="126">
        <f t="shared" si="2"/>
        <v>1.1168333688018728</v>
      </c>
      <c r="F15" s="32">
        <v>5948</v>
      </c>
      <c r="G15" s="44">
        <v>4356</v>
      </c>
      <c r="H15" s="129">
        <f t="shared" si="1"/>
        <v>0.73234700739744452</v>
      </c>
      <c r="I15" s="126">
        <f t="shared" si="3"/>
        <v>1.093055234921559</v>
      </c>
      <c r="J15" s="61">
        <v>9231.7799999999988</v>
      </c>
      <c r="K15" s="133">
        <f t="shared" si="4"/>
        <v>0.97176631578947359</v>
      </c>
    </row>
    <row r="16" spans="1:14" s="3" customFormat="1" ht="17.25" customHeight="1" x14ac:dyDescent="0.25">
      <c r="A16" s="17" t="s">
        <v>76</v>
      </c>
      <c r="B16" s="15">
        <v>4962</v>
      </c>
      <c r="C16" s="32">
        <v>3377</v>
      </c>
      <c r="D16" s="125">
        <f t="shared" si="0"/>
        <v>0.68057234985892789</v>
      </c>
      <c r="E16" s="126">
        <f t="shared" si="2"/>
        <v>1.0717674800927999</v>
      </c>
      <c r="F16" s="32">
        <v>4621</v>
      </c>
      <c r="G16" s="44">
        <v>3329</v>
      </c>
      <c r="H16" s="129">
        <f t="shared" si="1"/>
        <v>0.72040683834667818</v>
      </c>
      <c r="I16" s="126">
        <f t="shared" si="3"/>
        <v>1.0752340870845942</v>
      </c>
      <c r="J16" s="61">
        <v>12556.25</v>
      </c>
      <c r="K16" s="133">
        <f t="shared" si="4"/>
        <v>1.3217105263157896</v>
      </c>
    </row>
    <row r="17" spans="1:12" s="3" customFormat="1" ht="17.25" customHeight="1" x14ac:dyDescent="0.25">
      <c r="A17" s="17" t="s">
        <v>53</v>
      </c>
      <c r="B17" s="15">
        <v>7335</v>
      </c>
      <c r="C17" s="32">
        <v>4782</v>
      </c>
      <c r="D17" s="125">
        <f t="shared" si="0"/>
        <v>0.65194274028629862</v>
      </c>
      <c r="E17" s="126">
        <f t="shared" si="2"/>
        <v>1.0266814807658247</v>
      </c>
      <c r="F17" s="32">
        <v>5947</v>
      </c>
      <c r="G17" s="44">
        <v>4205</v>
      </c>
      <c r="H17" s="129">
        <f t="shared" si="1"/>
        <v>0.70707919959643517</v>
      </c>
      <c r="I17" s="126">
        <f t="shared" si="3"/>
        <v>1.0553420889499032</v>
      </c>
      <c r="J17" s="61">
        <v>18000</v>
      </c>
      <c r="K17" s="133">
        <f t="shared" si="4"/>
        <v>1.8947368421052631</v>
      </c>
    </row>
    <row r="18" spans="1:12" s="3" customFormat="1" ht="17.25" customHeight="1" x14ac:dyDescent="0.25">
      <c r="A18" s="17" t="s">
        <v>77</v>
      </c>
      <c r="B18" s="15">
        <v>6949</v>
      </c>
      <c r="C18" s="32">
        <v>4504</v>
      </c>
      <c r="D18" s="125">
        <f t="shared" si="0"/>
        <v>0.64815081306662825</v>
      </c>
      <c r="E18" s="126">
        <f t="shared" si="2"/>
        <v>1.0207099418372099</v>
      </c>
      <c r="F18" s="32">
        <v>5706</v>
      </c>
      <c r="G18" s="44">
        <v>3966</v>
      </c>
      <c r="H18" s="129">
        <f t="shared" si="1"/>
        <v>0.6950578338590957</v>
      </c>
      <c r="I18" s="126">
        <f t="shared" si="3"/>
        <v>1.037399752028501</v>
      </c>
      <c r="J18" s="61">
        <v>18745.235000000001</v>
      </c>
      <c r="K18" s="133">
        <f t="shared" si="4"/>
        <v>1.9731826315789474</v>
      </c>
    </row>
    <row r="19" spans="1:12" s="3" customFormat="1" ht="17.25" customHeight="1" x14ac:dyDescent="0.25">
      <c r="A19" s="17" t="s">
        <v>78</v>
      </c>
      <c r="B19" s="15">
        <v>2856</v>
      </c>
      <c r="C19" s="32">
        <v>1913</v>
      </c>
      <c r="D19" s="125">
        <f t="shared" si="0"/>
        <v>0.6698179271708683</v>
      </c>
      <c r="E19" s="126">
        <f t="shared" si="2"/>
        <v>1.0548313813714461</v>
      </c>
      <c r="F19" s="32">
        <v>2497</v>
      </c>
      <c r="G19" s="44">
        <v>1792</v>
      </c>
      <c r="H19" s="129">
        <f t="shared" si="1"/>
        <v>0.71766119343211854</v>
      </c>
      <c r="I19" s="126">
        <f t="shared" si="3"/>
        <v>1.0711361096001768</v>
      </c>
      <c r="J19" s="61">
        <v>13232.27</v>
      </c>
      <c r="K19" s="133">
        <f t="shared" si="4"/>
        <v>1.3928705263157894</v>
      </c>
    </row>
    <row r="20" spans="1:12" s="3" customFormat="1" ht="17.25" customHeight="1" x14ac:dyDescent="0.25">
      <c r="A20" s="17" t="s">
        <v>56</v>
      </c>
      <c r="B20" s="15">
        <v>3359</v>
      </c>
      <c r="C20" s="32">
        <v>2189</v>
      </c>
      <c r="D20" s="125">
        <f t="shared" si="0"/>
        <v>0.65168204822863951</v>
      </c>
      <c r="E20" s="126">
        <f t="shared" si="2"/>
        <v>1.0262709420923457</v>
      </c>
      <c r="F20" s="32">
        <v>2786</v>
      </c>
      <c r="G20" s="44">
        <v>2004</v>
      </c>
      <c r="H20" s="129">
        <f t="shared" si="1"/>
        <v>0.71931083991385503</v>
      </c>
      <c r="I20" s="126">
        <f t="shared" si="3"/>
        <v>1.0735982685281418</v>
      </c>
      <c r="J20" s="61">
        <v>13000</v>
      </c>
      <c r="K20" s="133">
        <f t="shared" si="4"/>
        <v>1.368421052631579</v>
      </c>
    </row>
    <row r="21" spans="1:12" s="3" customFormat="1" ht="17.25" customHeight="1" thickBot="1" x14ac:dyDescent="0.3">
      <c r="A21" s="18" t="s">
        <v>57</v>
      </c>
      <c r="B21" s="19">
        <v>4986</v>
      </c>
      <c r="C21" s="34">
        <v>3333</v>
      </c>
      <c r="D21" s="127">
        <f t="shared" si="0"/>
        <v>0.6684717208182912</v>
      </c>
      <c r="E21" s="126">
        <f>D21/0.635</f>
        <v>1.0527113713673877</v>
      </c>
      <c r="F21" s="34">
        <v>3927</v>
      </c>
      <c r="G21" s="70">
        <v>2793</v>
      </c>
      <c r="H21" s="129">
        <f t="shared" si="1"/>
        <v>0.71122994652406413</v>
      </c>
      <c r="I21" s="126">
        <f>H21/0.67</f>
        <v>1.061537233618006</v>
      </c>
      <c r="J21" s="95">
        <v>15215.01</v>
      </c>
      <c r="K21" s="133">
        <f>(J21/9500)</f>
        <v>1.60158</v>
      </c>
      <c r="L21" s="56"/>
    </row>
    <row r="22" spans="1:12" s="7" customFormat="1" ht="17.25" customHeight="1" thickBot="1" x14ac:dyDescent="0.3">
      <c r="A22" s="21" t="s">
        <v>79</v>
      </c>
      <c r="B22" s="22">
        <v>66080</v>
      </c>
      <c r="C22" s="42">
        <v>44289</v>
      </c>
      <c r="D22" s="128">
        <f t="shared" si="0"/>
        <v>0.67023305084745766</v>
      </c>
      <c r="E22" s="132">
        <f>D22/0.635</f>
        <v>1.0554851194448152</v>
      </c>
      <c r="F22" s="102">
        <v>57255</v>
      </c>
      <c r="G22" s="42">
        <v>40782</v>
      </c>
      <c r="H22" s="128">
        <f t="shared" si="1"/>
        <v>0.71228713649462927</v>
      </c>
      <c r="I22" s="132">
        <f>H22/0.67</f>
        <v>1.0631151290964616</v>
      </c>
      <c r="J22" s="103">
        <v>13001.46</v>
      </c>
      <c r="K22" s="134">
        <f>(J22/9500)</f>
        <v>1.3685747368421051</v>
      </c>
      <c r="L22" s="57"/>
    </row>
    <row r="23" spans="1:12" s="7" customFormat="1" ht="17.25" customHeight="1" x14ac:dyDescent="0.25">
      <c r="A23" s="173" t="str">
        <f>'2 - Job Seeker'!A25:K25</f>
        <v>*State Labor Exchange Goals:   Q2 EE Rate = 63.5%    Q4 EE Rate = 67%    Median Earnings = $9500</v>
      </c>
      <c r="B23" s="174"/>
      <c r="C23" s="174"/>
      <c r="D23" s="174"/>
      <c r="E23" s="174"/>
      <c r="F23" s="174"/>
      <c r="G23" s="174"/>
      <c r="H23" s="174"/>
      <c r="I23" s="174"/>
      <c r="J23" s="174"/>
      <c r="K23" s="189"/>
    </row>
    <row r="24" spans="1:12" s="5" customFormat="1" ht="122.25" customHeight="1" thickBot="1" x14ac:dyDescent="0.3">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5"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DECEMBER 31, 2024</v>
      </c>
      <c r="B2" s="194"/>
      <c r="C2" s="194"/>
      <c r="D2" s="194"/>
      <c r="E2" s="194"/>
      <c r="F2" s="194"/>
      <c r="G2" s="194"/>
      <c r="H2" s="194"/>
      <c r="I2" s="194"/>
      <c r="J2" s="194"/>
      <c r="K2" s="195"/>
    </row>
    <row r="3" spans="1:13" s="96" customFormat="1" ht="20.149999999999999" customHeight="1" thickBot="1" x14ac:dyDescent="0.3">
      <c r="A3" s="196" t="s">
        <v>82</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106</v>
      </c>
      <c r="C6" s="107">
        <v>55</v>
      </c>
      <c r="D6" s="135">
        <f>+C6/B6</f>
        <v>0.51886792452830188</v>
      </c>
      <c r="E6" s="136">
        <f>D6/0.63</f>
        <v>0.82359988020365382</v>
      </c>
      <c r="F6" s="107">
        <v>110</v>
      </c>
      <c r="G6" s="43">
        <v>58</v>
      </c>
      <c r="H6" s="137">
        <f>+G6/F6</f>
        <v>0.52727272727272723</v>
      </c>
      <c r="I6" s="136">
        <f>H6/0.63</f>
        <v>0.83694083694083687</v>
      </c>
      <c r="J6" s="108">
        <v>10636</v>
      </c>
      <c r="K6" s="138">
        <f>(J6/9500)</f>
        <v>1.119578947368421</v>
      </c>
    </row>
    <row r="7" spans="1:13" s="97" customFormat="1" ht="16.5" customHeight="1" x14ac:dyDescent="0.25">
      <c r="A7" s="17" t="s">
        <v>43</v>
      </c>
      <c r="B7" s="15">
        <v>199</v>
      </c>
      <c r="C7" s="32">
        <v>116</v>
      </c>
      <c r="D7" s="125">
        <f t="shared" ref="D7:D22" si="0">+C7/B7</f>
        <v>0.58291457286432158</v>
      </c>
      <c r="E7" s="126">
        <f>D7/0.63</f>
        <v>0.92526122676876443</v>
      </c>
      <c r="F7" s="32">
        <v>259</v>
      </c>
      <c r="G7" s="44">
        <v>147</v>
      </c>
      <c r="H7" s="129">
        <f t="shared" ref="H7:H22" si="1">+G7/F7</f>
        <v>0.56756756756756754</v>
      </c>
      <c r="I7" s="126">
        <f>H7/0.63</f>
        <v>0.9009009009009008</v>
      </c>
      <c r="J7" s="61">
        <v>12954.865</v>
      </c>
      <c r="K7" s="133">
        <f>(J7/9500)</f>
        <v>1.3636699999999999</v>
      </c>
    </row>
    <row r="8" spans="1:13" s="97" customFormat="1" ht="16.5" customHeight="1" x14ac:dyDescent="0.25">
      <c r="A8" s="17" t="s">
        <v>44</v>
      </c>
      <c r="B8" s="15">
        <v>211</v>
      </c>
      <c r="C8" s="32">
        <v>134</v>
      </c>
      <c r="D8" s="125">
        <f t="shared" si="0"/>
        <v>0.63507109004739337</v>
      </c>
      <c r="E8" s="126">
        <f t="shared" ref="E8:E20" si="2">D8/0.63</f>
        <v>1.0080493492815767</v>
      </c>
      <c r="F8" s="32">
        <v>175</v>
      </c>
      <c r="G8" s="44">
        <v>110</v>
      </c>
      <c r="H8" s="129">
        <f t="shared" si="1"/>
        <v>0.62857142857142856</v>
      </c>
      <c r="I8" s="126">
        <f t="shared" ref="I8:I20" si="3">H8/0.63</f>
        <v>0.99773242630385484</v>
      </c>
      <c r="J8" s="61">
        <v>11826.58</v>
      </c>
      <c r="K8" s="133">
        <f t="shared" ref="K8:K20" si="4">(J8/9500)</f>
        <v>1.2449031578947369</v>
      </c>
    </row>
    <row r="9" spans="1:13" s="97" customFormat="1" ht="16.5" customHeight="1" x14ac:dyDescent="0.25">
      <c r="A9" s="17" t="s">
        <v>45</v>
      </c>
      <c r="B9" s="15">
        <v>131</v>
      </c>
      <c r="C9" s="32">
        <v>73</v>
      </c>
      <c r="D9" s="125">
        <f t="shared" si="0"/>
        <v>0.5572519083969466</v>
      </c>
      <c r="E9" s="126">
        <f t="shared" si="2"/>
        <v>0.88452683872531201</v>
      </c>
      <c r="F9" s="32">
        <v>137</v>
      </c>
      <c r="G9" s="44">
        <v>83</v>
      </c>
      <c r="H9" s="129">
        <f t="shared" si="1"/>
        <v>0.6058394160583942</v>
      </c>
      <c r="I9" s="126">
        <f t="shared" si="3"/>
        <v>0.96164986675935582</v>
      </c>
      <c r="J9" s="61">
        <v>11372.63</v>
      </c>
      <c r="K9" s="133">
        <f t="shared" si="4"/>
        <v>1.1971189473684209</v>
      </c>
    </row>
    <row r="10" spans="1:13" s="97" customFormat="1" ht="16.5" customHeight="1" x14ac:dyDescent="0.25">
      <c r="A10" s="17" t="s">
        <v>72</v>
      </c>
      <c r="B10" s="15">
        <v>135</v>
      </c>
      <c r="C10" s="32">
        <v>75</v>
      </c>
      <c r="D10" s="125">
        <f>IF(B10&gt;0,C10/B10,0)</f>
        <v>0.55555555555555558</v>
      </c>
      <c r="E10" s="126">
        <f t="shared" si="2"/>
        <v>0.88183421516754856</v>
      </c>
      <c r="F10" s="32">
        <v>114</v>
      </c>
      <c r="G10" s="44">
        <v>62</v>
      </c>
      <c r="H10" s="129">
        <f t="shared" si="1"/>
        <v>0.54385964912280704</v>
      </c>
      <c r="I10" s="126">
        <f t="shared" si="3"/>
        <v>0.86326928432191596</v>
      </c>
      <c r="J10" s="61">
        <v>9942.0499999999993</v>
      </c>
      <c r="K10" s="133">
        <f t="shared" si="4"/>
        <v>1.0465315789473684</v>
      </c>
    </row>
    <row r="11" spans="1:13" s="97" customFormat="1" ht="16.5" customHeight="1" x14ac:dyDescent="0.25">
      <c r="A11" s="17" t="s">
        <v>47</v>
      </c>
      <c r="B11" s="15">
        <v>288</v>
      </c>
      <c r="C11" s="32">
        <v>170</v>
      </c>
      <c r="D11" s="125">
        <f t="shared" si="0"/>
        <v>0.59027777777777779</v>
      </c>
      <c r="E11" s="126">
        <f t="shared" si="2"/>
        <v>0.93694885361552027</v>
      </c>
      <c r="F11" s="32">
        <v>246</v>
      </c>
      <c r="G11" s="44">
        <v>157</v>
      </c>
      <c r="H11" s="129">
        <f t="shared" si="1"/>
        <v>0.63821138211382111</v>
      </c>
      <c r="I11" s="126">
        <f t="shared" si="3"/>
        <v>1.013033939863208</v>
      </c>
      <c r="J11" s="61">
        <v>12784.98</v>
      </c>
      <c r="K11" s="133">
        <f t="shared" si="4"/>
        <v>1.3457873684210526</v>
      </c>
    </row>
    <row r="12" spans="1:13" s="97" customFormat="1" ht="16.5" customHeight="1" x14ac:dyDescent="0.25">
      <c r="A12" s="14" t="s">
        <v>73</v>
      </c>
      <c r="B12" s="15">
        <v>119</v>
      </c>
      <c r="C12" s="32">
        <v>61</v>
      </c>
      <c r="D12" s="125">
        <f t="shared" si="0"/>
        <v>0.51260504201680668</v>
      </c>
      <c r="E12" s="126">
        <f t="shared" si="2"/>
        <v>0.8136587968520741</v>
      </c>
      <c r="F12" s="32">
        <v>122</v>
      </c>
      <c r="G12" s="44">
        <v>72</v>
      </c>
      <c r="H12" s="129">
        <f t="shared" si="1"/>
        <v>0.5901639344262295</v>
      </c>
      <c r="I12" s="126">
        <f t="shared" si="3"/>
        <v>0.93676814988290391</v>
      </c>
      <c r="J12" s="61">
        <v>9506.25</v>
      </c>
      <c r="K12" s="133">
        <f t="shared" si="4"/>
        <v>1.0006578947368421</v>
      </c>
    </row>
    <row r="13" spans="1:13" s="97" customFormat="1" ht="16.5" customHeight="1" x14ac:dyDescent="0.25">
      <c r="A13" s="17" t="s">
        <v>74</v>
      </c>
      <c r="B13" s="15">
        <v>163</v>
      </c>
      <c r="C13" s="32">
        <v>108</v>
      </c>
      <c r="D13" s="125">
        <f t="shared" si="0"/>
        <v>0.66257668711656437</v>
      </c>
      <c r="E13" s="126">
        <f t="shared" si="2"/>
        <v>1.0517090271691498</v>
      </c>
      <c r="F13" s="32">
        <v>139</v>
      </c>
      <c r="G13" s="44">
        <v>91</v>
      </c>
      <c r="H13" s="129">
        <f t="shared" si="1"/>
        <v>0.65467625899280579</v>
      </c>
      <c r="I13" s="126">
        <f t="shared" si="3"/>
        <v>1.0391686650679457</v>
      </c>
      <c r="J13" s="61">
        <v>15386.369999999999</v>
      </c>
      <c r="K13" s="133">
        <f t="shared" si="4"/>
        <v>1.619617894736842</v>
      </c>
    </row>
    <row r="14" spans="1:13" s="97" customFormat="1" ht="16.5" customHeight="1" x14ac:dyDescent="0.25">
      <c r="A14" s="17" t="s">
        <v>75</v>
      </c>
      <c r="B14" s="15">
        <v>178</v>
      </c>
      <c r="C14" s="32">
        <v>103</v>
      </c>
      <c r="D14" s="125">
        <f t="shared" si="0"/>
        <v>0.5786516853932584</v>
      </c>
      <c r="E14" s="126">
        <f t="shared" si="2"/>
        <v>0.91849473871945775</v>
      </c>
      <c r="F14" s="32">
        <v>183</v>
      </c>
      <c r="G14" s="44">
        <v>99</v>
      </c>
      <c r="H14" s="129">
        <f t="shared" si="1"/>
        <v>0.54098360655737709</v>
      </c>
      <c r="I14" s="126">
        <f t="shared" si="3"/>
        <v>0.85870413739266205</v>
      </c>
      <c r="J14" s="61">
        <v>10046.06</v>
      </c>
      <c r="K14" s="133">
        <f t="shared" si="4"/>
        <v>1.05748</v>
      </c>
    </row>
    <row r="15" spans="1:13" s="97" customFormat="1" ht="16.5" customHeight="1" x14ac:dyDescent="0.25">
      <c r="A15" s="17" t="s">
        <v>51</v>
      </c>
      <c r="B15" s="15">
        <v>351</v>
      </c>
      <c r="C15" s="32">
        <v>223</v>
      </c>
      <c r="D15" s="125">
        <f t="shared" si="0"/>
        <v>0.63532763532763536</v>
      </c>
      <c r="E15" s="126">
        <f t="shared" si="2"/>
        <v>1.0084565640121197</v>
      </c>
      <c r="F15" s="32">
        <v>304</v>
      </c>
      <c r="G15" s="44">
        <v>179</v>
      </c>
      <c r="H15" s="129">
        <f t="shared" si="1"/>
        <v>0.58881578947368418</v>
      </c>
      <c r="I15" s="126">
        <f t="shared" si="3"/>
        <v>0.93462823725981614</v>
      </c>
      <c r="J15" s="61">
        <v>8960</v>
      </c>
      <c r="K15" s="133">
        <f t="shared" si="4"/>
        <v>0.94315789473684208</v>
      </c>
    </row>
    <row r="16" spans="1:13" s="97" customFormat="1" ht="16.5" customHeight="1" x14ac:dyDescent="0.25">
      <c r="A16" s="17" t="s">
        <v>76</v>
      </c>
      <c r="B16" s="15">
        <v>162</v>
      </c>
      <c r="C16" s="32">
        <v>90</v>
      </c>
      <c r="D16" s="125">
        <f t="shared" si="0"/>
        <v>0.55555555555555558</v>
      </c>
      <c r="E16" s="126">
        <f t="shared" si="2"/>
        <v>0.88183421516754856</v>
      </c>
      <c r="F16" s="32">
        <v>143</v>
      </c>
      <c r="G16" s="44">
        <v>91</v>
      </c>
      <c r="H16" s="129">
        <f t="shared" si="1"/>
        <v>0.63636363636363635</v>
      </c>
      <c r="I16" s="126">
        <f t="shared" si="3"/>
        <v>1.0101010101010102</v>
      </c>
      <c r="J16" s="61">
        <v>13783.54</v>
      </c>
      <c r="K16" s="133">
        <f t="shared" si="4"/>
        <v>1.4508989473684211</v>
      </c>
    </row>
    <row r="17" spans="1:12" s="97" customFormat="1" ht="16.5" customHeight="1" x14ac:dyDescent="0.25">
      <c r="A17" s="17" t="s">
        <v>53</v>
      </c>
      <c r="B17" s="15">
        <v>240</v>
      </c>
      <c r="C17" s="32">
        <v>128</v>
      </c>
      <c r="D17" s="125">
        <f t="shared" si="0"/>
        <v>0.53333333333333333</v>
      </c>
      <c r="E17" s="126">
        <f t="shared" si="2"/>
        <v>0.84656084656084651</v>
      </c>
      <c r="F17" s="32">
        <v>239</v>
      </c>
      <c r="G17" s="44">
        <v>144</v>
      </c>
      <c r="H17" s="129">
        <f t="shared" si="1"/>
        <v>0.60251046025104604</v>
      </c>
      <c r="I17" s="126">
        <f t="shared" si="3"/>
        <v>0.95636580992229525</v>
      </c>
      <c r="J17" s="61">
        <v>13501.654999999999</v>
      </c>
      <c r="K17" s="133">
        <f t="shared" si="4"/>
        <v>1.421226842105263</v>
      </c>
    </row>
    <row r="18" spans="1:12" s="97" customFormat="1" ht="16.5" customHeight="1" x14ac:dyDescent="0.25">
      <c r="A18" s="17" t="s">
        <v>77</v>
      </c>
      <c r="B18" s="15">
        <v>251</v>
      </c>
      <c r="C18" s="32">
        <v>147</v>
      </c>
      <c r="D18" s="125">
        <f>IF(B18&gt;0,C18/B18,0)</f>
        <v>0.58565737051792832</v>
      </c>
      <c r="E18" s="126">
        <f t="shared" si="2"/>
        <v>0.92961487383798147</v>
      </c>
      <c r="F18" s="32">
        <v>206</v>
      </c>
      <c r="G18" s="44">
        <v>128</v>
      </c>
      <c r="H18" s="129">
        <f t="shared" si="1"/>
        <v>0.62135922330097082</v>
      </c>
      <c r="I18" s="126">
        <f t="shared" si="3"/>
        <v>0.98628448143011238</v>
      </c>
      <c r="J18" s="61">
        <v>14286.3</v>
      </c>
      <c r="K18" s="133">
        <f t="shared" si="4"/>
        <v>1.5038210526315789</v>
      </c>
    </row>
    <row r="19" spans="1:12" s="97" customFormat="1" ht="16.5" customHeight="1" x14ac:dyDescent="0.25">
      <c r="A19" s="17" t="s">
        <v>78</v>
      </c>
      <c r="B19" s="15">
        <v>139</v>
      </c>
      <c r="C19" s="32">
        <v>87</v>
      </c>
      <c r="D19" s="125">
        <f t="shared" si="0"/>
        <v>0.62589928057553956</v>
      </c>
      <c r="E19" s="126">
        <f t="shared" si="2"/>
        <v>0.99349092154847551</v>
      </c>
      <c r="F19" s="32">
        <v>144</v>
      </c>
      <c r="G19" s="44">
        <v>83</v>
      </c>
      <c r="H19" s="129">
        <f t="shared" si="1"/>
        <v>0.57638888888888884</v>
      </c>
      <c r="I19" s="126">
        <f t="shared" si="3"/>
        <v>0.91490299823633148</v>
      </c>
      <c r="J19" s="61">
        <v>11311.62</v>
      </c>
      <c r="K19" s="133">
        <f t="shared" si="4"/>
        <v>1.1906968421052633</v>
      </c>
    </row>
    <row r="20" spans="1:12" s="97" customFormat="1" ht="16.5" customHeight="1" x14ac:dyDescent="0.25">
      <c r="A20" s="17" t="s">
        <v>56</v>
      </c>
      <c r="B20" s="15">
        <v>164</v>
      </c>
      <c r="C20" s="32">
        <v>87</v>
      </c>
      <c r="D20" s="125">
        <f t="shared" si="0"/>
        <v>0.53048780487804881</v>
      </c>
      <c r="E20" s="126">
        <f t="shared" si="2"/>
        <v>0.84204413472706163</v>
      </c>
      <c r="F20" s="32">
        <v>159</v>
      </c>
      <c r="G20" s="44">
        <v>80</v>
      </c>
      <c r="H20" s="129">
        <f t="shared" si="1"/>
        <v>0.50314465408805031</v>
      </c>
      <c r="I20" s="126">
        <f t="shared" si="3"/>
        <v>0.79864230807627035</v>
      </c>
      <c r="J20" s="61">
        <v>12666.7</v>
      </c>
      <c r="K20" s="133">
        <f t="shared" si="4"/>
        <v>1.3333368421052632</v>
      </c>
    </row>
    <row r="21" spans="1:12" s="97" customFormat="1" ht="16.5" customHeight="1" thickBot="1" x14ac:dyDescent="0.3">
      <c r="A21" s="18" t="s">
        <v>57</v>
      </c>
      <c r="B21" s="19">
        <v>213</v>
      </c>
      <c r="C21" s="41">
        <v>123</v>
      </c>
      <c r="D21" s="127">
        <f t="shared" si="0"/>
        <v>0.57746478873239437</v>
      </c>
      <c r="E21" s="126">
        <f>D21/0.63</f>
        <v>0.91661077576570538</v>
      </c>
      <c r="F21" s="34">
        <v>173</v>
      </c>
      <c r="G21" s="70">
        <v>112</v>
      </c>
      <c r="H21" s="130">
        <f t="shared" si="1"/>
        <v>0.64739884393063585</v>
      </c>
      <c r="I21" s="126">
        <f>H21/0.63</f>
        <v>1.027617212588311</v>
      </c>
      <c r="J21" s="95">
        <v>13087.87</v>
      </c>
      <c r="K21" s="133">
        <f>(J21/9500)</f>
        <v>1.3776705263157896</v>
      </c>
    </row>
    <row r="22" spans="1:12" s="98" customFormat="1" ht="16.5" customHeight="1" thickBot="1" x14ac:dyDescent="0.3">
      <c r="A22" s="21" t="s">
        <v>79</v>
      </c>
      <c r="B22" s="22">
        <v>3050</v>
      </c>
      <c r="C22" s="42">
        <v>1780</v>
      </c>
      <c r="D22" s="128">
        <f t="shared" si="0"/>
        <v>0.58360655737704914</v>
      </c>
      <c r="E22" s="132">
        <f>D22/0.63</f>
        <v>0.92635961488420493</v>
      </c>
      <c r="F22" s="102">
        <v>2853</v>
      </c>
      <c r="G22" s="42">
        <v>1696</v>
      </c>
      <c r="H22" s="128">
        <f t="shared" si="1"/>
        <v>0.59446196985629163</v>
      </c>
      <c r="I22" s="132">
        <f>H22/0.63</f>
        <v>0.94359042834332008</v>
      </c>
      <c r="J22" s="103">
        <v>11946.939999999999</v>
      </c>
      <c r="K22" s="134">
        <f>(J22/9500)</f>
        <v>1.2575726315789473</v>
      </c>
    </row>
    <row r="23" spans="1:12" s="98" customFormat="1" ht="16.5" customHeight="1" x14ac:dyDescent="0.25">
      <c r="A23" s="173" t="s">
        <v>89</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8 D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abSelected="1"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DECEMBER 31, 2024</v>
      </c>
      <c r="B2" s="194"/>
      <c r="C2" s="194"/>
      <c r="D2" s="194"/>
      <c r="E2" s="194"/>
      <c r="F2" s="194"/>
      <c r="G2" s="194"/>
      <c r="H2" s="194"/>
      <c r="I2" s="194"/>
      <c r="J2" s="194"/>
      <c r="K2" s="195"/>
    </row>
    <row r="3" spans="1:13" s="96" customFormat="1" ht="20.149999999999999" customHeight="1" thickBot="1" x14ac:dyDescent="0.3">
      <c r="A3" s="196" t="s">
        <v>84</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15</v>
      </c>
      <c r="C6" s="107">
        <v>7</v>
      </c>
      <c r="D6" s="135">
        <f>+C6/B6</f>
        <v>0.46666666666666667</v>
      </c>
      <c r="E6" s="136">
        <f>D6/0.56</f>
        <v>0.83333333333333326</v>
      </c>
      <c r="F6" s="107">
        <v>19</v>
      </c>
      <c r="G6" s="43">
        <v>9</v>
      </c>
      <c r="H6" s="137">
        <f>+G6/F6</f>
        <v>0.47368421052631576</v>
      </c>
      <c r="I6" s="136">
        <f>H6/0.56</f>
        <v>0.84586466165413521</v>
      </c>
      <c r="J6" s="108">
        <v>3974.04</v>
      </c>
      <c r="K6" s="138">
        <f>(J6/9500)</f>
        <v>0.41831999999999997</v>
      </c>
    </row>
    <row r="7" spans="1:13" s="97" customFormat="1" ht="16.5" customHeight="1" x14ac:dyDescent="0.25">
      <c r="A7" s="17" t="s">
        <v>43</v>
      </c>
      <c r="B7" s="15">
        <v>59</v>
      </c>
      <c r="C7" s="32">
        <v>42</v>
      </c>
      <c r="D7" s="125">
        <f t="shared" ref="D7:D22" si="0">+C7/B7</f>
        <v>0.71186440677966101</v>
      </c>
      <c r="E7" s="126">
        <f>D7/0.56</f>
        <v>1.271186440677966</v>
      </c>
      <c r="F7" s="32">
        <v>98</v>
      </c>
      <c r="G7" s="44">
        <v>61</v>
      </c>
      <c r="H7" s="129">
        <f t="shared" ref="H7:H22" si="1">+G7/F7</f>
        <v>0.62244897959183676</v>
      </c>
      <c r="I7" s="126">
        <f>H7/0.56</f>
        <v>1.1115160349854227</v>
      </c>
      <c r="J7" s="61">
        <v>14480.39</v>
      </c>
      <c r="K7" s="133">
        <f>(J7/9500)</f>
        <v>1.5242515789473683</v>
      </c>
    </row>
    <row r="8" spans="1:13" s="97" customFormat="1" ht="16.5" customHeight="1" x14ac:dyDescent="0.25">
      <c r="A8" s="17" t="s">
        <v>44</v>
      </c>
      <c r="B8" s="15">
        <v>42</v>
      </c>
      <c r="C8" s="32">
        <v>25</v>
      </c>
      <c r="D8" s="125">
        <f t="shared" si="0"/>
        <v>0.59523809523809523</v>
      </c>
      <c r="E8" s="126">
        <f t="shared" ref="E8:E21" si="2">D8/0.56</f>
        <v>1.0629251700680271</v>
      </c>
      <c r="F8" s="32">
        <v>42</v>
      </c>
      <c r="G8" s="44">
        <v>27</v>
      </c>
      <c r="H8" s="129">
        <f t="shared" si="1"/>
        <v>0.6428571428571429</v>
      </c>
      <c r="I8" s="126">
        <f t="shared" ref="I8:I21" si="3">H8/0.56</f>
        <v>1.1479591836734693</v>
      </c>
      <c r="J8" s="61">
        <v>6949.59</v>
      </c>
      <c r="K8" s="133">
        <f t="shared" ref="K8:K20" si="4">(J8/9500)</f>
        <v>0.73153578947368425</v>
      </c>
    </row>
    <row r="9" spans="1:13" s="97" customFormat="1" ht="16.5" customHeight="1" x14ac:dyDescent="0.25">
      <c r="A9" s="17" t="s">
        <v>45</v>
      </c>
      <c r="B9" s="15">
        <v>14</v>
      </c>
      <c r="C9" s="32">
        <v>9</v>
      </c>
      <c r="D9" s="125">
        <f t="shared" si="0"/>
        <v>0.6428571428571429</v>
      </c>
      <c r="E9" s="126">
        <f t="shared" si="2"/>
        <v>1.1479591836734693</v>
      </c>
      <c r="F9" s="32">
        <v>10</v>
      </c>
      <c r="G9" s="44">
        <v>7</v>
      </c>
      <c r="H9" s="129">
        <f t="shared" si="1"/>
        <v>0.7</v>
      </c>
      <c r="I9" s="126">
        <f t="shared" si="3"/>
        <v>1.2499999999999998</v>
      </c>
      <c r="J9" s="61">
        <v>10951.87</v>
      </c>
      <c r="K9" s="133">
        <f t="shared" si="4"/>
        <v>1.1528284210526316</v>
      </c>
    </row>
    <row r="10" spans="1:13" s="97" customFormat="1" ht="16.5" customHeight="1" x14ac:dyDescent="0.25">
      <c r="A10" s="17" t="s">
        <v>72</v>
      </c>
      <c r="B10" s="15">
        <v>26</v>
      </c>
      <c r="C10" s="32">
        <v>11</v>
      </c>
      <c r="D10" s="125">
        <f>IF(B10&gt;0,C10/B10,0)</f>
        <v>0.42307692307692307</v>
      </c>
      <c r="E10" s="126">
        <f t="shared" si="2"/>
        <v>0.75549450549450536</v>
      </c>
      <c r="F10" s="32">
        <v>18</v>
      </c>
      <c r="G10" s="44">
        <v>10</v>
      </c>
      <c r="H10" s="129">
        <f t="shared" si="1"/>
        <v>0.55555555555555558</v>
      </c>
      <c r="I10" s="126">
        <f t="shared" si="3"/>
        <v>0.99206349206349198</v>
      </c>
      <c r="J10" s="61">
        <v>9740.5</v>
      </c>
      <c r="K10" s="133">
        <f t="shared" si="4"/>
        <v>1.0253157894736842</v>
      </c>
    </row>
    <row r="11" spans="1:13" s="97" customFormat="1" ht="16.5" customHeight="1" x14ac:dyDescent="0.25">
      <c r="A11" s="17" t="s">
        <v>47</v>
      </c>
      <c r="B11" s="15">
        <v>60</v>
      </c>
      <c r="C11" s="32">
        <v>31</v>
      </c>
      <c r="D11" s="125">
        <f t="shared" si="0"/>
        <v>0.51666666666666672</v>
      </c>
      <c r="E11" s="126">
        <f t="shared" si="2"/>
        <v>0.92261904761904767</v>
      </c>
      <c r="F11" s="32">
        <v>49</v>
      </c>
      <c r="G11" s="44">
        <v>25</v>
      </c>
      <c r="H11" s="129">
        <f t="shared" si="1"/>
        <v>0.51020408163265307</v>
      </c>
      <c r="I11" s="126">
        <f t="shared" si="3"/>
        <v>0.91107871720116607</v>
      </c>
      <c r="J11" s="61">
        <v>14899.89</v>
      </c>
      <c r="K11" s="133">
        <f t="shared" si="4"/>
        <v>1.5684094736842105</v>
      </c>
    </row>
    <row r="12" spans="1:13" s="97" customFormat="1" ht="16.5" customHeight="1" x14ac:dyDescent="0.25">
      <c r="A12" s="14" t="s">
        <v>73</v>
      </c>
      <c r="B12" s="15">
        <v>25</v>
      </c>
      <c r="C12" s="32">
        <v>15</v>
      </c>
      <c r="D12" s="125">
        <f t="shared" si="0"/>
        <v>0.6</v>
      </c>
      <c r="E12" s="126">
        <f t="shared" si="2"/>
        <v>1.0714285714285714</v>
      </c>
      <c r="F12" s="32">
        <v>34</v>
      </c>
      <c r="G12" s="44">
        <v>23</v>
      </c>
      <c r="H12" s="129">
        <f t="shared" si="1"/>
        <v>0.67647058823529416</v>
      </c>
      <c r="I12" s="126">
        <f t="shared" si="3"/>
        <v>1.2079831932773109</v>
      </c>
      <c r="J12" s="61">
        <v>12535.92</v>
      </c>
      <c r="K12" s="133">
        <f t="shared" si="4"/>
        <v>1.3195705263157895</v>
      </c>
    </row>
    <row r="13" spans="1:13" s="97" customFormat="1" ht="16.5" customHeight="1" x14ac:dyDescent="0.25">
      <c r="A13" s="17" t="s">
        <v>74</v>
      </c>
      <c r="B13" s="15">
        <v>38</v>
      </c>
      <c r="C13" s="32">
        <v>26</v>
      </c>
      <c r="D13" s="125">
        <f t="shared" si="0"/>
        <v>0.68421052631578949</v>
      </c>
      <c r="E13" s="126">
        <f t="shared" si="2"/>
        <v>1.2218045112781954</v>
      </c>
      <c r="F13" s="32">
        <v>32</v>
      </c>
      <c r="G13" s="44">
        <v>21</v>
      </c>
      <c r="H13" s="129">
        <f t="shared" si="1"/>
        <v>0.65625</v>
      </c>
      <c r="I13" s="126">
        <f t="shared" si="3"/>
        <v>1.1718749999999998</v>
      </c>
      <c r="J13" s="61">
        <v>16121.055</v>
      </c>
      <c r="K13" s="133">
        <f t="shared" si="4"/>
        <v>1.6969531578947368</v>
      </c>
    </row>
    <row r="14" spans="1:13" s="97" customFormat="1" ht="16.5" customHeight="1" x14ac:dyDescent="0.25">
      <c r="A14" s="17" t="s">
        <v>75</v>
      </c>
      <c r="B14" s="15">
        <v>62</v>
      </c>
      <c r="C14" s="32">
        <v>31</v>
      </c>
      <c r="D14" s="125">
        <f t="shared" si="0"/>
        <v>0.5</v>
      </c>
      <c r="E14" s="126">
        <f t="shared" si="2"/>
        <v>0.89285714285714279</v>
      </c>
      <c r="F14" s="32">
        <v>73</v>
      </c>
      <c r="G14" s="44">
        <v>39</v>
      </c>
      <c r="H14" s="129">
        <f t="shared" si="1"/>
        <v>0.53424657534246578</v>
      </c>
      <c r="I14" s="126">
        <f t="shared" si="3"/>
        <v>0.95401174168297453</v>
      </c>
      <c r="J14" s="61">
        <v>10046.06</v>
      </c>
      <c r="K14" s="133">
        <f t="shared" si="4"/>
        <v>1.05748</v>
      </c>
    </row>
    <row r="15" spans="1:13" s="97" customFormat="1" ht="16.5" customHeight="1" x14ac:dyDescent="0.25">
      <c r="A15" s="17" t="s">
        <v>51</v>
      </c>
      <c r="B15" s="15">
        <v>32</v>
      </c>
      <c r="C15" s="32">
        <v>16</v>
      </c>
      <c r="D15" s="125">
        <f t="shared" si="0"/>
        <v>0.5</v>
      </c>
      <c r="E15" s="126">
        <f t="shared" si="2"/>
        <v>0.89285714285714279</v>
      </c>
      <c r="F15" s="32">
        <v>33</v>
      </c>
      <c r="G15" s="44">
        <v>18</v>
      </c>
      <c r="H15" s="129">
        <f t="shared" si="1"/>
        <v>0.54545454545454541</v>
      </c>
      <c r="I15" s="126">
        <f t="shared" si="3"/>
        <v>0.97402597402597391</v>
      </c>
      <c r="J15" s="61">
        <v>9696.630000000001</v>
      </c>
      <c r="K15" s="133">
        <f t="shared" si="4"/>
        <v>1.0206978947368421</v>
      </c>
    </row>
    <row r="16" spans="1:13" s="97" customFormat="1" ht="16.5" customHeight="1" x14ac:dyDescent="0.25">
      <c r="A16" s="17" t="s">
        <v>76</v>
      </c>
      <c r="B16" s="15">
        <v>28</v>
      </c>
      <c r="C16" s="32">
        <v>13</v>
      </c>
      <c r="D16" s="125">
        <f t="shared" si="0"/>
        <v>0.4642857142857143</v>
      </c>
      <c r="E16" s="126">
        <f t="shared" si="2"/>
        <v>0.82908163265306123</v>
      </c>
      <c r="F16" s="32">
        <v>17</v>
      </c>
      <c r="G16" s="44">
        <v>14</v>
      </c>
      <c r="H16" s="129">
        <f t="shared" si="1"/>
        <v>0.82352941176470584</v>
      </c>
      <c r="I16" s="126">
        <f t="shared" si="3"/>
        <v>1.4705882352941175</v>
      </c>
      <c r="J16" s="61">
        <v>14172.38</v>
      </c>
      <c r="K16" s="133">
        <f t="shared" si="4"/>
        <v>1.4918294736842104</v>
      </c>
    </row>
    <row r="17" spans="1:12" s="97" customFormat="1" ht="16.5" customHeight="1" x14ac:dyDescent="0.25">
      <c r="A17" s="17" t="s">
        <v>53</v>
      </c>
      <c r="B17" s="15">
        <v>44</v>
      </c>
      <c r="C17" s="32">
        <v>17</v>
      </c>
      <c r="D17" s="125">
        <f t="shared" si="0"/>
        <v>0.38636363636363635</v>
      </c>
      <c r="E17" s="126">
        <f t="shared" si="2"/>
        <v>0.68993506493506485</v>
      </c>
      <c r="F17" s="32">
        <v>48</v>
      </c>
      <c r="G17" s="44">
        <v>22</v>
      </c>
      <c r="H17" s="129">
        <f t="shared" si="1"/>
        <v>0.45833333333333331</v>
      </c>
      <c r="I17" s="126">
        <f t="shared" si="3"/>
        <v>0.81845238095238082</v>
      </c>
      <c r="J17" s="61">
        <v>13269.24</v>
      </c>
      <c r="K17" s="133">
        <f t="shared" si="4"/>
        <v>1.3967621052631578</v>
      </c>
    </row>
    <row r="18" spans="1:12" s="97" customFormat="1" ht="16.5" customHeight="1" x14ac:dyDescent="0.25">
      <c r="A18" s="17" t="s">
        <v>77</v>
      </c>
      <c r="B18" s="15">
        <v>35</v>
      </c>
      <c r="C18" s="32">
        <v>20</v>
      </c>
      <c r="D18" s="125">
        <f>IF(B18&gt;0,C18/B18,0)</f>
        <v>0.5714285714285714</v>
      </c>
      <c r="E18" s="126">
        <f t="shared" si="2"/>
        <v>1.0204081632653059</v>
      </c>
      <c r="F18" s="32">
        <v>32</v>
      </c>
      <c r="G18" s="44">
        <v>16</v>
      </c>
      <c r="H18" s="129">
        <f t="shared" si="1"/>
        <v>0.5</v>
      </c>
      <c r="I18" s="126">
        <f t="shared" si="3"/>
        <v>0.89285714285714279</v>
      </c>
      <c r="J18" s="61">
        <v>7986.165</v>
      </c>
      <c r="K18" s="133">
        <f t="shared" si="4"/>
        <v>0.840648947368421</v>
      </c>
    </row>
    <row r="19" spans="1:12" s="97" customFormat="1" ht="16.5" customHeight="1" x14ac:dyDescent="0.25">
      <c r="A19" s="17" t="s">
        <v>78</v>
      </c>
      <c r="B19" s="15">
        <v>37</v>
      </c>
      <c r="C19" s="32">
        <v>18</v>
      </c>
      <c r="D19" s="125">
        <f t="shared" si="0"/>
        <v>0.48648648648648651</v>
      </c>
      <c r="E19" s="126">
        <f t="shared" si="2"/>
        <v>0.86872586872586866</v>
      </c>
      <c r="F19" s="32">
        <v>38</v>
      </c>
      <c r="G19" s="44">
        <v>17</v>
      </c>
      <c r="H19" s="129">
        <f t="shared" si="1"/>
        <v>0.44736842105263158</v>
      </c>
      <c r="I19" s="126">
        <f t="shared" si="3"/>
        <v>0.79887218045112773</v>
      </c>
      <c r="J19" s="61">
        <v>7317.9549999999999</v>
      </c>
      <c r="K19" s="133">
        <f t="shared" si="4"/>
        <v>0.77031105263157895</v>
      </c>
    </row>
    <row r="20" spans="1:12" s="97" customFormat="1" ht="16.5" customHeight="1" x14ac:dyDescent="0.25">
      <c r="A20" s="17" t="s">
        <v>56</v>
      </c>
      <c r="B20" s="15">
        <v>11</v>
      </c>
      <c r="C20" s="32">
        <v>7</v>
      </c>
      <c r="D20" s="125">
        <f t="shared" si="0"/>
        <v>0.63636363636363635</v>
      </c>
      <c r="E20" s="126">
        <f t="shared" si="2"/>
        <v>1.1363636363636362</v>
      </c>
      <c r="F20" s="32">
        <v>18</v>
      </c>
      <c r="G20" s="44">
        <v>10</v>
      </c>
      <c r="H20" s="129">
        <f t="shared" si="1"/>
        <v>0.55555555555555558</v>
      </c>
      <c r="I20" s="126">
        <f t="shared" si="3"/>
        <v>0.99206349206349198</v>
      </c>
      <c r="J20" s="61">
        <v>15778.51</v>
      </c>
      <c r="K20" s="133">
        <f t="shared" si="4"/>
        <v>1.6608957894736842</v>
      </c>
    </row>
    <row r="21" spans="1:12" s="97" customFormat="1" ht="16.5" customHeight="1" thickBot="1" x14ac:dyDescent="0.3">
      <c r="A21" s="18" t="s">
        <v>57</v>
      </c>
      <c r="B21" s="19">
        <v>33</v>
      </c>
      <c r="C21" s="41">
        <v>14</v>
      </c>
      <c r="D21" s="127">
        <f t="shared" si="0"/>
        <v>0.42424242424242425</v>
      </c>
      <c r="E21" s="126">
        <f t="shared" si="2"/>
        <v>0.75757575757575757</v>
      </c>
      <c r="F21" s="34">
        <v>44</v>
      </c>
      <c r="G21" s="70">
        <v>26</v>
      </c>
      <c r="H21" s="130">
        <f t="shared" si="1"/>
        <v>0.59090909090909094</v>
      </c>
      <c r="I21" s="126">
        <f t="shared" si="3"/>
        <v>1.0551948051948052</v>
      </c>
      <c r="J21" s="95">
        <v>7306.85</v>
      </c>
      <c r="K21" s="133">
        <f>(J21/9500)</f>
        <v>0.76914210526315796</v>
      </c>
    </row>
    <row r="22" spans="1:12" s="98" customFormat="1" ht="16.5" customHeight="1" thickBot="1" x14ac:dyDescent="0.3">
      <c r="A22" s="21" t="s">
        <v>79</v>
      </c>
      <c r="B22" s="22">
        <v>561</v>
      </c>
      <c r="C22" s="42">
        <v>302</v>
      </c>
      <c r="D22" s="128">
        <f t="shared" si="0"/>
        <v>0.53832442067736186</v>
      </c>
      <c r="E22" s="132">
        <f>D22/0.56</f>
        <v>0.96129360835243183</v>
      </c>
      <c r="F22" s="102">
        <v>605</v>
      </c>
      <c r="G22" s="42">
        <v>345</v>
      </c>
      <c r="H22" s="128">
        <f t="shared" si="1"/>
        <v>0.57024793388429751</v>
      </c>
      <c r="I22" s="132">
        <f>H22/0.56</f>
        <v>1.0182998819362454</v>
      </c>
      <c r="J22" s="103">
        <v>11351.64</v>
      </c>
      <c r="K22" s="134">
        <f>(J22/9500)</f>
        <v>1.1949094736842105</v>
      </c>
    </row>
    <row r="23" spans="1:12" s="98" customFormat="1" ht="16.5" customHeight="1" x14ac:dyDescent="0.25">
      <c r="A23" s="173" t="s">
        <v>90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DECEMBER 31, 2024</v>
      </c>
      <c r="B2" s="194"/>
      <c r="C2" s="194"/>
      <c r="D2" s="194"/>
      <c r="E2" s="194"/>
      <c r="F2" s="194"/>
      <c r="G2" s="194"/>
      <c r="H2" s="194"/>
      <c r="I2" s="194"/>
      <c r="J2" s="194"/>
      <c r="K2" s="195"/>
    </row>
    <row r="3" spans="1:13" s="96" customFormat="1" ht="20.149999999999999" customHeight="1" thickBot="1" x14ac:dyDescent="0.3">
      <c r="A3" s="196" t="s">
        <v>85</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1</v>
      </c>
      <c r="C6" s="107">
        <v>0</v>
      </c>
      <c r="D6" s="135">
        <f>+C6/B6</f>
        <v>0</v>
      </c>
      <c r="E6" s="136">
        <f>D6/0.56</f>
        <v>0</v>
      </c>
      <c r="F6" s="107">
        <v>2</v>
      </c>
      <c r="G6" s="43">
        <v>2</v>
      </c>
      <c r="H6" s="139">
        <f>IF(F6&gt;0,G6/F6,0)</f>
        <v>1</v>
      </c>
      <c r="I6" s="136">
        <f>H6/0.56</f>
        <v>1.7857142857142856</v>
      </c>
      <c r="J6" s="108">
        <v>0</v>
      </c>
      <c r="K6" s="138">
        <f>(J6/9500)</f>
        <v>0</v>
      </c>
    </row>
    <row r="7" spans="1:13" s="97" customFormat="1" ht="16.5" customHeight="1" x14ac:dyDescent="0.25">
      <c r="A7" s="17" t="s">
        <v>43</v>
      </c>
      <c r="B7" s="15">
        <v>48</v>
      </c>
      <c r="C7" s="32">
        <v>34</v>
      </c>
      <c r="D7" s="125">
        <f t="shared" ref="D7:D22" si="0">+C7/B7</f>
        <v>0.70833333333333337</v>
      </c>
      <c r="E7" s="126">
        <f>D7/0.56</f>
        <v>1.2648809523809523</v>
      </c>
      <c r="F7" s="32">
        <v>77</v>
      </c>
      <c r="G7" s="44">
        <v>50</v>
      </c>
      <c r="H7" s="129">
        <f t="shared" ref="H7:H22" si="1">+G7/F7</f>
        <v>0.64935064935064934</v>
      </c>
      <c r="I7" s="126">
        <f>H7/0.56</f>
        <v>1.1595547309833023</v>
      </c>
      <c r="J7" s="61">
        <v>14877.275000000001</v>
      </c>
      <c r="K7" s="133">
        <f>(J7/9500)</f>
        <v>1.5660289473684212</v>
      </c>
    </row>
    <row r="8" spans="1:13" s="97" customFormat="1" ht="16.5" customHeight="1" x14ac:dyDescent="0.25">
      <c r="A8" s="17" t="s">
        <v>44</v>
      </c>
      <c r="B8" s="15">
        <v>3</v>
      </c>
      <c r="C8" s="32">
        <v>1</v>
      </c>
      <c r="D8" s="125">
        <f t="shared" si="0"/>
        <v>0.33333333333333331</v>
      </c>
      <c r="E8" s="126">
        <f t="shared" ref="E8:E21" si="2">D8/0.56</f>
        <v>0.59523809523809512</v>
      </c>
      <c r="F8" s="32">
        <v>1</v>
      </c>
      <c r="G8" s="44">
        <v>0</v>
      </c>
      <c r="H8" s="129">
        <f>IF(F8&gt;0,G8/F8,0)</f>
        <v>0</v>
      </c>
      <c r="I8" s="126">
        <f t="shared" ref="I8:I21" si="3">H8/0.56</f>
        <v>0</v>
      </c>
      <c r="J8" s="61">
        <v>5566.02</v>
      </c>
      <c r="K8" s="133">
        <f t="shared" ref="K8:K20" si="4">(J8/9500)</f>
        <v>0.58589684210526316</v>
      </c>
    </row>
    <row r="9" spans="1:13" s="97" customFormat="1" ht="16.5" customHeight="1" x14ac:dyDescent="0.25">
      <c r="A9" s="17" t="s">
        <v>45</v>
      </c>
      <c r="B9" s="15">
        <v>2</v>
      </c>
      <c r="C9" s="32">
        <v>1</v>
      </c>
      <c r="D9" s="125">
        <f t="shared" si="0"/>
        <v>0.5</v>
      </c>
      <c r="E9" s="126">
        <f t="shared" si="2"/>
        <v>0.89285714285714279</v>
      </c>
      <c r="F9" s="32">
        <v>1</v>
      </c>
      <c r="G9" s="44">
        <v>0</v>
      </c>
      <c r="H9" s="129">
        <f t="shared" si="1"/>
        <v>0</v>
      </c>
      <c r="I9" s="126">
        <f t="shared" si="3"/>
        <v>0</v>
      </c>
      <c r="J9" s="61">
        <v>14678.54</v>
      </c>
      <c r="K9" s="133">
        <f t="shared" si="4"/>
        <v>1.5451094736842106</v>
      </c>
    </row>
    <row r="10" spans="1:13" s="97" customFormat="1" ht="16.5" customHeight="1" x14ac:dyDescent="0.25">
      <c r="A10" s="17" t="s">
        <v>72</v>
      </c>
      <c r="B10" s="15">
        <v>15</v>
      </c>
      <c r="C10" s="32">
        <v>4</v>
      </c>
      <c r="D10" s="125">
        <f>IF(B10&gt;0,C10/B10,0)</f>
        <v>0.26666666666666666</v>
      </c>
      <c r="E10" s="126">
        <f t="shared" si="2"/>
        <v>0.47619047619047616</v>
      </c>
      <c r="F10" s="32">
        <v>11</v>
      </c>
      <c r="G10" s="44">
        <v>4</v>
      </c>
      <c r="H10" s="129">
        <f>IF(F10&gt;0,G10/F10,0)</f>
        <v>0.36363636363636365</v>
      </c>
      <c r="I10" s="126">
        <f t="shared" si="3"/>
        <v>0.64935064935064934</v>
      </c>
      <c r="J10" s="61">
        <v>16724.924999999999</v>
      </c>
      <c r="K10" s="133">
        <f t="shared" si="4"/>
        <v>1.7605184210526315</v>
      </c>
    </row>
    <row r="11" spans="1:13" s="97" customFormat="1" ht="16.5" customHeight="1" x14ac:dyDescent="0.25">
      <c r="A11" s="17" t="s">
        <v>47</v>
      </c>
      <c r="B11" s="15">
        <v>32</v>
      </c>
      <c r="C11" s="32">
        <v>17</v>
      </c>
      <c r="D11" s="125">
        <f t="shared" si="0"/>
        <v>0.53125</v>
      </c>
      <c r="E11" s="126">
        <f t="shared" si="2"/>
        <v>0.94866071428571419</v>
      </c>
      <c r="F11" s="32">
        <v>20</v>
      </c>
      <c r="G11" s="44">
        <v>11</v>
      </c>
      <c r="H11" s="129">
        <f t="shared" si="1"/>
        <v>0.55000000000000004</v>
      </c>
      <c r="I11" s="126">
        <f t="shared" si="3"/>
        <v>0.9821428571428571</v>
      </c>
      <c r="J11" s="61">
        <v>11412.66</v>
      </c>
      <c r="K11" s="133">
        <f t="shared" si="4"/>
        <v>1.2013326315789474</v>
      </c>
    </row>
    <row r="12" spans="1:13" s="97" customFormat="1" ht="16.5" customHeight="1" x14ac:dyDescent="0.25">
      <c r="A12" s="14" t="s">
        <v>73</v>
      </c>
      <c r="B12" s="15">
        <v>18</v>
      </c>
      <c r="C12" s="32">
        <v>11</v>
      </c>
      <c r="D12" s="125">
        <f t="shared" si="0"/>
        <v>0.61111111111111116</v>
      </c>
      <c r="E12" s="126">
        <f t="shared" si="2"/>
        <v>1.0912698412698412</v>
      </c>
      <c r="F12" s="32">
        <v>26</v>
      </c>
      <c r="G12" s="44">
        <v>18</v>
      </c>
      <c r="H12" s="129">
        <f>IF(F12&gt;0,G12/F12,0)</f>
        <v>0.69230769230769229</v>
      </c>
      <c r="I12" s="126">
        <f t="shared" si="3"/>
        <v>1.2362637362637361</v>
      </c>
      <c r="J12" s="61">
        <v>9692.2800000000007</v>
      </c>
      <c r="K12" s="133">
        <f t="shared" si="4"/>
        <v>1.02024</v>
      </c>
    </row>
    <row r="13" spans="1:13" s="97" customFormat="1" ht="16.5" customHeight="1" x14ac:dyDescent="0.25">
      <c r="A13" s="17" t="s">
        <v>74</v>
      </c>
      <c r="B13" s="15">
        <v>20</v>
      </c>
      <c r="C13" s="32">
        <v>12</v>
      </c>
      <c r="D13" s="125">
        <f t="shared" si="0"/>
        <v>0.6</v>
      </c>
      <c r="E13" s="126">
        <f t="shared" si="2"/>
        <v>1.0714285714285714</v>
      </c>
      <c r="F13" s="32">
        <v>13</v>
      </c>
      <c r="G13" s="44">
        <v>8</v>
      </c>
      <c r="H13" s="129">
        <f t="shared" si="1"/>
        <v>0.61538461538461542</v>
      </c>
      <c r="I13" s="126">
        <f t="shared" si="3"/>
        <v>1.0989010989010988</v>
      </c>
      <c r="J13" s="61">
        <v>17047.730000000003</v>
      </c>
      <c r="K13" s="133">
        <f t="shared" si="4"/>
        <v>1.7944978947368424</v>
      </c>
    </row>
    <row r="14" spans="1:13" s="97" customFormat="1" ht="16.5" customHeight="1" x14ac:dyDescent="0.25">
      <c r="A14" s="17" t="s">
        <v>75</v>
      </c>
      <c r="B14" s="15">
        <v>37</v>
      </c>
      <c r="C14" s="32">
        <v>20</v>
      </c>
      <c r="D14" s="125">
        <f>IF(B14&gt;0,C14/B14,0)</f>
        <v>0.54054054054054057</v>
      </c>
      <c r="E14" s="126">
        <f t="shared" si="2"/>
        <v>0.96525096525096521</v>
      </c>
      <c r="F14" s="32">
        <v>46</v>
      </c>
      <c r="G14" s="44">
        <v>25</v>
      </c>
      <c r="H14" s="129">
        <f>IF(F14&gt;0,G14/F14,0)</f>
        <v>0.54347826086956519</v>
      </c>
      <c r="I14" s="126">
        <f t="shared" si="3"/>
        <v>0.97049689440993769</v>
      </c>
      <c r="J14" s="61">
        <v>12018.6</v>
      </c>
      <c r="K14" s="133">
        <f t="shared" si="4"/>
        <v>1.2651157894736842</v>
      </c>
    </row>
    <row r="15" spans="1:13" s="97" customFormat="1" ht="16.5" customHeight="1" x14ac:dyDescent="0.25">
      <c r="A15" s="17" t="s">
        <v>51</v>
      </c>
      <c r="B15" s="15">
        <v>7</v>
      </c>
      <c r="C15" s="32">
        <v>1</v>
      </c>
      <c r="D15" s="125">
        <f t="shared" si="0"/>
        <v>0.14285714285714285</v>
      </c>
      <c r="E15" s="126">
        <f t="shared" si="2"/>
        <v>0.25510204081632648</v>
      </c>
      <c r="F15" s="32">
        <v>11</v>
      </c>
      <c r="G15" s="44">
        <v>4</v>
      </c>
      <c r="H15" s="129">
        <f t="shared" si="1"/>
        <v>0.36363636363636365</v>
      </c>
      <c r="I15" s="126">
        <f t="shared" si="3"/>
        <v>0.64935064935064934</v>
      </c>
      <c r="J15" s="61">
        <v>12848.51</v>
      </c>
      <c r="K15" s="133">
        <f t="shared" si="4"/>
        <v>1.3524747368421053</v>
      </c>
    </row>
    <row r="16" spans="1:13" s="97" customFormat="1" ht="16.5" customHeight="1" x14ac:dyDescent="0.25">
      <c r="A16" s="17" t="s">
        <v>76</v>
      </c>
      <c r="B16" s="15">
        <v>6</v>
      </c>
      <c r="C16" s="32">
        <v>2</v>
      </c>
      <c r="D16" s="125">
        <f t="shared" si="0"/>
        <v>0.33333333333333331</v>
      </c>
      <c r="E16" s="126">
        <f t="shared" si="2"/>
        <v>0.59523809523809512</v>
      </c>
      <c r="F16" s="32">
        <v>3</v>
      </c>
      <c r="G16" s="44">
        <v>3</v>
      </c>
      <c r="H16" s="129">
        <f>IF(F16&gt;0,G16/F16,0)</f>
        <v>1</v>
      </c>
      <c r="I16" s="126">
        <f t="shared" si="3"/>
        <v>1.7857142857142856</v>
      </c>
      <c r="J16" s="61">
        <v>53446.955000000002</v>
      </c>
      <c r="K16" s="133">
        <f t="shared" si="4"/>
        <v>5.6259952631578951</v>
      </c>
    </row>
    <row r="17" spans="1:12" s="97" customFormat="1" ht="16.5" customHeight="1" x14ac:dyDescent="0.25">
      <c r="A17" s="17" t="s">
        <v>53</v>
      </c>
      <c r="B17" s="15">
        <v>21</v>
      </c>
      <c r="C17" s="32">
        <v>8</v>
      </c>
      <c r="D17" s="125">
        <f>IF(B17&gt;0,C17/B17,0)</f>
        <v>0.38095238095238093</v>
      </c>
      <c r="E17" s="126">
        <f t="shared" si="2"/>
        <v>0.68027210884353728</v>
      </c>
      <c r="F17" s="32">
        <v>20</v>
      </c>
      <c r="G17" s="44">
        <v>7</v>
      </c>
      <c r="H17" s="129">
        <f>IF(F17&gt;0,G17/F17,0)</f>
        <v>0.35</v>
      </c>
      <c r="I17" s="126">
        <f t="shared" si="3"/>
        <v>0.62499999999999989</v>
      </c>
      <c r="J17" s="61">
        <v>6430.9549999999999</v>
      </c>
      <c r="K17" s="133">
        <f t="shared" si="4"/>
        <v>0.67694263157894741</v>
      </c>
    </row>
    <row r="18" spans="1:12" s="97" customFormat="1" ht="16.5" customHeight="1" x14ac:dyDescent="0.25">
      <c r="A18" s="17" t="s">
        <v>77</v>
      </c>
      <c r="B18" s="15">
        <v>7</v>
      </c>
      <c r="C18" s="32">
        <v>4</v>
      </c>
      <c r="D18" s="125">
        <f>IF(B18&gt;0,C18/B18,0)</f>
        <v>0.5714285714285714</v>
      </c>
      <c r="E18" s="126">
        <f t="shared" si="2"/>
        <v>1.0204081632653059</v>
      </c>
      <c r="F18" s="32">
        <v>11</v>
      </c>
      <c r="G18" s="44">
        <v>5</v>
      </c>
      <c r="H18" s="129">
        <f>IF(F18&gt;0,G18/F18,0)</f>
        <v>0.45454545454545453</v>
      </c>
      <c r="I18" s="126">
        <f t="shared" si="3"/>
        <v>0.81168831168831157</v>
      </c>
      <c r="J18" s="61">
        <v>9321.6350000000002</v>
      </c>
      <c r="K18" s="133">
        <f t="shared" si="4"/>
        <v>0.98122473684210532</v>
      </c>
    </row>
    <row r="19" spans="1:12" s="97" customFormat="1" ht="16.5" customHeight="1" x14ac:dyDescent="0.25">
      <c r="A19" s="17" t="s">
        <v>78</v>
      </c>
      <c r="B19" s="15">
        <v>14</v>
      </c>
      <c r="C19" s="32">
        <v>7</v>
      </c>
      <c r="D19" s="125">
        <f t="shared" si="0"/>
        <v>0.5</v>
      </c>
      <c r="E19" s="126">
        <f t="shared" si="2"/>
        <v>0.89285714285714279</v>
      </c>
      <c r="F19" s="32">
        <v>23</v>
      </c>
      <c r="G19" s="44">
        <v>10</v>
      </c>
      <c r="H19" s="129">
        <f t="shared" si="1"/>
        <v>0.43478260869565216</v>
      </c>
      <c r="I19" s="126">
        <f t="shared" si="3"/>
        <v>0.77639751552795022</v>
      </c>
      <c r="J19" s="61">
        <v>11311.62</v>
      </c>
      <c r="K19" s="133">
        <f t="shared" si="4"/>
        <v>1.1906968421052633</v>
      </c>
    </row>
    <row r="20" spans="1:12" s="97" customFormat="1" ht="16.5" customHeight="1" x14ac:dyDescent="0.25">
      <c r="A20" s="17" t="s">
        <v>56</v>
      </c>
      <c r="B20" s="15">
        <v>4</v>
      </c>
      <c r="C20" s="32">
        <v>2</v>
      </c>
      <c r="D20" s="125">
        <f t="shared" si="0"/>
        <v>0.5</v>
      </c>
      <c r="E20" s="126">
        <f t="shared" si="2"/>
        <v>0.89285714285714279</v>
      </c>
      <c r="F20" s="32">
        <v>3</v>
      </c>
      <c r="G20" s="44">
        <v>3</v>
      </c>
      <c r="H20" s="129">
        <f t="shared" si="1"/>
        <v>1</v>
      </c>
      <c r="I20" s="126">
        <f t="shared" si="3"/>
        <v>1.7857142857142856</v>
      </c>
      <c r="J20" s="61">
        <v>12344.255000000001</v>
      </c>
      <c r="K20" s="133">
        <f t="shared" si="4"/>
        <v>1.2993952631578949</v>
      </c>
    </row>
    <row r="21" spans="1:12" s="97" customFormat="1" ht="16.5" customHeight="1" thickBot="1" x14ac:dyDescent="0.3">
      <c r="A21" s="18" t="s">
        <v>57</v>
      </c>
      <c r="B21" s="19">
        <v>16</v>
      </c>
      <c r="C21" s="41">
        <v>5</v>
      </c>
      <c r="D21" s="127">
        <f t="shared" si="0"/>
        <v>0.3125</v>
      </c>
      <c r="E21" s="126">
        <f t="shared" si="2"/>
        <v>0.55803571428571419</v>
      </c>
      <c r="F21" s="34">
        <v>25</v>
      </c>
      <c r="G21" s="70">
        <v>13</v>
      </c>
      <c r="H21" s="130">
        <f t="shared" si="1"/>
        <v>0.52</v>
      </c>
      <c r="I21" s="126">
        <f t="shared" si="3"/>
        <v>0.92857142857142849</v>
      </c>
      <c r="J21" s="95">
        <v>5807.2</v>
      </c>
      <c r="K21" s="133">
        <f>(J21/9500)</f>
        <v>0.61128421052631576</v>
      </c>
    </row>
    <row r="22" spans="1:12" s="98" customFormat="1" ht="16.5" customHeight="1" thickBot="1" x14ac:dyDescent="0.3">
      <c r="A22" s="21" t="s">
        <v>79</v>
      </c>
      <c r="B22" s="22">
        <v>251</v>
      </c>
      <c r="C22" s="42">
        <v>129</v>
      </c>
      <c r="D22" s="128">
        <f t="shared" si="0"/>
        <v>0.51394422310756971</v>
      </c>
      <c r="E22" s="132">
        <f>D22/0.56</f>
        <v>0.91775754126351727</v>
      </c>
      <c r="F22" s="102">
        <v>293</v>
      </c>
      <c r="G22" s="42">
        <v>163</v>
      </c>
      <c r="H22" s="128">
        <f t="shared" si="1"/>
        <v>0.55631399317406138</v>
      </c>
      <c r="I22" s="132">
        <f>H22/0.56</f>
        <v>0.99341784495368091</v>
      </c>
      <c r="J22" s="103">
        <v>12565.98</v>
      </c>
      <c r="K22" s="134">
        <f>(J22/9500)</f>
        <v>1.3227347368421052</v>
      </c>
    </row>
    <row r="23" spans="1:12" s="98" customFormat="1" ht="16.5" customHeight="1" x14ac:dyDescent="0.25">
      <c r="A23" s="173" t="s">
        <v>90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4 H7: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DECEMBER 31, 2024</v>
      </c>
      <c r="B2" s="194"/>
      <c r="C2" s="194"/>
      <c r="D2" s="194"/>
      <c r="E2" s="194"/>
      <c r="F2" s="194"/>
      <c r="G2" s="194"/>
      <c r="H2" s="194"/>
      <c r="I2" s="194"/>
      <c r="J2" s="194"/>
      <c r="K2" s="195"/>
    </row>
    <row r="3" spans="1:13" s="96" customFormat="1" ht="20.149999999999999" customHeight="1" thickBot="1" x14ac:dyDescent="0.3">
      <c r="A3" s="196" t="s">
        <v>86</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1</v>
      </c>
      <c r="C6" s="107">
        <v>0</v>
      </c>
      <c r="D6" s="135">
        <f>+C6/B6</f>
        <v>0</v>
      </c>
      <c r="E6" s="136">
        <f>D6/0.56</f>
        <v>0</v>
      </c>
      <c r="F6" s="107">
        <v>2</v>
      </c>
      <c r="G6" s="43">
        <v>2</v>
      </c>
      <c r="H6" s="137">
        <f>+G6/F6</f>
        <v>1</v>
      </c>
      <c r="I6" s="136">
        <f>H6/0.56</f>
        <v>1.7857142857142856</v>
      </c>
      <c r="J6" s="108">
        <v>0</v>
      </c>
      <c r="K6" s="138">
        <f>(J6/9500)</f>
        <v>0</v>
      </c>
    </row>
    <row r="7" spans="1:13" s="97" customFormat="1" ht="16.5" customHeight="1" x14ac:dyDescent="0.25">
      <c r="A7" s="17" t="s">
        <v>43</v>
      </c>
      <c r="B7" s="15">
        <v>53</v>
      </c>
      <c r="C7" s="32">
        <v>35</v>
      </c>
      <c r="D7" s="125">
        <f t="shared" ref="D7:D22" si="0">+C7/B7</f>
        <v>0.660377358490566</v>
      </c>
      <c r="E7" s="126">
        <f>D7/0.56</f>
        <v>1.1792452830188678</v>
      </c>
      <c r="F7" s="32">
        <v>89</v>
      </c>
      <c r="G7" s="44">
        <v>55</v>
      </c>
      <c r="H7" s="129">
        <f t="shared" ref="H7:H22" si="1">+G7/F7</f>
        <v>0.6179775280898876</v>
      </c>
      <c r="I7" s="126">
        <f>H7/0.56</f>
        <v>1.1035313001605134</v>
      </c>
      <c r="J7" s="61">
        <v>15139.53</v>
      </c>
      <c r="K7" s="133">
        <f>(J7/9500)</f>
        <v>1.5936347368421053</v>
      </c>
    </row>
    <row r="8" spans="1:13" s="97" customFormat="1" ht="16.5" customHeight="1" x14ac:dyDescent="0.25">
      <c r="A8" s="17" t="s">
        <v>44</v>
      </c>
      <c r="B8" s="15">
        <v>4</v>
      </c>
      <c r="C8" s="32">
        <v>1</v>
      </c>
      <c r="D8" s="125">
        <f t="shared" si="0"/>
        <v>0.25</v>
      </c>
      <c r="E8" s="126">
        <f t="shared" ref="E8:E22" si="2">D8/0.56</f>
        <v>0.4464285714285714</v>
      </c>
      <c r="F8" s="32">
        <v>1</v>
      </c>
      <c r="G8" s="44">
        <v>0</v>
      </c>
      <c r="H8" s="129">
        <f t="shared" si="1"/>
        <v>0</v>
      </c>
      <c r="I8" s="126">
        <f t="shared" ref="I8:I22" si="3">H8/0.56</f>
        <v>0</v>
      </c>
      <c r="J8" s="61">
        <v>5566.02</v>
      </c>
      <c r="K8" s="133">
        <f t="shared" ref="K8:K20" si="4">(J8/9500)</f>
        <v>0.58589684210526316</v>
      </c>
    </row>
    <row r="9" spans="1:13" s="97" customFormat="1" ht="16.5" customHeight="1" x14ac:dyDescent="0.25">
      <c r="A9" s="17" t="s">
        <v>45</v>
      </c>
      <c r="B9" s="15">
        <v>8</v>
      </c>
      <c r="C9" s="32">
        <v>4</v>
      </c>
      <c r="D9" s="125">
        <f t="shared" si="0"/>
        <v>0.5</v>
      </c>
      <c r="E9" s="126">
        <f t="shared" si="2"/>
        <v>0.89285714285714279</v>
      </c>
      <c r="F9" s="32">
        <v>6</v>
      </c>
      <c r="G9" s="44">
        <v>2</v>
      </c>
      <c r="H9" s="129">
        <f t="shared" si="1"/>
        <v>0.33333333333333331</v>
      </c>
      <c r="I9" s="126">
        <f t="shared" si="3"/>
        <v>0.59523809523809512</v>
      </c>
      <c r="J9" s="61">
        <v>10859.9</v>
      </c>
      <c r="K9" s="133">
        <f t="shared" si="4"/>
        <v>1.1431473684210527</v>
      </c>
    </row>
    <row r="10" spans="1:13" s="97" customFormat="1" ht="16.5" customHeight="1" x14ac:dyDescent="0.25">
      <c r="A10" s="17" t="s">
        <v>72</v>
      </c>
      <c r="B10" s="15">
        <v>43</v>
      </c>
      <c r="C10" s="32">
        <v>21</v>
      </c>
      <c r="D10" s="125">
        <f>IF(B10&gt;0,C10/B10,0)</f>
        <v>0.48837209302325579</v>
      </c>
      <c r="E10" s="126">
        <f t="shared" si="2"/>
        <v>0.87209302325581384</v>
      </c>
      <c r="F10" s="32">
        <v>31</v>
      </c>
      <c r="G10" s="44">
        <v>14</v>
      </c>
      <c r="H10" s="129">
        <f>IF(F10&gt;0,G10/F10,0)</f>
        <v>0.45161290322580644</v>
      </c>
      <c r="I10" s="126">
        <f t="shared" si="3"/>
        <v>0.80645161290322576</v>
      </c>
      <c r="J10" s="61">
        <v>7931.31</v>
      </c>
      <c r="K10" s="133">
        <f t="shared" si="4"/>
        <v>0.83487473684210534</v>
      </c>
    </row>
    <row r="11" spans="1:13" s="97" customFormat="1" ht="16.5" customHeight="1" x14ac:dyDescent="0.25">
      <c r="A11" s="17" t="s">
        <v>47</v>
      </c>
      <c r="B11" s="15">
        <v>64</v>
      </c>
      <c r="C11" s="32">
        <v>34</v>
      </c>
      <c r="D11" s="125">
        <f t="shared" si="0"/>
        <v>0.53125</v>
      </c>
      <c r="E11" s="126">
        <f t="shared" si="2"/>
        <v>0.94866071428571419</v>
      </c>
      <c r="F11" s="32">
        <v>56</v>
      </c>
      <c r="G11" s="44">
        <v>33</v>
      </c>
      <c r="H11" s="129">
        <f t="shared" si="1"/>
        <v>0.5892857142857143</v>
      </c>
      <c r="I11" s="126">
        <f t="shared" si="3"/>
        <v>1.0522959183673468</v>
      </c>
      <c r="J11" s="61">
        <v>11070.145</v>
      </c>
      <c r="K11" s="133">
        <f t="shared" si="4"/>
        <v>1.1652784210526317</v>
      </c>
    </row>
    <row r="12" spans="1:13" s="97" customFormat="1" ht="16.5" customHeight="1" x14ac:dyDescent="0.25">
      <c r="A12" s="14" t="s">
        <v>73</v>
      </c>
      <c r="B12" s="15">
        <v>40</v>
      </c>
      <c r="C12" s="32">
        <v>21</v>
      </c>
      <c r="D12" s="125">
        <f t="shared" si="0"/>
        <v>0.52500000000000002</v>
      </c>
      <c r="E12" s="126">
        <f t="shared" si="2"/>
        <v>0.9375</v>
      </c>
      <c r="F12" s="32">
        <v>48</v>
      </c>
      <c r="G12" s="44">
        <v>33</v>
      </c>
      <c r="H12" s="129">
        <f t="shared" si="1"/>
        <v>0.6875</v>
      </c>
      <c r="I12" s="126">
        <f t="shared" si="3"/>
        <v>1.2276785714285714</v>
      </c>
      <c r="J12" s="61">
        <v>9518.6</v>
      </c>
      <c r="K12" s="133">
        <f t="shared" si="4"/>
        <v>1.0019578947368422</v>
      </c>
    </row>
    <row r="13" spans="1:13" s="97" customFormat="1" ht="16.5" customHeight="1" x14ac:dyDescent="0.25">
      <c r="A13" s="17" t="s">
        <v>74</v>
      </c>
      <c r="B13" s="15">
        <v>28</v>
      </c>
      <c r="C13" s="32">
        <v>18</v>
      </c>
      <c r="D13" s="125">
        <f t="shared" si="0"/>
        <v>0.6428571428571429</v>
      </c>
      <c r="E13" s="126">
        <f t="shared" si="2"/>
        <v>1.1479591836734693</v>
      </c>
      <c r="F13" s="32">
        <v>26</v>
      </c>
      <c r="G13" s="44">
        <v>17</v>
      </c>
      <c r="H13" s="129">
        <f t="shared" si="1"/>
        <v>0.65384615384615385</v>
      </c>
      <c r="I13" s="126">
        <f t="shared" si="3"/>
        <v>1.1675824175824174</v>
      </c>
      <c r="J13" s="61">
        <v>13753.744999999999</v>
      </c>
      <c r="K13" s="133">
        <f t="shared" si="4"/>
        <v>1.4477626315789474</v>
      </c>
    </row>
    <row r="14" spans="1:13" s="97" customFormat="1" ht="16.5" customHeight="1" x14ac:dyDescent="0.25">
      <c r="A14" s="17" t="s">
        <v>75</v>
      </c>
      <c r="B14" s="15">
        <v>71</v>
      </c>
      <c r="C14" s="32">
        <v>42</v>
      </c>
      <c r="D14" s="125">
        <f>IF(B14&gt;0,C14/B14,0)</f>
        <v>0.59154929577464788</v>
      </c>
      <c r="E14" s="126">
        <f t="shared" si="2"/>
        <v>1.056338028169014</v>
      </c>
      <c r="F14" s="32">
        <v>85</v>
      </c>
      <c r="G14" s="44">
        <v>41</v>
      </c>
      <c r="H14" s="129">
        <f>IF(F14&gt;0,G14/F14,0)</f>
        <v>0.4823529411764706</v>
      </c>
      <c r="I14" s="126">
        <f t="shared" si="3"/>
        <v>0.86134453781512599</v>
      </c>
      <c r="J14" s="61">
        <v>9806.27</v>
      </c>
      <c r="K14" s="133">
        <f t="shared" si="4"/>
        <v>1.032238947368421</v>
      </c>
    </row>
    <row r="15" spans="1:13" s="97" customFormat="1" ht="16.5" customHeight="1" x14ac:dyDescent="0.25">
      <c r="A15" s="17" t="s">
        <v>51</v>
      </c>
      <c r="B15" s="15">
        <v>20</v>
      </c>
      <c r="C15" s="32">
        <v>10</v>
      </c>
      <c r="D15" s="125">
        <f t="shared" si="0"/>
        <v>0.5</v>
      </c>
      <c r="E15" s="126">
        <f t="shared" si="2"/>
        <v>0.89285714285714279</v>
      </c>
      <c r="F15" s="32">
        <v>20</v>
      </c>
      <c r="G15" s="44">
        <v>9</v>
      </c>
      <c r="H15" s="129">
        <f t="shared" si="1"/>
        <v>0.45</v>
      </c>
      <c r="I15" s="126">
        <f t="shared" si="3"/>
        <v>0.80357142857142849</v>
      </c>
      <c r="J15" s="61">
        <v>8941.6049999999996</v>
      </c>
      <c r="K15" s="133">
        <f t="shared" si="4"/>
        <v>0.94122157894736835</v>
      </c>
    </row>
    <row r="16" spans="1:13" s="97" customFormat="1" ht="16.5" customHeight="1" x14ac:dyDescent="0.25">
      <c r="A16" s="17" t="s">
        <v>76</v>
      </c>
      <c r="B16" s="15">
        <v>17</v>
      </c>
      <c r="C16" s="32">
        <v>10</v>
      </c>
      <c r="D16" s="125">
        <f t="shared" si="0"/>
        <v>0.58823529411764708</v>
      </c>
      <c r="E16" s="126">
        <f t="shared" si="2"/>
        <v>1.0504201680672269</v>
      </c>
      <c r="F16" s="32">
        <v>7</v>
      </c>
      <c r="G16" s="44">
        <v>6</v>
      </c>
      <c r="H16" s="129">
        <f t="shared" si="1"/>
        <v>0.8571428571428571</v>
      </c>
      <c r="I16" s="126">
        <f t="shared" si="3"/>
        <v>1.5306122448979589</v>
      </c>
      <c r="J16" s="61">
        <v>10683.75</v>
      </c>
      <c r="K16" s="133">
        <f t="shared" si="4"/>
        <v>1.1246052631578947</v>
      </c>
    </row>
    <row r="17" spans="1:12" s="97" customFormat="1" ht="16.5" customHeight="1" x14ac:dyDescent="0.25">
      <c r="A17" s="17" t="s">
        <v>53</v>
      </c>
      <c r="B17" s="15">
        <v>60</v>
      </c>
      <c r="C17" s="32">
        <v>28</v>
      </c>
      <c r="D17" s="125">
        <f t="shared" si="0"/>
        <v>0.46666666666666667</v>
      </c>
      <c r="E17" s="126">
        <f t="shared" si="2"/>
        <v>0.83333333333333326</v>
      </c>
      <c r="F17" s="32">
        <v>56</v>
      </c>
      <c r="G17" s="44">
        <v>29</v>
      </c>
      <c r="H17" s="129">
        <f t="shared" si="1"/>
        <v>0.5178571428571429</v>
      </c>
      <c r="I17" s="126">
        <f t="shared" si="3"/>
        <v>0.92474489795918369</v>
      </c>
      <c r="J17" s="61">
        <v>11133.939999999999</v>
      </c>
      <c r="K17" s="133">
        <f t="shared" si="4"/>
        <v>1.1719936842105261</v>
      </c>
    </row>
    <row r="18" spans="1:12" s="97" customFormat="1" ht="16.5" customHeight="1" x14ac:dyDescent="0.25">
      <c r="A18" s="17" t="s">
        <v>77</v>
      </c>
      <c r="B18" s="15">
        <v>21</v>
      </c>
      <c r="C18" s="32">
        <v>12</v>
      </c>
      <c r="D18" s="125">
        <f>IF(B18&gt;0,C18/B18,0)</f>
        <v>0.5714285714285714</v>
      </c>
      <c r="E18" s="126">
        <f t="shared" si="2"/>
        <v>1.0204081632653059</v>
      </c>
      <c r="F18" s="32">
        <v>24</v>
      </c>
      <c r="G18" s="44">
        <v>14</v>
      </c>
      <c r="H18" s="129">
        <f>IF(F18&gt;0,G18/F18,0)</f>
        <v>0.58333333333333337</v>
      </c>
      <c r="I18" s="126">
        <f t="shared" si="3"/>
        <v>1.0416666666666667</v>
      </c>
      <c r="J18" s="61">
        <v>11342.295</v>
      </c>
      <c r="K18" s="133">
        <f t="shared" si="4"/>
        <v>1.1939257894736843</v>
      </c>
    </row>
    <row r="19" spans="1:12" s="97" customFormat="1" ht="16.5" customHeight="1" x14ac:dyDescent="0.25">
      <c r="A19" s="17" t="s">
        <v>78</v>
      </c>
      <c r="B19" s="15">
        <v>23</v>
      </c>
      <c r="C19" s="32">
        <v>14</v>
      </c>
      <c r="D19" s="125">
        <f t="shared" si="0"/>
        <v>0.60869565217391308</v>
      </c>
      <c r="E19" s="126">
        <f t="shared" si="2"/>
        <v>1.0869565217391304</v>
      </c>
      <c r="F19" s="32">
        <v>41</v>
      </c>
      <c r="G19" s="44">
        <v>19</v>
      </c>
      <c r="H19" s="129">
        <f t="shared" si="1"/>
        <v>0.46341463414634149</v>
      </c>
      <c r="I19" s="126">
        <f t="shared" si="3"/>
        <v>0.82752613240418116</v>
      </c>
      <c r="J19" s="61">
        <v>10241.055</v>
      </c>
      <c r="K19" s="133">
        <f t="shared" si="4"/>
        <v>1.0780057894736843</v>
      </c>
    </row>
    <row r="20" spans="1:12" s="97" customFormat="1" ht="16.5" customHeight="1" x14ac:dyDescent="0.25">
      <c r="A20" s="17" t="s">
        <v>56</v>
      </c>
      <c r="B20" s="15">
        <v>24</v>
      </c>
      <c r="C20" s="32">
        <v>12</v>
      </c>
      <c r="D20" s="125">
        <f t="shared" si="0"/>
        <v>0.5</v>
      </c>
      <c r="E20" s="126">
        <f t="shared" si="2"/>
        <v>0.89285714285714279</v>
      </c>
      <c r="F20" s="32">
        <v>28</v>
      </c>
      <c r="G20" s="44">
        <v>13</v>
      </c>
      <c r="H20" s="129">
        <f t="shared" si="1"/>
        <v>0.4642857142857143</v>
      </c>
      <c r="I20" s="126">
        <f t="shared" si="3"/>
        <v>0.82908163265306123</v>
      </c>
      <c r="J20" s="61">
        <v>8174.6149999999998</v>
      </c>
      <c r="K20" s="133">
        <f t="shared" si="4"/>
        <v>0.86048578947368415</v>
      </c>
    </row>
    <row r="21" spans="1:12" s="97" customFormat="1" ht="16.5" customHeight="1" thickBot="1" x14ac:dyDescent="0.3">
      <c r="A21" s="18" t="s">
        <v>57</v>
      </c>
      <c r="B21" s="19">
        <v>31</v>
      </c>
      <c r="C21" s="41">
        <v>11</v>
      </c>
      <c r="D21" s="127">
        <f t="shared" si="0"/>
        <v>0.35483870967741937</v>
      </c>
      <c r="E21" s="131">
        <f t="shared" si="2"/>
        <v>0.63364055299539168</v>
      </c>
      <c r="F21" s="34">
        <v>38</v>
      </c>
      <c r="G21" s="70">
        <v>18</v>
      </c>
      <c r="H21" s="130">
        <f t="shared" si="1"/>
        <v>0.47368421052631576</v>
      </c>
      <c r="I21" s="131">
        <f t="shared" si="3"/>
        <v>0.84586466165413521</v>
      </c>
      <c r="J21" s="95">
        <v>7247.26</v>
      </c>
      <c r="K21" s="140">
        <f>(J21/9500)</f>
        <v>0.76286947368421054</v>
      </c>
    </row>
    <row r="22" spans="1:12" s="98" customFormat="1" ht="16.5" customHeight="1" thickBot="1" x14ac:dyDescent="0.3">
      <c r="A22" s="21" t="s">
        <v>79</v>
      </c>
      <c r="B22" s="22">
        <v>508</v>
      </c>
      <c r="C22" s="42">
        <v>273</v>
      </c>
      <c r="D22" s="128">
        <f t="shared" si="0"/>
        <v>0.53740157480314965</v>
      </c>
      <c r="E22" s="132">
        <f t="shared" si="2"/>
        <v>0.95964566929133854</v>
      </c>
      <c r="F22" s="102">
        <v>558</v>
      </c>
      <c r="G22" s="42">
        <v>305</v>
      </c>
      <c r="H22" s="128">
        <f t="shared" si="1"/>
        <v>0.54659498207885304</v>
      </c>
      <c r="I22" s="132">
        <f t="shared" si="3"/>
        <v>0.97606246799795182</v>
      </c>
      <c r="J22" s="103">
        <v>10398.82</v>
      </c>
      <c r="K22" s="134">
        <f>(J22/9500)</f>
        <v>1.0946126315789473</v>
      </c>
    </row>
    <row r="23" spans="1:12" s="98" customFormat="1" ht="16.5" customHeight="1" x14ac:dyDescent="0.25">
      <c r="A23" s="173" t="s">
        <v>91</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D14 D18 H10 H14 H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DECEMBER 31, 2024</v>
      </c>
      <c r="B2" s="194"/>
      <c r="C2" s="194"/>
      <c r="D2" s="194"/>
      <c r="E2" s="194"/>
      <c r="F2" s="194"/>
      <c r="G2" s="194"/>
      <c r="H2" s="194"/>
      <c r="I2" s="194"/>
      <c r="J2" s="194"/>
      <c r="K2" s="195"/>
    </row>
    <row r="3" spans="1:13" s="96" customFormat="1" ht="20.149999999999999" customHeight="1" thickBot="1" x14ac:dyDescent="0.3">
      <c r="A3" s="196" t="s">
        <v>87</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907</v>
      </c>
      <c r="C6" s="107">
        <v>597</v>
      </c>
      <c r="D6" s="135">
        <f>+C6/B6</f>
        <v>0.65821389195148838</v>
      </c>
      <c r="E6" s="136">
        <f>D6/0.635</f>
        <v>1.0365573101598242</v>
      </c>
      <c r="F6" s="107">
        <v>859</v>
      </c>
      <c r="G6" s="43">
        <v>587</v>
      </c>
      <c r="H6" s="137">
        <f>+G6/F6</f>
        <v>0.68335273573923161</v>
      </c>
      <c r="I6" s="136">
        <f>H6/0.67</f>
        <v>1.0199294563272112</v>
      </c>
      <c r="J6" s="108">
        <v>10855.39</v>
      </c>
      <c r="K6" s="138">
        <f>(J6/9500)</f>
        <v>1.1426726315789473</v>
      </c>
    </row>
    <row r="7" spans="1:13" s="97" customFormat="1" ht="16.5" customHeight="1" x14ac:dyDescent="0.25">
      <c r="A7" s="17" t="s">
        <v>43</v>
      </c>
      <c r="B7" s="15">
        <v>4602</v>
      </c>
      <c r="C7" s="32">
        <v>3087</v>
      </c>
      <c r="D7" s="125">
        <f t="shared" ref="D7:D22" si="0">+C7/B7</f>
        <v>0.67079530638852669</v>
      </c>
      <c r="E7" s="126">
        <f>D7/0.635</f>
        <v>1.0563705612417742</v>
      </c>
      <c r="F7" s="32">
        <v>3601</v>
      </c>
      <c r="G7" s="44">
        <v>2571</v>
      </c>
      <c r="H7" s="129">
        <f t="shared" ref="H7:H22" si="1">+G7/F7</f>
        <v>0.71396834212718685</v>
      </c>
      <c r="I7" s="126">
        <f>H7/0.67</f>
        <v>1.0656243912346073</v>
      </c>
      <c r="J7" s="61">
        <v>14906.37</v>
      </c>
      <c r="K7" s="133">
        <f>(J7/9500)</f>
        <v>1.5690915789473685</v>
      </c>
    </row>
    <row r="8" spans="1:13" s="97" customFormat="1" ht="16.5" customHeight="1" x14ac:dyDescent="0.25">
      <c r="A8" s="17" t="s">
        <v>44</v>
      </c>
      <c r="B8" s="15">
        <v>3482</v>
      </c>
      <c r="C8" s="32">
        <v>2366</v>
      </c>
      <c r="D8" s="125">
        <f t="shared" si="0"/>
        <v>0.67949454336588166</v>
      </c>
      <c r="E8" s="126">
        <f t="shared" ref="E8:E20" si="2">D8/0.635</f>
        <v>1.0700701470328844</v>
      </c>
      <c r="F8" s="32">
        <v>3253</v>
      </c>
      <c r="G8" s="44">
        <v>2298</v>
      </c>
      <c r="H8" s="129">
        <f t="shared" si="1"/>
        <v>0.70642483861051342</v>
      </c>
      <c r="I8" s="126">
        <f t="shared" ref="I8:I20" si="3">H8/0.67</f>
        <v>1.0543654307619603</v>
      </c>
      <c r="J8" s="61">
        <v>12175.71</v>
      </c>
      <c r="K8" s="133">
        <f t="shared" ref="K8:K20" si="4">(J8/9500)</f>
        <v>1.2816536842105262</v>
      </c>
    </row>
    <row r="9" spans="1:13" s="97" customFormat="1" ht="16.5" customHeight="1" x14ac:dyDescent="0.25">
      <c r="A9" s="17" t="s">
        <v>45</v>
      </c>
      <c r="B9" s="15">
        <v>2618</v>
      </c>
      <c r="C9" s="32">
        <v>1677</v>
      </c>
      <c r="D9" s="125">
        <f t="shared" si="0"/>
        <v>0.64056531703590525</v>
      </c>
      <c r="E9" s="126">
        <f t="shared" si="2"/>
        <v>1.0087642787967011</v>
      </c>
      <c r="F9" s="32">
        <v>2566</v>
      </c>
      <c r="G9" s="44">
        <v>1817</v>
      </c>
      <c r="H9" s="129">
        <f t="shared" si="1"/>
        <v>0.7081060015588464</v>
      </c>
      <c r="I9" s="126">
        <f t="shared" si="3"/>
        <v>1.0568746291923079</v>
      </c>
      <c r="J9" s="61">
        <v>12916.2</v>
      </c>
      <c r="K9" s="133">
        <f t="shared" si="4"/>
        <v>1.3596000000000001</v>
      </c>
    </row>
    <row r="10" spans="1:13" s="97" customFormat="1" ht="16.5" customHeight="1" x14ac:dyDescent="0.25">
      <c r="A10" s="17" t="s">
        <v>72</v>
      </c>
      <c r="B10" s="15">
        <v>1081</v>
      </c>
      <c r="C10" s="32">
        <v>706</v>
      </c>
      <c r="D10" s="125">
        <f>IF(B10&gt;0,C10/B10,0)</f>
        <v>0.65309898242368181</v>
      </c>
      <c r="E10" s="126">
        <f t="shared" si="2"/>
        <v>1.0285023345254831</v>
      </c>
      <c r="F10" s="32">
        <v>1097</v>
      </c>
      <c r="G10" s="44">
        <v>708</v>
      </c>
      <c r="H10" s="129">
        <f>IF(F10&gt;0,G10/F10,0)</f>
        <v>0.64539653600729263</v>
      </c>
      <c r="I10" s="126">
        <f t="shared" si="3"/>
        <v>0.96327841195118302</v>
      </c>
      <c r="J10" s="61">
        <v>13013.75</v>
      </c>
      <c r="K10" s="133">
        <f t="shared" si="4"/>
        <v>1.3698684210526315</v>
      </c>
    </row>
    <row r="11" spans="1:13" s="97" customFormat="1" ht="16.5" customHeight="1" x14ac:dyDescent="0.25">
      <c r="A11" s="17" t="s">
        <v>47</v>
      </c>
      <c r="B11" s="15">
        <v>4435</v>
      </c>
      <c r="C11" s="32">
        <v>2912</v>
      </c>
      <c r="D11" s="125">
        <f t="shared" si="0"/>
        <v>0.65659526493799325</v>
      </c>
      <c r="E11" s="126">
        <f t="shared" si="2"/>
        <v>1.0340082912409343</v>
      </c>
      <c r="F11" s="32">
        <v>3905</v>
      </c>
      <c r="G11" s="44">
        <v>2806</v>
      </c>
      <c r="H11" s="129">
        <f t="shared" si="1"/>
        <v>0.71856594110115235</v>
      </c>
      <c r="I11" s="126">
        <f t="shared" si="3"/>
        <v>1.0724864792554512</v>
      </c>
      <c r="J11" s="61">
        <v>12507.48</v>
      </c>
      <c r="K11" s="133">
        <f t="shared" si="4"/>
        <v>1.316576842105263</v>
      </c>
    </row>
    <row r="12" spans="1:13" s="97" customFormat="1" ht="16.5" customHeight="1" x14ac:dyDescent="0.25">
      <c r="A12" s="14" t="s">
        <v>73</v>
      </c>
      <c r="B12" s="15">
        <v>964</v>
      </c>
      <c r="C12" s="32">
        <v>610</v>
      </c>
      <c r="D12" s="125">
        <f t="shared" si="0"/>
        <v>0.63278008298755184</v>
      </c>
      <c r="E12" s="126">
        <f t="shared" si="2"/>
        <v>0.99650406769693201</v>
      </c>
      <c r="F12" s="32">
        <v>1041</v>
      </c>
      <c r="G12" s="44">
        <v>736</v>
      </c>
      <c r="H12" s="129">
        <f t="shared" si="1"/>
        <v>0.70701248799231509</v>
      </c>
      <c r="I12" s="126">
        <f t="shared" si="3"/>
        <v>1.0552425193915149</v>
      </c>
      <c r="J12" s="61">
        <v>11147.514999999999</v>
      </c>
      <c r="K12" s="133">
        <f t="shared" si="4"/>
        <v>1.1734226315789473</v>
      </c>
    </row>
    <row r="13" spans="1:13" s="97" customFormat="1" ht="16.5" customHeight="1" x14ac:dyDescent="0.25">
      <c r="A13" s="17" t="s">
        <v>74</v>
      </c>
      <c r="B13" s="15">
        <v>2381</v>
      </c>
      <c r="C13" s="32">
        <v>1541</v>
      </c>
      <c r="D13" s="125">
        <f t="shared" si="0"/>
        <v>0.64720705585888283</v>
      </c>
      <c r="E13" s="126">
        <f t="shared" si="2"/>
        <v>1.0192237100139887</v>
      </c>
      <c r="F13" s="32">
        <v>2116</v>
      </c>
      <c r="G13" s="44">
        <v>1512</v>
      </c>
      <c r="H13" s="129">
        <f t="shared" si="1"/>
        <v>0.71455576559546319</v>
      </c>
      <c r="I13" s="126">
        <f t="shared" si="3"/>
        <v>1.0665011426797957</v>
      </c>
      <c r="J13" s="61">
        <v>14400</v>
      </c>
      <c r="K13" s="133">
        <f t="shared" si="4"/>
        <v>1.5157894736842106</v>
      </c>
    </row>
    <row r="14" spans="1:13" s="97" customFormat="1" ht="16.5" customHeight="1" x14ac:dyDescent="0.25">
      <c r="A14" s="17" t="s">
        <v>75</v>
      </c>
      <c r="B14" s="15">
        <v>1694</v>
      </c>
      <c r="C14" s="32">
        <v>1131</v>
      </c>
      <c r="D14" s="125">
        <f t="shared" si="0"/>
        <v>0.66765053128689489</v>
      </c>
      <c r="E14" s="126">
        <f t="shared" si="2"/>
        <v>1.051418159506921</v>
      </c>
      <c r="F14" s="32">
        <v>1625</v>
      </c>
      <c r="G14" s="44">
        <v>1127</v>
      </c>
      <c r="H14" s="129">
        <f t="shared" si="1"/>
        <v>0.69353846153846155</v>
      </c>
      <c r="I14" s="126">
        <f t="shared" si="3"/>
        <v>1.0351320321469575</v>
      </c>
      <c r="J14" s="61">
        <v>10715.76</v>
      </c>
      <c r="K14" s="133">
        <f t="shared" si="4"/>
        <v>1.1279747368421054</v>
      </c>
    </row>
    <row r="15" spans="1:13" s="97" customFormat="1" ht="16.5" customHeight="1" x14ac:dyDescent="0.25">
      <c r="A15" s="17" t="s">
        <v>51</v>
      </c>
      <c r="B15" s="15">
        <v>4368</v>
      </c>
      <c r="C15" s="32">
        <v>3008</v>
      </c>
      <c r="D15" s="125">
        <f t="shared" si="0"/>
        <v>0.68864468864468864</v>
      </c>
      <c r="E15" s="126">
        <f t="shared" si="2"/>
        <v>1.0844798246373049</v>
      </c>
      <c r="F15" s="32">
        <v>4211</v>
      </c>
      <c r="G15" s="44">
        <v>3050</v>
      </c>
      <c r="H15" s="129">
        <f t="shared" si="1"/>
        <v>0.72429351697933986</v>
      </c>
      <c r="I15" s="126">
        <f t="shared" si="3"/>
        <v>1.0810350999691638</v>
      </c>
      <c r="J15" s="61">
        <v>9835.41</v>
      </c>
      <c r="K15" s="133">
        <f t="shared" si="4"/>
        <v>1.0353063157894737</v>
      </c>
    </row>
    <row r="16" spans="1:13" s="97" customFormat="1" ht="16.5" customHeight="1" x14ac:dyDescent="0.25">
      <c r="A16" s="17" t="s">
        <v>76</v>
      </c>
      <c r="B16" s="15">
        <v>3690</v>
      </c>
      <c r="C16" s="32">
        <v>2476</v>
      </c>
      <c r="D16" s="125">
        <f t="shared" si="0"/>
        <v>0.67100271002710032</v>
      </c>
      <c r="E16" s="126">
        <f t="shared" si="2"/>
        <v>1.0566971811450399</v>
      </c>
      <c r="F16" s="32">
        <v>3497</v>
      </c>
      <c r="G16" s="44">
        <v>2484</v>
      </c>
      <c r="H16" s="129">
        <f t="shared" si="1"/>
        <v>0.71032313411495562</v>
      </c>
      <c r="I16" s="126">
        <f t="shared" si="3"/>
        <v>1.0601837822611277</v>
      </c>
      <c r="J16" s="61">
        <v>13524.71</v>
      </c>
      <c r="K16" s="133">
        <f t="shared" si="4"/>
        <v>1.4236536842105263</v>
      </c>
    </row>
    <row r="17" spans="1:12" s="97" customFormat="1" ht="16.5" customHeight="1" x14ac:dyDescent="0.25">
      <c r="A17" s="17" t="s">
        <v>53</v>
      </c>
      <c r="B17" s="15">
        <v>6146</v>
      </c>
      <c r="C17" s="32">
        <v>3956</v>
      </c>
      <c r="D17" s="125">
        <f t="shared" si="0"/>
        <v>0.64367068011714934</v>
      </c>
      <c r="E17" s="126">
        <f t="shared" si="2"/>
        <v>1.0136546143577154</v>
      </c>
      <c r="F17" s="32">
        <v>5017</v>
      </c>
      <c r="G17" s="44">
        <v>3549</v>
      </c>
      <c r="H17" s="129">
        <f t="shared" si="1"/>
        <v>0.70739485748455255</v>
      </c>
      <c r="I17" s="126">
        <f t="shared" si="3"/>
        <v>1.0558132201261978</v>
      </c>
      <c r="J17" s="61">
        <v>18535.189999999999</v>
      </c>
      <c r="K17" s="133">
        <f t="shared" si="4"/>
        <v>1.9510726315789473</v>
      </c>
    </row>
    <row r="18" spans="1:12" s="97" customFormat="1" ht="16.5" customHeight="1" x14ac:dyDescent="0.25">
      <c r="A18" s="17" t="s">
        <v>77</v>
      </c>
      <c r="B18" s="15">
        <v>5836</v>
      </c>
      <c r="C18" s="32">
        <v>3759</v>
      </c>
      <c r="D18" s="125">
        <f>IF(B18&gt;0,C18/B18,0)</f>
        <v>0.6441055517477724</v>
      </c>
      <c r="E18" s="126">
        <f t="shared" si="2"/>
        <v>1.0143394515712951</v>
      </c>
      <c r="F18" s="32">
        <v>4849</v>
      </c>
      <c r="G18" s="44">
        <v>3363</v>
      </c>
      <c r="H18" s="129">
        <f>IF(F18&gt;0,G18/F18,0)</f>
        <v>0.69354506083728606</v>
      </c>
      <c r="I18" s="126">
        <f t="shared" si="3"/>
        <v>1.0351418818466955</v>
      </c>
      <c r="J18" s="61">
        <v>19089.240000000002</v>
      </c>
      <c r="K18" s="133">
        <f t="shared" si="4"/>
        <v>2.0093936842105267</v>
      </c>
    </row>
    <row r="19" spans="1:12" s="97" customFormat="1" ht="16.5" customHeight="1" x14ac:dyDescent="0.25">
      <c r="A19" s="17" t="s">
        <v>78</v>
      </c>
      <c r="B19" s="15">
        <v>2330</v>
      </c>
      <c r="C19" s="32">
        <v>1541</v>
      </c>
      <c r="D19" s="125">
        <f t="shared" si="0"/>
        <v>0.66137339055793987</v>
      </c>
      <c r="E19" s="126">
        <f t="shared" si="2"/>
        <v>1.0415328985164407</v>
      </c>
      <c r="F19" s="32">
        <v>2037</v>
      </c>
      <c r="G19" s="44">
        <v>1440</v>
      </c>
      <c r="H19" s="129">
        <f t="shared" si="1"/>
        <v>0.70692194403534614</v>
      </c>
      <c r="I19" s="126">
        <f t="shared" si="3"/>
        <v>1.055107379157233</v>
      </c>
      <c r="J19" s="61">
        <v>13576.5</v>
      </c>
      <c r="K19" s="133">
        <f t="shared" si="4"/>
        <v>1.4291052631578947</v>
      </c>
    </row>
    <row r="20" spans="1:12" s="97" customFormat="1" ht="16.5" customHeight="1" x14ac:dyDescent="0.25">
      <c r="A20" s="17" t="s">
        <v>56</v>
      </c>
      <c r="B20" s="15">
        <v>2741</v>
      </c>
      <c r="C20" s="32">
        <v>1758</v>
      </c>
      <c r="D20" s="125">
        <f t="shared" si="0"/>
        <v>0.64137176213060931</v>
      </c>
      <c r="E20" s="126">
        <f t="shared" si="2"/>
        <v>1.0100342710718258</v>
      </c>
      <c r="F20" s="32">
        <v>2289</v>
      </c>
      <c r="G20" s="44">
        <v>1647</v>
      </c>
      <c r="H20" s="129">
        <f t="shared" si="1"/>
        <v>0.71952817824377457</v>
      </c>
      <c r="I20" s="126">
        <f t="shared" si="3"/>
        <v>1.0739226540951858</v>
      </c>
      <c r="J20" s="61">
        <v>13706</v>
      </c>
      <c r="K20" s="133">
        <f t="shared" si="4"/>
        <v>1.4427368421052631</v>
      </c>
    </row>
    <row r="21" spans="1:12" s="97" customFormat="1" ht="16.5" customHeight="1" thickBot="1" x14ac:dyDescent="0.3">
      <c r="A21" s="18" t="s">
        <v>57</v>
      </c>
      <c r="B21" s="19">
        <v>3863</v>
      </c>
      <c r="C21" s="41">
        <v>2513</v>
      </c>
      <c r="D21" s="127">
        <f t="shared" si="0"/>
        <v>0.65053067564069378</v>
      </c>
      <c r="E21" s="126">
        <f>D21/0.635</f>
        <v>1.0244577569144784</v>
      </c>
      <c r="F21" s="34">
        <v>3155</v>
      </c>
      <c r="G21" s="70">
        <v>2219</v>
      </c>
      <c r="H21" s="130">
        <f t="shared" si="1"/>
        <v>0.70332805071315374</v>
      </c>
      <c r="I21" s="126">
        <f>H21/0.67</f>
        <v>1.0497433592733638</v>
      </c>
      <c r="J21" s="95">
        <v>15692.35</v>
      </c>
      <c r="K21" s="133">
        <f>(J21/9500)</f>
        <v>1.6518263157894737</v>
      </c>
    </row>
    <row r="22" spans="1:12" s="98" customFormat="1" ht="16.5" customHeight="1" thickBot="1" x14ac:dyDescent="0.3">
      <c r="A22" s="21" t="s">
        <v>79</v>
      </c>
      <c r="B22" s="22">
        <v>51138</v>
      </c>
      <c r="C22" s="42">
        <v>33638</v>
      </c>
      <c r="D22" s="128">
        <f t="shared" si="0"/>
        <v>0.6577887285384646</v>
      </c>
      <c r="E22" s="132">
        <f>D22/0.635</f>
        <v>1.035887761477897</v>
      </c>
      <c r="F22" s="102">
        <v>45118</v>
      </c>
      <c r="G22" s="42">
        <v>31914</v>
      </c>
      <c r="H22" s="128">
        <f t="shared" si="1"/>
        <v>0.707345183740414</v>
      </c>
      <c r="I22" s="132">
        <f>H22/0.67</f>
        <v>1.055739080209573</v>
      </c>
      <c r="J22" s="103">
        <v>13769.455</v>
      </c>
      <c r="K22" s="134">
        <f>(J22/9500)</f>
        <v>1.4494163157894737</v>
      </c>
    </row>
    <row r="23" spans="1:12" s="98" customFormat="1" ht="16.5" customHeight="1" x14ac:dyDescent="0.25">
      <c r="A23" s="173" t="str">
        <f>'2 - Job Seeker'!A25:K25</f>
        <v>*State Labor Exchange Goals:   Q2 EE Rate = 63.5%    Q4 EE Rate = 67%    Median Earnings = $9500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H10 D18 H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5" ma:contentTypeDescription="Create a new document." ma:contentTypeScope="" ma:versionID="9b87e86b3de12bebb9efce8f64cfffa1">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452bff954519939619209d9b805b32fe"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4C6CF3C-0049-402D-8D78-7AD93C9E1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388747-ADF0-4514-929B-D05696B94FC7}">
  <ds:schemaRef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72976aa-e7d9-498e-b08a-d3d9e47e4056"/>
    <ds:schemaRef ds:uri="a543ae4e-6060-48c8-a421-709023b87e3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4.xml><?xml version="1.0" encoding="utf-8"?>
<ds:datastoreItem xmlns:ds="http://schemas.openxmlformats.org/officeDocument/2006/customXml" ds:itemID="{5970324A-6472-4C98-B66D-322CB3D6BA2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(DCS)</cp:lastModifiedBy>
  <cp:revision/>
  <dcterms:created xsi:type="dcterms:W3CDTF">2002-02-12T20:34:33Z</dcterms:created>
  <dcterms:modified xsi:type="dcterms:W3CDTF">2025-03-12T18:10:54Z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0x0101005739B83D9EC05746835EEFEAC1333386</vt:lpwstr>
  </property>
</Properties>
</file>