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301" documentId="11_AE56BC44DF4AEACBE23886ABDCF5BC7FE563A7F3" xr6:coauthVersionLast="47" xr6:coauthVersionMax="47" xr10:uidLastSave="{834A0ABA-C9F0-481D-AED6-31D905063CB5}"/>
  <bookViews>
    <workbookView xWindow="-120" yWindow="-120" windowWidth="19410" windowHeight="9705" tabRatio="935" firstSheet="5" activeTab="9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42" l="1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L6" i="42"/>
  <c r="L7" i="62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6" i="62"/>
  <c r="D8" i="38" l="1"/>
  <c r="D9" i="38"/>
  <c r="D10" i="38"/>
  <c r="D11" i="38"/>
  <c r="D12" i="38"/>
  <c r="D13" i="38"/>
  <c r="D14" i="38"/>
  <c r="D15" i="38"/>
  <c r="D16" i="38"/>
  <c r="D17" i="38"/>
  <c r="D18" i="38"/>
  <c r="D19" i="38"/>
  <c r="D20" i="38"/>
  <c r="D7" i="38"/>
  <c r="G7" i="42"/>
  <c r="G8" i="42"/>
  <c r="G9" i="42"/>
  <c r="G10" i="42"/>
  <c r="G11" i="42"/>
  <c r="G12" i="42"/>
  <c r="G13" i="42"/>
  <c r="G14" i="42"/>
  <c r="G15" i="42"/>
  <c r="G16" i="42"/>
  <c r="G17" i="42"/>
  <c r="G18" i="42"/>
  <c r="G19" i="42"/>
  <c r="G20" i="42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B9" i="64"/>
  <c r="D6" i="42"/>
  <c r="G6" i="42"/>
  <c r="G21" i="42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I22" i="42"/>
  <c r="D21" i="38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B9" i="63"/>
  <c r="E9" i="63"/>
  <c r="H9" i="63"/>
  <c r="B10" i="63"/>
  <c r="E10" i="63"/>
  <c r="H10" i="63"/>
  <c r="B11" i="63"/>
  <c r="E11" i="63"/>
  <c r="H11" i="63"/>
  <c r="B12" i="63"/>
  <c r="E12" i="63"/>
  <c r="H12" i="63"/>
  <c r="B13" i="63"/>
  <c r="E13" i="63"/>
  <c r="H13" i="63"/>
  <c r="B14" i="63"/>
  <c r="E14" i="63"/>
  <c r="H14" i="63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B21" i="63"/>
  <c r="E21" i="63"/>
  <c r="H21" i="63"/>
  <c r="B6" i="63"/>
  <c r="E6" i="63"/>
  <c r="H6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F6" i="63"/>
  <c r="G6" i="63" s="1"/>
  <c r="C7" i="63"/>
  <c r="L7" i="63" s="1"/>
  <c r="C8" i="63"/>
  <c r="C9" i="63"/>
  <c r="L9" i="63" s="1"/>
  <c r="C10" i="63"/>
  <c r="L10" i="63" s="1"/>
  <c r="C11" i="63"/>
  <c r="L11" i="63" s="1"/>
  <c r="C12" i="63"/>
  <c r="L12" i="63" s="1"/>
  <c r="C13" i="63"/>
  <c r="L13" i="63" s="1"/>
  <c r="C14" i="63"/>
  <c r="L14" i="63" s="1"/>
  <c r="C15" i="63"/>
  <c r="L15" i="63" s="1"/>
  <c r="C16" i="63"/>
  <c r="L16" i="63" s="1"/>
  <c r="C17" i="63"/>
  <c r="L17" i="63" s="1"/>
  <c r="C18" i="63"/>
  <c r="L18" i="63" s="1"/>
  <c r="C19" i="63"/>
  <c r="L19" i="63" s="1"/>
  <c r="C21" i="63"/>
  <c r="L21" i="63" s="1"/>
  <c r="C6" i="63"/>
  <c r="L6" i="63" s="1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D11" i="39" s="1"/>
  <c r="B12" i="39"/>
  <c r="D12" i="39" s="1"/>
  <c r="B13" i="39"/>
  <c r="D13" i="39" s="1"/>
  <c r="B14" i="39"/>
  <c r="B15" i="39"/>
  <c r="D15" i="39" s="1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C20" i="63"/>
  <c r="L20" i="63" s="1"/>
  <c r="D17" i="63"/>
  <c r="L22" i="62" l="1"/>
  <c r="L22" i="42"/>
  <c r="D8" i="63"/>
  <c r="L8" i="63"/>
  <c r="K20" i="63"/>
  <c r="K12" i="63"/>
  <c r="D15" i="63"/>
  <c r="G21" i="63"/>
  <c r="G13" i="63"/>
  <c r="D18" i="63"/>
  <c r="K14" i="63"/>
  <c r="D13" i="63"/>
  <c r="K8" i="63"/>
  <c r="H22" i="63"/>
  <c r="G22" i="62"/>
  <c r="B22" i="63"/>
  <c r="K22" i="42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D16" i="63"/>
  <c r="E22" i="39"/>
  <c r="F22" i="39"/>
  <c r="M22" i="39"/>
  <c r="K22" i="39"/>
  <c r="L22" i="39"/>
  <c r="D22" i="37"/>
  <c r="B22" i="60"/>
  <c r="H22" i="39"/>
  <c r="J22" i="39"/>
  <c r="G22" i="42"/>
  <c r="B22" i="39"/>
  <c r="F22" i="63"/>
  <c r="D12" i="63"/>
  <c r="I22" i="63"/>
  <c r="D10" i="63"/>
  <c r="D20" i="63"/>
  <c r="C22" i="63"/>
  <c r="D14" i="63"/>
  <c r="J22" i="63"/>
  <c r="D9" i="63"/>
  <c r="D22" i="42"/>
  <c r="I22" i="39"/>
  <c r="N22" i="39"/>
  <c r="B22" i="61"/>
  <c r="C22" i="39"/>
  <c r="D21" i="39"/>
  <c r="D6" i="39"/>
  <c r="L22" i="63" l="1"/>
  <c r="K22" i="63"/>
  <c r="G22" i="63"/>
  <c r="D22" i="39"/>
  <c r="D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<sst xmlns="http://schemas.openxmlformats.org/spreadsheetml/2006/main" count="363" uniqueCount="91">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</sst>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3" fillId="0" borderId="3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opLeftCell="A7" zoomScale="90" zoomScaleNormal="90" workbookViewId="0">
      <selection activeCell="A12" sqref="A1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7"/>
      <c r="B1" s="217"/>
      <c r="C1" s="217"/>
    </row>
    <row r="2" spans="1:15" ht="17.25" customHeight="1" x14ac:dyDescent="0.3">
      <c r="A2" s="220"/>
      <c r="B2" s="220"/>
      <c r="C2" s="220"/>
    </row>
    <row r="3" spans="1:15" ht="17.25" customHeight="1" x14ac:dyDescent="0.3">
      <c r="A3" s="218"/>
      <c r="B3" s="218"/>
      <c r="C3" s="218"/>
    </row>
    <row r="4" spans="1:15" ht="17.25" customHeight="1" x14ac:dyDescent="0.3">
      <c r="A4" s="221" t="s">
        <v>0</v>
      </c>
      <c r="B4" s="220"/>
      <c r="C4" s="220"/>
      <c r="D4" s="2"/>
    </row>
    <row r="5" spans="1:15" ht="16.5" customHeight="1" x14ac:dyDescent="0.3">
      <c r="A5" s="220" t="s">
        <v>90</v>
      </c>
      <c r="B5" s="220"/>
      <c r="C5" s="220"/>
    </row>
    <row r="6" spans="1:15" ht="17.25" customHeight="1" x14ac:dyDescent="0.25">
      <c r="A6" s="3"/>
      <c r="B6" s="3"/>
      <c r="C6" s="3"/>
    </row>
    <row r="7" spans="1:15" ht="17.25" customHeight="1" x14ac:dyDescent="0.35">
      <c r="A7" s="219" t="s">
        <v>1</v>
      </c>
      <c r="B7" s="219"/>
      <c r="C7" s="219"/>
    </row>
    <row r="8" spans="1:15" ht="17.25" customHeight="1" x14ac:dyDescent="0.35">
      <c r="A8" s="214"/>
      <c r="B8" s="214"/>
      <c r="C8" s="214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19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6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00000000000001" customHeight="1" x14ac:dyDescent="0.2">
      <c r="A2" s="272" t="str">
        <f>'1 In School Youth Part'!A2:N2</f>
        <v>FY25 QUARTER ENDING MARCH 31, 2025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00000000000001" customHeight="1" thickBot="1" x14ac:dyDescent="0.3">
      <c r="A3" s="275" t="s">
        <v>89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2">
      <c r="A4" s="264" t="str">
        <f>'1 In School Youth Part'!$A$4</f>
        <v>WORKFORCE AREA</v>
      </c>
      <c r="B4" s="246" t="s">
        <v>67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78"/>
      <c r="S4" s="278"/>
      <c r="T4" s="279"/>
    </row>
    <row r="5" spans="1:24" ht="50.25" customHeight="1" thickBot="1" x14ac:dyDescent="0.25">
      <c r="A5" s="265"/>
      <c r="B5" s="138" t="s">
        <v>68</v>
      </c>
      <c r="C5" s="138" t="s">
        <v>69</v>
      </c>
      <c r="D5" s="140" t="s">
        <v>70</v>
      </c>
      <c r="E5" s="141" t="s">
        <v>71</v>
      </c>
      <c r="F5" s="141" t="s">
        <v>72</v>
      </c>
      <c r="G5" s="141" t="s">
        <v>73</v>
      </c>
      <c r="H5" s="140" t="s">
        <v>74</v>
      </c>
      <c r="I5" s="140" t="s">
        <v>75</v>
      </c>
      <c r="J5" s="140" t="s">
        <v>76</v>
      </c>
      <c r="K5" s="140" t="s">
        <v>77</v>
      </c>
      <c r="L5" s="140" t="s">
        <v>78</v>
      </c>
      <c r="M5" s="141" t="s">
        <v>79</v>
      </c>
      <c r="N5" s="141" t="s">
        <v>80</v>
      </c>
      <c r="O5" s="142" t="s">
        <v>81</v>
      </c>
      <c r="P5" s="140" t="s">
        <v>82</v>
      </c>
      <c r="Q5" s="140" t="s">
        <v>83</v>
      </c>
      <c r="R5" s="141" t="s">
        <v>84</v>
      </c>
      <c r="S5" s="141" t="s">
        <v>85</v>
      </c>
      <c r="T5" s="143" t="s">
        <v>86</v>
      </c>
      <c r="W5" s="4"/>
      <c r="X5" s="4"/>
    </row>
    <row r="6" spans="1:24" s="29" customFormat="1" ht="21.95" customHeight="1" x14ac:dyDescent="0.2">
      <c r="A6" s="18" t="s">
        <v>34</v>
      </c>
      <c r="B6" s="179">
        <f>'3 Total Youth Part'!C6</f>
        <v>41</v>
      </c>
      <c r="C6" s="180">
        <v>36.363636363636402</v>
      </c>
      <c r="D6" s="181">
        <v>30.303030303030301</v>
      </c>
      <c r="E6" s="182">
        <v>33.3333333333333</v>
      </c>
      <c r="F6" s="182">
        <v>45.454545454545503</v>
      </c>
      <c r="G6" s="181">
        <v>18.181818181818201</v>
      </c>
      <c r="H6" s="181">
        <v>36.363636363636402</v>
      </c>
      <c r="I6" s="183">
        <v>3.0303030303030298</v>
      </c>
      <c r="J6" s="181">
        <v>45.454545454545503</v>
      </c>
      <c r="K6" s="181">
        <v>0</v>
      </c>
      <c r="L6" s="181">
        <v>57.575757575757599</v>
      </c>
      <c r="M6" s="184">
        <v>0</v>
      </c>
      <c r="N6" s="181">
        <v>21.2121212121212</v>
      </c>
      <c r="O6" s="181">
        <v>3.0303030303030298</v>
      </c>
      <c r="P6" s="181">
        <v>30.303030303030301</v>
      </c>
      <c r="Q6" s="181">
        <v>3.0303030303030298</v>
      </c>
      <c r="R6" s="181">
        <v>3.0303030303030298</v>
      </c>
      <c r="S6" s="181">
        <v>21.2121212121212</v>
      </c>
      <c r="T6" s="185">
        <v>0</v>
      </c>
      <c r="U6" s="28"/>
    </row>
    <row r="7" spans="1:24" s="29" customFormat="1" ht="21.95" customHeight="1" x14ac:dyDescent="0.2">
      <c r="A7" s="30" t="s">
        <v>35</v>
      </c>
      <c r="B7" s="186">
        <f>'3 Total Youth Part'!C7</f>
        <v>139</v>
      </c>
      <c r="C7" s="187">
        <v>12.5</v>
      </c>
      <c r="D7" s="188">
        <v>56.25</v>
      </c>
      <c r="E7" s="189">
        <v>31.25</v>
      </c>
      <c r="F7" s="189">
        <v>50</v>
      </c>
      <c r="G7" s="188">
        <v>43.75</v>
      </c>
      <c r="H7" s="188">
        <v>65</v>
      </c>
      <c r="I7" s="188">
        <v>1.25</v>
      </c>
      <c r="J7" s="188">
        <v>8.75</v>
      </c>
      <c r="K7" s="188">
        <v>2.5</v>
      </c>
      <c r="L7" s="188">
        <v>31.25</v>
      </c>
      <c r="M7" s="189">
        <v>1.25</v>
      </c>
      <c r="N7" s="188">
        <v>60</v>
      </c>
      <c r="O7" s="188">
        <v>6.25</v>
      </c>
      <c r="P7" s="188">
        <v>20</v>
      </c>
      <c r="Q7" s="188">
        <v>1.25</v>
      </c>
      <c r="R7" s="188">
        <v>12.5</v>
      </c>
      <c r="S7" s="188">
        <v>17.5</v>
      </c>
      <c r="T7" s="191">
        <v>23.75</v>
      </c>
      <c r="U7" s="28"/>
    </row>
    <row r="8" spans="1:24" s="29" customFormat="1" ht="21.95" customHeight="1" x14ac:dyDescent="0.2">
      <c r="A8" s="18" t="s">
        <v>36</v>
      </c>
      <c r="B8" s="186">
        <f>'3 Total Youth Part'!C8</f>
        <v>15</v>
      </c>
      <c r="C8" s="187">
        <v>69.230769230769198</v>
      </c>
      <c r="D8" s="188">
        <v>23.076923076923102</v>
      </c>
      <c r="E8" s="189">
        <v>7.6923076923076898</v>
      </c>
      <c r="F8" s="189">
        <v>76.923076923076906</v>
      </c>
      <c r="G8" s="188">
        <v>23.076923076923102</v>
      </c>
      <c r="H8" s="188">
        <v>23.076923076923102</v>
      </c>
      <c r="I8" s="188">
        <v>0</v>
      </c>
      <c r="J8" s="188">
        <v>92.307692307692307</v>
      </c>
      <c r="K8" s="188">
        <v>0</v>
      </c>
      <c r="L8" s="188">
        <v>69.230769230769198</v>
      </c>
      <c r="M8" s="192">
        <v>0</v>
      </c>
      <c r="N8" s="188">
        <v>53.846153846153797</v>
      </c>
      <c r="O8" s="188">
        <v>7.6923076923076898</v>
      </c>
      <c r="P8" s="188">
        <v>15.384615384615399</v>
      </c>
      <c r="Q8" s="188">
        <v>15.384615384615399</v>
      </c>
      <c r="R8" s="188">
        <v>7.6923076923076898</v>
      </c>
      <c r="S8" s="188">
        <v>7.6923076923076898</v>
      </c>
      <c r="T8" s="191">
        <v>0</v>
      </c>
      <c r="U8" s="28"/>
    </row>
    <row r="9" spans="1:24" s="29" customFormat="1" ht="21.95" customHeight="1" x14ac:dyDescent="0.2">
      <c r="A9" s="18" t="s">
        <v>37</v>
      </c>
      <c r="B9" s="186">
        <f>'3 Total Youth Part'!C9</f>
        <v>40</v>
      </c>
      <c r="C9" s="187">
        <v>5.4054054054054097</v>
      </c>
      <c r="D9" s="188">
        <v>40.540540540540498</v>
      </c>
      <c r="E9" s="189">
        <v>54.054054054053999</v>
      </c>
      <c r="F9" s="189">
        <v>86.486486486486498</v>
      </c>
      <c r="G9" s="188">
        <v>21.6216216216216</v>
      </c>
      <c r="H9" s="188">
        <v>81.081081081081095</v>
      </c>
      <c r="I9" s="188">
        <v>0</v>
      </c>
      <c r="J9" s="188">
        <v>32.4324324324324</v>
      </c>
      <c r="K9" s="188">
        <v>0</v>
      </c>
      <c r="L9" s="188">
        <v>2.7027027027027</v>
      </c>
      <c r="M9" s="189">
        <v>8.1081081081081106</v>
      </c>
      <c r="N9" s="188">
        <v>29.729729729729701</v>
      </c>
      <c r="O9" s="188">
        <v>0</v>
      </c>
      <c r="P9" s="188">
        <v>40.540540540540498</v>
      </c>
      <c r="Q9" s="188">
        <v>0</v>
      </c>
      <c r="R9" s="188">
        <v>10.8108108108108</v>
      </c>
      <c r="S9" s="188">
        <v>45.945945945946001</v>
      </c>
      <c r="T9" s="191">
        <v>13.5135135135135</v>
      </c>
      <c r="U9" s="28"/>
    </row>
    <row r="10" spans="1:24" s="29" customFormat="1" ht="21.95" customHeight="1" x14ac:dyDescent="0.2">
      <c r="A10" s="18" t="s">
        <v>38</v>
      </c>
      <c r="B10" s="186">
        <f>'3 Total Youth Part'!C10</f>
        <v>80</v>
      </c>
      <c r="C10" s="187">
        <v>66.6666666666667</v>
      </c>
      <c r="D10" s="188">
        <v>27.7777777777778</v>
      </c>
      <c r="E10" s="189">
        <v>5.5555555555555598</v>
      </c>
      <c r="F10" s="189">
        <v>36.1111111111111</v>
      </c>
      <c r="G10" s="188">
        <v>22.2222222222222</v>
      </c>
      <c r="H10" s="188">
        <v>22.2222222222222</v>
      </c>
      <c r="I10" s="190">
        <v>9.7222222222222197</v>
      </c>
      <c r="J10" s="188">
        <v>16.6666666666667</v>
      </c>
      <c r="K10" s="188">
        <v>0</v>
      </c>
      <c r="L10" s="188">
        <v>98.6111111111111</v>
      </c>
      <c r="M10" s="192">
        <v>4.1666666666666696</v>
      </c>
      <c r="N10" s="188">
        <v>0</v>
      </c>
      <c r="O10" s="188">
        <v>0</v>
      </c>
      <c r="P10" s="188">
        <v>2.7777777777777799</v>
      </c>
      <c r="Q10" s="188">
        <v>0</v>
      </c>
      <c r="R10" s="188">
        <v>5.5555555555555598</v>
      </c>
      <c r="S10" s="188">
        <v>1.3888888888888899</v>
      </c>
      <c r="T10" s="191">
        <v>0</v>
      </c>
      <c r="U10" s="28"/>
    </row>
    <row r="11" spans="1:24" s="29" customFormat="1" ht="21.95" customHeight="1" x14ac:dyDescent="0.2">
      <c r="A11" s="18" t="s">
        <v>39</v>
      </c>
      <c r="B11" s="186">
        <f>'3 Total Youth Part'!C11</f>
        <v>73</v>
      </c>
      <c r="C11" s="187">
        <v>40.740740740740698</v>
      </c>
      <c r="D11" s="188">
        <v>42.592592592592602</v>
      </c>
      <c r="E11" s="189">
        <v>16.6666666666667</v>
      </c>
      <c r="F11" s="189">
        <v>83.3333333333333</v>
      </c>
      <c r="G11" s="188">
        <v>27.7777777777778</v>
      </c>
      <c r="H11" s="188">
        <v>35.185185185185198</v>
      </c>
      <c r="I11" s="188">
        <v>3.7037037037037002</v>
      </c>
      <c r="J11" s="188">
        <v>5.5555555555555598</v>
      </c>
      <c r="K11" s="188">
        <v>0</v>
      </c>
      <c r="L11" s="188">
        <v>38.8888888888889</v>
      </c>
      <c r="M11" s="189">
        <v>0</v>
      </c>
      <c r="N11" s="188">
        <v>88.8888888888889</v>
      </c>
      <c r="O11" s="188">
        <v>0</v>
      </c>
      <c r="P11" s="188">
        <v>11.1111111111111</v>
      </c>
      <c r="Q11" s="188">
        <v>0</v>
      </c>
      <c r="R11" s="188">
        <v>0</v>
      </c>
      <c r="S11" s="188">
        <v>12.962962962962999</v>
      </c>
      <c r="T11" s="191">
        <v>0</v>
      </c>
      <c r="U11" s="28"/>
    </row>
    <row r="12" spans="1:24" s="29" customFormat="1" ht="21.95" customHeight="1" x14ac:dyDescent="0.2">
      <c r="A12" s="18" t="s">
        <v>40</v>
      </c>
      <c r="B12" s="186">
        <f>'3 Total Youth Part'!C12</f>
        <v>35</v>
      </c>
      <c r="C12" s="187">
        <v>45.161290322580598</v>
      </c>
      <c r="D12" s="188">
        <v>38.709677419354797</v>
      </c>
      <c r="E12" s="189">
        <v>16.129032258064498</v>
      </c>
      <c r="F12" s="189">
        <v>29.0322580645161</v>
      </c>
      <c r="G12" s="188">
        <v>22.580645161290299</v>
      </c>
      <c r="H12" s="188">
        <v>12.9032258064516</v>
      </c>
      <c r="I12" s="188">
        <v>3.2258064516128999</v>
      </c>
      <c r="J12" s="188">
        <v>51.612903225806399</v>
      </c>
      <c r="K12" s="188">
        <v>0</v>
      </c>
      <c r="L12" s="188">
        <v>19.354838709677399</v>
      </c>
      <c r="M12" s="192">
        <v>12.9032258064516</v>
      </c>
      <c r="N12" s="188">
        <v>77.419354838709694</v>
      </c>
      <c r="O12" s="188">
        <v>16.129032258064498</v>
      </c>
      <c r="P12" s="188">
        <v>19.354838709677399</v>
      </c>
      <c r="Q12" s="188">
        <v>3.2258064516128999</v>
      </c>
      <c r="R12" s="188">
        <v>9.67741935483871</v>
      </c>
      <c r="S12" s="188">
        <v>3.2258064516128999</v>
      </c>
      <c r="T12" s="191">
        <v>22.580645161290299</v>
      </c>
      <c r="U12" s="28"/>
    </row>
    <row r="13" spans="1:24" s="29" customFormat="1" ht="21.95" customHeight="1" x14ac:dyDescent="0.2">
      <c r="A13" s="18" t="s">
        <v>41</v>
      </c>
      <c r="B13" s="186">
        <f>'3 Total Youth Part'!C13</f>
        <v>57</v>
      </c>
      <c r="C13" s="187">
        <v>69.767441860465098</v>
      </c>
      <c r="D13" s="188">
        <v>25.581395348837201</v>
      </c>
      <c r="E13" s="189">
        <v>4.6511627906976702</v>
      </c>
      <c r="F13" s="189">
        <v>48.837209302325597</v>
      </c>
      <c r="G13" s="188">
        <v>25.581395348837201</v>
      </c>
      <c r="H13" s="188">
        <v>11.6279069767442</v>
      </c>
      <c r="I13" s="188">
        <v>20.930232558139501</v>
      </c>
      <c r="J13" s="188">
        <v>39.534883720930203</v>
      </c>
      <c r="K13" s="188">
        <v>51.162790697674403</v>
      </c>
      <c r="L13" s="188">
        <v>34.883720930232599</v>
      </c>
      <c r="M13" s="189">
        <v>20.930232558139501</v>
      </c>
      <c r="N13" s="188">
        <v>0</v>
      </c>
      <c r="O13" s="190">
        <v>4.6511627906976702</v>
      </c>
      <c r="P13" s="188">
        <v>6.9767441860465098</v>
      </c>
      <c r="Q13" s="188">
        <v>2.32558139534884</v>
      </c>
      <c r="R13" s="188">
        <v>4.6511627906976702</v>
      </c>
      <c r="S13" s="188">
        <v>2.32558139534884</v>
      </c>
      <c r="T13" s="191">
        <v>13.953488372093</v>
      </c>
      <c r="U13" s="28"/>
    </row>
    <row r="14" spans="1:24" s="29" customFormat="1" ht="21.95" customHeight="1" x14ac:dyDescent="0.2">
      <c r="A14" s="18" t="s">
        <v>42</v>
      </c>
      <c r="B14" s="186">
        <f>'3 Total Youth Part'!C14</f>
        <v>91</v>
      </c>
      <c r="C14" s="187">
        <v>54.1666666666667</v>
      </c>
      <c r="D14" s="188">
        <v>36.1111111111111</v>
      </c>
      <c r="E14" s="189">
        <v>9.7222222222222197</v>
      </c>
      <c r="F14" s="189">
        <v>40.2777777777778</v>
      </c>
      <c r="G14" s="188">
        <v>47.2222222222222</v>
      </c>
      <c r="H14" s="188">
        <v>41.6666666666667</v>
      </c>
      <c r="I14" s="188">
        <v>1.3888888888888899</v>
      </c>
      <c r="J14" s="188">
        <v>16.6666666666667</v>
      </c>
      <c r="K14" s="188">
        <v>1.3888888888888899</v>
      </c>
      <c r="L14" s="188">
        <v>66.6666666666667</v>
      </c>
      <c r="M14" s="192">
        <v>5.5555555555555598</v>
      </c>
      <c r="N14" s="188">
        <v>58.3333333333333</v>
      </c>
      <c r="O14" s="188">
        <v>8.3333333333333304</v>
      </c>
      <c r="P14" s="188">
        <v>13.8888888888889</v>
      </c>
      <c r="Q14" s="188">
        <v>0</v>
      </c>
      <c r="R14" s="188">
        <v>12.5</v>
      </c>
      <c r="S14" s="188">
        <v>9.7222222222222197</v>
      </c>
      <c r="T14" s="191">
        <v>1.3888888888888899</v>
      </c>
      <c r="U14" s="28"/>
    </row>
    <row r="15" spans="1:24" s="29" customFormat="1" ht="21.95" customHeight="1" x14ac:dyDescent="0.2">
      <c r="A15" s="18" t="s">
        <v>43</v>
      </c>
      <c r="B15" s="186">
        <f>'3 Total Youth Part'!C15</f>
        <v>407</v>
      </c>
      <c r="C15" s="187">
        <v>78.930817610062903</v>
      </c>
      <c r="D15" s="188">
        <v>13.522012578616399</v>
      </c>
      <c r="E15" s="189">
        <v>7.2327044025157203</v>
      </c>
      <c r="F15" s="189">
        <v>56.603773584905703</v>
      </c>
      <c r="G15" s="188">
        <v>61.320754716981099</v>
      </c>
      <c r="H15" s="188">
        <v>13.522012578616399</v>
      </c>
      <c r="I15" s="188">
        <v>0.62893081761006298</v>
      </c>
      <c r="J15" s="188">
        <v>14.7798742138365</v>
      </c>
      <c r="K15" s="188">
        <v>55.345911949685501</v>
      </c>
      <c r="L15" s="188">
        <v>38.050314465408803</v>
      </c>
      <c r="M15" s="189">
        <v>0</v>
      </c>
      <c r="N15" s="188">
        <v>96.540880503144606</v>
      </c>
      <c r="O15" s="188">
        <v>0</v>
      </c>
      <c r="P15" s="188">
        <v>9.4339622641509404</v>
      </c>
      <c r="Q15" s="188">
        <v>0</v>
      </c>
      <c r="R15" s="188">
        <v>8.8050314465408803</v>
      </c>
      <c r="S15" s="188">
        <v>0.31446540880503099</v>
      </c>
      <c r="T15" s="191">
        <v>0</v>
      </c>
      <c r="U15" s="28"/>
    </row>
    <row r="16" spans="1:24" s="29" customFormat="1" ht="21.95" customHeight="1" x14ac:dyDescent="0.2">
      <c r="A16" s="18" t="s">
        <v>44</v>
      </c>
      <c r="B16" s="186">
        <f>'3 Total Youth Part'!C16</f>
        <v>48</v>
      </c>
      <c r="C16" s="187">
        <v>31.914893617021299</v>
      </c>
      <c r="D16" s="188">
        <v>27.659574468085101</v>
      </c>
      <c r="E16" s="189">
        <v>40.425531914893597</v>
      </c>
      <c r="F16" s="189">
        <v>46.808510638297903</v>
      </c>
      <c r="G16" s="188">
        <v>63.829787234042499</v>
      </c>
      <c r="H16" s="188">
        <v>23.404255319148898</v>
      </c>
      <c r="I16" s="188">
        <v>4.2553191489361701</v>
      </c>
      <c r="J16" s="188">
        <v>19.148936170212799</v>
      </c>
      <c r="K16" s="188">
        <v>17.021276595744698</v>
      </c>
      <c r="L16" s="188">
        <v>0</v>
      </c>
      <c r="M16" s="189">
        <v>4.2553191489361701</v>
      </c>
      <c r="N16" s="188">
        <v>0</v>
      </c>
      <c r="O16" s="188">
        <v>4.2553191489361701</v>
      </c>
      <c r="P16" s="188">
        <v>6.3829787234042596</v>
      </c>
      <c r="Q16" s="190">
        <v>0</v>
      </c>
      <c r="R16" s="188">
        <v>2.12765957446809</v>
      </c>
      <c r="S16" s="188">
        <v>12.7659574468085</v>
      </c>
      <c r="T16" s="191">
        <v>78.723404255319195</v>
      </c>
      <c r="U16" s="28"/>
    </row>
    <row r="17" spans="1:28" s="29" customFormat="1" ht="21.95" customHeight="1" x14ac:dyDescent="0.2">
      <c r="A17" s="18" t="s">
        <v>45</v>
      </c>
      <c r="B17" s="186">
        <f>'3 Total Youth Part'!C17</f>
        <v>59</v>
      </c>
      <c r="C17" s="187">
        <v>16.6666666666667</v>
      </c>
      <c r="D17" s="188">
        <v>33.3333333333333</v>
      </c>
      <c r="E17" s="189">
        <v>50</v>
      </c>
      <c r="F17" s="189">
        <v>38.8888888888889</v>
      </c>
      <c r="G17" s="188">
        <v>27.7777777777778</v>
      </c>
      <c r="H17" s="188">
        <v>38.8888888888889</v>
      </c>
      <c r="I17" s="188">
        <v>11.1111111111111</v>
      </c>
      <c r="J17" s="188">
        <v>61.1111111111111</v>
      </c>
      <c r="K17" s="188">
        <v>0</v>
      </c>
      <c r="L17" s="188">
        <v>27.7777777777778</v>
      </c>
      <c r="M17" s="189">
        <v>5.5555555555555598</v>
      </c>
      <c r="N17" s="188">
        <v>11.1111111111111</v>
      </c>
      <c r="O17" s="188">
        <v>11.1111111111111</v>
      </c>
      <c r="P17" s="188">
        <v>11.1111111111111</v>
      </c>
      <c r="Q17" s="190">
        <v>0</v>
      </c>
      <c r="R17" s="188">
        <v>22.2222222222222</v>
      </c>
      <c r="S17" s="188">
        <v>11.1111111111111</v>
      </c>
      <c r="T17" s="191">
        <v>5.5555555555555598</v>
      </c>
      <c r="U17" s="28"/>
    </row>
    <row r="18" spans="1:28" s="29" customFormat="1" ht="21.95" customHeight="1" x14ac:dyDescent="0.2">
      <c r="A18" s="18" t="s">
        <v>46</v>
      </c>
      <c r="B18" s="186">
        <f>'3 Total Youth Part'!C18</f>
        <v>109</v>
      </c>
      <c r="C18" s="187">
        <v>45.2631578947368</v>
      </c>
      <c r="D18" s="188">
        <v>32.631578947368403</v>
      </c>
      <c r="E18" s="189">
        <v>22.105263157894701</v>
      </c>
      <c r="F18" s="189">
        <v>47.368421052631597</v>
      </c>
      <c r="G18" s="188">
        <v>43.157894736842103</v>
      </c>
      <c r="H18" s="188">
        <v>21.052631578947398</v>
      </c>
      <c r="I18" s="188">
        <v>0</v>
      </c>
      <c r="J18" s="188">
        <v>48.421052631579002</v>
      </c>
      <c r="K18" s="188">
        <v>10.526315789473699</v>
      </c>
      <c r="L18" s="188">
        <v>29.473684210526301</v>
      </c>
      <c r="M18" s="189">
        <v>1.0526315789473699</v>
      </c>
      <c r="N18" s="188">
        <v>8.4210526315789505</v>
      </c>
      <c r="O18" s="190">
        <v>3.1578947368421102</v>
      </c>
      <c r="P18" s="188">
        <v>21.052631578947398</v>
      </c>
      <c r="Q18" s="188">
        <v>1.0526315789473699</v>
      </c>
      <c r="R18" s="188">
        <v>4.2105263157894699</v>
      </c>
      <c r="S18" s="188">
        <v>21.052631578947398</v>
      </c>
      <c r="T18" s="191">
        <v>6.3157894736842097</v>
      </c>
      <c r="U18" s="28"/>
    </row>
    <row r="19" spans="1:28" s="29" customFormat="1" ht="21.95" customHeight="1" x14ac:dyDescent="0.2">
      <c r="A19" s="18" t="s">
        <v>47</v>
      </c>
      <c r="B19" s="186">
        <f>'3 Total Youth Part'!C19</f>
        <v>38</v>
      </c>
      <c r="C19" s="187">
        <v>27.586206896551701</v>
      </c>
      <c r="D19" s="188">
        <v>31.034482758620701</v>
      </c>
      <c r="E19" s="189">
        <v>41.379310344827601</v>
      </c>
      <c r="F19" s="189">
        <v>58.620689655172399</v>
      </c>
      <c r="G19" s="188">
        <v>44.827586206896498</v>
      </c>
      <c r="H19" s="188">
        <v>24.137931034482801</v>
      </c>
      <c r="I19" s="190">
        <v>6.8965517241379297</v>
      </c>
      <c r="J19" s="188">
        <v>10.3448275862069</v>
      </c>
      <c r="K19" s="188">
        <v>3.4482758620689702</v>
      </c>
      <c r="L19" s="188">
        <v>37.931034482758598</v>
      </c>
      <c r="M19" s="192">
        <v>3.4482758620689702</v>
      </c>
      <c r="N19" s="188">
        <v>68.965517241379303</v>
      </c>
      <c r="O19" s="188">
        <v>0</v>
      </c>
      <c r="P19" s="188">
        <v>20.689655172413801</v>
      </c>
      <c r="Q19" s="188">
        <v>0</v>
      </c>
      <c r="R19" s="190">
        <v>34.482758620689701</v>
      </c>
      <c r="S19" s="188">
        <v>41.379310344827601</v>
      </c>
      <c r="T19" s="191">
        <v>0</v>
      </c>
      <c r="U19" s="28"/>
    </row>
    <row r="20" spans="1:28" s="29" customFormat="1" ht="21.95" customHeight="1" x14ac:dyDescent="0.2">
      <c r="A20" s="18" t="s">
        <v>48</v>
      </c>
      <c r="B20" s="186">
        <f>'3 Total Youth Part'!C20</f>
        <v>88</v>
      </c>
      <c r="C20" s="187">
        <v>65.789473684210506</v>
      </c>
      <c r="D20" s="188">
        <v>18.421052631578899</v>
      </c>
      <c r="E20" s="189">
        <v>15.789473684210501</v>
      </c>
      <c r="F20" s="189">
        <v>48.684210526315802</v>
      </c>
      <c r="G20" s="188">
        <v>48.684210526315802</v>
      </c>
      <c r="H20" s="188">
        <v>22.3684210526316</v>
      </c>
      <c r="I20" s="188">
        <v>5.2631578947368398</v>
      </c>
      <c r="J20" s="188">
        <v>40.789473684210499</v>
      </c>
      <c r="K20" s="188">
        <v>0</v>
      </c>
      <c r="L20" s="188">
        <v>93.421052631578902</v>
      </c>
      <c r="M20" s="189">
        <v>2.6315789473684199</v>
      </c>
      <c r="N20" s="188">
        <v>72.368421052631604</v>
      </c>
      <c r="O20" s="188">
        <v>1.31578947368421</v>
      </c>
      <c r="P20" s="188">
        <v>15.789473684210501</v>
      </c>
      <c r="Q20" s="188">
        <v>0</v>
      </c>
      <c r="R20" s="188">
        <v>1.31578947368421</v>
      </c>
      <c r="S20" s="188">
        <v>6.5789473684210504</v>
      </c>
      <c r="T20" s="191">
        <v>11.842105263157899</v>
      </c>
      <c r="U20" s="28"/>
    </row>
    <row r="21" spans="1:28" s="29" customFormat="1" ht="21.95" customHeight="1" thickBot="1" x14ac:dyDescent="0.25">
      <c r="A21" s="49" t="s">
        <v>49</v>
      </c>
      <c r="B21" s="193">
        <f>'3 Total Youth Part'!C21</f>
        <v>133</v>
      </c>
      <c r="C21" s="194">
        <v>44.329896907216501</v>
      </c>
      <c r="D21" s="195">
        <v>34.020618556701002</v>
      </c>
      <c r="E21" s="196">
        <v>21.6494845360825</v>
      </c>
      <c r="F21" s="196">
        <v>47.422680412371101</v>
      </c>
      <c r="G21" s="195">
        <v>16.494845360824701</v>
      </c>
      <c r="H21" s="195">
        <v>35.051546391752602</v>
      </c>
      <c r="I21" s="197">
        <v>5.1546391752577296</v>
      </c>
      <c r="J21" s="195">
        <v>64.948453608247405</v>
      </c>
      <c r="K21" s="195">
        <v>7.2164948453608204</v>
      </c>
      <c r="L21" s="195">
        <v>36.082474226804102</v>
      </c>
      <c r="M21" s="198">
        <v>7.2164948453608204</v>
      </c>
      <c r="N21" s="195">
        <v>3.0927835051546402</v>
      </c>
      <c r="O21" s="195">
        <v>2.0618556701030899</v>
      </c>
      <c r="P21" s="195">
        <v>16.494845360824701</v>
      </c>
      <c r="Q21" s="195">
        <v>7.2164948453608204</v>
      </c>
      <c r="R21" s="195">
        <v>4.1237113402061896</v>
      </c>
      <c r="S21" s="197">
        <v>8.2474226804123703</v>
      </c>
      <c r="T21" s="199">
        <v>3.0927835051546402</v>
      </c>
      <c r="U21" s="28"/>
    </row>
    <row r="22" spans="1:28" s="29" customFormat="1" ht="21.95" customHeight="1" thickBot="1" x14ac:dyDescent="0.25">
      <c r="A22" s="200" t="s">
        <v>50</v>
      </c>
      <c r="B22" s="207">
        <f>SUM(B6:B21)</f>
        <v>1453</v>
      </c>
      <c r="C22" s="208">
        <v>53.721973094170401</v>
      </c>
      <c r="D22" s="209">
        <v>28.161434977578502</v>
      </c>
      <c r="E22" s="210">
        <v>18.026905829596402</v>
      </c>
      <c r="F22" s="210">
        <v>52.107623318385599</v>
      </c>
      <c r="G22" s="209">
        <v>42.331838565022402</v>
      </c>
      <c r="H22" s="209">
        <v>27.802690582959599</v>
      </c>
      <c r="I22" s="209">
        <v>3.4977578475336299</v>
      </c>
      <c r="J22" s="209">
        <v>28.3408071748879</v>
      </c>
      <c r="K22" s="209">
        <v>20.3587443946188</v>
      </c>
      <c r="L22" s="209">
        <v>43.587443946188301</v>
      </c>
      <c r="M22" s="210">
        <v>3.4080717488789198</v>
      </c>
      <c r="N22" s="209">
        <v>52.197309417040401</v>
      </c>
      <c r="O22" s="209">
        <v>2.6905829596412598</v>
      </c>
      <c r="P22" s="209">
        <v>14.2600896860987</v>
      </c>
      <c r="Q22" s="209">
        <v>1.25560538116592</v>
      </c>
      <c r="R22" s="209">
        <v>7.7130044843049301</v>
      </c>
      <c r="S22" s="209">
        <v>9.8654708520179408</v>
      </c>
      <c r="T22" s="211">
        <v>8.4304932735426004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zoomScale="90" zoomScaleNormal="90" workbookViewId="0">
      <selection activeCell="E6" sqref="E6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5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13"/>
      <c r="P1" s="13"/>
    </row>
    <row r="2" spans="1:18" ht="20.100000000000001" customHeight="1" x14ac:dyDescent="0.2">
      <c r="A2" s="234" t="s">
        <v>90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8" ht="20.100000000000001" customHeight="1" thickBot="1" x14ac:dyDescent="0.25">
      <c r="A3" s="231" t="s">
        <v>17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8" ht="16.5" customHeight="1" x14ac:dyDescent="0.2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18" ht="54" customHeight="1" thickBot="1" x14ac:dyDescent="0.2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1</v>
      </c>
      <c r="D6" s="21">
        <f>IF(B6&gt;0,(C6/B6),0)</f>
        <v>0</v>
      </c>
      <c r="E6" s="22">
        <v>0</v>
      </c>
      <c r="F6" s="23">
        <v>1</v>
      </c>
      <c r="G6" s="20">
        <v>1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1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1</v>
      </c>
      <c r="C7" s="32">
        <v>6</v>
      </c>
      <c r="D7" s="41">
        <f>IF(B7&gt;0,C7/B7,0)</f>
        <v>6</v>
      </c>
      <c r="E7" s="34">
        <v>5</v>
      </c>
      <c r="F7" s="35">
        <v>0</v>
      </c>
      <c r="G7" s="32">
        <v>1</v>
      </c>
      <c r="H7" s="32">
        <v>1</v>
      </c>
      <c r="I7" s="36">
        <v>4</v>
      </c>
      <c r="J7" s="35">
        <v>2</v>
      </c>
      <c r="K7" s="36">
        <v>3</v>
      </c>
      <c r="L7" s="37">
        <v>6</v>
      </c>
      <c r="M7" s="36">
        <v>4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0</v>
      </c>
      <c r="C8" s="40">
        <v>0</v>
      </c>
      <c r="D8" s="41">
        <f t="shared" ref="D8:D20" si="0">IF(B8&gt;0,C8/B8,0)</f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0</v>
      </c>
      <c r="C9" s="40">
        <v>0</v>
      </c>
      <c r="D9" s="41">
        <f t="shared" si="0"/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 t="shared" si="0"/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2</v>
      </c>
      <c r="D11" s="41">
        <f t="shared" si="0"/>
        <v>0</v>
      </c>
      <c r="E11" s="42">
        <v>2</v>
      </c>
      <c r="F11" s="43">
        <v>1</v>
      </c>
      <c r="G11" s="40">
        <v>2</v>
      </c>
      <c r="H11" s="43">
        <v>0</v>
      </c>
      <c r="I11" s="44">
        <v>1</v>
      </c>
      <c r="J11" s="43">
        <v>1</v>
      </c>
      <c r="K11" s="44">
        <v>2</v>
      </c>
      <c r="L11" s="45">
        <v>0</v>
      </c>
      <c r="M11" s="44">
        <v>2</v>
      </c>
      <c r="N11" s="46">
        <v>2</v>
      </c>
      <c r="O11" s="28"/>
    </row>
    <row r="12" spans="1:18" s="29" customFormat="1" ht="20.100000000000001" customHeight="1" x14ac:dyDescent="0.2">
      <c r="A12" s="18" t="s">
        <v>40</v>
      </c>
      <c r="B12" s="39">
        <v>0</v>
      </c>
      <c r="C12" s="40">
        <v>0</v>
      </c>
      <c r="D12" s="41">
        <f t="shared" si="0"/>
        <v>0</v>
      </c>
      <c r="E12" s="39">
        <v>0</v>
      </c>
      <c r="F12" s="43">
        <v>0</v>
      </c>
      <c r="G12" s="40">
        <v>0</v>
      </c>
      <c r="H12" s="43">
        <v>0</v>
      </c>
      <c r="I12" s="44">
        <v>0</v>
      </c>
      <c r="J12" s="40">
        <v>0</v>
      </c>
      <c r="K12" s="47">
        <v>0</v>
      </c>
      <c r="L12" s="45">
        <v>0</v>
      </c>
      <c r="M12" s="44">
        <v>0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25</v>
      </c>
      <c r="C13" s="40">
        <v>25</v>
      </c>
      <c r="D13" s="41">
        <f t="shared" si="0"/>
        <v>1</v>
      </c>
      <c r="E13" s="42">
        <v>25</v>
      </c>
      <c r="F13" s="43">
        <v>25</v>
      </c>
      <c r="G13" s="40">
        <v>25</v>
      </c>
      <c r="H13" s="43">
        <v>25</v>
      </c>
      <c r="I13" s="44">
        <v>25</v>
      </c>
      <c r="J13" s="43">
        <v>25</v>
      </c>
      <c r="K13" s="44">
        <v>25</v>
      </c>
      <c r="L13" s="45">
        <v>25</v>
      </c>
      <c r="M13" s="44">
        <v>25</v>
      </c>
      <c r="N13" s="46">
        <v>25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4</v>
      </c>
      <c r="D14" s="41">
        <f t="shared" si="0"/>
        <v>0</v>
      </c>
      <c r="E14" s="42">
        <v>4</v>
      </c>
      <c r="F14" s="43">
        <v>0</v>
      </c>
      <c r="G14" s="40">
        <v>3</v>
      </c>
      <c r="H14" s="43">
        <v>3</v>
      </c>
      <c r="I14" s="44">
        <v>3</v>
      </c>
      <c r="J14" s="43">
        <v>3</v>
      </c>
      <c r="K14" s="44">
        <v>3</v>
      </c>
      <c r="L14" s="45">
        <v>3</v>
      </c>
      <c r="M14" s="44">
        <v>0</v>
      </c>
      <c r="N14" s="46">
        <v>3</v>
      </c>
      <c r="O14" s="28"/>
    </row>
    <row r="15" spans="1:18" s="29" customFormat="1" ht="20.100000000000001" customHeight="1" x14ac:dyDescent="0.2">
      <c r="A15" s="18" t="s">
        <v>43</v>
      </c>
      <c r="B15" s="39">
        <v>176</v>
      </c>
      <c r="C15" s="40">
        <v>197</v>
      </c>
      <c r="D15" s="41">
        <f t="shared" si="0"/>
        <v>1.1193181818181819</v>
      </c>
      <c r="E15" s="42">
        <v>165</v>
      </c>
      <c r="F15" s="43">
        <v>1</v>
      </c>
      <c r="G15" s="40">
        <v>161</v>
      </c>
      <c r="H15" s="43">
        <v>116</v>
      </c>
      <c r="I15" s="44">
        <v>164</v>
      </c>
      <c r="J15" s="43">
        <v>118</v>
      </c>
      <c r="K15" s="44">
        <v>93</v>
      </c>
      <c r="L15" s="45">
        <v>112</v>
      </c>
      <c r="M15" s="44">
        <v>107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10</v>
      </c>
      <c r="C16" s="40">
        <v>9</v>
      </c>
      <c r="D16" s="41">
        <f t="shared" si="0"/>
        <v>0.9</v>
      </c>
      <c r="E16" s="42">
        <v>9</v>
      </c>
      <c r="F16" s="43">
        <v>0</v>
      </c>
      <c r="G16" s="40">
        <v>9</v>
      </c>
      <c r="H16" s="43">
        <v>9</v>
      </c>
      <c r="I16" s="44">
        <v>9</v>
      </c>
      <c r="J16" s="43">
        <v>9</v>
      </c>
      <c r="K16" s="44">
        <v>9</v>
      </c>
      <c r="L16" s="45">
        <v>9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10</v>
      </c>
      <c r="C17" s="40">
        <v>8</v>
      </c>
      <c r="D17" s="41">
        <f t="shared" si="0"/>
        <v>0.8</v>
      </c>
      <c r="E17" s="42">
        <v>8</v>
      </c>
      <c r="F17" s="43">
        <v>0</v>
      </c>
      <c r="G17" s="40">
        <v>0</v>
      </c>
      <c r="H17" s="43">
        <v>8</v>
      </c>
      <c r="I17" s="44">
        <v>8</v>
      </c>
      <c r="J17" s="43">
        <v>8</v>
      </c>
      <c r="K17" s="44">
        <v>8</v>
      </c>
      <c r="L17" s="45">
        <v>8</v>
      </c>
      <c r="M17" s="44">
        <v>8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24</v>
      </c>
      <c r="C18" s="40">
        <v>11</v>
      </c>
      <c r="D18" s="41">
        <f t="shared" si="0"/>
        <v>0.45833333333333331</v>
      </c>
      <c r="E18" s="42">
        <v>9</v>
      </c>
      <c r="F18" s="43">
        <v>9</v>
      </c>
      <c r="G18" s="40">
        <v>9</v>
      </c>
      <c r="H18" s="43">
        <v>11</v>
      </c>
      <c r="I18" s="44">
        <v>11</v>
      </c>
      <c r="J18" s="43">
        <v>7</v>
      </c>
      <c r="K18" s="44">
        <v>0</v>
      </c>
      <c r="L18" s="45">
        <v>9</v>
      </c>
      <c r="M18" s="44">
        <v>11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2</v>
      </c>
      <c r="D19" s="41">
        <f t="shared" si="0"/>
        <v>0</v>
      </c>
      <c r="E19" s="42">
        <v>2</v>
      </c>
      <c r="F19" s="43">
        <v>2</v>
      </c>
      <c r="G19" s="40">
        <v>2</v>
      </c>
      <c r="H19" s="43">
        <v>2</v>
      </c>
      <c r="I19" s="44">
        <v>0</v>
      </c>
      <c r="J19" s="43">
        <v>2</v>
      </c>
      <c r="K19" s="44">
        <v>2</v>
      </c>
      <c r="L19" s="45">
        <v>2</v>
      </c>
      <c r="M19" s="44">
        <v>2</v>
      </c>
      <c r="N19" s="46">
        <v>2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 t="shared" si="0"/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40</v>
      </c>
      <c r="C21" s="51">
        <v>24</v>
      </c>
      <c r="D21" s="52">
        <f>IF(B21&gt;0,C21/B21,0)</f>
        <v>0.6</v>
      </c>
      <c r="E21" s="53">
        <v>1</v>
      </c>
      <c r="F21" s="54">
        <v>4</v>
      </c>
      <c r="G21" s="51">
        <v>10</v>
      </c>
      <c r="H21" s="54">
        <v>3</v>
      </c>
      <c r="I21" s="55">
        <v>10</v>
      </c>
      <c r="J21" s="54">
        <v>9</v>
      </c>
      <c r="K21" s="55">
        <v>4</v>
      </c>
      <c r="L21" s="56">
        <v>0</v>
      </c>
      <c r="M21" s="55">
        <v>6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286</v>
      </c>
      <c r="C22" s="60">
        <f>SUM(C6:C21)</f>
        <v>289</v>
      </c>
      <c r="D22" s="61">
        <f t="shared" ref="D22" si="1">(C22/B22)</f>
        <v>1.0104895104895104</v>
      </c>
      <c r="E22" s="60">
        <f>SUM(E6:E21)</f>
        <v>230</v>
      </c>
      <c r="F22" s="60">
        <f t="shared" ref="F22:N22" si="2">SUM(F6:F21)</f>
        <v>43</v>
      </c>
      <c r="G22" s="60">
        <f t="shared" si="2"/>
        <v>223</v>
      </c>
      <c r="H22" s="60">
        <f t="shared" si="2"/>
        <v>178</v>
      </c>
      <c r="I22" s="60">
        <f t="shared" si="2"/>
        <v>235</v>
      </c>
      <c r="J22" s="60">
        <f t="shared" si="2"/>
        <v>184</v>
      </c>
      <c r="K22" s="60">
        <f t="shared" si="2"/>
        <v>149</v>
      </c>
      <c r="L22" s="60">
        <f t="shared" si="2"/>
        <v>174</v>
      </c>
      <c r="M22" s="60">
        <f t="shared" si="2"/>
        <v>166</v>
      </c>
      <c r="N22" s="62">
        <f t="shared" si="2"/>
        <v>32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5" t="str">
        <f>+'1 In School Youth Part'!A1:N1</f>
        <v>TAB 7 - WIOA TITLE I PARTICIPANT SUMMARY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18" s="66" customFormat="1" ht="21" customHeight="1" x14ac:dyDescent="0.2">
      <c r="A2" s="234" t="str">
        <f>'1 In School Youth Part'!$A$2</f>
        <v>FY25 QUARTER ENDING MARCH 31, 2025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</row>
    <row r="3" spans="1:18" s="66" customFormat="1" ht="18.75" customHeight="1" thickBot="1" x14ac:dyDescent="0.25">
      <c r="A3" s="231" t="s">
        <v>52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8" ht="16.5" customHeight="1" x14ac:dyDescent="0.2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18" ht="56.25" customHeight="1" thickBot="1" x14ac:dyDescent="0.2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48</v>
      </c>
      <c r="C6" s="20">
        <v>40</v>
      </c>
      <c r="D6" s="21">
        <f t="shared" ref="D6:D22" si="0">(C6/B6)</f>
        <v>0.83333333333333337</v>
      </c>
      <c r="E6" s="22">
        <v>0</v>
      </c>
      <c r="F6" s="23">
        <v>24</v>
      </c>
      <c r="G6" s="20">
        <v>39</v>
      </c>
      <c r="H6" s="20">
        <v>6</v>
      </c>
      <c r="I6" s="24">
        <v>11</v>
      </c>
      <c r="J6" s="23">
        <v>2</v>
      </c>
      <c r="K6" s="25">
        <v>0</v>
      </c>
      <c r="L6" s="26">
        <v>0</v>
      </c>
      <c r="M6" s="24">
        <v>39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79</v>
      </c>
      <c r="C7" s="32">
        <v>133</v>
      </c>
      <c r="D7" s="33">
        <f t="shared" si="0"/>
        <v>1.6835443037974684</v>
      </c>
      <c r="E7" s="34">
        <v>125</v>
      </c>
      <c r="F7" s="35">
        <v>47</v>
      </c>
      <c r="G7" s="32">
        <v>22</v>
      </c>
      <c r="H7" s="32">
        <v>23</v>
      </c>
      <c r="I7" s="36">
        <v>60</v>
      </c>
      <c r="J7" s="35">
        <v>77</v>
      </c>
      <c r="K7" s="36">
        <v>88</v>
      </c>
      <c r="L7" s="37">
        <v>118</v>
      </c>
      <c r="M7" s="36">
        <v>120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32</v>
      </c>
      <c r="C8" s="40">
        <v>15</v>
      </c>
      <c r="D8" s="41">
        <f t="shared" si="0"/>
        <v>0.46875</v>
      </c>
      <c r="E8" s="42">
        <v>0</v>
      </c>
      <c r="F8" s="43">
        <v>11</v>
      </c>
      <c r="G8" s="40">
        <v>0</v>
      </c>
      <c r="H8" s="43">
        <v>3</v>
      </c>
      <c r="I8" s="44">
        <v>3</v>
      </c>
      <c r="J8" s="43">
        <v>6</v>
      </c>
      <c r="K8" s="44">
        <v>0</v>
      </c>
      <c r="L8" s="45">
        <v>0</v>
      </c>
      <c r="M8" s="44">
        <v>11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75</v>
      </c>
      <c r="C9" s="40">
        <v>40</v>
      </c>
      <c r="D9" s="41">
        <f t="shared" si="0"/>
        <v>0.53333333333333333</v>
      </c>
      <c r="E9" s="42">
        <v>0</v>
      </c>
      <c r="F9" s="43">
        <v>0</v>
      </c>
      <c r="G9" s="40">
        <v>2</v>
      </c>
      <c r="H9" s="43">
        <v>0</v>
      </c>
      <c r="I9" s="44">
        <v>2</v>
      </c>
      <c r="J9" s="43">
        <v>26</v>
      </c>
      <c r="K9" s="44">
        <v>2</v>
      </c>
      <c r="L9" s="45">
        <v>2</v>
      </c>
      <c r="M9" s="44">
        <v>0</v>
      </c>
      <c r="N9" s="46">
        <v>2</v>
      </c>
      <c r="O9" s="28"/>
    </row>
    <row r="10" spans="1:18" s="29" customFormat="1" ht="20.100000000000001" customHeight="1" x14ac:dyDescent="0.2">
      <c r="A10" s="18" t="s">
        <v>38</v>
      </c>
      <c r="B10" s="39">
        <v>84</v>
      </c>
      <c r="C10" s="40">
        <v>80</v>
      </c>
      <c r="D10" s="41">
        <f t="shared" si="0"/>
        <v>0.95238095238095233</v>
      </c>
      <c r="E10" s="42">
        <v>80</v>
      </c>
      <c r="F10" s="43">
        <v>80</v>
      </c>
      <c r="G10" s="40">
        <v>80</v>
      </c>
      <c r="H10" s="43">
        <v>80</v>
      </c>
      <c r="I10" s="44">
        <v>80</v>
      </c>
      <c r="J10" s="43">
        <v>80</v>
      </c>
      <c r="K10" s="44">
        <v>80</v>
      </c>
      <c r="L10" s="45">
        <v>80</v>
      </c>
      <c r="M10" s="44">
        <v>2</v>
      </c>
      <c r="N10" s="46">
        <v>80</v>
      </c>
      <c r="O10" s="28"/>
    </row>
    <row r="11" spans="1:18" s="29" customFormat="1" ht="20.100000000000001" customHeight="1" x14ac:dyDescent="0.2">
      <c r="A11" s="18" t="s">
        <v>39</v>
      </c>
      <c r="B11" s="39">
        <v>108</v>
      </c>
      <c r="C11" s="40">
        <v>71</v>
      </c>
      <c r="D11" s="41">
        <f t="shared" si="0"/>
        <v>0.65740740740740744</v>
      </c>
      <c r="E11" s="42">
        <v>64</v>
      </c>
      <c r="F11" s="43">
        <v>39</v>
      </c>
      <c r="G11" s="40">
        <v>61</v>
      </c>
      <c r="H11" s="43">
        <v>0</v>
      </c>
      <c r="I11" s="44">
        <v>33</v>
      </c>
      <c r="J11" s="43">
        <v>42</v>
      </c>
      <c r="K11" s="44">
        <v>62</v>
      </c>
      <c r="L11" s="45">
        <v>0</v>
      </c>
      <c r="M11" s="44">
        <v>64</v>
      </c>
      <c r="N11" s="46">
        <v>57</v>
      </c>
      <c r="O11" s="28"/>
    </row>
    <row r="12" spans="1:18" s="29" customFormat="1" ht="20.100000000000001" customHeight="1" x14ac:dyDescent="0.2">
      <c r="A12" s="18" t="s">
        <v>40</v>
      </c>
      <c r="B12" s="39">
        <v>55</v>
      </c>
      <c r="C12" s="40">
        <v>35</v>
      </c>
      <c r="D12" s="41">
        <f t="shared" si="0"/>
        <v>0.63636363636363635</v>
      </c>
      <c r="E12" s="39">
        <v>24</v>
      </c>
      <c r="F12" s="43">
        <v>22</v>
      </c>
      <c r="G12" s="40">
        <v>22</v>
      </c>
      <c r="H12" s="43">
        <v>5</v>
      </c>
      <c r="I12" s="44">
        <v>8</v>
      </c>
      <c r="J12" s="40">
        <v>24</v>
      </c>
      <c r="K12" s="47">
        <v>20</v>
      </c>
      <c r="L12" s="45">
        <v>26</v>
      </c>
      <c r="M12" s="44">
        <v>18</v>
      </c>
      <c r="N12" s="48">
        <v>7</v>
      </c>
      <c r="O12" s="28"/>
    </row>
    <row r="13" spans="1:18" s="29" customFormat="1" ht="20.100000000000001" customHeight="1" x14ac:dyDescent="0.2">
      <c r="A13" s="18" t="s">
        <v>41</v>
      </c>
      <c r="B13" s="39">
        <v>33</v>
      </c>
      <c r="C13" s="40">
        <v>32</v>
      </c>
      <c r="D13" s="41">
        <f t="shared" si="0"/>
        <v>0.96969696969696972</v>
      </c>
      <c r="E13" s="42">
        <v>31</v>
      </c>
      <c r="F13" s="43">
        <v>31</v>
      </c>
      <c r="G13" s="40">
        <v>31</v>
      </c>
      <c r="H13" s="43">
        <v>16</v>
      </c>
      <c r="I13" s="44">
        <v>31</v>
      </c>
      <c r="J13" s="43">
        <v>31</v>
      </c>
      <c r="K13" s="44">
        <v>31</v>
      </c>
      <c r="L13" s="45">
        <v>31</v>
      </c>
      <c r="M13" s="44">
        <v>31</v>
      </c>
      <c r="N13" s="46">
        <v>31</v>
      </c>
      <c r="O13" s="28"/>
    </row>
    <row r="14" spans="1:18" s="29" customFormat="1" ht="20.100000000000001" customHeight="1" x14ac:dyDescent="0.2">
      <c r="A14" s="18" t="s">
        <v>42</v>
      </c>
      <c r="B14" s="39">
        <v>100</v>
      </c>
      <c r="C14" s="40">
        <v>87</v>
      </c>
      <c r="D14" s="41">
        <f t="shared" si="0"/>
        <v>0.87</v>
      </c>
      <c r="E14" s="42">
        <v>74</v>
      </c>
      <c r="F14" s="43">
        <v>19</v>
      </c>
      <c r="G14" s="40">
        <v>39</v>
      </c>
      <c r="H14" s="43">
        <v>37</v>
      </c>
      <c r="I14" s="44">
        <v>43</v>
      </c>
      <c r="J14" s="43">
        <v>47</v>
      </c>
      <c r="K14" s="44">
        <v>39</v>
      </c>
      <c r="L14" s="45">
        <v>39</v>
      </c>
      <c r="M14" s="44">
        <v>20</v>
      </c>
      <c r="N14" s="46">
        <v>32</v>
      </c>
      <c r="O14" s="28"/>
    </row>
    <row r="15" spans="1:18" s="29" customFormat="1" ht="20.100000000000001" customHeight="1" x14ac:dyDescent="0.2">
      <c r="A15" s="18" t="s">
        <v>43</v>
      </c>
      <c r="B15" s="39">
        <v>200</v>
      </c>
      <c r="C15" s="40">
        <v>210</v>
      </c>
      <c r="D15" s="41">
        <f t="shared" si="0"/>
        <v>1.05</v>
      </c>
      <c r="E15" s="42">
        <v>201</v>
      </c>
      <c r="F15" s="43">
        <v>197</v>
      </c>
      <c r="G15" s="40">
        <v>132</v>
      </c>
      <c r="H15" s="43">
        <v>26</v>
      </c>
      <c r="I15" s="44">
        <v>110</v>
      </c>
      <c r="J15" s="43">
        <v>137</v>
      </c>
      <c r="K15" s="44">
        <v>79</v>
      </c>
      <c r="L15" s="45">
        <v>148</v>
      </c>
      <c r="M15" s="44">
        <v>151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92</v>
      </c>
      <c r="C16" s="40">
        <v>39</v>
      </c>
      <c r="D16" s="41">
        <f t="shared" si="0"/>
        <v>0.42391304347826086</v>
      </c>
      <c r="E16" s="42">
        <v>0</v>
      </c>
      <c r="F16" s="43">
        <v>12</v>
      </c>
      <c r="G16" s="40">
        <v>12</v>
      </c>
      <c r="H16" s="43">
        <v>12</v>
      </c>
      <c r="I16" s="44">
        <v>12</v>
      </c>
      <c r="J16" s="43">
        <v>36</v>
      </c>
      <c r="K16" s="44">
        <v>12</v>
      </c>
      <c r="L16" s="45">
        <v>12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71</v>
      </c>
      <c r="C17" s="40">
        <v>51</v>
      </c>
      <c r="D17" s="41">
        <f t="shared" si="0"/>
        <v>0.71830985915492962</v>
      </c>
      <c r="E17" s="42">
        <v>28</v>
      </c>
      <c r="F17" s="43">
        <v>18</v>
      </c>
      <c r="G17" s="40">
        <v>24</v>
      </c>
      <c r="H17" s="43">
        <v>6</v>
      </c>
      <c r="I17" s="44">
        <v>12</v>
      </c>
      <c r="J17" s="43">
        <v>51</v>
      </c>
      <c r="K17" s="44">
        <v>7</v>
      </c>
      <c r="L17" s="45">
        <v>5</v>
      </c>
      <c r="M17" s="44">
        <v>15</v>
      </c>
      <c r="N17" s="46">
        <v>7</v>
      </c>
      <c r="O17" s="28"/>
    </row>
    <row r="18" spans="1:22" s="29" customFormat="1" ht="20.100000000000001" customHeight="1" x14ac:dyDescent="0.2">
      <c r="A18" s="18" t="s">
        <v>46</v>
      </c>
      <c r="B18" s="39">
        <v>126</v>
      </c>
      <c r="C18" s="40">
        <v>98</v>
      </c>
      <c r="D18" s="41">
        <f t="shared" si="0"/>
        <v>0.77777777777777779</v>
      </c>
      <c r="E18" s="42">
        <v>64</v>
      </c>
      <c r="F18" s="43">
        <v>38</v>
      </c>
      <c r="G18" s="40">
        <v>20</v>
      </c>
      <c r="H18" s="43">
        <v>51</v>
      </c>
      <c r="I18" s="44">
        <v>50</v>
      </c>
      <c r="J18" s="43">
        <v>39</v>
      </c>
      <c r="K18" s="44">
        <v>3</v>
      </c>
      <c r="L18" s="45">
        <v>32</v>
      </c>
      <c r="M18" s="44">
        <v>27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57</v>
      </c>
      <c r="C19" s="40">
        <v>36</v>
      </c>
      <c r="D19" s="41">
        <f t="shared" si="0"/>
        <v>0.63157894736842102</v>
      </c>
      <c r="E19" s="42">
        <v>36</v>
      </c>
      <c r="F19" s="43">
        <v>36</v>
      </c>
      <c r="G19" s="40">
        <v>34</v>
      </c>
      <c r="H19" s="43">
        <v>36</v>
      </c>
      <c r="I19" s="44">
        <v>1</v>
      </c>
      <c r="J19" s="43">
        <v>36</v>
      </c>
      <c r="K19" s="44">
        <v>35</v>
      </c>
      <c r="L19" s="45">
        <v>36</v>
      </c>
      <c r="M19" s="44">
        <v>36</v>
      </c>
      <c r="N19" s="46">
        <v>36</v>
      </c>
      <c r="O19" s="28"/>
    </row>
    <row r="20" spans="1:22" s="29" customFormat="1" ht="20.100000000000001" customHeight="1" x14ac:dyDescent="0.2">
      <c r="A20" s="18" t="s">
        <v>48</v>
      </c>
      <c r="B20" s="39">
        <v>79</v>
      </c>
      <c r="C20" s="40">
        <v>88</v>
      </c>
      <c r="D20" s="41">
        <f t="shared" si="0"/>
        <v>1.1139240506329113</v>
      </c>
      <c r="E20" s="42">
        <v>88</v>
      </c>
      <c r="F20" s="43">
        <v>85</v>
      </c>
      <c r="G20" s="40">
        <v>76</v>
      </c>
      <c r="H20" s="43">
        <v>85</v>
      </c>
      <c r="I20" s="44">
        <v>85</v>
      </c>
      <c r="J20" s="43">
        <v>64</v>
      </c>
      <c r="K20" s="44">
        <v>82</v>
      </c>
      <c r="L20" s="45">
        <v>49</v>
      </c>
      <c r="M20" s="44">
        <v>84</v>
      </c>
      <c r="N20" s="46">
        <v>80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120</v>
      </c>
      <c r="C21" s="51">
        <v>109</v>
      </c>
      <c r="D21" s="52">
        <f t="shared" si="0"/>
        <v>0.90833333333333333</v>
      </c>
      <c r="E21" s="53">
        <v>28</v>
      </c>
      <c r="F21" s="54">
        <v>37</v>
      </c>
      <c r="G21" s="51">
        <v>56</v>
      </c>
      <c r="H21" s="54">
        <v>14</v>
      </c>
      <c r="I21" s="55">
        <v>46</v>
      </c>
      <c r="J21" s="54">
        <v>36</v>
      </c>
      <c r="K21" s="55">
        <v>36</v>
      </c>
      <c r="L21" s="56">
        <v>0</v>
      </c>
      <c r="M21" s="55">
        <v>10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1359</v>
      </c>
      <c r="C22" s="60">
        <f>SUM(C6:C21)</f>
        <v>1164</v>
      </c>
      <c r="D22" s="61">
        <f t="shared" si="0"/>
        <v>0.85651214128035325</v>
      </c>
      <c r="E22" s="60">
        <f>SUM(E6:E21)</f>
        <v>843</v>
      </c>
      <c r="F22" s="60">
        <f t="shared" ref="F22:N22" si="1">SUM(F6:F21)</f>
        <v>696</v>
      </c>
      <c r="G22" s="60">
        <f t="shared" si="1"/>
        <v>650</v>
      </c>
      <c r="H22" s="60">
        <f t="shared" si="1"/>
        <v>400</v>
      </c>
      <c r="I22" s="60">
        <f t="shared" si="1"/>
        <v>587</v>
      </c>
      <c r="J22" s="60">
        <f t="shared" si="1"/>
        <v>734</v>
      </c>
      <c r="K22" s="60">
        <f t="shared" si="1"/>
        <v>576</v>
      </c>
      <c r="L22" s="60">
        <f t="shared" si="1"/>
        <v>578</v>
      </c>
      <c r="M22" s="60">
        <f t="shared" si="1"/>
        <v>628</v>
      </c>
      <c r="N22" s="62">
        <f t="shared" si="1"/>
        <v>332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A24" sqref="A24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5" t="str">
        <f>+'1 In School Youth Part'!A1:N1</f>
        <v>TAB 7 - WIOA TITLE I PARTICIPANT SUMMARY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43" ht="20.100000000000001" customHeight="1" x14ac:dyDescent="0.2">
      <c r="A2" s="234" t="str">
        <f>'1 In School Youth Part'!$A$2</f>
        <v>FY25 QUARTER ENDING MARCH 31, 2025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</row>
    <row r="3" spans="1:43" ht="16.5" customHeight="1" thickBot="1" x14ac:dyDescent="0.25">
      <c r="A3" s="231" t="s">
        <v>53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43" ht="15" customHeight="1" x14ac:dyDescent="0.2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43" ht="54.75" customHeight="1" thickBot="1" x14ac:dyDescent="0.2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48</v>
      </c>
      <c r="C6" s="20">
        <f>+'1 In School Youth Part'!C6+'2 Out of School Youth Part'!C6</f>
        <v>41</v>
      </c>
      <c r="D6" s="21">
        <f t="shared" ref="D6:D22" si="0">(C6/B6)</f>
        <v>0.85416666666666663</v>
      </c>
      <c r="E6" s="67">
        <f>+'1 In School Youth Part'!E6+'2 Out of School Youth Part'!E6</f>
        <v>0</v>
      </c>
      <c r="F6" s="25">
        <f>+'1 In School Youth Part'!F6+'2 Out of School Youth Part'!F6</f>
        <v>25</v>
      </c>
      <c r="G6" s="47">
        <f>+'1 In School Youth Part'!G6+'2 Out of School Youth Part'!G6</f>
        <v>40</v>
      </c>
      <c r="H6" s="47">
        <f>+'1 In School Youth Part'!H6+'2 Out of School Youth Part'!H6</f>
        <v>6</v>
      </c>
      <c r="I6" s="47">
        <f>+'1 In School Youth Part'!I6+'2 Out of School Youth Part'!I6</f>
        <v>11</v>
      </c>
      <c r="J6" s="47">
        <f>+'1 In School Youth Part'!J6+'2 Out of School Youth Part'!J6</f>
        <v>2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40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80</v>
      </c>
      <c r="C7" s="32">
        <f>+'1 In School Youth Part'!C7+'2 Out of School Youth Part'!C7</f>
        <v>139</v>
      </c>
      <c r="D7" s="33">
        <f t="shared" si="0"/>
        <v>1.7375</v>
      </c>
      <c r="E7" s="69">
        <f>+'1 In School Youth Part'!E7+'2 Out of School Youth Part'!E7</f>
        <v>130</v>
      </c>
      <c r="F7" s="47">
        <f>+'1 In School Youth Part'!F7+'2 Out of School Youth Part'!F7</f>
        <v>47</v>
      </c>
      <c r="G7" s="47">
        <f>+'1 In School Youth Part'!G7+'2 Out of School Youth Part'!G7</f>
        <v>23</v>
      </c>
      <c r="H7" s="47">
        <f>+'1 In School Youth Part'!H7+'2 Out of School Youth Part'!H7</f>
        <v>24</v>
      </c>
      <c r="I7" s="47">
        <f>+'1 In School Youth Part'!I7+'2 Out of School Youth Part'!I7</f>
        <v>64</v>
      </c>
      <c r="J7" s="47">
        <f>+'1 In School Youth Part'!J7+'2 Out of School Youth Part'!J7</f>
        <v>79</v>
      </c>
      <c r="K7" s="47">
        <f>+'1 In School Youth Part'!K7+'2 Out of School Youth Part'!K7</f>
        <v>91</v>
      </c>
      <c r="L7" s="47">
        <f>+'1 In School Youth Part'!L7+'2 Out of School Youth Part'!L7</f>
        <v>124</v>
      </c>
      <c r="M7" s="47">
        <f>+'1 In School Youth Part'!M7+'2 Out of School Youth Part'!M7</f>
        <v>124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32</v>
      </c>
      <c r="C8" s="40">
        <f>+'1 In School Youth Part'!C8+'2 Out of School Youth Part'!C8</f>
        <v>15</v>
      </c>
      <c r="D8" s="41">
        <f t="shared" si="0"/>
        <v>0.46875</v>
      </c>
      <c r="E8" s="69">
        <f>+'1 In School Youth Part'!E8+'2 Out of School Youth Part'!E8</f>
        <v>0</v>
      </c>
      <c r="F8" s="47">
        <f>+'1 In School Youth Part'!F8+'2 Out of School Youth Part'!F8</f>
        <v>11</v>
      </c>
      <c r="G8" s="47">
        <f>+'1 In School Youth Part'!G8+'2 Out of School Youth Part'!G8</f>
        <v>0</v>
      </c>
      <c r="H8" s="47">
        <f>+'1 In School Youth Part'!H8+'2 Out of School Youth Part'!H8</f>
        <v>3</v>
      </c>
      <c r="I8" s="47">
        <f>+'1 In School Youth Part'!I8+'2 Out of School Youth Part'!I8</f>
        <v>3</v>
      </c>
      <c r="J8" s="47">
        <f>+'1 In School Youth Part'!J8+'2 Out of School Youth Part'!J8</f>
        <v>6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11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75</v>
      </c>
      <c r="C9" s="40">
        <f>+'1 In School Youth Part'!C9+'2 Out of School Youth Part'!C9</f>
        <v>40</v>
      </c>
      <c r="D9" s="41">
        <f t="shared" si="0"/>
        <v>0.53333333333333333</v>
      </c>
      <c r="E9" s="69">
        <f>+'1 In School Youth Part'!E9+'2 Out of School Youth Part'!E9</f>
        <v>0</v>
      </c>
      <c r="F9" s="47">
        <f>+'1 In School Youth Part'!F9+'2 Out of School Youth Part'!F9</f>
        <v>0</v>
      </c>
      <c r="G9" s="47">
        <f>+'1 In School Youth Part'!G9+'2 Out of School Youth Part'!G9</f>
        <v>2</v>
      </c>
      <c r="H9" s="47">
        <f>+'1 In School Youth Part'!H9+'2 Out of School Youth Part'!H9</f>
        <v>0</v>
      </c>
      <c r="I9" s="47">
        <f>+'1 In School Youth Part'!I9+'2 Out of School Youth Part'!I9</f>
        <v>2</v>
      </c>
      <c r="J9" s="47">
        <f>+'1 In School Youth Part'!J9+'2 Out of School Youth Part'!J9</f>
        <v>26</v>
      </c>
      <c r="K9" s="47">
        <f>+'1 In School Youth Part'!K9+'2 Out of School Youth Part'!K9</f>
        <v>2</v>
      </c>
      <c r="L9" s="47">
        <f>+'1 In School Youth Part'!L9+'2 Out of School Youth Part'!L9</f>
        <v>2</v>
      </c>
      <c r="M9" s="47">
        <f>+'1 In School Youth Part'!M9+'2 Out of School Youth Part'!M9</f>
        <v>0</v>
      </c>
      <c r="N9" s="70">
        <f>+'1 In School Youth Part'!N9+'2 Out of School Youth Part'!N9</f>
        <v>2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84</v>
      </c>
      <c r="C10" s="40">
        <f>+'1 In School Youth Part'!C10+'2 Out of School Youth Part'!C10</f>
        <v>80</v>
      </c>
      <c r="D10" s="41">
        <f t="shared" si="0"/>
        <v>0.95238095238095233</v>
      </c>
      <c r="E10" s="69">
        <f>+'1 In School Youth Part'!E10+'2 Out of School Youth Part'!E10</f>
        <v>80</v>
      </c>
      <c r="F10" s="47">
        <f>+'1 In School Youth Part'!F10+'2 Out of School Youth Part'!F10</f>
        <v>80</v>
      </c>
      <c r="G10" s="47">
        <f>+'1 In School Youth Part'!G10+'2 Out of School Youth Part'!G10</f>
        <v>80</v>
      </c>
      <c r="H10" s="47">
        <f>+'1 In School Youth Part'!H10+'2 Out of School Youth Part'!H10</f>
        <v>80</v>
      </c>
      <c r="I10" s="47">
        <f>+'1 In School Youth Part'!I10+'2 Out of School Youth Part'!I10</f>
        <v>80</v>
      </c>
      <c r="J10" s="47">
        <f>+'1 In School Youth Part'!J10+'2 Out of School Youth Part'!J10</f>
        <v>80</v>
      </c>
      <c r="K10" s="47">
        <f>+'1 In School Youth Part'!K10+'2 Out of School Youth Part'!K10</f>
        <v>80</v>
      </c>
      <c r="L10" s="47">
        <f>+'1 In School Youth Part'!L10+'2 Out of School Youth Part'!L10</f>
        <v>80</v>
      </c>
      <c r="M10" s="47">
        <f>+'1 In School Youth Part'!M10+'2 Out of School Youth Part'!M10</f>
        <v>2</v>
      </c>
      <c r="N10" s="70">
        <f>+'1 In School Youth Part'!N10+'2 Out of School Youth Part'!N10</f>
        <v>80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108</v>
      </c>
      <c r="C11" s="40">
        <f>+'1 In School Youth Part'!C11+'2 Out of School Youth Part'!C11</f>
        <v>73</v>
      </c>
      <c r="D11" s="41">
        <f t="shared" si="0"/>
        <v>0.67592592592592593</v>
      </c>
      <c r="E11" s="69">
        <f>+'1 In School Youth Part'!E11+'2 Out of School Youth Part'!E11</f>
        <v>66</v>
      </c>
      <c r="F11" s="47">
        <f>+'1 In School Youth Part'!F11+'2 Out of School Youth Part'!F11</f>
        <v>40</v>
      </c>
      <c r="G11" s="47">
        <f>+'1 In School Youth Part'!G11+'2 Out of School Youth Part'!G11</f>
        <v>63</v>
      </c>
      <c r="H11" s="47">
        <f>+'1 In School Youth Part'!H11+'2 Out of School Youth Part'!H11</f>
        <v>0</v>
      </c>
      <c r="I11" s="47">
        <f>+'1 In School Youth Part'!I11+'2 Out of School Youth Part'!I11</f>
        <v>34</v>
      </c>
      <c r="J11" s="47">
        <f>+'1 In School Youth Part'!J11+'2 Out of School Youth Part'!J11</f>
        <v>43</v>
      </c>
      <c r="K11" s="47">
        <f>+'1 In School Youth Part'!K11+'2 Out of School Youth Part'!K11</f>
        <v>64</v>
      </c>
      <c r="L11" s="47">
        <f>+'1 In School Youth Part'!L11+'2 Out of School Youth Part'!L11</f>
        <v>0</v>
      </c>
      <c r="M11" s="47">
        <f>+'1 In School Youth Part'!M11+'2 Out of School Youth Part'!M11</f>
        <v>66</v>
      </c>
      <c r="N11" s="70">
        <f>+'1 In School Youth Part'!N11+'2 Out of School Youth Part'!N11</f>
        <v>59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55</v>
      </c>
      <c r="C12" s="40">
        <f>+'1 In School Youth Part'!C12+'2 Out of School Youth Part'!C12</f>
        <v>35</v>
      </c>
      <c r="D12" s="41">
        <f t="shared" si="0"/>
        <v>0.63636363636363635</v>
      </c>
      <c r="E12" s="69">
        <f>+'1 In School Youth Part'!E12+'2 Out of School Youth Part'!E12</f>
        <v>24</v>
      </c>
      <c r="F12" s="47">
        <f>+'1 In School Youth Part'!F12+'2 Out of School Youth Part'!F12</f>
        <v>22</v>
      </c>
      <c r="G12" s="47">
        <f>+'1 In School Youth Part'!G12+'2 Out of School Youth Part'!G12</f>
        <v>22</v>
      </c>
      <c r="H12" s="47">
        <f>+'1 In School Youth Part'!H12+'2 Out of School Youth Part'!H12</f>
        <v>5</v>
      </c>
      <c r="I12" s="47">
        <f>+'1 In School Youth Part'!I12+'2 Out of School Youth Part'!I12</f>
        <v>8</v>
      </c>
      <c r="J12" s="47">
        <f>+'1 In School Youth Part'!J12+'2 Out of School Youth Part'!J12</f>
        <v>24</v>
      </c>
      <c r="K12" s="47">
        <f>+'1 In School Youth Part'!K12+'2 Out of School Youth Part'!K12</f>
        <v>20</v>
      </c>
      <c r="L12" s="47">
        <f>+'1 In School Youth Part'!L12+'2 Out of School Youth Part'!L12</f>
        <v>26</v>
      </c>
      <c r="M12" s="47">
        <f>+'1 In School Youth Part'!M12+'2 Out of School Youth Part'!M12</f>
        <v>18</v>
      </c>
      <c r="N12" s="70">
        <f>+'1 In School Youth Part'!N12+'2 Out of School Youth Part'!N12</f>
        <v>7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58</v>
      </c>
      <c r="C13" s="40">
        <f>+'1 In School Youth Part'!C13+'2 Out of School Youth Part'!C13</f>
        <v>57</v>
      </c>
      <c r="D13" s="41">
        <f t="shared" si="0"/>
        <v>0.98275862068965514</v>
      </c>
      <c r="E13" s="69">
        <f>+'1 In School Youth Part'!E13+'2 Out of School Youth Part'!E13</f>
        <v>56</v>
      </c>
      <c r="F13" s="47">
        <f>+'1 In School Youth Part'!F13+'2 Out of School Youth Part'!F13</f>
        <v>56</v>
      </c>
      <c r="G13" s="47">
        <f>+'1 In School Youth Part'!G13+'2 Out of School Youth Part'!G13</f>
        <v>56</v>
      </c>
      <c r="H13" s="47">
        <f>+'1 In School Youth Part'!H13+'2 Out of School Youth Part'!H13</f>
        <v>41</v>
      </c>
      <c r="I13" s="47">
        <f>+'1 In School Youth Part'!I13+'2 Out of School Youth Part'!I13</f>
        <v>56</v>
      </c>
      <c r="J13" s="47">
        <f>+'1 In School Youth Part'!J13+'2 Out of School Youth Part'!J13</f>
        <v>56</v>
      </c>
      <c r="K13" s="47">
        <f>+'1 In School Youth Part'!K13+'2 Out of School Youth Part'!K13</f>
        <v>56</v>
      </c>
      <c r="L13" s="47">
        <f>+'1 In School Youth Part'!L13+'2 Out of School Youth Part'!L13</f>
        <v>56</v>
      </c>
      <c r="M13" s="47">
        <f>+'1 In School Youth Part'!M13+'2 Out of School Youth Part'!M13</f>
        <v>56</v>
      </c>
      <c r="N13" s="70">
        <f>+'1 In School Youth Part'!N13+'2 Out of School Youth Part'!N13</f>
        <v>56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100</v>
      </c>
      <c r="C14" s="40">
        <f>+'1 In School Youth Part'!C14+'2 Out of School Youth Part'!C14</f>
        <v>91</v>
      </c>
      <c r="D14" s="41">
        <f t="shared" si="0"/>
        <v>0.91</v>
      </c>
      <c r="E14" s="69">
        <f>+'1 In School Youth Part'!E14+'2 Out of School Youth Part'!E14</f>
        <v>78</v>
      </c>
      <c r="F14" s="47">
        <f>+'1 In School Youth Part'!F14+'2 Out of School Youth Part'!F14</f>
        <v>19</v>
      </c>
      <c r="G14" s="47">
        <f>+'1 In School Youth Part'!G14+'2 Out of School Youth Part'!G14</f>
        <v>42</v>
      </c>
      <c r="H14" s="47">
        <f>+'1 In School Youth Part'!H14+'2 Out of School Youth Part'!H14</f>
        <v>40</v>
      </c>
      <c r="I14" s="47">
        <f>+'1 In School Youth Part'!I14+'2 Out of School Youth Part'!I14</f>
        <v>46</v>
      </c>
      <c r="J14" s="47">
        <f>+'1 In School Youth Part'!J14+'2 Out of School Youth Part'!J14</f>
        <v>50</v>
      </c>
      <c r="K14" s="47">
        <f>+'1 In School Youth Part'!K14+'2 Out of School Youth Part'!K14</f>
        <v>42</v>
      </c>
      <c r="L14" s="47">
        <f>+'1 In School Youth Part'!L14+'2 Out of School Youth Part'!L14</f>
        <v>42</v>
      </c>
      <c r="M14" s="47">
        <f>+'1 In School Youth Part'!M14+'2 Out of School Youth Part'!M14</f>
        <v>20</v>
      </c>
      <c r="N14" s="70">
        <f>+'1 In School Youth Part'!N14+'2 Out of School Youth Part'!N14</f>
        <v>35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376</v>
      </c>
      <c r="C15" s="40">
        <f>+'1 In School Youth Part'!C15+'2 Out of School Youth Part'!C15</f>
        <v>407</v>
      </c>
      <c r="D15" s="41">
        <f t="shared" si="0"/>
        <v>1.0824468085106382</v>
      </c>
      <c r="E15" s="69">
        <f>+'1 In School Youth Part'!E15+'2 Out of School Youth Part'!E15</f>
        <v>366</v>
      </c>
      <c r="F15" s="47">
        <f>+'1 In School Youth Part'!F15+'2 Out of School Youth Part'!F15</f>
        <v>198</v>
      </c>
      <c r="G15" s="47">
        <f>+'1 In School Youth Part'!G15+'2 Out of School Youth Part'!G15</f>
        <v>293</v>
      </c>
      <c r="H15" s="47">
        <f>+'1 In School Youth Part'!H15+'2 Out of School Youth Part'!H15</f>
        <v>142</v>
      </c>
      <c r="I15" s="47">
        <f>+'1 In School Youth Part'!I15+'2 Out of School Youth Part'!I15</f>
        <v>274</v>
      </c>
      <c r="J15" s="47">
        <f>+'1 In School Youth Part'!J15+'2 Out of School Youth Part'!J15</f>
        <v>255</v>
      </c>
      <c r="K15" s="47">
        <f>+'1 In School Youth Part'!K15+'2 Out of School Youth Part'!K15</f>
        <v>172</v>
      </c>
      <c r="L15" s="47">
        <f>+'1 In School Youth Part'!L15+'2 Out of School Youth Part'!L15</f>
        <v>260</v>
      </c>
      <c r="M15" s="47">
        <f>+'1 In School Youth Part'!M15+'2 Out of School Youth Part'!M15</f>
        <v>258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102</v>
      </c>
      <c r="C16" s="40">
        <f>+'1 In School Youth Part'!C16+'2 Out of School Youth Part'!C16</f>
        <v>48</v>
      </c>
      <c r="D16" s="41">
        <f t="shared" si="0"/>
        <v>0.47058823529411764</v>
      </c>
      <c r="E16" s="69">
        <f>+'1 In School Youth Part'!E16+'2 Out of School Youth Part'!E16</f>
        <v>9</v>
      </c>
      <c r="F16" s="47">
        <f>+'1 In School Youth Part'!F16+'2 Out of School Youth Part'!F16</f>
        <v>12</v>
      </c>
      <c r="G16" s="47">
        <f>+'1 In School Youth Part'!G16+'2 Out of School Youth Part'!G16</f>
        <v>21</v>
      </c>
      <c r="H16" s="47">
        <f>+'1 In School Youth Part'!H16+'2 Out of School Youth Part'!H16</f>
        <v>21</v>
      </c>
      <c r="I16" s="47">
        <f>+'1 In School Youth Part'!I16+'2 Out of School Youth Part'!I16</f>
        <v>21</v>
      </c>
      <c r="J16" s="47">
        <f>+'1 In School Youth Part'!J16+'2 Out of School Youth Part'!J16</f>
        <v>45</v>
      </c>
      <c r="K16" s="47">
        <f>+'1 In School Youth Part'!K16+'2 Out of School Youth Part'!K16</f>
        <v>21</v>
      </c>
      <c r="L16" s="47">
        <f>+'1 In School Youth Part'!L16+'2 Out of School Youth Part'!L16</f>
        <v>21</v>
      </c>
      <c r="M16" s="47">
        <f>+'1 In School Youth Part'!M16+'2 Out of School Youth Part'!M16</f>
        <v>0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81</v>
      </c>
      <c r="C17" s="40">
        <f>+'1 In School Youth Part'!C17+'2 Out of School Youth Part'!C17</f>
        <v>59</v>
      </c>
      <c r="D17" s="41">
        <f t="shared" si="0"/>
        <v>0.72839506172839508</v>
      </c>
      <c r="E17" s="69">
        <f>+'1 In School Youth Part'!E17+'2 Out of School Youth Part'!E17</f>
        <v>36</v>
      </c>
      <c r="F17" s="47">
        <f>+'1 In School Youth Part'!F17+'2 Out of School Youth Part'!F17</f>
        <v>18</v>
      </c>
      <c r="G17" s="47">
        <f>+'1 In School Youth Part'!G17+'2 Out of School Youth Part'!G17</f>
        <v>24</v>
      </c>
      <c r="H17" s="47">
        <f>+'1 In School Youth Part'!H17+'2 Out of School Youth Part'!H17</f>
        <v>14</v>
      </c>
      <c r="I17" s="47">
        <f>+'1 In School Youth Part'!I17+'2 Out of School Youth Part'!I17</f>
        <v>20</v>
      </c>
      <c r="J17" s="47">
        <f>+'1 In School Youth Part'!J17+'2 Out of School Youth Part'!J17</f>
        <v>59</v>
      </c>
      <c r="K17" s="47">
        <f>+'1 In School Youth Part'!K17+'2 Out of School Youth Part'!K17</f>
        <v>15</v>
      </c>
      <c r="L17" s="47">
        <f>+'1 In School Youth Part'!L17+'2 Out of School Youth Part'!L17</f>
        <v>13</v>
      </c>
      <c r="M17" s="47">
        <f>+'1 In School Youth Part'!M17+'2 Out of School Youth Part'!M17</f>
        <v>23</v>
      </c>
      <c r="N17" s="70">
        <f>+'1 In School Youth Part'!N17+'2 Out of School Youth Part'!N17</f>
        <v>7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150</v>
      </c>
      <c r="C18" s="40">
        <f>+'1 In School Youth Part'!C18+'2 Out of School Youth Part'!C18</f>
        <v>109</v>
      </c>
      <c r="D18" s="41">
        <f t="shared" si="0"/>
        <v>0.72666666666666668</v>
      </c>
      <c r="E18" s="69">
        <f>+'1 In School Youth Part'!E18+'2 Out of School Youth Part'!E18</f>
        <v>73</v>
      </c>
      <c r="F18" s="47">
        <f>+'1 In School Youth Part'!F18+'2 Out of School Youth Part'!F18</f>
        <v>47</v>
      </c>
      <c r="G18" s="47">
        <f>+'1 In School Youth Part'!G18+'2 Out of School Youth Part'!G18</f>
        <v>29</v>
      </c>
      <c r="H18" s="47">
        <f>+'1 In School Youth Part'!H18+'2 Out of School Youth Part'!H18</f>
        <v>62</v>
      </c>
      <c r="I18" s="47">
        <f>+'1 In School Youth Part'!I18+'2 Out of School Youth Part'!I18</f>
        <v>61</v>
      </c>
      <c r="J18" s="47">
        <f>+'1 In School Youth Part'!J18+'2 Out of School Youth Part'!J18</f>
        <v>46</v>
      </c>
      <c r="K18" s="47">
        <f>+'1 In School Youth Part'!K18+'2 Out of School Youth Part'!K18</f>
        <v>3</v>
      </c>
      <c r="L18" s="47">
        <f>+'1 In School Youth Part'!L18+'2 Out of School Youth Part'!L18</f>
        <v>41</v>
      </c>
      <c r="M18" s="47">
        <f>+'1 In School Youth Part'!M18+'2 Out of School Youth Part'!M18</f>
        <v>38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57</v>
      </c>
      <c r="C19" s="40">
        <f>+'1 In School Youth Part'!C19+'2 Out of School Youth Part'!C19</f>
        <v>38</v>
      </c>
      <c r="D19" s="41">
        <f t="shared" si="0"/>
        <v>0.66666666666666663</v>
      </c>
      <c r="E19" s="69">
        <f>+'1 In School Youth Part'!E19+'2 Out of School Youth Part'!E19</f>
        <v>38</v>
      </c>
      <c r="F19" s="47">
        <f>+'1 In School Youth Part'!F19+'2 Out of School Youth Part'!F19</f>
        <v>38</v>
      </c>
      <c r="G19" s="47">
        <f>+'1 In School Youth Part'!G19+'2 Out of School Youth Part'!G19</f>
        <v>36</v>
      </c>
      <c r="H19" s="47">
        <f>+'1 In School Youth Part'!H19+'2 Out of School Youth Part'!H19</f>
        <v>38</v>
      </c>
      <c r="I19" s="47">
        <f>+'1 In School Youth Part'!I19+'2 Out of School Youth Part'!I19</f>
        <v>1</v>
      </c>
      <c r="J19" s="47">
        <f>+'1 In School Youth Part'!J19+'2 Out of School Youth Part'!J19</f>
        <v>38</v>
      </c>
      <c r="K19" s="47">
        <f>+'1 In School Youth Part'!K19+'2 Out of School Youth Part'!K19</f>
        <v>37</v>
      </c>
      <c r="L19" s="47">
        <f>+'1 In School Youth Part'!L19+'2 Out of School Youth Part'!L19</f>
        <v>38</v>
      </c>
      <c r="M19" s="47">
        <f>+'1 In School Youth Part'!M19+'2 Out of School Youth Part'!M19</f>
        <v>38</v>
      </c>
      <c r="N19" s="70">
        <f>+'1 In School Youth Part'!N19+'2 Out of School Youth Part'!N19</f>
        <v>38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79</v>
      </c>
      <c r="C20" s="40">
        <f>+'1 In School Youth Part'!C20+'2 Out of School Youth Part'!C20</f>
        <v>88</v>
      </c>
      <c r="D20" s="41">
        <f t="shared" si="0"/>
        <v>1.1139240506329113</v>
      </c>
      <c r="E20" s="69">
        <f>+'1 In School Youth Part'!E20+'2 Out of School Youth Part'!E20</f>
        <v>88</v>
      </c>
      <c r="F20" s="47">
        <f>+'1 In School Youth Part'!F20+'2 Out of School Youth Part'!F20</f>
        <v>85</v>
      </c>
      <c r="G20" s="47">
        <f>+'1 In School Youth Part'!G20+'2 Out of School Youth Part'!G20</f>
        <v>76</v>
      </c>
      <c r="H20" s="47">
        <f>+'1 In School Youth Part'!H20+'2 Out of School Youth Part'!H20</f>
        <v>85</v>
      </c>
      <c r="I20" s="47">
        <f>+'1 In School Youth Part'!I20+'2 Out of School Youth Part'!I20</f>
        <v>85</v>
      </c>
      <c r="J20" s="47">
        <f>+'1 In School Youth Part'!J20+'2 Out of School Youth Part'!J20</f>
        <v>64</v>
      </c>
      <c r="K20" s="47">
        <f>+'1 In School Youth Part'!K20+'2 Out of School Youth Part'!K20</f>
        <v>82</v>
      </c>
      <c r="L20" s="47">
        <f>+'1 In School Youth Part'!L20+'2 Out of School Youth Part'!L20</f>
        <v>49</v>
      </c>
      <c r="M20" s="47">
        <f>+'1 In School Youth Part'!M20+'2 Out of School Youth Part'!M20</f>
        <v>84</v>
      </c>
      <c r="N20" s="70">
        <f>+'1 In School Youth Part'!N20+'2 Out of School Youth Part'!N20</f>
        <v>80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133</v>
      </c>
      <c r="D21" s="52">
        <f t="shared" si="0"/>
        <v>0.83125000000000004</v>
      </c>
      <c r="E21" s="69">
        <f>+'1 In School Youth Part'!E21+'2 Out of School Youth Part'!E21</f>
        <v>29</v>
      </c>
      <c r="F21" s="47">
        <f>+'1 In School Youth Part'!F21+'2 Out of School Youth Part'!F21</f>
        <v>41</v>
      </c>
      <c r="G21" s="47">
        <f>+'1 In School Youth Part'!G21+'2 Out of School Youth Part'!G21</f>
        <v>66</v>
      </c>
      <c r="H21" s="47">
        <f>+'1 In School Youth Part'!H21+'2 Out of School Youth Part'!H21</f>
        <v>17</v>
      </c>
      <c r="I21" s="47">
        <f>+'1 In School Youth Part'!I21+'2 Out of School Youth Part'!I21</f>
        <v>56</v>
      </c>
      <c r="J21" s="47">
        <f>+'1 In School Youth Part'!J21+'2 Out of School Youth Part'!J21</f>
        <v>45</v>
      </c>
      <c r="K21" s="47">
        <f>+'1 In School Youth Part'!K21+'2 Out of School Youth Part'!K21</f>
        <v>40</v>
      </c>
      <c r="L21" s="47">
        <f>+'1 In School Youth Part'!L21+'2 Out of School Youth Part'!L21</f>
        <v>0</v>
      </c>
      <c r="M21" s="47">
        <f>+'1 In School Youth Part'!M21+'2 Out of School Youth Part'!M21</f>
        <v>16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1645</v>
      </c>
      <c r="C22" s="60">
        <f>SUM(C6:C21)</f>
        <v>1453</v>
      </c>
      <c r="D22" s="61">
        <f t="shared" si="0"/>
        <v>0.88328267477203648</v>
      </c>
      <c r="E22" s="73">
        <f>SUM(E6:E21)</f>
        <v>1073</v>
      </c>
      <c r="F22" s="74">
        <f t="shared" ref="F22:N22" si="1">SUM(F6:F21)</f>
        <v>739</v>
      </c>
      <c r="G22" s="60">
        <f t="shared" si="1"/>
        <v>873</v>
      </c>
      <c r="H22" s="60">
        <f t="shared" si="1"/>
        <v>578</v>
      </c>
      <c r="I22" s="60">
        <f t="shared" si="1"/>
        <v>822</v>
      </c>
      <c r="J22" s="60">
        <f t="shared" si="1"/>
        <v>918</v>
      </c>
      <c r="K22" s="60">
        <f t="shared" si="1"/>
        <v>725</v>
      </c>
      <c r="L22" s="60">
        <f t="shared" si="1"/>
        <v>752</v>
      </c>
      <c r="M22" s="60">
        <f t="shared" si="1"/>
        <v>794</v>
      </c>
      <c r="N22" s="62">
        <f t="shared" si="1"/>
        <v>364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zoomScale="70" zoomScaleNormal="70" workbookViewId="0">
      <selection activeCell="A28" sqref="A28"/>
    </sheetView>
  </sheetViews>
  <sheetFormatPr defaultColWidth="9.140625" defaultRowHeight="12.75" x14ac:dyDescent="0.2"/>
  <cols>
    <col min="1" max="1" width="19.140625" style="1" customWidth="1"/>
    <col min="2" max="2" width="7.140625" style="118" customWidth="1"/>
    <col min="3" max="3" width="7.140625" style="1" customWidth="1"/>
    <col min="4" max="4" width="7.140625" style="119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19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1.95" customHeight="1" x14ac:dyDescent="0.2">
      <c r="A2" s="263" t="str">
        <f>'1 In School Youth Part'!$A$2</f>
        <v>FY25 QUARTER ENDING MARCH 31, 2025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1.95" customHeight="1" thickBot="1" x14ac:dyDescent="0.25">
      <c r="A3" s="248" t="s">
        <v>54</v>
      </c>
      <c r="B3" s="249"/>
      <c r="C3" s="249"/>
      <c r="D3" s="249"/>
      <c r="E3" s="249"/>
      <c r="F3" s="249"/>
      <c r="G3" s="249"/>
      <c r="H3" s="249"/>
      <c r="I3" s="249"/>
      <c r="J3" s="249"/>
      <c r="K3" s="232"/>
      <c r="L3" s="232"/>
      <c r="M3" s="232"/>
      <c r="N3" s="232"/>
      <c r="O3" s="233"/>
    </row>
    <row r="4" spans="1:17" ht="25.5" customHeight="1" x14ac:dyDescent="0.2">
      <c r="A4" s="237" t="s">
        <v>18</v>
      </c>
      <c r="B4" s="262" t="s">
        <v>55</v>
      </c>
      <c r="C4" s="262"/>
      <c r="D4" s="247"/>
      <c r="E4" s="246" t="s">
        <v>56</v>
      </c>
      <c r="F4" s="260"/>
      <c r="G4" s="261"/>
      <c r="H4" s="246" t="s">
        <v>57</v>
      </c>
      <c r="I4" s="247"/>
      <c r="J4" s="76" t="s">
        <v>58</v>
      </c>
      <c r="K4" s="259" t="s">
        <v>59</v>
      </c>
      <c r="L4" s="247"/>
      <c r="M4" s="215" t="s">
        <v>60</v>
      </c>
      <c r="N4" s="246" t="s">
        <v>61</v>
      </c>
      <c r="O4" s="261"/>
    </row>
    <row r="5" spans="1:17" ht="30" customHeight="1" thickBot="1" x14ac:dyDescent="0.25">
      <c r="A5" s="238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1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IF(C6&gt;0,(F6+I6)/(C6-J6),0)</f>
        <v>0</v>
      </c>
      <c r="M6" s="85">
        <v>0</v>
      </c>
      <c r="N6" s="31">
        <v>0</v>
      </c>
      <c r="O6" s="86">
        <v>1</v>
      </c>
      <c r="Q6" s="87"/>
    </row>
    <row r="7" spans="1:17" s="29" customFormat="1" ht="21.95" customHeight="1" x14ac:dyDescent="0.2">
      <c r="A7" s="30" t="s">
        <v>35</v>
      </c>
      <c r="B7" s="79">
        <v>1</v>
      </c>
      <c r="C7" s="80">
        <v>0</v>
      </c>
      <c r="D7" s="41">
        <f t="shared" ref="D7:D21" si="1">IF(B7&gt;0,C7/B7,0)</f>
        <v>0</v>
      </c>
      <c r="E7" s="31">
        <v>0</v>
      </c>
      <c r="F7" s="81">
        <v>0</v>
      </c>
      <c r="G7" s="41">
        <f t="shared" ref="G7:G20" si="2">IF(E7&gt;0,F7/E7,0)</f>
        <v>0</v>
      </c>
      <c r="H7" s="34">
        <v>0</v>
      </c>
      <c r="I7" s="82">
        <v>0</v>
      </c>
      <c r="J7" s="89">
        <v>0</v>
      </c>
      <c r="K7" s="84">
        <f t="shared" si="0"/>
        <v>0</v>
      </c>
      <c r="L7" s="33">
        <f t="shared" ref="L7:L22" si="3">IF(C7&gt;0,(F7+I7)/(C7-J7),0)</f>
        <v>0</v>
      </c>
      <c r="M7" s="85">
        <v>0</v>
      </c>
      <c r="N7" s="31">
        <v>1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0</v>
      </c>
      <c r="C8" s="47">
        <v>0</v>
      </c>
      <c r="D8" s="41">
        <f t="shared" si="1"/>
        <v>0</v>
      </c>
      <c r="E8" s="39">
        <v>0</v>
      </c>
      <c r="F8" s="91">
        <v>0</v>
      </c>
      <c r="G8" s="41">
        <f t="shared" si="2"/>
        <v>0</v>
      </c>
      <c r="H8" s="92">
        <v>0</v>
      </c>
      <c r="I8" s="93">
        <v>0</v>
      </c>
      <c r="J8" s="94">
        <v>0</v>
      </c>
      <c r="K8" s="84">
        <f t="shared" si="0"/>
        <v>0</v>
      </c>
      <c r="L8" s="33">
        <f t="shared" si="3"/>
        <v>0</v>
      </c>
      <c r="M8" s="95">
        <v>0</v>
      </c>
      <c r="N8" s="39">
        <v>0</v>
      </c>
      <c r="O8" s="70">
        <v>0</v>
      </c>
    </row>
    <row r="9" spans="1:17" s="29" customFormat="1" ht="21.95" customHeight="1" x14ac:dyDescent="0.2">
      <c r="A9" s="18" t="s">
        <v>37</v>
      </c>
      <c r="B9" s="90">
        <v>0</v>
      </c>
      <c r="C9" s="47">
        <v>0</v>
      </c>
      <c r="D9" s="41">
        <f t="shared" si="1"/>
        <v>0</v>
      </c>
      <c r="E9" s="39">
        <v>0</v>
      </c>
      <c r="F9" s="91">
        <v>0</v>
      </c>
      <c r="G9" s="41">
        <f t="shared" si="2"/>
        <v>0</v>
      </c>
      <c r="H9" s="42">
        <v>0</v>
      </c>
      <c r="I9" s="48">
        <v>0</v>
      </c>
      <c r="J9" s="94">
        <v>0</v>
      </c>
      <c r="K9" s="84">
        <f t="shared" si="0"/>
        <v>0</v>
      </c>
      <c r="L9" s="33">
        <f t="shared" si="3"/>
        <v>0</v>
      </c>
      <c r="M9" s="95">
        <v>0</v>
      </c>
      <c r="N9" s="39">
        <v>0</v>
      </c>
      <c r="O9" s="70">
        <v>0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 t="shared" si="2"/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1</v>
      </c>
      <c r="D11" s="41">
        <f t="shared" si="1"/>
        <v>0</v>
      </c>
      <c r="E11" s="39">
        <v>0</v>
      </c>
      <c r="F11" s="91">
        <v>1</v>
      </c>
      <c r="G11" s="41">
        <f t="shared" si="2"/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1</v>
      </c>
      <c r="M11" s="95">
        <v>19</v>
      </c>
      <c r="N11" s="39">
        <v>0</v>
      </c>
      <c r="O11" s="70">
        <v>1</v>
      </c>
      <c r="Q11" s="87"/>
    </row>
    <row r="12" spans="1:17" s="29" customFormat="1" ht="21.95" customHeight="1" x14ac:dyDescent="0.2">
      <c r="A12" s="18" t="s">
        <v>40</v>
      </c>
      <c r="B12" s="90">
        <v>0</v>
      </c>
      <c r="C12" s="47">
        <v>0</v>
      </c>
      <c r="D12" s="41">
        <f t="shared" si="1"/>
        <v>0</v>
      </c>
      <c r="E12" s="39">
        <v>0</v>
      </c>
      <c r="F12" s="91">
        <v>0</v>
      </c>
      <c r="G12" s="41">
        <f t="shared" si="2"/>
        <v>0</v>
      </c>
      <c r="H12" s="42">
        <v>0</v>
      </c>
      <c r="I12" s="48">
        <v>0</v>
      </c>
      <c r="J12" s="94">
        <v>0</v>
      </c>
      <c r="K12" s="84">
        <f t="shared" si="0"/>
        <v>0</v>
      </c>
      <c r="L12" s="33">
        <f t="shared" si="3"/>
        <v>0</v>
      </c>
      <c r="M12" s="95">
        <v>0</v>
      </c>
      <c r="N12" s="39">
        <v>0</v>
      </c>
      <c r="O12" s="70">
        <v>0</v>
      </c>
      <c r="Q12" s="87"/>
    </row>
    <row r="13" spans="1:17" s="29" customFormat="1" ht="21.95" customHeight="1" x14ac:dyDescent="0.2">
      <c r="A13" s="18" t="s">
        <v>41</v>
      </c>
      <c r="B13" s="90">
        <v>15</v>
      </c>
      <c r="C13" s="47">
        <v>1</v>
      </c>
      <c r="D13" s="41">
        <f t="shared" si="1"/>
        <v>6.6666666666666666E-2</v>
      </c>
      <c r="E13" s="39">
        <v>9</v>
      </c>
      <c r="F13" s="91">
        <v>1</v>
      </c>
      <c r="G13" s="41">
        <f t="shared" si="2"/>
        <v>0.1111111111111111</v>
      </c>
      <c r="H13" s="92">
        <v>3</v>
      </c>
      <c r="I13" s="93">
        <v>0</v>
      </c>
      <c r="J13" s="94">
        <v>0</v>
      </c>
      <c r="K13" s="84">
        <f t="shared" si="0"/>
        <v>0.8</v>
      </c>
      <c r="L13" s="33">
        <f t="shared" si="3"/>
        <v>1</v>
      </c>
      <c r="M13" s="95">
        <v>16.75</v>
      </c>
      <c r="N13" s="39">
        <v>13</v>
      </c>
      <c r="O13" s="70">
        <v>1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1</v>
      </c>
      <c r="D14" s="41">
        <f t="shared" si="1"/>
        <v>0</v>
      </c>
      <c r="E14" s="39">
        <v>0</v>
      </c>
      <c r="F14" s="91">
        <v>0</v>
      </c>
      <c r="G14" s="41">
        <f t="shared" si="2"/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1</v>
      </c>
      <c r="Q14" s="87"/>
    </row>
    <row r="15" spans="1:17" s="29" customFormat="1" ht="21.95" customHeight="1" x14ac:dyDescent="0.2">
      <c r="A15" s="18" t="s">
        <v>43</v>
      </c>
      <c r="B15" s="90">
        <v>53</v>
      </c>
      <c r="C15" s="47">
        <v>65</v>
      </c>
      <c r="D15" s="41">
        <f t="shared" si="1"/>
        <v>1.2264150943396226</v>
      </c>
      <c r="E15" s="39">
        <v>17</v>
      </c>
      <c r="F15" s="91">
        <v>5</v>
      </c>
      <c r="G15" s="41">
        <f t="shared" si="2"/>
        <v>0.29411764705882354</v>
      </c>
      <c r="H15" s="42">
        <v>23</v>
      </c>
      <c r="I15" s="48">
        <v>51</v>
      </c>
      <c r="J15" s="94">
        <v>0</v>
      </c>
      <c r="K15" s="84">
        <f t="shared" si="0"/>
        <v>0.75471698113207553</v>
      </c>
      <c r="L15" s="33">
        <f t="shared" si="3"/>
        <v>0.86153846153846159</v>
      </c>
      <c r="M15" s="95">
        <v>17.45</v>
      </c>
      <c r="N15" s="39">
        <v>35</v>
      </c>
      <c r="O15" s="70">
        <v>55</v>
      </c>
      <c r="Q15" s="87"/>
    </row>
    <row r="16" spans="1:17" s="29" customFormat="1" ht="21.95" customHeight="1" x14ac:dyDescent="0.2">
      <c r="A16" s="18" t="s">
        <v>44</v>
      </c>
      <c r="B16" s="90">
        <v>10</v>
      </c>
      <c r="C16" s="47">
        <v>4</v>
      </c>
      <c r="D16" s="41">
        <f t="shared" si="1"/>
        <v>0.4</v>
      </c>
      <c r="E16" s="39">
        <v>6</v>
      </c>
      <c r="F16" s="91">
        <v>0</v>
      </c>
      <c r="G16" s="41">
        <f t="shared" si="2"/>
        <v>0</v>
      </c>
      <c r="H16" s="42">
        <v>1</v>
      </c>
      <c r="I16" s="48">
        <v>0</v>
      </c>
      <c r="J16" s="94">
        <v>0</v>
      </c>
      <c r="K16" s="84">
        <f t="shared" si="0"/>
        <v>0.7</v>
      </c>
      <c r="L16" s="33">
        <f t="shared" si="3"/>
        <v>0</v>
      </c>
      <c r="M16" s="95">
        <v>0</v>
      </c>
      <c r="N16" s="39">
        <v>7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8</v>
      </c>
      <c r="C17" s="47">
        <v>1</v>
      </c>
      <c r="D17" s="41">
        <f t="shared" si="1"/>
        <v>0.125</v>
      </c>
      <c r="E17" s="39">
        <v>3</v>
      </c>
      <c r="F17" s="91">
        <v>0</v>
      </c>
      <c r="G17" s="41">
        <f t="shared" si="2"/>
        <v>0</v>
      </c>
      <c r="H17" s="42">
        <v>3</v>
      </c>
      <c r="I17" s="48">
        <v>0</v>
      </c>
      <c r="J17" s="94">
        <v>0</v>
      </c>
      <c r="K17" s="84">
        <f t="shared" si="0"/>
        <v>0.75</v>
      </c>
      <c r="L17" s="33">
        <f t="shared" si="3"/>
        <v>0</v>
      </c>
      <c r="M17" s="95">
        <v>0</v>
      </c>
      <c r="N17" s="39">
        <v>6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12</v>
      </c>
      <c r="C18" s="47">
        <v>4</v>
      </c>
      <c r="D18" s="41">
        <f t="shared" si="1"/>
        <v>0.33333333333333331</v>
      </c>
      <c r="E18" s="39">
        <v>7</v>
      </c>
      <c r="F18" s="91">
        <v>3</v>
      </c>
      <c r="G18" s="41">
        <f t="shared" si="2"/>
        <v>0.42857142857142855</v>
      </c>
      <c r="H18" s="42">
        <v>5</v>
      </c>
      <c r="I18" s="48">
        <v>1</v>
      </c>
      <c r="J18" s="94">
        <v>0</v>
      </c>
      <c r="K18" s="84">
        <f>IF((E18+H18)&gt;0,(E18+H18)/B18,0)</f>
        <v>1</v>
      </c>
      <c r="L18" s="33">
        <f t="shared" si="3"/>
        <v>1</v>
      </c>
      <c r="M18" s="95">
        <v>20.170000000000002</v>
      </c>
      <c r="N18" s="39">
        <v>24</v>
      </c>
      <c r="O18" s="70">
        <v>4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2</v>
      </c>
      <c r="D19" s="41">
        <f t="shared" si="1"/>
        <v>0</v>
      </c>
      <c r="E19" s="39">
        <v>0</v>
      </c>
      <c r="F19" s="91">
        <v>1</v>
      </c>
      <c r="G19" s="41">
        <f t="shared" si="2"/>
        <v>0</v>
      </c>
      <c r="H19" s="34">
        <v>0</v>
      </c>
      <c r="I19" s="82">
        <v>0</v>
      </c>
      <c r="J19" s="83">
        <v>0</v>
      </c>
      <c r="K19" s="84">
        <f t="shared" ref="K19:K22" si="4">IF((E19+H19)&gt;0,(E19+H19)/B19,0)</f>
        <v>0</v>
      </c>
      <c r="L19" s="33">
        <f t="shared" si="3"/>
        <v>0.5</v>
      </c>
      <c r="M19" s="95">
        <v>16</v>
      </c>
      <c r="N19" s="39">
        <v>0</v>
      </c>
      <c r="O19" s="70">
        <v>1</v>
      </c>
      <c r="Q19" s="87"/>
    </row>
    <row r="20" spans="1:17" s="29" customFormat="1" ht="21.95" customHeight="1" x14ac:dyDescent="0.2">
      <c r="A20" s="18" t="s">
        <v>48</v>
      </c>
      <c r="B20" s="212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 t="shared" si="2"/>
        <v>0</v>
      </c>
      <c r="H20" s="34">
        <v>0</v>
      </c>
      <c r="I20" s="82">
        <v>0</v>
      </c>
      <c r="J20" s="83">
        <v>0</v>
      </c>
      <c r="K20" s="84">
        <f t="shared" si="4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8">
        <v>27</v>
      </c>
      <c r="C21" s="99">
        <v>6</v>
      </c>
      <c r="D21" s="41">
        <f t="shared" si="1"/>
        <v>0.22222222222222221</v>
      </c>
      <c r="E21" s="100">
        <v>13</v>
      </c>
      <c r="F21" s="101">
        <v>3</v>
      </c>
      <c r="G21" s="88">
        <f>IF(E21&gt;0,F21/E21,0)</f>
        <v>0.23076923076923078</v>
      </c>
      <c r="H21" s="92">
        <v>10</v>
      </c>
      <c r="I21" s="93">
        <v>1</v>
      </c>
      <c r="J21" s="89">
        <v>0</v>
      </c>
      <c r="K21" s="122">
        <f t="shared" si="4"/>
        <v>0.85185185185185186</v>
      </c>
      <c r="L21" s="88">
        <f t="shared" si="3"/>
        <v>0.66666666666666663</v>
      </c>
      <c r="M21" s="102">
        <v>18.6666666666667</v>
      </c>
      <c r="N21" s="100">
        <v>23</v>
      </c>
      <c r="O21" s="103">
        <v>3</v>
      </c>
      <c r="Q21" s="87"/>
    </row>
    <row r="22" spans="1:17" s="29" customFormat="1" ht="21.95" customHeight="1" thickBot="1" x14ac:dyDescent="0.25">
      <c r="A22" s="58" t="s">
        <v>50</v>
      </c>
      <c r="B22" s="104">
        <f>SUM(B6:B21)</f>
        <v>126</v>
      </c>
      <c r="C22" s="74">
        <f>SUM(C6:C21)</f>
        <v>86</v>
      </c>
      <c r="D22" s="61">
        <f t="shared" ref="D22" si="5">C22/B22</f>
        <v>0.68253968253968256</v>
      </c>
      <c r="E22" s="59">
        <f>SUM(E6:E21)</f>
        <v>55</v>
      </c>
      <c r="F22" s="105">
        <f>SUM(F6:F21)</f>
        <v>14</v>
      </c>
      <c r="G22" s="61">
        <f t="shared" ref="G22" si="6">F22/E22</f>
        <v>0.25454545454545452</v>
      </c>
      <c r="H22" s="106">
        <f>SUM(H6:H21)</f>
        <v>45</v>
      </c>
      <c r="I22" s="107">
        <f>SUM(I6:I21)</f>
        <v>53</v>
      </c>
      <c r="J22" s="108">
        <f>SUM(J6:J21)</f>
        <v>0</v>
      </c>
      <c r="K22" s="109">
        <f t="shared" si="4"/>
        <v>0.79365079365079361</v>
      </c>
      <c r="L22" s="61">
        <f t="shared" si="3"/>
        <v>0.77906976744186052</v>
      </c>
      <c r="M22" s="110">
        <v>18.250714285714299</v>
      </c>
      <c r="N22" s="59">
        <f>SUM(N6:N21)</f>
        <v>109</v>
      </c>
      <c r="O22" s="62">
        <f>SUM(O6:O21)</f>
        <v>67</v>
      </c>
      <c r="Q22" s="111"/>
    </row>
    <row r="23" spans="1:17" s="29" customFormat="1" ht="12.75" customHeight="1" x14ac:dyDescent="0.2">
      <c r="A23" s="112"/>
      <c r="B23" s="113"/>
      <c r="C23" s="114"/>
      <c r="D23" s="115"/>
      <c r="E23" s="114"/>
      <c r="F23" s="114"/>
      <c r="G23" s="115"/>
      <c r="H23" s="116"/>
      <c r="I23" s="114"/>
      <c r="J23" s="114"/>
      <c r="K23" s="115"/>
      <c r="L23" s="115"/>
      <c r="M23" s="117"/>
      <c r="N23" s="114"/>
      <c r="O23" s="93"/>
      <c r="Q23" s="111"/>
    </row>
    <row r="24" spans="1:17" s="29" customFormat="1" ht="17.25" customHeight="1" x14ac:dyDescent="0.25">
      <c r="A24" s="250" t="s">
        <v>63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2"/>
      <c r="Q24" s="111"/>
    </row>
    <row r="25" spans="1:17" s="29" customFormat="1" ht="12" customHeight="1" x14ac:dyDescent="0.25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5"/>
      <c r="Q25" s="111"/>
    </row>
    <row r="26" spans="1:17" ht="6.75" customHeight="1" thickBot="1" x14ac:dyDescent="0.3">
      <c r="A26" s="243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5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7.140625" style="118" customWidth="1"/>
    <col min="3" max="3" width="7.140625" style="1" customWidth="1"/>
    <col min="4" max="4" width="7.140625" style="119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19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1.95" customHeight="1" x14ac:dyDescent="0.2">
      <c r="A2" s="263" t="str">
        <f>'1 In School Youth Part'!$A$2</f>
        <v>FY25 QUARTER ENDING MARCH 31, 2025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1.95" customHeight="1" thickBot="1" x14ac:dyDescent="0.25">
      <c r="A3" s="248" t="s">
        <v>64</v>
      </c>
      <c r="B3" s="249"/>
      <c r="C3" s="249"/>
      <c r="D3" s="249"/>
      <c r="E3" s="249"/>
      <c r="F3" s="249"/>
      <c r="G3" s="249"/>
      <c r="H3" s="249"/>
      <c r="I3" s="249"/>
      <c r="J3" s="249"/>
      <c r="K3" s="232"/>
      <c r="L3" s="232"/>
      <c r="M3" s="232"/>
      <c r="N3" s="232"/>
      <c r="O3" s="233"/>
    </row>
    <row r="4" spans="1:17" ht="25.5" customHeight="1" x14ac:dyDescent="0.2">
      <c r="A4" s="237" t="s">
        <v>18</v>
      </c>
      <c r="B4" s="262" t="s">
        <v>55</v>
      </c>
      <c r="C4" s="262"/>
      <c r="D4" s="247"/>
      <c r="E4" s="246" t="s">
        <v>56</v>
      </c>
      <c r="F4" s="260"/>
      <c r="G4" s="261"/>
      <c r="H4" s="246" t="s">
        <v>57</v>
      </c>
      <c r="I4" s="247"/>
      <c r="J4" s="76" t="s">
        <v>58</v>
      </c>
      <c r="K4" s="259" t="s">
        <v>59</v>
      </c>
      <c r="L4" s="247"/>
      <c r="M4" s="215" t="s">
        <v>60</v>
      </c>
      <c r="N4" s="246" t="s">
        <v>61</v>
      </c>
      <c r="O4" s="261"/>
    </row>
    <row r="5" spans="1:17" ht="30" customHeight="1" thickBot="1" x14ac:dyDescent="0.25">
      <c r="A5" s="238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29</v>
      </c>
      <c r="C6" s="80">
        <v>17</v>
      </c>
      <c r="D6" s="33">
        <f t="shared" ref="D6:D22" si="0">C6/B6</f>
        <v>0.58620689655172409</v>
      </c>
      <c r="E6" s="31">
        <v>15</v>
      </c>
      <c r="F6" s="81">
        <v>8</v>
      </c>
      <c r="G6" s="33">
        <f t="shared" ref="G6:G22" si="1">F6/E6</f>
        <v>0.53333333333333333</v>
      </c>
      <c r="H6" s="34">
        <v>6</v>
      </c>
      <c r="I6" s="82">
        <v>0</v>
      </c>
      <c r="J6" s="83">
        <v>0</v>
      </c>
      <c r="K6" s="120">
        <f>(E6+H6)/B6</f>
        <v>0.72413793103448276</v>
      </c>
      <c r="L6" s="33">
        <f>IF(C6&gt;0,(F6+I6)/(C6-J6),0)</f>
        <v>0.47058823529411764</v>
      </c>
      <c r="M6" s="85">
        <v>15.875</v>
      </c>
      <c r="N6" s="31">
        <v>17</v>
      </c>
      <c r="O6" s="86">
        <v>4</v>
      </c>
      <c r="Q6" s="87"/>
    </row>
    <row r="7" spans="1:17" s="29" customFormat="1" ht="21.95" customHeight="1" x14ac:dyDescent="0.2">
      <c r="A7" s="30" t="s">
        <v>35</v>
      </c>
      <c r="B7" s="79">
        <v>55</v>
      </c>
      <c r="C7" s="80">
        <v>45</v>
      </c>
      <c r="D7" s="88">
        <f t="shared" si="0"/>
        <v>0.81818181818181823</v>
      </c>
      <c r="E7" s="31">
        <v>16</v>
      </c>
      <c r="F7" s="81">
        <v>5</v>
      </c>
      <c r="G7" s="33">
        <f t="shared" si="1"/>
        <v>0.3125</v>
      </c>
      <c r="H7" s="34">
        <v>24</v>
      </c>
      <c r="I7" s="82">
        <v>3</v>
      </c>
      <c r="J7" s="89">
        <v>0</v>
      </c>
      <c r="K7" s="84">
        <f>(E7+H7)/B7</f>
        <v>0.72727272727272729</v>
      </c>
      <c r="L7" s="33">
        <f t="shared" ref="L7:L22" si="2">IF(C7&gt;0,(F7+I7)/(C7-J7),0)</f>
        <v>0.17777777777777778</v>
      </c>
      <c r="M7" s="85">
        <v>19.399999999999999</v>
      </c>
      <c r="N7" s="31">
        <v>34</v>
      </c>
      <c r="O7" s="86">
        <v>19</v>
      </c>
      <c r="Q7" s="87"/>
    </row>
    <row r="8" spans="1:17" s="29" customFormat="1" ht="21.95" customHeight="1" x14ac:dyDescent="0.2">
      <c r="A8" s="18" t="s">
        <v>36</v>
      </c>
      <c r="B8" s="90">
        <v>16</v>
      </c>
      <c r="C8" s="47">
        <v>8</v>
      </c>
      <c r="D8" s="41">
        <f t="shared" si="0"/>
        <v>0.5</v>
      </c>
      <c r="E8" s="39">
        <v>8</v>
      </c>
      <c r="F8" s="91">
        <v>3</v>
      </c>
      <c r="G8" s="88">
        <f t="shared" si="1"/>
        <v>0.375</v>
      </c>
      <c r="H8" s="92">
        <v>3</v>
      </c>
      <c r="I8" s="93">
        <v>4</v>
      </c>
      <c r="J8" s="94">
        <v>0</v>
      </c>
      <c r="K8" s="84">
        <f t="shared" ref="K8:K22" si="3">(E8+H8)/B8</f>
        <v>0.6875</v>
      </c>
      <c r="L8" s="33">
        <f t="shared" si="2"/>
        <v>0.875</v>
      </c>
      <c r="M8" s="95">
        <v>16.9166666666667</v>
      </c>
      <c r="N8" s="39">
        <v>10</v>
      </c>
      <c r="O8" s="70">
        <v>8</v>
      </c>
    </row>
    <row r="9" spans="1:17" s="29" customFormat="1" ht="21.95" customHeight="1" x14ac:dyDescent="0.2">
      <c r="A9" s="18" t="s">
        <v>37</v>
      </c>
      <c r="B9" s="90">
        <v>20</v>
      </c>
      <c r="C9" s="47">
        <v>31</v>
      </c>
      <c r="D9" s="41">
        <f t="shared" si="0"/>
        <v>1.55</v>
      </c>
      <c r="E9" s="39">
        <v>15</v>
      </c>
      <c r="F9" s="91">
        <v>1</v>
      </c>
      <c r="G9" s="41">
        <f t="shared" si="1"/>
        <v>6.6666666666666666E-2</v>
      </c>
      <c r="H9" s="42">
        <v>0</v>
      </c>
      <c r="I9" s="48">
        <v>0</v>
      </c>
      <c r="J9" s="94">
        <v>0</v>
      </c>
      <c r="K9" s="84">
        <f t="shared" si="3"/>
        <v>0.75</v>
      </c>
      <c r="L9" s="33">
        <f t="shared" si="2"/>
        <v>3.2258064516129031E-2</v>
      </c>
      <c r="M9" s="95">
        <v>20.45</v>
      </c>
      <c r="N9" s="39">
        <v>20</v>
      </c>
      <c r="O9" s="70">
        <v>2</v>
      </c>
      <c r="Q9" s="87"/>
    </row>
    <row r="10" spans="1:17" s="29" customFormat="1" ht="21.95" customHeight="1" x14ac:dyDescent="0.2">
      <c r="A10" s="18" t="s">
        <v>38</v>
      </c>
      <c r="B10" s="90">
        <v>35</v>
      </c>
      <c r="C10" s="47">
        <v>23</v>
      </c>
      <c r="D10" s="41">
        <f t="shared" si="0"/>
        <v>0.65714285714285714</v>
      </c>
      <c r="E10" s="39">
        <v>23</v>
      </c>
      <c r="F10" s="91">
        <v>11</v>
      </c>
      <c r="G10" s="41">
        <f t="shared" si="1"/>
        <v>0.47826086956521741</v>
      </c>
      <c r="H10" s="42">
        <v>5</v>
      </c>
      <c r="I10" s="48">
        <v>5</v>
      </c>
      <c r="J10" s="94">
        <v>3</v>
      </c>
      <c r="K10" s="84">
        <f t="shared" si="3"/>
        <v>0.8</v>
      </c>
      <c r="L10" s="33">
        <f t="shared" si="2"/>
        <v>0.8</v>
      </c>
      <c r="M10" s="95">
        <v>19.038181818181801</v>
      </c>
      <c r="N10" s="39">
        <v>21</v>
      </c>
      <c r="O10" s="70">
        <v>16</v>
      </c>
      <c r="Q10" s="87"/>
    </row>
    <row r="11" spans="1:17" s="29" customFormat="1" ht="21.95" customHeight="1" x14ac:dyDescent="0.2">
      <c r="A11" s="18" t="s">
        <v>39</v>
      </c>
      <c r="B11" s="90">
        <v>71</v>
      </c>
      <c r="C11" s="47">
        <v>37</v>
      </c>
      <c r="D11" s="41">
        <f t="shared" si="0"/>
        <v>0.52112676056338025</v>
      </c>
      <c r="E11" s="39">
        <v>38</v>
      </c>
      <c r="F11" s="91">
        <v>20</v>
      </c>
      <c r="G11" s="121">
        <f t="shared" si="1"/>
        <v>0.52631578947368418</v>
      </c>
      <c r="H11" s="96">
        <v>12</v>
      </c>
      <c r="I11" s="97">
        <v>9</v>
      </c>
      <c r="J11" s="94">
        <v>0</v>
      </c>
      <c r="K11" s="84">
        <f t="shared" si="3"/>
        <v>0.70422535211267601</v>
      </c>
      <c r="L11" s="33">
        <f t="shared" si="2"/>
        <v>0.78378378378378377</v>
      </c>
      <c r="M11" s="95">
        <v>18.899999999999999</v>
      </c>
      <c r="N11" s="39">
        <v>50</v>
      </c>
      <c r="O11" s="70">
        <v>31</v>
      </c>
      <c r="Q11" s="87"/>
    </row>
    <row r="12" spans="1:17" s="29" customFormat="1" ht="21.95" customHeight="1" x14ac:dyDescent="0.2">
      <c r="A12" s="18" t="s">
        <v>40</v>
      </c>
      <c r="B12" s="90">
        <v>18</v>
      </c>
      <c r="C12" s="47">
        <v>20</v>
      </c>
      <c r="D12" s="41">
        <f t="shared" si="0"/>
        <v>1.1111111111111112</v>
      </c>
      <c r="E12" s="39">
        <v>7</v>
      </c>
      <c r="F12" s="91">
        <v>0</v>
      </c>
      <c r="G12" s="41">
        <f t="shared" si="1"/>
        <v>0</v>
      </c>
      <c r="H12" s="42">
        <v>4</v>
      </c>
      <c r="I12" s="48">
        <v>1</v>
      </c>
      <c r="J12" s="94">
        <v>1</v>
      </c>
      <c r="K12" s="84">
        <f t="shared" si="3"/>
        <v>0.61111111111111116</v>
      </c>
      <c r="L12" s="33">
        <f t="shared" si="2"/>
        <v>5.2631578947368418E-2</v>
      </c>
      <c r="M12" s="95">
        <v>0</v>
      </c>
      <c r="N12" s="39">
        <v>11</v>
      </c>
      <c r="O12" s="70">
        <v>0</v>
      </c>
      <c r="Q12" s="87"/>
    </row>
    <row r="13" spans="1:17" s="29" customFormat="1" ht="21.95" customHeight="1" x14ac:dyDescent="0.2">
      <c r="A13" s="18" t="s">
        <v>41</v>
      </c>
      <c r="B13" s="90">
        <v>25</v>
      </c>
      <c r="C13" s="47">
        <v>5</v>
      </c>
      <c r="D13" s="41">
        <f t="shared" si="0"/>
        <v>0.2</v>
      </c>
      <c r="E13" s="39">
        <v>17</v>
      </c>
      <c r="F13" s="91">
        <v>4</v>
      </c>
      <c r="G13" s="88">
        <f t="shared" si="1"/>
        <v>0.23529411764705882</v>
      </c>
      <c r="H13" s="92">
        <v>3</v>
      </c>
      <c r="I13" s="93">
        <v>1</v>
      </c>
      <c r="J13" s="94">
        <v>0</v>
      </c>
      <c r="K13" s="84">
        <f t="shared" si="3"/>
        <v>0.8</v>
      </c>
      <c r="L13" s="33">
        <f t="shared" si="2"/>
        <v>1</v>
      </c>
      <c r="M13" s="95">
        <v>17.5625</v>
      </c>
      <c r="N13" s="39">
        <v>19</v>
      </c>
      <c r="O13" s="70">
        <v>4</v>
      </c>
      <c r="Q13" s="87"/>
    </row>
    <row r="14" spans="1:17" s="29" customFormat="1" ht="21.95" customHeight="1" x14ac:dyDescent="0.2">
      <c r="A14" s="18" t="s">
        <v>42</v>
      </c>
      <c r="B14" s="90">
        <v>59</v>
      </c>
      <c r="C14" s="47">
        <v>36</v>
      </c>
      <c r="D14" s="41">
        <f t="shared" si="0"/>
        <v>0.61016949152542377</v>
      </c>
      <c r="E14" s="39">
        <v>29</v>
      </c>
      <c r="F14" s="91">
        <v>10</v>
      </c>
      <c r="G14" s="41">
        <f t="shared" si="1"/>
        <v>0.34482758620689657</v>
      </c>
      <c r="H14" s="42">
        <v>20</v>
      </c>
      <c r="I14" s="48">
        <v>0</v>
      </c>
      <c r="J14" s="94">
        <v>0</v>
      </c>
      <c r="K14" s="84">
        <f t="shared" si="3"/>
        <v>0.83050847457627119</v>
      </c>
      <c r="L14" s="33">
        <f t="shared" si="2"/>
        <v>0.27777777777777779</v>
      </c>
      <c r="M14" s="95">
        <v>17.419</v>
      </c>
      <c r="N14" s="39">
        <v>48</v>
      </c>
      <c r="O14" s="70">
        <v>12</v>
      </c>
      <c r="Q14" s="87"/>
    </row>
    <row r="15" spans="1:17" s="29" customFormat="1" ht="21.95" customHeight="1" x14ac:dyDescent="0.2">
      <c r="A15" s="18" t="s">
        <v>43</v>
      </c>
      <c r="B15" s="90">
        <v>55</v>
      </c>
      <c r="C15" s="47">
        <v>48</v>
      </c>
      <c r="D15" s="41">
        <f t="shared" si="0"/>
        <v>0.87272727272727268</v>
      </c>
      <c r="E15" s="39">
        <v>11</v>
      </c>
      <c r="F15" s="91">
        <v>4</v>
      </c>
      <c r="G15" s="41">
        <f t="shared" si="1"/>
        <v>0.36363636363636365</v>
      </c>
      <c r="H15" s="42">
        <v>30</v>
      </c>
      <c r="I15" s="48">
        <v>15</v>
      </c>
      <c r="J15" s="94">
        <v>5</v>
      </c>
      <c r="K15" s="84">
        <f t="shared" si="3"/>
        <v>0.74545454545454548</v>
      </c>
      <c r="L15" s="33">
        <f t="shared" si="2"/>
        <v>0.44186046511627908</v>
      </c>
      <c r="M15" s="95">
        <v>18.5</v>
      </c>
      <c r="N15" s="39">
        <v>37</v>
      </c>
      <c r="O15" s="70">
        <v>23</v>
      </c>
      <c r="Q15" s="87"/>
    </row>
    <row r="16" spans="1:17" s="29" customFormat="1" ht="21.95" customHeight="1" x14ac:dyDescent="0.2">
      <c r="A16" s="18" t="s">
        <v>44</v>
      </c>
      <c r="B16" s="90">
        <v>29</v>
      </c>
      <c r="C16" s="47">
        <v>14</v>
      </c>
      <c r="D16" s="41">
        <f t="shared" si="0"/>
        <v>0.48275862068965519</v>
      </c>
      <c r="E16" s="39">
        <v>19</v>
      </c>
      <c r="F16" s="91">
        <v>3</v>
      </c>
      <c r="G16" s="41">
        <f t="shared" si="1"/>
        <v>0.15789473684210525</v>
      </c>
      <c r="H16" s="42">
        <v>2</v>
      </c>
      <c r="I16" s="48">
        <v>0</v>
      </c>
      <c r="J16" s="94">
        <v>0</v>
      </c>
      <c r="K16" s="84">
        <f t="shared" si="3"/>
        <v>0.72413793103448276</v>
      </c>
      <c r="L16" s="33">
        <f t="shared" si="2"/>
        <v>0.21428571428571427</v>
      </c>
      <c r="M16" s="95">
        <v>20.3333333333333</v>
      </c>
      <c r="N16" s="39">
        <v>21</v>
      </c>
      <c r="O16" s="70">
        <v>8</v>
      </c>
      <c r="Q16" s="87"/>
    </row>
    <row r="17" spans="1:17" s="29" customFormat="1" ht="21.95" customHeight="1" x14ac:dyDescent="0.2">
      <c r="A17" s="18" t="s">
        <v>45</v>
      </c>
      <c r="B17" s="90">
        <v>23</v>
      </c>
      <c r="C17" s="47">
        <v>4</v>
      </c>
      <c r="D17" s="41">
        <f t="shared" si="0"/>
        <v>0.17391304347826086</v>
      </c>
      <c r="E17" s="39">
        <v>13</v>
      </c>
      <c r="F17" s="91">
        <v>2</v>
      </c>
      <c r="G17" s="41">
        <f t="shared" si="1"/>
        <v>0.15384615384615385</v>
      </c>
      <c r="H17" s="42">
        <v>4</v>
      </c>
      <c r="I17" s="48">
        <v>0</v>
      </c>
      <c r="J17" s="94">
        <v>1</v>
      </c>
      <c r="K17" s="84">
        <f t="shared" si="3"/>
        <v>0.73913043478260865</v>
      </c>
      <c r="L17" s="33">
        <f t="shared" si="2"/>
        <v>0.66666666666666663</v>
      </c>
      <c r="M17" s="95">
        <v>18.5</v>
      </c>
      <c r="N17" s="39">
        <v>16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58</v>
      </c>
      <c r="C18" s="47">
        <v>38</v>
      </c>
      <c r="D18" s="41">
        <f t="shared" si="0"/>
        <v>0.65517241379310343</v>
      </c>
      <c r="E18" s="39">
        <v>35</v>
      </c>
      <c r="F18" s="91">
        <v>21</v>
      </c>
      <c r="G18" s="41">
        <f t="shared" si="1"/>
        <v>0.6</v>
      </c>
      <c r="H18" s="42">
        <v>23</v>
      </c>
      <c r="I18" s="48">
        <v>11</v>
      </c>
      <c r="J18" s="94">
        <v>0</v>
      </c>
      <c r="K18" s="84">
        <f t="shared" si="3"/>
        <v>1</v>
      </c>
      <c r="L18" s="33">
        <f t="shared" si="2"/>
        <v>0.84210526315789469</v>
      </c>
      <c r="M18" s="95">
        <v>19.677142857142901</v>
      </c>
      <c r="N18" s="39">
        <v>35</v>
      </c>
      <c r="O18" s="70">
        <v>23</v>
      </c>
      <c r="Q18" s="87"/>
    </row>
    <row r="19" spans="1:17" s="29" customFormat="1" ht="21.95" customHeight="1" x14ac:dyDescent="0.2">
      <c r="A19" s="18" t="s">
        <v>47</v>
      </c>
      <c r="B19" s="90">
        <v>41</v>
      </c>
      <c r="C19" s="47">
        <v>9</v>
      </c>
      <c r="D19" s="41">
        <f t="shared" si="0"/>
        <v>0.21951219512195122</v>
      </c>
      <c r="E19" s="39">
        <v>28</v>
      </c>
      <c r="F19" s="91">
        <v>3</v>
      </c>
      <c r="G19" s="33">
        <f t="shared" si="1"/>
        <v>0.10714285714285714</v>
      </c>
      <c r="H19" s="34">
        <v>8</v>
      </c>
      <c r="I19" s="82">
        <v>0</v>
      </c>
      <c r="J19" s="83">
        <v>1</v>
      </c>
      <c r="K19" s="84">
        <f t="shared" si="3"/>
        <v>0.87804878048780488</v>
      </c>
      <c r="L19" s="33">
        <f t="shared" si="2"/>
        <v>0.375</v>
      </c>
      <c r="M19" s="95">
        <v>17.5</v>
      </c>
      <c r="N19" s="39">
        <v>28</v>
      </c>
      <c r="O19" s="70">
        <v>4</v>
      </c>
      <c r="Q19" s="87"/>
    </row>
    <row r="20" spans="1:17" s="29" customFormat="1" ht="21.95" customHeight="1" x14ac:dyDescent="0.2">
      <c r="A20" s="18" t="s">
        <v>48</v>
      </c>
      <c r="B20" s="90">
        <v>41</v>
      </c>
      <c r="C20" s="47">
        <v>17</v>
      </c>
      <c r="D20" s="41">
        <f t="shared" si="0"/>
        <v>0.41463414634146339</v>
      </c>
      <c r="E20" s="39">
        <v>28</v>
      </c>
      <c r="F20" s="91">
        <v>11</v>
      </c>
      <c r="G20" s="33">
        <f t="shared" si="1"/>
        <v>0.39285714285714285</v>
      </c>
      <c r="H20" s="34">
        <v>6</v>
      </c>
      <c r="I20" s="82">
        <v>2</v>
      </c>
      <c r="J20" s="83">
        <v>1</v>
      </c>
      <c r="K20" s="84">
        <f t="shared" si="3"/>
        <v>0.82926829268292679</v>
      </c>
      <c r="L20" s="33">
        <f t="shared" si="2"/>
        <v>0.8125</v>
      </c>
      <c r="M20" s="95">
        <v>16.514545454545502</v>
      </c>
      <c r="N20" s="39">
        <v>33</v>
      </c>
      <c r="O20" s="70">
        <v>14</v>
      </c>
      <c r="P20" s="28"/>
      <c r="Q20" s="87"/>
    </row>
    <row r="21" spans="1:17" s="29" customFormat="1" ht="21.95" customHeight="1" thickBot="1" x14ac:dyDescent="0.25">
      <c r="A21" s="49" t="s">
        <v>49</v>
      </c>
      <c r="B21" s="98">
        <v>82</v>
      </c>
      <c r="C21" s="99">
        <v>36</v>
      </c>
      <c r="D21" s="52">
        <f t="shared" si="0"/>
        <v>0.43902439024390244</v>
      </c>
      <c r="E21" s="100">
        <v>40</v>
      </c>
      <c r="F21" s="101">
        <v>12</v>
      </c>
      <c r="G21" s="88">
        <f t="shared" si="1"/>
        <v>0.3</v>
      </c>
      <c r="H21" s="92">
        <v>30</v>
      </c>
      <c r="I21" s="93">
        <v>7</v>
      </c>
      <c r="J21" s="89">
        <v>0</v>
      </c>
      <c r="K21" s="122">
        <f t="shared" si="3"/>
        <v>0.85365853658536583</v>
      </c>
      <c r="L21" s="88">
        <f t="shared" si="2"/>
        <v>0.52777777777777779</v>
      </c>
      <c r="M21" s="102">
        <v>18.25</v>
      </c>
      <c r="N21" s="100">
        <v>71</v>
      </c>
      <c r="O21" s="103">
        <v>17</v>
      </c>
      <c r="Q21" s="87"/>
    </row>
    <row r="22" spans="1:17" s="29" customFormat="1" ht="21.95" customHeight="1" thickBot="1" x14ac:dyDescent="0.25">
      <c r="A22" s="58" t="s">
        <v>50</v>
      </c>
      <c r="B22" s="104">
        <f>SUM(B6:B21)</f>
        <v>657</v>
      </c>
      <c r="C22" s="74">
        <f>SUM(C6:C21)</f>
        <v>388</v>
      </c>
      <c r="D22" s="61">
        <f t="shared" si="0"/>
        <v>0.59056316590563163</v>
      </c>
      <c r="E22" s="59">
        <f>SUM(E6:E21)</f>
        <v>342</v>
      </c>
      <c r="F22" s="105">
        <f>SUM(F6:F21)</f>
        <v>118</v>
      </c>
      <c r="G22" s="61">
        <f t="shared" si="1"/>
        <v>0.34502923976608185</v>
      </c>
      <c r="H22" s="106">
        <f>SUM(H6:H21)</f>
        <v>180</v>
      </c>
      <c r="I22" s="107">
        <f>SUM(I6:I21)</f>
        <v>58</v>
      </c>
      <c r="J22" s="108">
        <f>SUM(J6:J21)</f>
        <v>12</v>
      </c>
      <c r="K22" s="109">
        <f t="shared" si="3"/>
        <v>0.79452054794520544</v>
      </c>
      <c r="L22" s="61">
        <f t="shared" si="2"/>
        <v>0.46808510638297873</v>
      </c>
      <c r="M22" s="110">
        <v>18.351186440677999</v>
      </c>
      <c r="N22" s="59">
        <f>SUM(N6:N21)</f>
        <v>471</v>
      </c>
      <c r="O22" s="62">
        <f>SUM(O6:O21)</f>
        <v>185</v>
      </c>
      <c r="Q22" s="111"/>
    </row>
    <row r="23" spans="1:17" s="29" customFormat="1" ht="12.75" customHeight="1" x14ac:dyDescent="0.2">
      <c r="A23" s="112"/>
      <c r="B23" s="113"/>
      <c r="C23" s="114"/>
      <c r="D23" s="115"/>
      <c r="E23" s="114"/>
      <c r="F23" s="114"/>
      <c r="G23" s="115"/>
      <c r="H23" s="116"/>
      <c r="I23" s="114"/>
      <c r="J23" s="114"/>
      <c r="K23" s="115"/>
      <c r="L23" s="115"/>
      <c r="M23" s="117"/>
      <c r="N23" s="114"/>
      <c r="O23" s="93"/>
      <c r="Q23" s="111"/>
    </row>
    <row r="24" spans="1:17" s="29" customFormat="1" ht="17.25" customHeight="1" x14ac:dyDescent="0.25">
      <c r="A24" s="253" t="s">
        <v>63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5"/>
      <c r="Q24" s="111"/>
    </row>
    <row r="25" spans="1:17" s="29" customFormat="1" ht="12" customHeight="1" x14ac:dyDescent="0.25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5"/>
      <c r="Q25" s="111"/>
    </row>
    <row r="26" spans="1:17" ht="6.75" customHeight="1" thickBot="1" x14ac:dyDescent="0.3">
      <c r="A26" s="243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5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8.5703125" style="118" customWidth="1"/>
    <col min="3" max="3" width="7.140625" style="1" customWidth="1"/>
    <col min="4" max="4" width="7.140625" style="119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19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1.95" customHeight="1" x14ac:dyDescent="0.2">
      <c r="A2" s="263" t="str">
        <f>'1 In School Youth Part'!$A$2</f>
        <v>FY25 QUARTER ENDING MARCH 31, 2025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1.95" customHeight="1" thickBot="1" x14ac:dyDescent="0.25">
      <c r="A3" s="248" t="s">
        <v>65</v>
      </c>
      <c r="B3" s="249"/>
      <c r="C3" s="249"/>
      <c r="D3" s="249"/>
      <c r="E3" s="249"/>
      <c r="F3" s="249"/>
      <c r="G3" s="249"/>
      <c r="H3" s="249"/>
      <c r="I3" s="249"/>
      <c r="J3" s="249"/>
      <c r="K3" s="232"/>
      <c r="L3" s="232"/>
      <c r="M3" s="232"/>
      <c r="N3" s="232"/>
      <c r="O3" s="233"/>
    </row>
    <row r="4" spans="1:17" ht="25.5" customHeight="1" x14ac:dyDescent="0.2">
      <c r="A4" s="264" t="str">
        <f>'1 In School Youth Part'!$A$4</f>
        <v>WORKFORCE AREA</v>
      </c>
      <c r="B4" s="262" t="s">
        <v>55</v>
      </c>
      <c r="C4" s="262"/>
      <c r="D4" s="247"/>
      <c r="E4" s="246" t="s">
        <v>56</v>
      </c>
      <c r="F4" s="260"/>
      <c r="G4" s="261"/>
      <c r="H4" s="246" t="s">
        <v>57</v>
      </c>
      <c r="I4" s="247"/>
      <c r="J4" s="76" t="s">
        <v>58</v>
      </c>
      <c r="K4" s="259" t="s">
        <v>59</v>
      </c>
      <c r="L4" s="247"/>
      <c r="M4" s="215" t="s">
        <v>60</v>
      </c>
      <c r="N4" s="246" t="s">
        <v>61</v>
      </c>
      <c r="O4" s="261"/>
    </row>
    <row r="5" spans="1:17" ht="30" customHeight="1" thickBot="1" x14ac:dyDescent="0.25">
      <c r="A5" s="265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3">
        <f>+'4 In School Youth Exits'!B6+'5 Out School Youth Exits'!B6</f>
        <v>29</v>
      </c>
      <c r="C6" s="124">
        <f>+'4 In School Youth Exits'!C6+'5 Out School Youth Exits'!C6</f>
        <v>18</v>
      </c>
      <c r="D6" s="33">
        <f t="shared" ref="D6:D22" si="0">C6/B6</f>
        <v>0.62068965517241381</v>
      </c>
      <c r="E6" s="125">
        <f>+'4 In School Youth Exits'!E6+'5 Out School Youth Exits'!E6</f>
        <v>15</v>
      </c>
      <c r="F6" s="125">
        <f>+'4 In School Youth Exits'!F6+'5 Out School Youth Exits'!F6</f>
        <v>8</v>
      </c>
      <c r="G6" s="33">
        <f t="shared" ref="G6:G22" si="1">F6/E6</f>
        <v>0.53333333333333333</v>
      </c>
      <c r="H6" s="125">
        <f>+'4 In School Youth Exits'!H6+'5 Out School Youth Exits'!H6</f>
        <v>6</v>
      </c>
      <c r="I6" s="126">
        <f>+'4 In School Youth Exits'!I6+'5 Out School Youth Exits'!I6</f>
        <v>0</v>
      </c>
      <c r="J6" s="127">
        <f>+'4 In School Youth Exits'!J6+'5 Out School Youth Exits'!J6</f>
        <v>0</v>
      </c>
      <c r="K6" s="128">
        <f>(E6+H6)/B6</f>
        <v>0.72413793103448276</v>
      </c>
      <c r="L6" s="33">
        <f>IF(C6&gt;0,(F6+I6)/(C6-J6),0)</f>
        <v>0.44444444444444442</v>
      </c>
      <c r="M6" s="129">
        <v>15.875</v>
      </c>
      <c r="N6" s="125">
        <f>+'4 In School Youth Exits'!N6+'5 Out School Youth Exits'!N6</f>
        <v>17</v>
      </c>
      <c r="O6" s="126">
        <f>+'4 In School Youth Exits'!O6+'5 Out School Youth Exits'!O6</f>
        <v>5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56</v>
      </c>
      <c r="C7" s="125">
        <f>+'4 In School Youth Exits'!C7+'5 Out School Youth Exits'!C7</f>
        <v>45</v>
      </c>
      <c r="D7" s="88">
        <f t="shared" si="0"/>
        <v>0.8035714285714286</v>
      </c>
      <c r="E7" s="125">
        <f>+'4 In School Youth Exits'!E7+'5 Out School Youth Exits'!E7</f>
        <v>16</v>
      </c>
      <c r="F7" s="125">
        <f>+'4 In School Youth Exits'!F7+'5 Out School Youth Exits'!F7</f>
        <v>5</v>
      </c>
      <c r="G7" s="33">
        <f t="shared" si="1"/>
        <v>0.3125</v>
      </c>
      <c r="H7" s="125">
        <f>+'4 In School Youth Exits'!H7+'5 Out School Youth Exits'!H7</f>
        <v>24</v>
      </c>
      <c r="I7" s="130">
        <f>+'4 In School Youth Exits'!I7+'5 Out School Youth Exits'!I7</f>
        <v>3</v>
      </c>
      <c r="J7" s="131">
        <f>+'4 In School Youth Exits'!J7+'5 Out School Youth Exits'!J7</f>
        <v>0</v>
      </c>
      <c r="K7" s="84">
        <f t="shared" ref="K7:K22" si="2">(E7+H7)/B7</f>
        <v>0.7142857142857143</v>
      </c>
      <c r="L7" s="33">
        <f t="shared" ref="L7:L22" si="3">IF(C7&gt;0,(F7+I7)/(C7-J7),0)</f>
        <v>0.17777777777777778</v>
      </c>
      <c r="M7" s="129">
        <v>19.399999999999999</v>
      </c>
      <c r="N7" s="125">
        <f>+'4 In School Youth Exits'!N7+'5 Out School Youth Exits'!N7</f>
        <v>35</v>
      </c>
      <c r="O7" s="130">
        <f>+'4 In School Youth Exits'!O7+'5 Out School Youth Exits'!O7</f>
        <v>19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16</v>
      </c>
      <c r="C8" s="125">
        <f>+'4 In School Youth Exits'!C8+'5 Out School Youth Exits'!C8</f>
        <v>8</v>
      </c>
      <c r="D8" s="41">
        <f t="shared" si="0"/>
        <v>0.5</v>
      </c>
      <c r="E8" s="125">
        <f>+'4 In School Youth Exits'!E8+'5 Out School Youth Exits'!E8</f>
        <v>8</v>
      </c>
      <c r="F8" s="125">
        <f>+'4 In School Youth Exits'!F8+'5 Out School Youth Exits'!F8</f>
        <v>3</v>
      </c>
      <c r="G8" s="88">
        <f t="shared" si="1"/>
        <v>0.375</v>
      </c>
      <c r="H8" s="125">
        <f>+'4 In School Youth Exits'!H8+'5 Out School Youth Exits'!H8</f>
        <v>3</v>
      </c>
      <c r="I8" s="130">
        <f>+'4 In School Youth Exits'!I8+'5 Out School Youth Exits'!I8</f>
        <v>4</v>
      </c>
      <c r="J8" s="131">
        <f>+'4 In School Youth Exits'!J8+'5 Out School Youth Exits'!J8</f>
        <v>0</v>
      </c>
      <c r="K8" s="84">
        <f t="shared" si="2"/>
        <v>0.6875</v>
      </c>
      <c r="L8" s="33">
        <f t="shared" si="3"/>
        <v>0.875</v>
      </c>
      <c r="M8" s="129">
        <v>16.9166666666667</v>
      </c>
      <c r="N8" s="125">
        <f>+'4 In School Youth Exits'!N8+'5 Out School Youth Exits'!N8</f>
        <v>10</v>
      </c>
      <c r="O8" s="130">
        <f>+'4 In School Youth Exits'!O8+'5 Out School Youth Exits'!O8</f>
        <v>8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20</v>
      </c>
      <c r="C9" s="125">
        <f>+'4 In School Youth Exits'!C9+'5 Out School Youth Exits'!C9</f>
        <v>31</v>
      </c>
      <c r="D9" s="41">
        <f t="shared" si="0"/>
        <v>1.55</v>
      </c>
      <c r="E9" s="125">
        <f>+'4 In School Youth Exits'!E9+'5 Out School Youth Exits'!E9</f>
        <v>15</v>
      </c>
      <c r="F9" s="125">
        <f>+'4 In School Youth Exits'!F9+'5 Out School Youth Exits'!F9</f>
        <v>1</v>
      </c>
      <c r="G9" s="41">
        <f t="shared" si="1"/>
        <v>6.6666666666666666E-2</v>
      </c>
      <c r="H9" s="125">
        <f>+'4 In School Youth Exits'!H9+'5 Out School Youth Exits'!H9</f>
        <v>0</v>
      </c>
      <c r="I9" s="130">
        <f>+'4 In School Youth Exits'!I9+'5 Out School Youth Exits'!I9</f>
        <v>0</v>
      </c>
      <c r="J9" s="131">
        <f>+'4 In School Youth Exits'!J9+'5 Out School Youth Exits'!J9</f>
        <v>0</v>
      </c>
      <c r="K9" s="84">
        <f t="shared" si="2"/>
        <v>0.75</v>
      </c>
      <c r="L9" s="33">
        <f t="shared" si="3"/>
        <v>3.2258064516129031E-2</v>
      </c>
      <c r="M9" s="129">
        <v>20.45</v>
      </c>
      <c r="N9" s="125">
        <f>+'4 In School Youth Exits'!N9+'5 Out School Youth Exits'!N9</f>
        <v>20</v>
      </c>
      <c r="O9" s="130">
        <f>+'4 In School Youth Exits'!O9+'5 Out School Youth Exits'!O9</f>
        <v>2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35</v>
      </c>
      <c r="C10" s="125">
        <f>+'4 In School Youth Exits'!C10+'5 Out School Youth Exits'!C10</f>
        <v>23</v>
      </c>
      <c r="D10" s="41">
        <f t="shared" si="0"/>
        <v>0.65714285714285714</v>
      </c>
      <c r="E10" s="125">
        <f>+'4 In School Youth Exits'!E10+'5 Out School Youth Exits'!E10</f>
        <v>23</v>
      </c>
      <c r="F10" s="125">
        <f>+'4 In School Youth Exits'!F10+'5 Out School Youth Exits'!F10</f>
        <v>11</v>
      </c>
      <c r="G10" s="41">
        <f t="shared" si="1"/>
        <v>0.47826086956521741</v>
      </c>
      <c r="H10" s="125">
        <f>+'4 In School Youth Exits'!H10+'5 Out School Youth Exits'!H10</f>
        <v>5</v>
      </c>
      <c r="I10" s="130">
        <f>+'4 In School Youth Exits'!I10+'5 Out School Youth Exits'!I10</f>
        <v>5</v>
      </c>
      <c r="J10" s="131">
        <f>+'4 In School Youth Exits'!J10+'5 Out School Youth Exits'!J10</f>
        <v>3</v>
      </c>
      <c r="K10" s="84">
        <f t="shared" si="2"/>
        <v>0.8</v>
      </c>
      <c r="L10" s="33">
        <f t="shared" si="3"/>
        <v>0.8</v>
      </c>
      <c r="M10" s="129">
        <v>19.038181818181801</v>
      </c>
      <c r="N10" s="125">
        <f>+'4 In School Youth Exits'!N10+'5 Out School Youth Exits'!N10</f>
        <v>21</v>
      </c>
      <c r="O10" s="130">
        <f>+'4 In School Youth Exits'!O10+'5 Out School Youth Exits'!O10</f>
        <v>16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71</v>
      </c>
      <c r="C11" s="125">
        <f>+'4 In School Youth Exits'!C11+'5 Out School Youth Exits'!C11</f>
        <v>38</v>
      </c>
      <c r="D11" s="41">
        <f t="shared" si="0"/>
        <v>0.53521126760563376</v>
      </c>
      <c r="E11" s="125">
        <f>+'4 In School Youth Exits'!E11+'5 Out School Youth Exits'!E11</f>
        <v>38</v>
      </c>
      <c r="F11" s="125">
        <f>+'4 In School Youth Exits'!F11+'5 Out School Youth Exits'!F11</f>
        <v>21</v>
      </c>
      <c r="G11" s="121">
        <f t="shared" si="1"/>
        <v>0.55263157894736847</v>
      </c>
      <c r="H11" s="125">
        <f>+'4 In School Youth Exits'!H11+'5 Out School Youth Exits'!H11</f>
        <v>12</v>
      </c>
      <c r="I11" s="130">
        <f>+'4 In School Youth Exits'!I11+'5 Out School Youth Exits'!I11</f>
        <v>9</v>
      </c>
      <c r="J11" s="131">
        <f>+'4 In School Youth Exits'!J11+'5 Out School Youth Exits'!J11</f>
        <v>0</v>
      </c>
      <c r="K11" s="84">
        <f t="shared" si="2"/>
        <v>0.70422535211267601</v>
      </c>
      <c r="L11" s="33">
        <f t="shared" si="3"/>
        <v>0.78947368421052633</v>
      </c>
      <c r="M11" s="129">
        <v>18.904761904761902</v>
      </c>
      <c r="N11" s="125">
        <f>+'4 In School Youth Exits'!N11+'5 Out School Youth Exits'!N11</f>
        <v>50</v>
      </c>
      <c r="O11" s="130">
        <f>+'4 In School Youth Exits'!O11+'5 Out School Youth Exits'!O11</f>
        <v>32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18</v>
      </c>
      <c r="C12" s="125">
        <f>+'4 In School Youth Exits'!C12+'5 Out School Youth Exits'!C12</f>
        <v>20</v>
      </c>
      <c r="D12" s="41">
        <f t="shared" si="0"/>
        <v>1.1111111111111112</v>
      </c>
      <c r="E12" s="125">
        <f>+'4 In School Youth Exits'!E12+'5 Out School Youth Exits'!E12</f>
        <v>7</v>
      </c>
      <c r="F12" s="125">
        <f>+'4 In School Youth Exits'!F12+'5 Out School Youth Exits'!F12</f>
        <v>0</v>
      </c>
      <c r="G12" s="41">
        <f t="shared" si="1"/>
        <v>0</v>
      </c>
      <c r="H12" s="125">
        <f>+'4 In School Youth Exits'!H12+'5 Out School Youth Exits'!H12</f>
        <v>4</v>
      </c>
      <c r="I12" s="130">
        <f>+'4 In School Youth Exits'!I12+'5 Out School Youth Exits'!I12</f>
        <v>1</v>
      </c>
      <c r="J12" s="131">
        <f>+'4 In School Youth Exits'!J12+'5 Out School Youth Exits'!J12</f>
        <v>1</v>
      </c>
      <c r="K12" s="84">
        <f t="shared" si="2"/>
        <v>0.61111111111111116</v>
      </c>
      <c r="L12" s="33">
        <f t="shared" si="3"/>
        <v>5.2631578947368418E-2</v>
      </c>
      <c r="M12" s="129">
        <v>0</v>
      </c>
      <c r="N12" s="125">
        <f>+'4 In School Youth Exits'!N12+'5 Out School Youth Exits'!N12</f>
        <v>11</v>
      </c>
      <c r="O12" s="130">
        <f>+'4 In School Youth Exits'!O12+'5 Out School Youth Exits'!O12</f>
        <v>0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40</v>
      </c>
      <c r="C13" s="125">
        <f>+'4 In School Youth Exits'!C13+'5 Out School Youth Exits'!C13</f>
        <v>6</v>
      </c>
      <c r="D13" s="41">
        <f t="shared" si="0"/>
        <v>0.15</v>
      </c>
      <c r="E13" s="125">
        <f>+'4 In School Youth Exits'!E13+'5 Out School Youth Exits'!E13</f>
        <v>26</v>
      </c>
      <c r="F13" s="125">
        <f>+'4 In School Youth Exits'!F13+'5 Out School Youth Exits'!F13</f>
        <v>5</v>
      </c>
      <c r="G13" s="88">
        <f t="shared" si="1"/>
        <v>0.19230769230769232</v>
      </c>
      <c r="H13" s="125">
        <f>+'4 In School Youth Exits'!H13+'5 Out School Youth Exits'!H13</f>
        <v>6</v>
      </c>
      <c r="I13" s="130">
        <f>+'4 In School Youth Exits'!I13+'5 Out School Youth Exits'!I13</f>
        <v>1</v>
      </c>
      <c r="J13" s="131">
        <f>+'4 In School Youth Exits'!J13+'5 Out School Youth Exits'!J13</f>
        <v>0</v>
      </c>
      <c r="K13" s="84">
        <f t="shared" si="2"/>
        <v>0.8</v>
      </c>
      <c r="L13" s="33">
        <f t="shared" si="3"/>
        <v>1</v>
      </c>
      <c r="M13" s="129">
        <v>17.399999999999999</v>
      </c>
      <c r="N13" s="125">
        <f>+'4 In School Youth Exits'!N13+'5 Out School Youth Exits'!N13</f>
        <v>32</v>
      </c>
      <c r="O13" s="130">
        <f>+'4 In School Youth Exits'!O13+'5 Out School Youth Exits'!O13</f>
        <v>5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59</v>
      </c>
      <c r="C14" s="125">
        <f>+'4 In School Youth Exits'!C14+'5 Out School Youth Exits'!C14</f>
        <v>37</v>
      </c>
      <c r="D14" s="41">
        <f t="shared" si="0"/>
        <v>0.6271186440677966</v>
      </c>
      <c r="E14" s="125">
        <f>+'4 In School Youth Exits'!E14+'5 Out School Youth Exits'!E14</f>
        <v>29</v>
      </c>
      <c r="F14" s="125">
        <f>+'4 In School Youth Exits'!F14+'5 Out School Youth Exits'!F14</f>
        <v>10</v>
      </c>
      <c r="G14" s="41">
        <f t="shared" si="1"/>
        <v>0.34482758620689657</v>
      </c>
      <c r="H14" s="125">
        <f>+'4 In School Youth Exits'!H14+'5 Out School Youth Exits'!H14</f>
        <v>20</v>
      </c>
      <c r="I14" s="130">
        <f>+'4 In School Youth Exits'!I14+'5 Out School Youth Exits'!I14</f>
        <v>0</v>
      </c>
      <c r="J14" s="131">
        <f>+'4 In School Youth Exits'!J14+'5 Out School Youth Exits'!J14</f>
        <v>0</v>
      </c>
      <c r="K14" s="84">
        <f t="shared" si="2"/>
        <v>0.83050847457627119</v>
      </c>
      <c r="L14" s="33">
        <f t="shared" si="3"/>
        <v>0.27027027027027029</v>
      </c>
      <c r="M14" s="129">
        <v>17.419</v>
      </c>
      <c r="N14" s="125">
        <f>+'4 In School Youth Exits'!N14+'5 Out School Youth Exits'!N14</f>
        <v>48</v>
      </c>
      <c r="O14" s="130">
        <f>+'4 In School Youth Exits'!O14+'5 Out School Youth Exits'!O14</f>
        <v>13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108</v>
      </c>
      <c r="C15" s="125">
        <f>+'4 In School Youth Exits'!C15+'5 Out School Youth Exits'!C15</f>
        <v>113</v>
      </c>
      <c r="D15" s="41">
        <f t="shared" si="0"/>
        <v>1.0462962962962963</v>
      </c>
      <c r="E15" s="125">
        <f>+'4 In School Youth Exits'!E15+'5 Out School Youth Exits'!E15</f>
        <v>28</v>
      </c>
      <c r="F15" s="125">
        <f>+'4 In School Youth Exits'!F15+'5 Out School Youth Exits'!F15</f>
        <v>9</v>
      </c>
      <c r="G15" s="41">
        <f t="shared" si="1"/>
        <v>0.32142857142857145</v>
      </c>
      <c r="H15" s="125">
        <f>+'4 In School Youth Exits'!H15+'5 Out School Youth Exits'!H15</f>
        <v>53</v>
      </c>
      <c r="I15" s="130">
        <f>+'4 In School Youth Exits'!I15+'5 Out School Youth Exits'!I15</f>
        <v>66</v>
      </c>
      <c r="J15" s="131">
        <f>+'4 In School Youth Exits'!J15+'5 Out School Youth Exits'!J15</f>
        <v>5</v>
      </c>
      <c r="K15" s="84">
        <f t="shared" si="2"/>
        <v>0.75</v>
      </c>
      <c r="L15" s="33">
        <f t="shared" si="3"/>
        <v>0.69444444444444442</v>
      </c>
      <c r="M15" s="129">
        <v>17.9166666666667</v>
      </c>
      <c r="N15" s="125">
        <f>+'4 In School Youth Exits'!N15+'5 Out School Youth Exits'!N15</f>
        <v>72</v>
      </c>
      <c r="O15" s="130">
        <f>+'4 In School Youth Exits'!O15+'5 Out School Youth Exits'!O15</f>
        <v>78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39</v>
      </c>
      <c r="C16" s="125">
        <f>+'4 In School Youth Exits'!C16+'5 Out School Youth Exits'!C16</f>
        <v>18</v>
      </c>
      <c r="D16" s="41">
        <f t="shared" si="0"/>
        <v>0.46153846153846156</v>
      </c>
      <c r="E16" s="125">
        <f>+'4 In School Youth Exits'!E16+'5 Out School Youth Exits'!E16</f>
        <v>25</v>
      </c>
      <c r="F16" s="125">
        <f>+'4 In School Youth Exits'!F16+'5 Out School Youth Exits'!F16</f>
        <v>3</v>
      </c>
      <c r="G16" s="41">
        <f t="shared" si="1"/>
        <v>0.12</v>
      </c>
      <c r="H16" s="125">
        <f>+'4 In School Youth Exits'!H16+'5 Out School Youth Exits'!H16</f>
        <v>3</v>
      </c>
      <c r="I16" s="130">
        <f>+'4 In School Youth Exits'!I16+'5 Out School Youth Exits'!I16</f>
        <v>0</v>
      </c>
      <c r="J16" s="131">
        <f>+'4 In School Youth Exits'!J16+'5 Out School Youth Exits'!J16</f>
        <v>0</v>
      </c>
      <c r="K16" s="84">
        <f t="shared" si="2"/>
        <v>0.71794871794871795</v>
      </c>
      <c r="L16" s="33">
        <f t="shared" si="3"/>
        <v>0.16666666666666666</v>
      </c>
      <c r="M16" s="129">
        <v>20.3333333333333</v>
      </c>
      <c r="N16" s="125">
        <f>+'4 In School Youth Exits'!N16+'5 Out School Youth Exits'!N16</f>
        <v>28</v>
      </c>
      <c r="O16" s="130">
        <f>+'4 In School Youth Exits'!O16+'5 Out School Youth Exits'!O16</f>
        <v>8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31</v>
      </c>
      <c r="C17" s="125">
        <f>+'4 In School Youth Exits'!C17+'5 Out School Youth Exits'!C17</f>
        <v>5</v>
      </c>
      <c r="D17" s="41">
        <f t="shared" si="0"/>
        <v>0.16129032258064516</v>
      </c>
      <c r="E17" s="125">
        <f>+'4 In School Youth Exits'!E17+'5 Out School Youth Exits'!E17</f>
        <v>16</v>
      </c>
      <c r="F17" s="125">
        <f>+'4 In School Youth Exits'!F17+'5 Out School Youth Exits'!F17</f>
        <v>2</v>
      </c>
      <c r="G17" s="41">
        <f t="shared" si="1"/>
        <v>0.125</v>
      </c>
      <c r="H17" s="125">
        <f>+'4 In School Youth Exits'!H17+'5 Out School Youth Exits'!H17</f>
        <v>7</v>
      </c>
      <c r="I17" s="130">
        <f>+'4 In School Youth Exits'!I17+'5 Out School Youth Exits'!I17</f>
        <v>0</v>
      </c>
      <c r="J17" s="131">
        <f>+'4 In School Youth Exits'!J17+'5 Out School Youth Exits'!J17</f>
        <v>1</v>
      </c>
      <c r="K17" s="84">
        <f t="shared" si="2"/>
        <v>0.74193548387096775</v>
      </c>
      <c r="L17" s="33">
        <f t="shared" si="3"/>
        <v>0.5</v>
      </c>
      <c r="M17" s="129">
        <v>18.5</v>
      </c>
      <c r="N17" s="125">
        <f>+'4 In School Youth Exits'!N17+'5 Out School Youth Exits'!N17</f>
        <v>22</v>
      </c>
      <c r="O17" s="130">
        <f>+'4 In School Youth Exits'!O17+'5 Out School Youth Exits'!O17</f>
        <v>0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70</v>
      </c>
      <c r="C18" s="125">
        <f>+'4 In School Youth Exits'!C18+'5 Out School Youth Exits'!C18</f>
        <v>42</v>
      </c>
      <c r="D18" s="41">
        <f t="shared" si="0"/>
        <v>0.6</v>
      </c>
      <c r="E18" s="125">
        <f>+'4 In School Youth Exits'!E18+'5 Out School Youth Exits'!E18</f>
        <v>42</v>
      </c>
      <c r="F18" s="125">
        <f>+'4 In School Youth Exits'!F18+'5 Out School Youth Exits'!F18</f>
        <v>24</v>
      </c>
      <c r="G18" s="41">
        <f t="shared" si="1"/>
        <v>0.5714285714285714</v>
      </c>
      <c r="H18" s="125">
        <f>+'4 In School Youth Exits'!H18+'5 Out School Youth Exits'!H18</f>
        <v>28</v>
      </c>
      <c r="I18" s="130">
        <f>+'4 In School Youth Exits'!I18+'5 Out School Youth Exits'!I18</f>
        <v>12</v>
      </c>
      <c r="J18" s="131">
        <f>+'4 In School Youth Exits'!J18+'5 Out School Youth Exits'!J18</f>
        <v>0</v>
      </c>
      <c r="K18" s="84">
        <f t="shared" si="2"/>
        <v>1</v>
      </c>
      <c r="L18" s="33">
        <f t="shared" si="3"/>
        <v>0.8571428571428571</v>
      </c>
      <c r="M18" s="129">
        <v>19.73875</v>
      </c>
      <c r="N18" s="125">
        <f>+'4 In School Youth Exits'!N18+'5 Out School Youth Exits'!N18</f>
        <v>59</v>
      </c>
      <c r="O18" s="130">
        <f>+'4 In School Youth Exits'!O18+'5 Out School Youth Exits'!O18</f>
        <v>27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41</v>
      </c>
      <c r="C19" s="125">
        <f>+'4 In School Youth Exits'!C19+'5 Out School Youth Exits'!C19</f>
        <v>11</v>
      </c>
      <c r="D19" s="41">
        <f t="shared" si="0"/>
        <v>0.26829268292682928</v>
      </c>
      <c r="E19" s="125">
        <f>+'4 In School Youth Exits'!E19+'5 Out School Youth Exits'!E19</f>
        <v>28</v>
      </c>
      <c r="F19" s="125">
        <f>+'4 In School Youth Exits'!F19+'5 Out School Youth Exits'!F19</f>
        <v>4</v>
      </c>
      <c r="G19" s="33">
        <f t="shared" si="1"/>
        <v>0.14285714285714285</v>
      </c>
      <c r="H19" s="125">
        <f>+'4 In School Youth Exits'!H19+'5 Out School Youth Exits'!H19</f>
        <v>8</v>
      </c>
      <c r="I19" s="130">
        <f>+'4 In School Youth Exits'!I19+'5 Out School Youth Exits'!I19</f>
        <v>0</v>
      </c>
      <c r="J19" s="131">
        <f>+'4 In School Youth Exits'!J19+'5 Out School Youth Exits'!J19</f>
        <v>1</v>
      </c>
      <c r="K19" s="84">
        <f t="shared" si="2"/>
        <v>0.87804878048780488</v>
      </c>
      <c r="L19" s="33">
        <f t="shared" si="3"/>
        <v>0.4</v>
      </c>
      <c r="M19" s="129">
        <v>17.125</v>
      </c>
      <c r="N19" s="125">
        <f>+'4 In School Youth Exits'!N19+'5 Out School Youth Exits'!N19</f>
        <v>28</v>
      </c>
      <c r="O19" s="130">
        <f>+'4 In School Youth Exits'!O19+'5 Out School Youth Exits'!O19</f>
        <v>5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41</v>
      </c>
      <c r="C20" s="125">
        <f>+'4 In School Youth Exits'!C20+'5 Out School Youth Exits'!C20</f>
        <v>17</v>
      </c>
      <c r="D20" s="41">
        <f t="shared" si="0"/>
        <v>0.41463414634146339</v>
      </c>
      <c r="E20" s="125">
        <f>+'4 In School Youth Exits'!E20+'5 Out School Youth Exits'!E20</f>
        <v>28</v>
      </c>
      <c r="F20" s="125">
        <f>+'4 In School Youth Exits'!F20+'5 Out School Youth Exits'!F20</f>
        <v>11</v>
      </c>
      <c r="G20" s="33">
        <f t="shared" si="1"/>
        <v>0.39285714285714285</v>
      </c>
      <c r="H20" s="125">
        <f>+'4 In School Youth Exits'!H20+'5 Out School Youth Exits'!H20</f>
        <v>6</v>
      </c>
      <c r="I20" s="130">
        <f>+'4 In School Youth Exits'!I20+'5 Out School Youth Exits'!I20</f>
        <v>2</v>
      </c>
      <c r="J20" s="131">
        <f>+'4 In School Youth Exits'!J20+'5 Out School Youth Exits'!J20</f>
        <v>1</v>
      </c>
      <c r="K20" s="84">
        <f t="shared" si="2"/>
        <v>0.82926829268292679</v>
      </c>
      <c r="L20" s="33">
        <f t="shared" si="3"/>
        <v>0.8125</v>
      </c>
      <c r="M20" s="129">
        <v>16.514545454545502</v>
      </c>
      <c r="N20" s="125">
        <f>+'4 In School Youth Exits'!N20+'5 Out School Youth Exits'!N20</f>
        <v>33</v>
      </c>
      <c r="O20" s="130">
        <f>+'4 In School Youth Exits'!O20+'5 Out School Youth Exits'!O20</f>
        <v>14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109</v>
      </c>
      <c r="C21" s="132">
        <f>+'4 In School Youth Exits'!C21+'5 Out School Youth Exits'!C21</f>
        <v>42</v>
      </c>
      <c r="D21" s="52">
        <f t="shared" si="0"/>
        <v>0.38532110091743121</v>
      </c>
      <c r="E21" s="125">
        <f>+'4 In School Youth Exits'!E21+'5 Out School Youth Exits'!E21</f>
        <v>53</v>
      </c>
      <c r="F21" s="125">
        <f>+'4 In School Youth Exits'!F21+'5 Out School Youth Exits'!F21</f>
        <v>15</v>
      </c>
      <c r="G21" s="88">
        <f t="shared" si="1"/>
        <v>0.28301886792452829</v>
      </c>
      <c r="H21" s="125">
        <f>+'4 In School Youth Exits'!H21+'5 Out School Youth Exits'!H21</f>
        <v>40</v>
      </c>
      <c r="I21" s="130">
        <f>+'4 In School Youth Exits'!I21+'5 Out School Youth Exits'!I21</f>
        <v>8</v>
      </c>
      <c r="J21" s="133">
        <f>+'4 In School Youth Exits'!J21+'5 Out School Youth Exits'!J21</f>
        <v>0</v>
      </c>
      <c r="K21" s="122">
        <f t="shared" si="2"/>
        <v>0.85321100917431192</v>
      </c>
      <c r="L21" s="88">
        <f t="shared" si="3"/>
        <v>0.54761904761904767</v>
      </c>
      <c r="M21" s="134">
        <v>18.3333333333333</v>
      </c>
      <c r="N21" s="125">
        <f>+'4 In School Youth Exits'!N21+'5 Out School Youth Exits'!N21</f>
        <v>94</v>
      </c>
      <c r="O21" s="135">
        <f>+'4 In School Youth Exits'!O21+'5 Out School Youth Exits'!O21</f>
        <v>20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783</v>
      </c>
      <c r="C22" s="74">
        <f>SUM(C6:C21)</f>
        <v>474</v>
      </c>
      <c r="D22" s="61">
        <f t="shared" si="0"/>
        <v>0.6053639846743295</v>
      </c>
      <c r="E22" s="59">
        <f>SUM(E6:E21)</f>
        <v>397</v>
      </c>
      <c r="F22" s="105">
        <f>SUM(F6:F21)</f>
        <v>132</v>
      </c>
      <c r="G22" s="61">
        <f t="shared" si="1"/>
        <v>0.33249370277078083</v>
      </c>
      <c r="H22" s="106">
        <f>SUM(H6:H21)</f>
        <v>225</v>
      </c>
      <c r="I22" s="107">
        <f>SUM(I6:I21)</f>
        <v>111</v>
      </c>
      <c r="J22" s="108">
        <f>SUM(J6:J21)</f>
        <v>12</v>
      </c>
      <c r="K22" s="109">
        <f t="shared" si="2"/>
        <v>0.79438058748403573</v>
      </c>
      <c r="L22" s="61">
        <f t="shared" si="3"/>
        <v>0.52597402597402598</v>
      </c>
      <c r="M22" s="136">
        <v>18.340530303030299</v>
      </c>
      <c r="N22" s="59">
        <f>SUM(N6:N21)</f>
        <v>580</v>
      </c>
      <c r="O22" s="137">
        <f>+'4 In School Youth Exits'!O22+'5 Out School Youth Exits'!O22</f>
        <v>252</v>
      </c>
      <c r="Q22" s="111"/>
    </row>
    <row r="23" spans="1:17" s="29" customFormat="1" ht="12.75" customHeight="1" x14ac:dyDescent="0.2">
      <c r="A23" s="112"/>
      <c r="B23" s="113"/>
      <c r="C23" s="114"/>
      <c r="D23" s="115"/>
      <c r="E23" s="114"/>
      <c r="F23" s="114"/>
      <c r="G23" s="115"/>
      <c r="H23" s="116"/>
      <c r="I23" s="114"/>
      <c r="J23" s="114"/>
      <c r="K23" s="115"/>
      <c r="L23" s="115"/>
      <c r="M23" s="117"/>
      <c r="N23" s="114"/>
      <c r="O23" s="93"/>
      <c r="Q23" s="111"/>
    </row>
    <row r="24" spans="1:17" s="29" customFormat="1" ht="17.25" customHeight="1" x14ac:dyDescent="0.25">
      <c r="A24" s="253" t="s">
        <v>63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5"/>
      <c r="Q24" s="111"/>
    </row>
    <row r="25" spans="1:17" s="29" customFormat="1" ht="12" customHeight="1" x14ac:dyDescent="0.25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5"/>
      <c r="Q25" s="111"/>
    </row>
    <row r="26" spans="1:17" ht="6.75" customHeight="1" thickBot="1" x14ac:dyDescent="0.3">
      <c r="A26" s="243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5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zoomScale="90" zoomScaleNormal="90" zoomScaleSheetLayoutView="120" workbookViewId="0">
      <selection activeCell="A24" sqref="A24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19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56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00000000000001" customHeight="1" x14ac:dyDescent="0.2">
      <c r="A2" s="272" t="str">
        <f>'1 In School Youth Part'!A2:N2</f>
        <v>FY25 QUARTER ENDING MARCH 31, 2025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00000000000001" customHeight="1" thickBot="1" x14ac:dyDescent="0.3">
      <c r="A3" s="275" t="s">
        <v>66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2">
      <c r="A4" s="264" t="str">
        <f>'1 In School Youth Part'!$A$4</f>
        <v>WORKFORCE AREA</v>
      </c>
      <c r="B4" s="266" t="s">
        <v>67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8"/>
      <c r="S4" s="268"/>
      <c r="T4" s="269"/>
    </row>
    <row r="5" spans="1:24" ht="50.25" customHeight="1" thickBot="1" x14ac:dyDescent="0.25">
      <c r="A5" s="265"/>
      <c r="B5" s="138" t="s">
        <v>68</v>
      </c>
      <c r="C5" s="138" t="s">
        <v>69</v>
      </c>
      <c r="D5" s="139" t="s">
        <v>70</v>
      </c>
      <c r="E5" s="140" t="s">
        <v>71</v>
      </c>
      <c r="F5" s="141" t="s">
        <v>72</v>
      </c>
      <c r="G5" s="141" t="s">
        <v>73</v>
      </c>
      <c r="H5" s="140" t="s">
        <v>74</v>
      </c>
      <c r="I5" s="140" t="s">
        <v>75</v>
      </c>
      <c r="J5" s="140" t="s">
        <v>76</v>
      </c>
      <c r="K5" s="140" t="s">
        <v>77</v>
      </c>
      <c r="L5" s="140" t="s">
        <v>78</v>
      </c>
      <c r="M5" s="141" t="s">
        <v>79</v>
      </c>
      <c r="N5" s="141" t="s">
        <v>80</v>
      </c>
      <c r="O5" s="142" t="s">
        <v>81</v>
      </c>
      <c r="P5" s="140" t="s">
        <v>82</v>
      </c>
      <c r="Q5" s="140" t="s">
        <v>83</v>
      </c>
      <c r="R5" s="141" t="s">
        <v>84</v>
      </c>
      <c r="S5" s="141" t="s">
        <v>85</v>
      </c>
      <c r="T5" s="143" t="s">
        <v>86</v>
      </c>
      <c r="W5" s="4"/>
      <c r="X5" s="4"/>
    </row>
    <row r="6" spans="1:24" s="29" customFormat="1" ht="21.95" customHeight="1" x14ac:dyDescent="0.2">
      <c r="A6" s="144" t="s">
        <v>34</v>
      </c>
      <c r="B6" s="216">
        <f>'1 In School Youth Part'!C6</f>
        <v>1</v>
      </c>
      <c r="C6" s="145">
        <v>0</v>
      </c>
      <c r="D6" s="146">
        <v>100</v>
      </c>
      <c r="E6" s="147">
        <v>0</v>
      </c>
      <c r="F6" s="148">
        <v>0</v>
      </c>
      <c r="G6" s="147">
        <v>0</v>
      </c>
      <c r="H6" s="149">
        <v>0</v>
      </c>
      <c r="I6" s="149">
        <v>0</v>
      </c>
      <c r="J6" s="147">
        <v>0</v>
      </c>
      <c r="K6" s="147">
        <v>0</v>
      </c>
      <c r="L6" s="149">
        <v>0</v>
      </c>
      <c r="M6" s="150">
        <v>0</v>
      </c>
      <c r="N6" s="147">
        <v>0</v>
      </c>
      <c r="O6" s="149">
        <v>0</v>
      </c>
      <c r="P6" s="149">
        <v>0</v>
      </c>
      <c r="Q6" s="147">
        <v>0</v>
      </c>
      <c r="R6" s="147">
        <v>0</v>
      </c>
      <c r="S6" s="147">
        <v>0</v>
      </c>
      <c r="T6" s="151">
        <v>0</v>
      </c>
      <c r="U6" s="28"/>
    </row>
    <row r="7" spans="1:24" s="29" customFormat="1" ht="21.95" customHeight="1" x14ac:dyDescent="0.2">
      <c r="A7" s="152" t="s">
        <v>35</v>
      </c>
      <c r="B7" s="216">
        <f>'1 In School Youth Part'!C7</f>
        <v>6</v>
      </c>
      <c r="C7" s="154">
        <v>33.3333333333333</v>
      </c>
      <c r="D7" s="155">
        <v>50</v>
      </c>
      <c r="E7" s="156">
        <v>16.6666666666667</v>
      </c>
      <c r="F7" s="157">
        <v>66.6666666666667</v>
      </c>
      <c r="G7" s="156">
        <v>33.3333333333333</v>
      </c>
      <c r="H7" s="156">
        <v>33.3333333333333</v>
      </c>
      <c r="I7" s="156">
        <v>16.6666666666667</v>
      </c>
      <c r="J7" s="156">
        <v>16.6666666666667</v>
      </c>
      <c r="K7" s="156">
        <v>33.3333333333333</v>
      </c>
      <c r="L7" s="158">
        <v>0</v>
      </c>
      <c r="M7" s="159">
        <v>0</v>
      </c>
      <c r="N7" s="156">
        <v>83.3333333333333</v>
      </c>
      <c r="O7" s="156">
        <v>0</v>
      </c>
      <c r="P7" s="156">
        <v>16.6666666666667</v>
      </c>
      <c r="Q7" s="156">
        <v>33.3333333333333</v>
      </c>
      <c r="R7" s="156">
        <v>50</v>
      </c>
      <c r="S7" s="156">
        <v>0</v>
      </c>
      <c r="T7" s="160">
        <v>16.6666666666667</v>
      </c>
      <c r="U7" s="28"/>
    </row>
    <row r="8" spans="1:24" s="29" customFormat="1" ht="21.95" customHeight="1" x14ac:dyDescent="0.2">
      <c r="A8" s="144" t="s">
        <v>36</v>
      </c>
      <c r="B8" s="161">
        <f>'1 In School Youth Part'!C8</f>
        <v>0</v>
      </c>
      <c r="C8" s="154"/>
      <c r="D8" s="155"/>
      <c r="E8" s="156"/>
      <c r="F8" s="157"/>
      <c r="G8" s="156"/>
      <c r="H8" s="156"/>
      <c r="I8" s="156"/>
      <c r="J8" s="156"/>
      <c r="K8" s="156"/>
      <c r="L8" s="158"/>
      <c r="M8" s="159"/>
      <c r="N8" s="156"/>
      <c r="O8" s="156"/>
      <c r="P8" s="156"/>
      <c r="Q8" s="156"/>
      <c r="R8" s="158"/>
      <c r="S8" s="156"/>
      <c r="T8" s="160"/>
      <c r="U8" s="28"/>
    </row>
    <row r="9" spans="1:24" s="29" customFormat="1" ht="21.95" customHeight="1" x14ac:dyDescent="0.2">
      <c r="A9" s="144" t="s">
        <v>37</v>
      </c>
      <c r="B9" s="161">
        <f>'1 In School Youth Part'!C9</f>
        <v>0</v>
      </c>
      <c r="C9" s="154"/>
      <c r="D9" s="155"/>
      <c r="E9" s="156"/>
      <c r="F9" s="157"/>
      <c r="G9" s="156"/>
      <c r="H9" s="156"/>
      <c r="I9" s="156"/>
      <c r="J9" s="156"/>
      <c r="K9" s="156"/>
      <c r="L9" s="158"/>
      <c r="M9" s="157"/>
      <c r="N9" s="156"/>
      <c r="O9" s="156"/>
      <c r="P9" s="156"/>
      <c r="Q9" s="156"/>
      <c r="R9" s="156"/>
      <c r="S9" s="156"/>
      <c r="T9" s="160"/>
      <c r="U9" s="28"/>
    </row>
    <row r="10" spans="1:24" s="29" customFormat="1" ht="21.95" customHeight="1" x14ac:dyDescent="0.2">
      <c r="A10" s="144" t="s">
        <v>38</v>
      </c>
      <c r="B10" s="161">
        <f>'1 In School Youth Part'!C10</f>
        <v>0</v>
      </c>
      <c r="C10" s="154"/>
      <c r="D10" s="162"/>
      <c r="E10" s="158"/>
      <c r="F10" s="157"/>
      <c r="G10" s="156"/>
      <c r="H10" s="156"/>
      <c r="I10" s="158"/>
      <c r="J10" s="156"/>
      <c r="K10" s="156"/>
      <c r="L10" s="158"/>
      <c r="M10" s="159"/>
      <c r="N10" s="158"/>
      <c r="O10" s="156"/>
      <c r="P10" s="158"/>
      <c r="Q10" s="156"/>
      <c r="R10" s="156"/>
      <c r="S10" s="156"/>
      <c r="T10" s="160"/>
      <c r="U10" s="28"/>
    </row>
    <row r="11" spans="1:24" s="29" customFormat="1" ht="21.95" customHeight="1" x14ac:dyDescent="0.2">
      <c r="A11" s="144" t="s">
        <v>39</v>
      </c>
      <c r="B11" s="161">
        <f>'1 In School Youth Part'!C11</f>
        <v>2</v>
      </c>
      <c r="C11" s="154">
        <v>0</v>
      </c>
      <c r="D11" s="155">
        <v>100</v>
      </c>
      <c r="E11" s="156">
        <v>0</v>
      </c>
      <c r="F11" s="157">
        <v>100</v>
      </c>
      <c r="G11" s="156">
        <v>0</v>
      </c>
      <c r="H11" s="156">
        <v>50</v>
      </c>
      <c r="I11" s="156">
        <v>0</v>
      </c>
      <c r="J11" s="156">
        <v>0</v>
      </c>
      <c r="K11" s="156">
        <v>0</v>
      </c>
      <c r="L11" s="158">
        <v>0</v>
      </c>
      <c r="M11" s="159">
        <v>0</v>
      </c>
      <c r="N11" s="156">
        <v>50</v>
      </c>
      <c r="O11" s="156">
        <v>0</v>
      </c>
      <c r="P11" s="156">
        <v>0</v>
      </c>
      <c r="Q11" s="158">
        <v>0</v>
      </c>
      <c r="R11" s="156">
        <v>0</v>
      </c>
      <c r="S11" s="158">
        <v>0</v>
      </c>
      <c r="T11" s="160">
        <v>0</v>
      </c>
      <c r="U11" s="28"/>
    </row>
    <row r="12" spans="1:24" s="29" customFormat="1" ht="21.95" customHeight="1" x14ac:dyDescent="0.2">
      <c r="A12" s="144" t="s">
        <v>40</v>
      </c>
      <c r="B12" s="216">
        <f>'1 In School Youth Part'!C12</f>
        <v>0</v>
      </c>
      <c r="C12" s="154"/>
      <c r="D12" s="155"/>
      <c r="E12" s="156"/>
      <c r="F12" s="157"/>
      <c r="G12" s="156"/>
      <c r="H12" s="156"/>
      <c r="I12" s="158"/>
      <c r="J12" s="156"/>
      <c r="K12" s="156"/>
      <c r="L12" s="158"/>
      <c r="M12" s="159"/>
      <c r="N12" s="156"/>
      <c r="O12" s="156"/>
      <c r="P12" s="156"/>
      <c r="Q12" s="156"/>
      <c r="R12" s="158"/>
      <c r="S12" s="156"/>
      <c r="T12" s="160"/>
      <c r="U12" s="28"/>
    </row>
    <row r="13" spans="1:24" s="29" customFormat="1" ht="21.95" customHeight="1" x14ac:dyDescent="0.2">
      <c r="A13" s="144" t="s">
        <v>41</v>
      </c>
      <c r="B13" s="153">
        <f>'1 In School Youth Part'!C13</f>
        <v>25</v>
      </c>
      <c r="C13" s="154">
        <v>100</v>
      </c>
      <c r="D13" s="155">
        <v>0</v>
      </c>
      <c r="E13" s="156">
        <v>0</v>
      </c>
      <c r="F13" s="157">
        <v>48</v>
      </c>
      <c r="G13" s="156">
        <v>36</v>
      </c>
      <c r="H13" s="156">
        <v>16</v>
      </c>
      <c r="I13" s="156">
        <v>12</v>
      </c>
      <c r="J13" s="156">
        <v>76</v>
      </c>
      <c r="K13" s="156">
        <v>100</v>
      </c>
      <c r="L13" s="158">
        <v>0</v>
      </c>
      <c r="M13" s="157">
        <v>8</v>
      </c>
      <c r="N13" s="156">
        <v>0</v>
      </c>
      <c r="O13" s="158">
        <v>4</v>
      </c>
      <c r="P13" s="156">
        <v>0</v>
      </c>
      <c r="Q13" s="158">
        <v>4</v>
      </c>
      <c r="R13" s="158">
        <v>4</v>
      </c>
      <c r="S13" s="156">
        <v>0</v>
      </c>
      <c r="T13" s="160">
        <v>16</v>
      </c>
      <c r="U13" s="28"/>
    </row>
    <row r="14" spans="1:24" s="29" customFormat="1" ht="21.95" customHeight="1" x14ac:dyDescent="0.2">
      <c r="A14" s="144" t="s">
        <v>42</v>
      </c>
      <c r="B14" s="161">
        <f>'1 In School Youth Part'!C14</f>
        <v>4</v>
      </c>
      <c r="C14" s="154">
        <v>50</v>
      </c>
      <c r="D14" s="155">
        <v>25</v>
      </c>
      <c r="E14" s="156">
        <v>25</v>
      </c>
      <c r="F14" s="157">
        <v>50</v>
      </c>
      <c r="G14" s="156">
        <v>25</v>
      </c>
      <c r="H14" s="156">
        <v>50</v>
      </c>
      <c r="I14" s="158">
        <v>0</v>
      </c>
      <c r="J14" s="156">
        <v>25</v>
      </c>
      <c r="K14" s="156">
        <v>50</v>
      </c>
      <c r="L14" s="158">
        <v>0</v>
      </c>
      <c r="M14" s="159">
        <v>0</v>
      </c>
      <c r="N14" s="156">
        <v>50</v>
      </c>
      <c r="O14" s="156">
        <v>0</v>
      </c>
      <c r="P14" s="156">
        <v>0</v>
      </c>
      <c r="Q14" s="156">
        <v>0</v>
      </c>
      <c r="R14" s="158">
        <v>50</v>
      </c>
      <c r="S14" s="156">
        <v>0</v>
      </c>
      <c r="T14" s="160">
        <v>0</v>
      </c>
      <c r="U14" s="28"/>
    </row>
    <row r="15" spans="1:24" s="29" customFormat="1" ht="21.95" customHeight="1" x14ac:dyDescent="0.2">
      <c r="A15" s="144" t="s">
        <v>43</v>
      </c>
      <c r="B15" s="153">
        <f>'1 In School Youth Part'!C15</f>
        <v>197</v>
      </c>
      <c r="C15" s="154">
        <v>97.461928934010203</v>
      </c>
      <c r="D15" s="155">
        <v>2.53807106598985</v>
      </c>
      <c r="E15" s="156">
        <v>0</v>
      </c>
      <c r="F15" s="157">
        <v>57.868020304568503</v>
      </c>
      <c r="G15" s="156">
        <v>58.883248730964503</v>
      </c>
      <c r="H15" s="156">
        <v>8.1218274111675104</v>
      </c>
      <c r="I15" s="156">
        <v>0</v>
      </c>
      <c r="J15" s="156">
        <v>18.2741116751269</v>
      </c>
      <c r="K15" s="156">
        <v>96.954314720812206</v>
      </c>
      <c r="L15" s="158">
        <v>0</v>
      </c>
      <c r="M15" s="157">
        <v>0.50761421319796995</v>
      </c>
      <c r="N15" s="156">
        <v>97.9695431472081</v>
      </c>
      <c r="O15" s="156">
        <v>0</v>
      </c>
      <c r="P15" s="156">
        <v>9.6446700507614196</v>
      </c>
      <c r="Q15" s="156">
        <v>0</v>
      </c>
      <c r="R15" s="156">
        <v>8.1218274111675104</v>
      </c>
      <c r="S15" s="156">
        <v>0</v>
      </c>
      <c r="T15" s="160">
        <v>0</v>
      </c>
      <c r="U15" s="28"/>
    </row>
    <row r="16" spans="1:24" s="29" customFormat="1" ht="21.95" customHeight="1" x14ac:dyDescent="0.2">
      <c r="A16" s="144" t="s">
        <v>44</v>
      </c>
      <c r="B16" s="161">
        <f>'1 In School Youth Part'!C16</f>
        <v>9</v>
      </c>
      <c r="C16" s="154">
        <v>100</v>
      </c>
      <c r="D16" s="155">
        <v>0</v>
      </c>
      <c r="E16" s="156">
        <v>0</v>
      </c>
      <c r="F16" s="157">
        <v>33.3333333333333</v>
      </c>
      <c r="G16" s="156">
        <v>66.6666666666667</v>
      </c>
      <c r="H16" s="156">
        <v>22.2222222222222</v>
      </c>
      <c r="I16" s="158">
        <v>0</v>
      </c>
      <c r="J16" s="156">
        <v>11.1111111111111</v>
      </c>
      <c r="K16" s="156">
        <v>100</v>
      </c>
      <c r="L16" s="158">
        <v>0</v>
      </c>
      <c r="M16" s="159">
        <v>0</v>
      </c>
      <c r="N16" s="156">
        <v>0</v>
      </c>
      <c r="O16" s="158">
        <v>0</v>
      </c>
      <c r="P16" s="156">
        <v>0</v>
      </c>
      <c r="Q16" s="158">
        <v>0</v>
      </c>
      <c r="R16" s="158">
        <v>0</v>
      </c>
      <c r="S16" s="156">
        <v>0</v>
      </c>
      <c r="T16" s="160">
        <v>88.8888888888889</v>
      </c>
      <c r="U16" s="28"/>
    </row>
    <row r="17" spans="1:28" s="29" customFormat="1" ht="21.95" customHeight="1" x14ac:dyDescent="0.2">
      <c r="A17" s="144" t="s">
        <v>45</v>
      </c>
      <c r="B17" s="216">
        <f>'1 In School Youth Part'!C17</f>
        <v>8</v>
      </c>
      <c r="C17" s="154">
        <v>100</v>
      </c>
      <c r="D17" s="162">
        <v>0</v>
      </c>
      <c r="E17" s="158">
        <v>0</v>
      </c>
      <c r="F17" s="157">
        <v>100</v>
      </c>
      <c r="G17" s="156">
        <v>37.5</v>
      </c>
      <c r="H17" s="156">
        <v>62.5</v>
      </c>
      <c r="I17" s="156">
        <v>0</v>
      </c>
      <c r="J17" s="156">
        <v>0</v>
      </c>
      <c r="K17" s="156">
        <v>100</v>
      </c>
      <c r="L17" s="158">
        <v>0</v>
      </c>
      <c r="M17" s="157">
        <v>100</v>
      </c>
      <c r="N17" s="156">
        <v>0</v>
      </c>
      <c r="O17" s="158">
        <v>0</v>
      </c>
      <c r="P17" s="156">
        <v>0</v>
      </c>
      <c r="Q17" s="158">
        <v>0</v>
      </c>
      <c r="R17" s="158">
        <v>0</v>
      </c>
      <c r="S17" s="158">
        <v>0</v>
      </c>
      <c r="T17" s="160">
        <v>0</v>
      </c>
      <c r="U17" s="28"/>
    </row>
    <row r="18" spans="1:28" s="29" customFormat="1" ht="21.95" customHeight="1" x14ac:dyDescent="0.2">
      <c r="A18" s="144" t="s">
        <v>46</v>
      </c>
      <c r="B18" s="161">
        <f>'1 In School Youth Part'!C18</f>
        <v>11</v>
      </c>
      <c r="C18" s="154">
        <v>90.909090909090907</v>
      </c>
      <c r="D18" s="155">
        <v>9.0909090909090899</v>
      </c>
      <c r="E18" s="156">
        <v>0</v>
      </c>
      <c r="F18" s="157">
        <v>0</v>
      </c>
      <c r="G18" s="156">
        <v>9.0909090909090899</v>
      </c>
      <c r="H18" s="156">
        <v>18.181818181818201</v>
      </c>
      <c r="I18" s="156">
        <v>0</v>
      </c>
      <c r="J18" s="156">
        <v>100</v>
      </c>
      <c r="K18" s="156">
        <v>90.909090909090907</v>
      </c>
      <c r="L18" s="158">
        <v>0</v>
      </c>
      <c r="M18" s="157">
        <v>0</v>
      </c>
      <c r="N18" s="156">
        <v>0</v>
      </c>
      <c r="O18" s="158">
        <v>0</v>
      </c>
      <c r="P18" s="156">
        <v>9.0909090909090899</v>
      </c>
      <c r="Q18" s="156">
        <v>0</v>
      </c>
      <c r="R18" s="156">
        <v>0</v>
      </c>
      <c r="S18" s="156">
        <v>0</v>
      </c>
      <c r="T18" s="160">
        <v>0</v>
      </c>
      <c r="U18" s="28"/>
    </row>
    <row r="19" spans="1:28" s="29" customFormat="1" ht="21.95" customHeight="1" x14ac:dyDescent="0.2">
      <c r="A19" s="144" t="s">
        <v>47</v>
      </c>
      <c r="B19" s="216">
        <f>'1 In School Youth Part'!C19</f>
        <v>2</v>
      </c>
      <c r="C19" s="154">
        <v>0</v>
      </c>
      <c r="D19" s="162">
        <v>100</v>
      </c>
      <c r="E19" s="158">
        <v>0</v>
      </c>
      <c r="F19" s="157">
        <v>100</v>
      </c>
      <c r="G19" s="156">
        <v>50</v>
      </c>
      <c r="H19" s="156">
        <v>50</v>
      </c>
      <c r="I19" s="158">
        <v>0</v>
      </c>
      <c r="J19" s="156">
        <v>0</v>
      </c>
      <c r="K19" s="156">
        <v>50</v>
      </c>
      <c r="L19" s="158">
        <v>0</v>
      </c>
      <c r="M19" s="159">
        <v>0</v>
      </c>
      <c r="N19" s="156">
        <v>100</v>
      </c>
      <c r="O19" s="158">
        <v>0</v>
      </c>
      <c r="P19" s="156">
        <v>0</v>
      </c>
      <c r="Q19" s="158">
        <v>0</v>
      </c>
      <c r="R19" s="158">
        <v>0</v>
      </c>
      <c r="S19" s="158">
        <v>0</v>
      </c>
      <c r="T19" s="160">
        <v>0</v>
      </c>
      <c r="U19" s="28"/>
    </row>
    <row r="20" spans="1:28" s="29" customFormat="1" ht="21.95" customHeight="1" x14ac:dyDescent="0.2">
      <c r="A20" s="144" t="s">
        <v>48</v>
      </c>
      <c r="B20" s="161">
        <f>'1 In School Youth Part'!C20</f>
        <v>0</v>
      </c>
      <c r="C20" s="154"/>
      <c r="D20" s="155"/>
      <c r="E20" s="156"/>
      <c r="F20" s="157"/>
      <c r="G20" s="156"/>
      <c r="H20" s="156"/>
      <c r="I20" s="156"/>
      <c r="J20" s="156"/>
      <c r="K20" s="156"/>
      <c r="L20" s="158"/>
      <c r="M20" s="157"/>
      <c r="N20" s="156"/>
      <c r="O20" s="158"/>
      <c r="P20" s="156"/>
      <c r="Q20" s="158"/>
      <c r="R20" s="158"/>
      <c r="S20" s="158"/>
      <c r="T20" s="160"/>
      <c r="U20" s="28"/>
    </row>
    <row r="21" spans="1:28" s="29" customFormat="1" ht="21.95" customHeight="1" thickBot="1" x14ac:dyDescent="0.25">
      <c r="A21" s="163" t="s">
        <v>49</v>
      </c>
      <c r="B21" s="164">
        <f>'1 In School Youth Part'!C21</f>
        <v>24</v>
      </c>
      <c r="C21" s="165">
        <v>75</v>
      </c>
      <c r="D21" s="166">
        <v>20.8333333333333</v>
      </c>
      <c r="E21" s="167">
        <v>4.1666666666666696</v>
      </c>
      <c r="F21" s="168">
        <v>37.5</v>
      </c>
      <c r="G21" s="166">
        <v>33.3333333333333</v>
      </c>
      <c r="H21" s="167">
        <v>37.5</v>
      </c>
      <c r="I21" s="167">
        <v>0</v>
      </c>
      <c r="J21" s="166">
        <v>79.1666666666667</v>
      </c>
      <c r="K21" s="166">
        <v>70.8333333333333</v>
      </c>
      <c r="L21" s="167">
        <v>0</v>
      </c>
      <c r="M21" s="169">
        <v>0</v>
      </c>
      <c r="N21" s="167">
        <v>0</v>
      </c>
      <c r="O21" s="166">
        <v>12.5</v>
      </c>
      <c r="P21" s="166">
        <v>8.3333333333333304</v>
      </c>
      <c r="Q21" s="167">
        <v>16.6666666666667</v>
      </c>
      <c r="R21" s="167">
        <v>0</v>
      </c>
      <c r="S21" s="167">
        <v>0</v>
      </c>
      <c r="T21" s="170">
        <v>0</v>
      </c>
      <c r="U21" s="28"/>
    </row>
    <row r="22" spans="1:28" s="29" customFormat="1" ht="21.95" customHeight="1" thickBot="1" x14ac:dyDescent="0.25">
      <c r="A22" s="171" t="s">
        <v>50</v>
      </c>
      <c r="B22" s="172">
        <f>SUM(B6:B21)</f>
        <v>289</v>
      </c>
      <c r="C22" s="173">
        <v>92.041522491349497</v>
      </c>
      <c r="D22" s="174">
        <v>6.9204152249134996</v>
      </c>
      <c r="E22" s="175">
        <v>1.0380622837370199</v>
      </c>
      <c r="F22" s="176">
        <v>53.979238754325301</v>
      </c>
      <c r="G22" s="175">
        <v>50.8650519031142</v>
      </c>
      <c r="H22" s="175">
        <v>15.2249134948097</v>
      </c>
      <c r="I22" s="175">
        <v>1.3840830449827</v>
      </c>
      <c r="J22" s="175">
        <v>30.4498269896194</v>
      </c>
      <c r="K22" s="175">
        <v>91.6955017301038</v>
      </c>
      <c r="L22" s="177">
        <v>0</v>
      </c>
      <c r="M22" s="176">
        <v>3.8062283737024201</v>
      </c>
      <c r="N22" s="175">
        <v>70.242214532871998</v>
      </c>
      <c r="O22" s="175">
        <v>1.3840830449827</v>
      </c>
      <c r="P22" s="175">
        <v>7.9584775086505202</v>
      </c>
      <c r="Q22" s="175">
        <v>2.4221453287197199</v>
      </c>
      <c r="R22" s="175">
        <v>7.6124567474048401</v>
      </c>
      <c r="S22" s="175">
        <v>0</v>
      </c>
      <c r="T22" s="178">
        <v>4.4982698961937704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19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6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00000000000001" customHeight="1" x14ac:dyDescent="0.2">
      <c r="A2" s="272" t="str">
        <f>'1 In School Youth Part'!A2:N2</f>
        <v>FY25 QUARTER ENDING MARCH 31, 2025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00000000000001" customHeight="1" thickBot="1" x14ac:dyDescent="0.3">
      <c r="A3" s="275" t="s">
        <v>87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2">
      <c r="A4" s="264" t="str">
        <f>'1 In School Youth Part'!$A$4</f>
        <v>WORKFORCE AREA</v>
      </c>
      <c r="B4" s="246" t="s">
        <v>67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78"/>
      <c r="S4" s="278"/>
      <c r="T4" s="279"/>
    </row>
    <row r="5" spans="1:24" ht="50.25" customHeight="1" thickBot="1" x14ac:dyDescent="0.25">
      <c r="A5" s="265"/>
      <c r="B5" s="138" t="s">
        <v>68</v>
      </c>
      <c r="C5" s="138" t="s">
        <v>88</v>
      </c>
      <c r="D5" s="140" t="s">
        <v>70</v>
      </c>
      <c r="E5" s="140" t="s">
        <v>71</v>
      </c>
      <c r="F5" s="141" t="s">
        <v>72</v>
      </c>
      <c r="G5" s="141" t="s">
        <v>73</v>
      </c>
      <c r="H5" s="140" t="s">
        <v>74</v>
      </c>
      <c r="I5" s="140" t="s">
        <v>75</v>
      </c>
      <c r="J5" s="140" t="s">
        <v>76</v>
      </c>
      <c r="K5" s="140" t="s">
        <v>77</v>
      </c>
      <c r="L5" s="140" t="s">
        <v>78</v>
      </c>
      <c r="M5" s="141" t="s">
        <v>79</v>
      </c>
      <c r="N5" s="141" t="s">
        <v>80</v>
      </c>
      <c r="O5" s="142" t="s">
        <v>81</v>
      </c>
      <c r="P5" s="140" t="s">
        <v>82</v>
      </c>
      <c r="Q5" s="140" t="s">
        <v>83</v>
      </c>
      <c r="R5" s="141" t="s">
        <v>84</v>
      </c>
      <c r="S5" s="141" t="s">
        <v>85</v>
      </c>
      <c r="T5" s="143" t="s">
        <v>86</v>
      </c>
      <c r="W5" s="4"/>
      <c r="X5" s="4"/>
    </row>
    <row r="6" spans="1:24" s="29" customFormat="1" ht="21.95" customHeight="1" x14ac:dyDescent="0.2">
      <c r="A6" s="18" t="s">
        <v>34</v>
      </c>
      <c r="B6" s="179">
        <f>'2 Out of School Youth Part'!C6</f>
        <v>40</v>
      </c>
      <c r="C6" s="180">
        <v>47.5</v>
      </c>
      <c r="D6" s="181">
        <v>25</v>
      </c>
      <c r="E6" s="181">
        <v>27.5</v>
      </c>
      <c r="F6" s="182">
        <v>50</v>
      </c>
      <c r="G6" s="181">
        <v>15</v>
      </c>
      <c r="H6" s="181">
        <v>32.5</v>
      </c>
      <c r="I6" s="183">
        <v>2.5</v>
      </c>
      <c r="J6" s="183">
        <v>40</v>
      </c>
      <c r="K6" s="183">
        <v>0</v>
      </c>
      <c r="L6" s="181">
        <v>60</v>
      </c>
      <c r="M6" s="184">
        <v>0</v>
      </c>
      <c r="N6" s="181">
        <v>20</v>
      </c>
      <c r="O6" s="181">
        <v>2.5</v>
      </c>
      <c r="P6" s="181">
        <v>32.5</v>
      </c>
      <c r="Q6" s="181">
        <v>2.5</v>
      </c>
      <c r="R6" s="181">
        <v>2.5</v>
      </c>
      <c r="S6" s="181">
        <v>17.5</v>
      </c>
      <c r="T6" s="185">
        <v>0</v>
      </c>
      <c r="U6" s="28"/>
    </row>
    <row r="7" spans="1:24" s="29" customFormat="1" ht="21.95" customHeight="1" x14ac:dyDescent="0.2">
      <c r="A7" s="30" t="s">
        <v>35</v>
      </c>
      <c r="B7" s="186">
        <f>'2 Out of School Youth Part'!C7</f>
        <v>133</v>
      </c>
      <c r="C7" s="187">
        <v>15.789473684210501</v>
      </c>
      <c r="D7" s="188">
        <v>50.375939849624103</v>
      </c>
      <c r="E7" s="188">
        <v>33.834586466165398</v>
      </c>
      <c r="F7" s="189">
        <v>46.616541353383496</v>
      </c>
      <c r="G7" s="188">
        <v>40.601503759398497</v>
      </c>
      <c r="H7" s="188">
        <v>67.669172932330795</v>
      </c>
      <c r="I7" s="188">
        <v>0</v>
      </c>
      <c r="J7" s="188">
        <v>5.2631578947368398</v>
      </c>
      <c r="K7" s="190">
        <v>0</v>
      </c>
      <c r="L7" s="188">
        <v>41.353383458646597</v>
      </c>
      <c r="M7" s="189">
        <v>0.75187969924812004</v>
      </c>
      <c r="N7" s="188">
        <v>54.135338345864703</v>
      </c>
      <c r="O7" s="188">
        <v>9.77443609022556</v>
      </c>
      <c r="P7" s="188">
        <v>18.796992481202999</v>
      </c>
      <c r="Q7" s="188">
        <v>1.5037593984962401</v>
      </c>
      <c r="R7" s="188">
        <v>6.7669172932330799</v>
      </c>
      <c r="S7" s="188">
        <v>12.030075187969899</v>
      </c>
      <c r="T7" s="191">
        <v>27.819548872180501</v>
      </c>
      <c r="U7" s="28"/>
    </row>
    <row r="8" spans="1:24" s="29" customFormat="1" ht="21.95" customHeight="1" x14ac:dyDescent="0.2">
      <c r="A8" s="18" t="s">
        <v>36</v>
      </c>
      <c r="B8" s="186">
        <f>'2 Out of School Youth Part'!C8</f>
        <v>15</v>
      </c>
      <c r="C8" s="187">
        <v>66.6666666666667</v>
      </c>
      <c r="D8" s="188">
        <v>20</v>
      </c>
      <c r="E8" s="188">
        <v>13.3333333333333</v>
      </c>
      <c r="F8" s="189">
        <v>66.6666666666667</v>
      </c>
      <c r="G8" s="188">
        <v>20</v>
      </c>
      <c r="H8" s="188">
        <v>20</v>
      </c>
      <c r="I8" s="188">
        <v>0</v>
      </c>
      <c r="J8" s="188">
        <v>93.3333333333333</v>
      </c>
      <c r="K8" s="190">
        <v>0</v>
      </c>
      <c r="L8" s="188">
        <v>66.6666666666667</v>
      </c>
      <c r="M8" s="192">
        <v>0</v>
      </c>
      <c r="N8" s="188">
        <v>60</v>
      </c>
      <c r="O8" s="188">
        <v>6.6666666666666696</v>
      </c>
      <c r="P8" s="188">
        <v>13.3333333333333</v>
      </c>
      <c r="Q8" s="188">
        <v>13.3333333333333</v>
      </c>
      <c r="R8" s="188">
        <v>6.6666666666666696</v>
      </c>
      <c r="S8" s="188">
        <v>6.6666666666666696</v>
      </c>
      <c r="T8" s="191">
        <v>0</v>
      </c>
      <c r="U8" s="28"/>
    </row>
    <row r="9" spans="1:24" s="29" customFormat="1" ht="21.95" customHeight="1" x14ac:dyDescent="0.2">
      <c r="A9" s="18" t="s">
        <v>37</v>
      </c>
      <c r="B9" s="186">
        <f>'2 Out of School Youth Part'!C9</f>
        <v>40</v>
      </c>
      <c r="C9" s="187">
        <v>7.5</v>
      </c>
      <c r="D9" s="188">
        <v>40</v>
      </c>
      <c r="E9" s="188">
        <v>52.5</v>
      </c>
      <c r="F9" s="189">
        <v>80</v>
      </c>
      <c r="G9" s="188">
        <v>20</v>
      </c>
      <c r="H9" s="188">
        <v>82.5</v>
      </c>
      <c r="I9" s="190">
        <v>0</v>
      </c>
      <c r="J9" s="190">
        <v>30</v>
      </c>
      <c r="K9" s="190">
        <v>0</v>
      </c>
      <c r="L9" s="188">
        <v>2.5</v>
      </c>
      <c r="M9" s="192">
        <v>7.5</v>
      </c>
      <c r="N9" s="188">
        <v>27.5</v>
      </c>
      <c r="O9" s="190">
        <v>0</v>
      </c>
      <c r="P9" s="188">
        <v>37.5</v>
      </c>
      <c r="Q9" s="190">
        <v>0</v>
      </c>
      <c r="R9" s="188">
        <v>12.5</v>
      </c>
      <c r="S9" s="188">
        <v>42.5</v>
      </c>
      <c r="T9" s="191">
        <v>12.5</v>
      </c>
      <c r="U9" s="28"/>
    </row>
    <row r="10" spans="1:24" s="29" customFormat="1" ht="21.95" customHeight="1" x14ac:dyDescent="0.2">
      <c r="A10" s="18" t="s">
        <v>38</v>
      </c>
      <c r="B10" s="186">
        <f>'2 Out of School Youth Part'!C10</f>
        <v>80</v>
      </c>
      <c r="C10" s="187">
        <v>67.5</v>
      </c>
      <c r="D10" s="188">
        <v>27.5</v>
      </c>
      <c r="E10" s="188">
        <v>5</v>
      </c>
      <c r="F10" s="189">
        <v>38.75</v>
      </c>
      <c r="G10" s="190">
        <v>22.5</v>
      </c>
      <c r="H10" s="190">
        <v>22.5</v>
      </c>
      <c r="I10" s="190">
        <v>8.75</v>
      </c>
      <c r="J10" s="188">
        <v>20</v>
      </c>
      <c r="K10" s="190">
        <v>0</v>
      </c>
      <c r="L10" s="188">
        <v>98.75</v>
      </c>
      <c r="M10" s="192">
        <v>3.75</v>
      </c>
      <c r="N10" s="188">
        <v>0</v>
      </c>
      <c r="O10" s="190">
        <v>0</v>
      </c>
      <c r="P10" s="188">
        <v>2.5</v>
      </c>
      <c r="Q10" s="190">
        <v>0</v>
      </c>
      <c r="R10" s="190">
        <v>5</v>
      </c>
      <c r="S10" s="188">
        <v>1.25</v>
      </c>
      <c r="T10" s="191">
        <v>0</v>
      </c>
      <c r="U10" s="28"/>
    </row>
    <row r="11" spans="1:24" s="29" customFormat="1" ht="21.95" customHeight="1" x14ac:dyDescent="0.2">
      <c r="A11" s="18" t="s">
        <v>39</v>
      </c>
      <c r="B11" s="186">
        <f>'2 Out of School Youth Part'!C11</f>
        <v>71</v>
      </c>
      <c r="C11" s="187">
        <v>36.619718309859202</v>
      </c>
      <c r="D11" s="188">
        <v>45.0704225352113</v>
      </c>
      <c r="E11" s="188">
        <v>18.309859154929601</v>
      </c>
      <c r="F11" s="189">
        <v>77.464788732394396</v>
      </c>
      <c r="G11" s="188">
        <v>30.985915492957702</v>
      </c>
      <c r="H11" s="188">
        <v>33.802816901408399</v>
      </c>
      <c r="I11" s="188">
        <v>7.0422535211267601</v>
      </c>
      <c r="J11" s="188">
        <v>4.2253521126760596</v>
      </c>
      <c r="K11" s="190">
        <v>0</v>
      </c>
      <c r="L11" s="188">
        <v>35.2112676056338</v>
      </c>
      <c r="M11" s="189">
        <v>0</v>
      </c>
      <c r="N11" s="188">
        <v>88.732394366197198</v>
      </c>
      <c r="O11" s="188">
        <v>0</v>
      </c>
      <c r="P11" s="188">
        <v>11.2676056338028</v>
      </c>
      <c r="Q11" s="188">
        <v>0</v>
      </c>
      <c r="R11" s="188">
        <v>1.40845070422535</v>
      </c>
      <c r="S11" s="188">
        <v>14.084507042253501</v>
      </c>
      <c r="T11" s="191">
        <v>0</v>
      </c>
      <c r="U11" s="28"/>
    </row>
    <row r="12" spans="1:24" s="29" customFormat="1" ht="21.95" customHeight="1" x14ac:dyDescent="0.2">
      <c r="A12" s="18" t="s">
        <v>40</v>
      </c>
      <c r="B12" s="186">
        <f>'2 Out of School Youth Part'!C12</f>
        <v>35</v>
      </c>
      <c r="C12" s="187">
        <v>51.428571428571402</v>
      </c>
      <c r="D12" s="188">
        <v>34.285714285714299</v>
      </c>
      <c r="E12" s="188">
        <v>14.285714285714301</v>
      </c>
      <c r="F12" s="189">
        <v>34.285714285714299</v>
      </c>
      <c r="G12" s="188">
        <v>22.8571428571429</v>
      </c>
      <c r="H12" s="188">
        <v>11.4285714285714</v>
      </c>
      <c r="I12" s="188">
        <v>2.8571428571428599</v>
      </c>
      <c r="J12" s="188">
        <v>60</v>
      </c>
      <c r="K12" s="190">
        <v>0</v>
      </c>
      <c r="L12" s="188">
        <v>17.1428571428571</v>
      </c>
      <c r="M12" s="192">
        <v>11.4285714285714</v>
      </c>
      <c r="N12" s="188">
        <v>77.142857142857196</v>
      </c>
      <c r="O12" s="188">
        <v>14.285714285714301</v>
      </c>
      <c r="P12" s="188">
        <v>17.1428571428571</v>
      </c>
      <c r="Q12" s="188">
        <v>2.8571428571428599</v>
      </c>
      <c r="R12" s="188">
        <v>8.5714285714285694</v>
      </c>
      <c r="S12" s="188">
        <v>2.8571428571428599</v>
      </c>
      <c r="T12" s="191">
        <v>25.714285714285701</v>
      </c>
      <c r="U12" s="28"/>
    </row>
    <row r="13" spans="1:24" s="29" customFormat="1" ht="21.95" customHeight="1" x14ac:dyDescent="0.2">
      <c r="A13" s="18" t="s">
        <v>41</v>
      </c>
      <c r="B13" s="186">
        <f>'2 Out of School Youth Part'!C13</f>
        <v>32</v>
      </c>
      <c r="C13" s="187">
        <v>50</v>
      </c>
      <c r="D13" s="188">
        <v>40.625</v>
      </c>
      <c r="E13" s="188">
        <v>9.375</v>
      </c>
      <c r="F13" s="189">
        <v>50</v>
      </c>
      <c r="G13" s="188">
        <v>28.125</v>
      </c>
      <c r="H13" s="190">
        <v>12.5</v>
      </c>
      <c r="I13" s="188">
        <v>31.25</v>
      </c>
      <c r="J13" s="188">
        <v>0</v>
      </c>
      <c r="K13" s="190">
        <v>0</v>
      </c>
      <c r="L13" s="188">
        <v>75</v>
      </c>
      <c r="M13" s="192">
        <v>25</v>
      </c>
      <c r="N13" s="188">
        <v>0</v>
      </c>
      <c r="O13" s="190">
        <v>3.125</v>
      </c>
      <c r="P13" s="188">
        <v>18.75</v>
      </c>
      <c r="Q13" s="188">
        <v>0</v>
      </c>
      <c r="R13" s="188">
        <v>6.25</v>
      </c>
      <c r="S13" s="188">
        <v>9.375</v>
      </c>
      <c r="T13" s="191">
        <v>25</v>
      </c>
      <c r="U13" s="28"/>
    </row>
    <row r="14" spans="1:24" s="29" customFormat="1" ht="21.95" customHeight="1" x14ac:dyDescent="0.2">
      <c r="A14" s="18" t="s">
        <v>42</v>
      </c>
      <c r="B14" s="186">
        <f>'2 Out of School Youth Part'!C14</f>
        <v>87</v>
      </c>
      <c r="C14" s="187">
        <v>51.724137931034498</v>
      </c>
      <c r="D14" s="188">
        <v>35.632183908046002</v>
      </c>
      <c r="E14" s="188">
        <v>12.643678160919499</v>
      </c>
      <c r="F14" s="189">
        <v>39.080459770114899</v>
      </c>
      <c r="G14" s="188">
        <v>44.827586206896498</v>
      </c>
      <c r="H14" s="188">
        <v>39.080459770114899</v>
      </c>
      <c r="I14" s="188">
        <v>1.14942528735632</v>
      </c>
      <c r="J14" s="188">
        <v>13.7931034482759</v>
      </c>
      <c r="K14" s="190">
        <v>0</v>
      </c>
      <c r="L14" s="188">
        <v>70.114942528735597</v>
      </c>
      <c r="M14" s="192">
        <v>5.7471264367816097</v>
      </c>
      <c r="N14" s="188">
        <v>49.425287356321803</v>
      </c>
      <c r="O14" s="188">
        <v>6.8965517241379297</v>
      </c>
      <c r="P14" s="188">
        <v>14.9425287356322</v>
      </c>
      <c r="Q14" s="188">
        <v>0</v>
      </c>
      <c r="R14" s="188">
        <v>8.0459770114942497</v>
      </c>
      <c r="S14" s="188">
        <v>12.643678160919499</v>
      </c>
      <c r="T14" s="191">
        <v>1.14942528735632</v>
      </c>
      <c r="U14" s="28"/>
    </row>
    <row r="15" spans="1:24" s="29" customFormat="1" ht="21.95" customHeight="1" x14ac:dyDescent="0.2">
      <c r="A15" s="18" t="s">
        <v>43</v>
      </c>
      <c r="B15" s="186">
        <f>'2 Out of School Youth Part'!C15</f>
        <v>210</v>
      </c>
      <c r="C15" s="187">
        <v>57.142857142857103</v>
      </c>
      <c r="D15" s="188">
        <v>29.523809523809501</v>
      </c>
      <c r="E15" s="188">
        <v>13.3333333333333</v>
      </c>
      <c r="F15" s="189">
        <v>54.285714285714299</v>
      </c>
      <c r="G15" s="188">
        <v>68.571428571428598</v>
      </c>
      <c r="H15" s="188">
        <v>16.1904761904762</v>
      </c>
      <c r="I15" s="188">
        <v>0.952380952380952</v>
      </c>
      <c r="J15" s="188">
        <v>6.6666666666666696</v>
      </c>
      <c r="K15" s="190">
        <v>0</v>
      </c>
      <c r="L15" s="188">
        <v>89.047619047619094</v>
      </c>
      <c r="M15" s="192">
        <v>0.952380952380952</v>
      </c>
      <c r="N15" s="188">
        <v>95.238095238095198</v>
      </c>
      <c r="O15" s="188">
        <v>0</v>
      </c>
      <c r="P15" s="188">
        <v>8.0952380952380896</v>
      </c>
      <c r="Q15" s="188">
        <v>0</v>
      </c>
      <c r="R15" s="188">
        <v>5.71428571428571</v>
      </c>
      <c r="S15" s="188">
        <v>1.9047619047619</v>
      </c>
      <c r="T15" s="191">
        <v>0</v>
      </c>
      <c r="U15" s="28"/>
    </row>
    <row r="16" spans="1:24" s="29" customFormat="1" ht="21.95" customHeight="1" x14ac:dyDescent="0.2">
      <c r="A16" s="18" t="s">
        <v>44</v>
      </c>
      <c r="B16" s="186">
        <f>'2 Out of School Youth Part'!C16</f>
        <v>39</v>
      </c>
      <c r="C16" s="187">
        <v>17.948717948717899</v>
      </c>
      <c r="D16" s="188">
        <v>33.3333333333333</v>
      </c>
      <c r="E16" s="188">
        <v>48.717948717948701</v>
      </c>
      <c r="F16" s="189">
        <v>48.717948717948701</v>
      </c>
      <c r="G16" s="188">
        <v>61.538461538461497</v>
      </c>
      <c r="H16" s="188">
        <v>25.6410256410256</v>
      </c>
      <c r="I16" s="188">
        <v>7.6923076923076898</v>
      </c>
      <c r="J16" s="188">
        <v>20.5128205128205</v>
      </c>
      <c r="K16" s="190">
        <v>0</v>
      </c>
      <c r="L16" s="188">
        <v>0</v>
      </c>
      <c r="M16" s="189">
        <v>5.1282051282051304</v>
      </c>
      <c r="N16" s="188">
        <v>0</v>
      </c>
      <c r="O16" s="188">
        <v>5.1282051282051304</v>
      </c>
      <c r="P16" s="188">
        <v>7.6923076923076898</v>
      </c>
      <c r="Q16" s="190">
        <v>0</v>
      </c>
      <c r="R16" s="188">
        <v>2.5641025641025599</v>
      </c>
      <c r="S16" s="188">
        <v>15.384615384615399</v>
      </c>
      <c r="T16" s="191">
        <v>76.923076923076906</v>
      </c>
      <c r="U16" s="28"/>
    </row>
    <row r="17" spans="1:28" s="29" customFormat="1" ht="21.95" customHeight="1" x14ac:dyDescent="0.2">
      <c r="A17" s="18" t="s">
        <v>45</v>
      </c>
      <c r="B17" s="213">
        <f>'2 Out of School Youth Part'!C17</f>
        <v>51</v>
      </c>
      <c r="C17" s="187">
        <v>19.6078431372549</v>
      </c>
      <c r="D17" s="188">
        <v>50.980392156862699</v>
      </c>
      <c r="E17" s="188">
        <v>29.411764705882401</v>
      </c>
      <c r="F17" s="189">
        <v>47.058823529411796</v>
      </c>
      <c r="G17" s="188">
        <v>43.137254901960802</v>
      </c>
      <c r="H17" s="188">
        <v>37.254901960784302</v>
      </c>
      <c r="I17" s="188">
        <v>9.8039215686274499</v>
      </c>
      <c r="J17" s="188">
        <v>54.901960784313701</v>
      </c>
      <c r="K17" s="190">
        <v>0</v>
      </c>
      <c r="L17" s="188">
        <v>41.176470588235297</v>
      </c>
      <c r="M17" s="192">
        <v>9.8039215686274499</v>
      </c>
      <c r="N17" s="188">
        <v>9.8039215686274499</v>
      </c>
      <c r="O17" s="188">
        <v>3.9215686274509798</v>
      </c>
      <c r="P17" s="188">
        <v>15.6862745098039</v>
      </c>
      <c r="Q17" s="190">
        <v>3.9215686274509798</v>
      </c>
      <c r="R17" s="188">
        <v>23.529411764705898</v>
      </c>
      <c r="S17" s="188">
        <v>5.8823529411764701</v>
      </c>
      <c r="T17" s="191">
        <v>3.9215686274509798</v>
      </c>
      <c r="U17" s="28"/>
    </row>
    <row r="18" spans="1:28" s="29" customFormat="1" ht="21.95" customHeight="1" x14ac:dyDescent="0.2">
      <c r="A18" s="18" t="s">
        <v>46</v>
      </c>
      <c r="B18" s="186">
        <f>'2 Out of School Youth Part'!C18</f>
        <v>98</v>
      </c>
      <c r="C18" s="187">
        <v>36.734693877551003</v>
      </c>
      <c r="D18" s="188">
        <v>34.6938775510204</v>
      </c>
      <c r="E18" s="188">
        <v>28.571428571428601</v>
      </c>
      <c r="F18" s="189">
        <v>54.081632653061199</v>
      </c>
      <c r="G18" s="188">
        <v>47.959183673469397</v>
      </c>
      <c r="H18" s="188">
        <v>21.428571428571399</v>
      </c>
      <c r="I18" s="190">
        <v>1.0204081632653099</v>
      </c>
      <c r="J18" s="188">
        <v>42.857142857142897</v>
      </c>
      <c r="K18" s="190">
        <v>0</v>
      </c>
      <c r="L18" s="188">
        <v>34.6938775510204</v>
      </c>
      <c r="M18" s="189">
        <v>1.0204081632653099</v>
      </c>
      <c r="N18" s="188">
        <v>8.1632653061224492</v>
      </c>
      <c r="O18" s="190">
        <v>3.06122448979592</v>
      </c>
      <c r="P18" s="188">
        <v>21.428571428571399</v>
      </c>
      <c r="Q18" s="188">
        <v>1.0204081632653099</v>
      </c>
      <c r="R18" s="188">
        <v>4.0816326530612201</v>
      </c>
      <c r="S18" s="188">
        <v>25.5102040816327</v>
      </c>
      <c r="T18" s="191">
        <v>6.12244897959184</v>
      </c>
      <c r="U18" s="28"/>
    </row>
    <row r="19" spans="1:28" s="29" customFormat="1" ht="21.95" customHeight="1" x14ac:dyDescent="0.2">
      <c r="A19" s="18" t="s">
        <v>47</v>
      </c>
      <c r="B19" s="186">
        <f>'2 Out of School Youth Part'!C19</f>
        <v>36</v>
      </c>
      <c r="C19" s="187">
        <v>25</v>
      </c>
      <c r="D19" s="188">
        <v>33.3333333333333</v>
      </c>
      <c r="E19" s="188">
        <v>41.6666666666667</v>
      </c>
      <c r="F19" s="189">
        <v>52.7777777777778</v>
      </c>
      <c r="G19" s="188">
        <v>50</v>
      </c>
      <c r="H19" s="188">
        <v>16.6666666666667</v>
      </c>
      <c r="I19" s="190">
        <v>5.5555555555555598</v>
      </c>
      <c r="J19" s="188">
        <v>11.1111111111111</v>
      </c>
      <c r="K19" s="190">
        <v>0</v>
      </c>
      <c r="L19" s="188">
        <v>38.8888888888889</v>
      </c>
      <c r="M19" s="192">
        <v>8.3333333333333304</v>
      </c>
      <c r="N19" s="188">
        <v>69.4444444444444</v>
      </c>
      <c r="O19" s="188">
        <v>0</v>
      </c>
      <c r="P19" s="188">
        <v>22.2222222222222</v>
      </c>
      <c r="Q19" s="188">
        <v>0</v>
      </c>
      <c r="R19" s="190">
        <v>33.3333333333333</v>
      </c>
      <c r="S19" s="188">
        <v>36.1111111111111</v>
      </c>
      <c r="T19" s="191">
        <v>0</v>
      </c>
      <c r="U19" s="28"/>
    </row>
    <row r="20" spans="1:28" s="29" customFormat="1" ht="21.95" customHeight="1" x14ac:dyDescent="0.2">
      <c r="A20" s="18" t="s">
        <v>48</v>
      </c>
      <c r="B20" s="186">
        <f>'2 Out of School Youth Part'!C20</f>
        <v>88</v>
      </c>
      <c r="C20" s="187">
        <v>69.318181818181799</v>
      </c>
      <c r="D20" s="188">
        <v>17.045454545454501</v>
      </c>
      <c r="E20" s="188">
        <v>13.636363636363599</v>
      </c>
      <c r="F20" s="189">
        <v>48.863636363636402</v>
      </c>
      <c r="G20" s="188">
        <v>47.727272727272698</v>
      </c>
      <c r="H20" s="188">
        <v>20.454545454545499</v>
      </c>
      <c r="I20" s="188">
        <v>5.6818181818181799</v>
      </c>
      <c r="J20" s="188">
        <v>39.772727272727302</v>
      </c>
      <c r="K20" s="190">
        <v>0</v>
      </c>
      <c r="L20" s="188">
        <v>94.318181818181799</v>
      </c>
      <c r="M20" s="189">
        <v>2.2727272727272698</v>
      </c>
      <c r="N20" s="188">
        <v>65.909090909090907</v>
      </c>
      <c r="O20" s="188">
        <v>1.13636363636364</v>
      </c>
      <c r="P20" s="188">
        <v>15.909090909090899</v>
      </c>
      <c r="Q20" s="188">
        <v>0</v>
      </c>
      <c r="R20" s="188">
        <v>1.13636363636364</v>
      </c>
      <c r="S20" s="188">
        <v>4.5454545454545503</v>
      </c>
      <c r="T20" s="191">
        <v>7.9545454545454604</v>
      </c>
      <c r="U20" s="28"/>
    </row>
    <row r="21" spans="1:28" s="29" customFormat="1" ht="21.95" customHeight="1" thickBot="1" x14ac:dyDescent="0.25">
      <c r="A21" s="49" t="s">
        <v>49</v>
      </c>
      <c r="B21" s="193">
        <f>'2 Out of School Youth Part'!C21</f>
        <v>109</v>
      </c>
      <c r="C21" s="194">
        <v>36.697247706421997</v>
      </c>
      <c r="D21" s="195">
        <v>39.449541284403701</v>
      </c>
      <c r="E21" s="195">
        <v>23.853211009174299</v>
      </c>
      <c r="F21" s="196">
        <v>39.449541284403701</v>
      </c>
      <c r="G21" s="195">
        <v>14.678899082568799</v>
      </c>
      <c r="H21" s="195">
        <v>33.0275229357798</v>
      </c>
      <c r="I21" s="197">
        <v>5.5045871559632999</v>
      </c>
      <c r="J21" s="195">
        <v>60.550458715596299</v>
      </c>
      <c r="K21" s="197">
        <v>0</v>
      </c>
      <c r="L21" s="195">
        <v>37.614678899082598</v>
      </c>
      <c r="M21" s="198">
        <v>8.2568807339449499</v>
      </c>
      <c r="N21" s="195">
        <v>3.6697247706421998</v>
      </c>
      <c r="O21" s="195">
        <v>2.75229357798165</v>
      </c>
      <c r="P21" s="195">
        <v>16.5137614678899</v>
      </c>
      <c r="Q21" s="195">
        <v>3.6697247706421998</v>
      </c>
      <c r="R21" s="195">
        <v>8.2568807339449499</v>
      </c>
      <c r="S21" s="197">
        <v>8.2568807339449499</v>
      </c>
      <c r="T21" s="199">
        <v>3.6697247706421998</v>
      </c>
      <c r="U21" s="28"/>
    </row>
    <row r="22" spans="1:28" s="29" customFormat="1" ht="21.95" customHeight="1" thickBot="1" x14ac:dyDescent="0.25">
      <c r="A22" s="200" t="s">
        <v>50</v>
      </c>
      <c r="B22" s="201">
        <f>SUM(B6:B21)</f>
        <v>1164</v>
      </c>
      <c r="C22" s="202">
        <v>42.525773195876297</v>
      </c>
      <c r="D22" s="203">
        <v>35.309278350515498</v>
      </c>
      <c r="E22" s="203">
        <v>22.1649484536083</v>
      </c>
      <c r="F22" s="204">
        <v>50.429553264604799</v>
      </c>
      <c r="G22" s="203">
        <v>41.237113402061901</v>
      </c>
      <c r="H22" s="203">
        <v>31.5292096219931</v>
      </c>
      <c r="I22" s="203">
        <v>4.2096219931271497</v>
      </c>
      <c r="J22" s="203">
        <v>25.601374570446701</v>
      </c>
      <c r="K22" s="205">
        <v>0</v>
      </c>
      <c r="L22" s="203">
        <v>57.130584192439898</v>
      </c>
      <c r="M22" s="204">
        <v>4.1237113402061896</v>
      </c>
      <c r="N22" s="203">
        <v>45.7903780068728</v>
      </c>
      <c r="O22" s="203">
        <v>3.26460481099656</v>
      </c>
      <c r="P22" s="203">
        <v>15.3780068728522</v>
      </c>
      <c r="Q22" s="203">
        <v>1.11683848797251</v>
      </c>
      <c r="R22" s="203">
        <v>7.2164948453608204</v>
      </c>
      <c r="S22" s="203">
        <v>11.254295532645999</v>
      </c>
      <c r="T22" s="206">
        <v>9.3642611683848802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8C51317-ECB7-41F7-9787-17C79A4EC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(DCS)</cp:lastModifiedBy>
  <cp:revision/>
  <dcterms:created xsi:type="dcterms:W3CDTF">1998-10-15T18:42:20Z</dcterms:created>
  <dcterms:modified xsi:type="dcterms:W3CDTF">2025-05-16T15:41:50Z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