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Objects="placeholders" defaultThemeVersion="124226"/>
  <mc:AlternateContent xmlns:mc="http://schemas.openxmlformats.org/markup-compatibility/2006">
    <mc:Choice Requires="x15">
      <x15ac:absPath xmlns:x15ac="http://schemas.microsoft.com/office/spreadsheetml/2010/11/ac" url="https://massgov.sharepoint.com/sites/EOL-DET-HURLEY-05/Shared/ESShare/DCS Analysis and Reporting/FY25 Reports/FY25 Q3 03312025/"/>
    </mc:Choice>
  </mc:AlternateContent>
  <xr:revisionPtr revIDLastSave="488" documentId="11_60BEDAE0B9C0B460A5E53785608922667850FE44" xr6:coauthVersionLast="47" xr6:coauthVersionMax="47" xr10:uidLastSave="{56AE043C-D35A-474F-A20F-E31876D78A13}"/>
  <bookViews>
    <workbookView xWindow="-110" yWindow="-110" windowWidth="19420" windowHeight="11020" tabRatio="899" activeTab="5"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18" l="1"/>
  <c r="E12" i="18" s="1"/>
  <c r="H12" i="18"/>
  <c r="I12" i="18"/>
  <c r="K12" i="18"/>
  <c r="D13" i="18"/>
  <c r="E13" i="18" s="1"/>
  <c r="H13" i="18"/>
  <c r="I13" i="18" s="1"/>
  <c r="K13" i="18"/>
  <c r="D14" i="18"/>
  <c r="E14" i="18" s="1"/>
  <c r="H14" i="18"/>
  <c r="I14" i="18" s="1"/>
  <c r="K14" i="18"/>
  <c r="D15" i="18"/>
  <c r="E15" i="18" s="1"/>
  <c r="H15" i="18"/>
  <c r="I15" i="18" s="1"/>
  <c r="K15" i="18"/>
  <c r="D16" i="18"/>
  <c r="E16" i="18" s="1"/>
  <c r="H16" i="18"/>
  <c r="I16" i="18" s="1"/>
  <c r="K16" i="18"/>
  <c r="D17" i="18"/>
  <c r="E17" i="18" s="1"/>
  <c r="H17" i="18"/>
  <c r="I17" i="18" s="1"/>
  <c r="K17" i="18"/>
  <c r="D18" i="18"/>
  <c r="E18" i="18"/>
  <c r="H18" i="18"/>
  <c r="I18" i="18"/>
  <c r="K18" i="18"/>
  <c r="D19" i="18"/>
  <c r="E19" i="18" s="1"/>
  <c r="H19" i="18"/>
  <c r="I19" i="18" s="1"/>
  <c r="K19" i="18"/>
  <c r="D20" i="18"/>
  <c r="E20" i="18"/>
  <c r="H20" i="18"/>
  <c r="I20" i="18" s="1"/>
  <c r="K20" i="18"/>
  <c r="D21" i="18"/>
  <c r="E21" i="18"/>
  <c r="H21" i="18"/>
  <c r="I21" i="18" s="1"/>
  <c r="K21" i="18"/>
  <c r="D22" i="18"/>
  <c r="E22" i="18" s="1"/>
  <c r="H22" i="18"/>
  <c r="I22" i="18"/>
  <c r="K22" i="18"/>
  <c r="D23" i="18"/>
  <c r="E23" i="18" s="1"/>
  <c r="H23" i="18"/>
  <c r="I23" i="18" s="1"/>
  <c r="K23" i="18"/>
  <c r="D24" i="18"/>
  <c r="E24" i="18" s="1"/>
  <c r="H24" i="18"/>
  <c r="I24" i="18"/>
  <c r="K24" i="18"/>
  <c r="K22" i="42"/>
  <c r="K21" i="42"/>
  <c r="K8" i="42"/>
  <c r="K9" i="42"/>
  <c r="K10" i="42"/>
  <c r="K11" i="42"/>
  <c r="K12" i="42"/>
  <c r="K13" i="42"/>
  <c r="K14" i="42"/>
  <c r="K15" i="42"/>
  <c r="K16" i="42"/>
  <c r="K17" i="42"/>
  <c r="K18" i="42"/>
  <c r="K19" i="42"/>
  <c r="K20" i="42"/>
  <c r="K7" i="42"/>
  <c r="K6" i="42"/>
  <c r="K22" i="41"/>
  <c r="K21" i="41"/>
  <c r="K8" i="41"/>
  <c r="K9" i="41"/>
  <c r="K10" i="41"/>
  <c r="K11" i="41"/>
  <c r="K12" i="41"/>
  <c r="K13" i="41"/>
  <c r="K14" i="41"/>
  <c r="K15" i="41"/>
  <c r="K16" i="41"/>
  <c r="K17" i="41"/>
  <c r="K18" i="41"/>
  <c r="K19" i="41"/>
  <c r="K20" i="41"/>
  <c r="K7" i="41"/>
  <c r="K6" i="41"/>
  <c r="K22" i="40"/>
  <c r="K21" i="40"/>
  <c r="K8" i="40"/>
  <c r="K9" i="40"/>
  <c r="K10" i="40"/>
  <c r="K11" i="40"/>
  <c r="K12" i="40"/>
  <c r="K13" i="40"/>
  <c r="K14" i="40"/>
  <c r="K15" i="40"/>
  <c r="K16" i="40"/>
  <c r="K17" i="40"/>
  <c r="K18" i="40"/>
  <c r="K19" i="40"/>
  <c r="K20" i="40"/>
  <c r="K7" i="40"/>
  <c r="K6" i="40"/>
  <c r="K22" i="39"/>
  <c r="K21" i="39"/>
  <c r="K8" i="39"/>
  <c r="K9" i="39"/>
  <c r="K10" i="39"/>
  <c r="K11" i="39"/>
  <c r="K12" i="39"/>
  <c r="K13" i="39"/>
  <c r="K14" i="39"/>
  <c r="K15" i="39"/>
  <c r="K16" i="39"/>
  <c r="K17" i="39"/>
  <c r="K18" i="39"/>
  <c r="K19" i="39"/>
  <c r="K20" i="39"/>
  <c r="K7" i="39"/>
  <c r="K6" i="39"/>
  <c r="K22" i="29"/>
  <c r="K21" i="29"/>
  <c r="K8" i="29"/>
  <c r="K9" i="29"/>
  <c r="K10" i="29"/>
  <c r="K11" i="29"/>
  <c r="K12" i="29"/>
  <c r="K13" i="29"/>
  <c r="K14" i="29"/>
  <c r="K15" i="29"/>
  <c r="K16" i="29"/>
  <c r="K17" i="29"/>
  <c r="K18" i="29"/>
  <c r="K19" i="29"/>
  <c r="K20" i="29"/>
  <c r="K7" i="29"/>
  <c r="K6" i="29"/>
  <c r="K8" i="37"/>
  <c r="K9" i="37"/>
  <c r="K10" i="37"/>
  <c r="K11" i="37"/>
  <c r="K12" i="37"/>
  <c r="K13" i="37"/>
  <c r="K14" i="37"/>
  <c r="K15" i="37"/>
  <c r="K16" i="37"/>
  <c r="K17" i="37"/>
  <c r="K18" i="37"/>
  <c r="K19" i="37"/>
  <c r="K20" i="37"/>
  <c r="K7" i="37"/>
  <c r="K6" i="37"/>
  <c r="K22" i="37"/>
  <c r="K21" i="37"/>
  <c r="K9" i="18"/>
  <c r="K10" i="18"/>
  <c r="K11" i="18"/>
  <c r="K8" i="18"/>
  <c r="H8" i="40"/>
  <c r="H6" i="40" l="1"/>
  <c r="H9" i="18" l="1"/>
  <c r="I9" i="18" s="1"/>
  <c r="H10" i="18"/>
  <c r="I10" i="18" s="1"/>
  <c r="H11" i="18"/>
  <c r="I11" i="18" s="1"/>
  <c r="L9" i="14" l="1"/>
  <c r="H14" i="41" l="1"/>
  <c r="I14" i="41" s="1"/>
  <c r="H14" i="40"/>
  <c r="I14" i="40" s="1"/>
  <c r="D14" i="41" l="1"/>
  <c r="E14" i="41" s="1"/>
  <c r="D14" i="40"/>
  <c r="E14" i="40" s="1"/>
  <c r="A24" i="42" l="1"/>
  <c r="A23" i="42"/>
  <c r="H22" i="42"/>
  <c r="I22" i="42" s="1"/>
  <c r="D22" i="42"/>
  <c r="E22" i="42" s="1"/>
  <c r="H21" i="42"/>
  <c r="I21" i="42" s="1"/>
  <c r="D21" i="42"/>
  <c r="E21" i="42" s="1"/>
  <c r="H20" i="42"/>
  <c r="I20" i="42" s="1"/>
  <c r="D20" i="42"/>
  <c r="E20" i="42" s="1"/>
  <c r="H19" i="42"/>
  <c r="I19" i="42" s="1"/>
  <c r="D19" i="42"/>
  <c r="E19" i="42" s="1"/>
  <c r="H18" i="42"/>
  <c r="I18" i="42" s="1"/>
  <c r="D18" i="42"/>
  <c r="E18" i="42" s="1"/>
  <c r="H17" i="42"/>
  <c r="I17" i="42" s="1"/>
  <c r="D17" i="42"/>
  <c r="E17" i="42" s="1"/>
  <c r="H16" i="42"/>
  <c r="I16" i="42" s="1"/>
  <c r="D16" i="42"/>
  <c r="E16" i="42" s="1"/>
  <c r="H15" i="42"/>
  <c r="I15" i="42" s="1"/>
  <c r="D15" i="42"/>
  <c r="E15" i="42" s="1"/>
  <c r="H14" i="42"/>
  <c r="I14" i="42" s="1"/>
  <c r="D14" i="42"/>
  <c r="E14" i="42" s="1"/>
  <c r="H13" i="42"/>
  <c r="I13" i="42" s="1"/>
  <c r="D13" i="42"/>
  <c r="E13" i="42" s="1"/>
  <c r="H12" i="42"/>
  <c r="I12" i="42" s="1"/>
  <c r="D12" i="42"/>
  <c r="E12" i="42" s="1"/>
  <c r="H11" i="42"/>
  <c r="I11" i="42" s="1"/>
  <c r="D11" i="42"/>
  <c r="E11" i="42" s="1"/>
  <c r="H10" i="42"/>
  <c r="I10" i="42" s="1"/>
  <c r="D10" i="42"/>
  <c r="E10" i="42" s="1"/>
  <c r="H9" i="42"/>
  <c r="I9" i="42" s="1"/>
  <c r="D9" i="42"/>
  <c r="E9" i="42" s="1"/>
  <c r="H8" i="42"/>
  <c r="I8" i="42" s="1"/>
  <c r="D8" i="42"/>
  <c r="E8" i="42" s="1"/>
  <c r="H7" i="42"/>
  <c r="I7" i="42" s="1"/>
  <c r="D7" i="42"/>
  <c r="E7" i="42" s="1"/>
  <c r="H6" i="42"/>
  <c r="I6" i="42" s="1"/>
  <c r="D6" i="42"/>
  <c r="E6" i="42" s="1"/>
  <c r="A2" i="42"/>
  <c r="A1" i="42"/>
  <c r="D6" i="37" l="1"/>
  <c r="E6" i="37" s="1"/>
  <c r="D7" i="37"/>
  <c r="E7" i="37" s="1"/>
  <c r="D8" i="37"/>
  <c r="E8" i="37" s="1"/>
  <c r="D9" i="37"/>
  <c r="E9" i="37" s="1"/>
  <c r="D10" i="37"/>
  <c r="E10" i="37" s="1"/>
  <c r="D11" i="37"/>
  <c r="E11" i="37" s="1"/>
  <c r="D12" i="37"/>
  <c r="E12" i="37" s="1"/>
  <c r="D13" i="37"/>
  <c r="E13" i="37" s="1"/>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D8" i="18"/>
  <c r="E8" i="18" s="1"/>
  <c r="D9" i="18"/>
  <c r="E9" i="18" s="1"/>
  <c r="D10" i="18"/>
  <c r="E10" i="18" s="1"/>
  <c r="D11" i="18"/>
  <c r="E11"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H13" i="40"/>
  <c r="I13" i="40" s="1"/>
  <c r="D13" i="40"/>
  <c r="E13" i="40" s="1"/>
  <c r="D12" i="40"/>
  <c r="E12" i="40" s="1"/>
  <c r="H11" i="40"/>
  <c r="I11" i="40" s="1"/>
  <c r="D11" i="40"/>
  <c r="E11" i="40" s="1"/>
  <c r="D10" i="40"/>
  <c r="E10" i="40" s="1"/>
  <c r="H9" i="40"/>
  <c r="I9" i="40" s="1"/>
  <c r="D9" i="40"/>
  <c r="E9" i="40" s="1"/>
  <c r="I8" i="40"/>
  <c r="D8" i="40"/>
  <c r="E8" i="40" s="1"/>
  <c r="H7" i="40"/>
  <c r="I7" i="40" s="1"/>
  <c r="D7" i="40"/>
  <c r="E7" i="40" s="1"/>
  <c r="I6" i="40"/>
  <c r="D6" i="40"/>
  <c r="E6" i="40" s="1"/>
  <c r="A24"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s="1"/>
  <c r="H8" i="39"/>
  <c r="I8" i="39" s="1"/>
  <c r="D8" i="39"/>
  <c r="E8" i="39" s="1"/>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<sst xmlns="http://schemas.openxmlformats.org/spreadsheetml/2006/main" count="372" uniqueCount="93">
  <si>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</si>
  <si>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</si>
  <si>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</si>
  <si>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</si>
  <si>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</si>
  <si>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</si>
  <si>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</si>
  <si>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</si>
  <si>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</si>
  <si>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</si>
  <si>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</si>
  <si>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</si>
  <si>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</si>
  <si>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</si>
  <si>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</si>
  <si>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</si>
  <si>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</si>
  <si>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</si>
  <si>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</si>
  <si>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</si>
  <si>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</si>
  <si>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</si>
  <si>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</si>
  <si>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</si>
  <si>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</si>
  <si>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</si>
  <si>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</si>
  <si>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</si>
  <si>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</si>
  <si>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</si>
  <si>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</si>
  <si>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</si>
  <si>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</si>
  <si>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</si>
  <si>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</si>
  <si>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</si>
  <si>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</si>
  <si>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</si>
  <si>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</si>
  <si>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</si>
  <si>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</si>
  <si>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</si>
  <si>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</si>
  <si>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</si>
  <si>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</si>
  <si>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</si>
  <si>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</si>
  <si>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</si>
  <si>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</si>
  <si>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</si>
  <si>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</si>
  <si>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</si>
  <si>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</si>
  <si>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</si>
  <si>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</si>
  <si>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</si>
  <si>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</si>
  <si>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</si>
  <si>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</si>
  <si>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</si>
  <si>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</si>
  <si>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</si>
  <si>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</si>
  <si>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</si>
  <si>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</si>
  <si>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</si>
  <si>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</si>
  <si>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</si>
  <si>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</si>
  <si>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</si>
  <si>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</si>
  <si>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</si>
  <si>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</si>
  <si>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</si>
  <si>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</si>
  <si>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</si>
  <si>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</si>
  <si>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</si>
  <si>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</si>
  <si>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</si>
  <si>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</si>
  <si>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</si>
  <si>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</si>
  <si>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</si>
  <si>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</si>
  <si>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</si>
  <si>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</si>
  <si>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</si>
  <si>
    <t>*State Labor Exchange Goals:   Q2 EE Rate = 63.5%    Q4 EE Rate = 67%    Median Earnings = $9500</t>
  </si>
  <si>
    <t>*State Veteran Goals:   Q2 EE Rate = 63%    Q4 EE Rate = 63%    Median Earnings = $9500</t>
  </si>
  <si>
    <t>*State Veteran Goals:   Q2 EE Rate = 56%    Q4 EE Rate = 56%    Median Earnings = $9500</t>
  </si>
  <si>
    <t>*State DVOP Goals:   Q2 EE Rate = 56%    Q4 EE Rate = 56%    Median Earnings = $9500</t>
  </si>
  <si>
    <t>FY25 QUARTER ENDING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</si>
</sst>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
  </numFmts>
  <fonts count="23" x14ac:knownFonts="1">
    <font>
      <sz val="10"/>
      <name val="Arial"/>
    </font>
    <font>
      <sz val="10"/>
      <name val="Arial"/>
      <family val="2"/>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family val="2"/>
    </font>
    <font>
      <sz val="10"/>
      <color rgb="FF000000"/>
      <name val="Arial"/>
      <family val="2"/>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201">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xf numFmtId="0" fontId="5" fillId="0" borderId="4" xfId="0" applyFont="1" applyBorder="1" applyAlignment="1">
      <alignment vertical="center"/>
    </xf>
    <xf numFmtId="3" fontId="5" fillId="0" borderId="5" xfId="0" applyNumberFormat="1" applyFont="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Border="1" applyAlignment="1">
      <alignment horizontal="center" vertical="center"/>
    </xf>
    <xf numFmtId="3" fontId="10" fillId="0" borderId="22" xfId="0" applyNumberFormat="1" applyFont="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Alignment="1">
      <alignment horizontal="left"/>
    </xf>
    <xf numFmtId="0" fontId="8" fillId="0" borderId="0" xfId="0" applyFont="1" applyAlignment="1">
      <alignment horizontal="left" indent="15"/>
    </xf>
    <xf numFmtId="3" fontId="5"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Alignment="1">
      <alignment horizontal="left"/>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45" xfId="0" applyNumberFormat="1" applyFont="1" applyBorder="1" applyAlignment="1">
      <alignment horizontal="center" vertical="center"/>
    </xf>
    <xf numFmtId="3" fontId="5" fillId="0" borderId="8" xfId="0" applyNumberFormat="1" applyFont="1" applyBorder="1" applyAlignment="1">
      <alignment horizontal="center" vertical="center"/>
    </xf>
    <xf numFmtId="3" fontId="10" fillId="0" borderId="11" xfId="0" applyNumberFormat="1"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Border="1" applyAlignment="1">
      <alignment horizontal="center" vertical="center"/>
    </xf>
    <xf numFmtId="3" fontId="5" fillId="0" borderId="49" xfId="0" applyNumberFormat="1" applyFont="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wrapText="1"/>
    </xf>
    <xf numFmtId="0" fontId="8" fillId="0" borderId="17" xfId="0" applyFont="1" applyBorder="1"/>
    <xf numFmtId="0" fontId="5" fillId="0" borderId="60" xfId="0" applyFont="1" applyBorder="1" applyAlignment="1">
      <alignment vertical="center"/>
    </xf>
    <xf numFmtId="3" fontId="10" fillId="0" borderId="61" xfId="0" applyNumberFormat="1" applyFont="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Alignment="1">
      <alignment horizontal="right"/>
    </xf>
    <xf numFmtId="3" fontId="5" fillId="0" borderId="65" xfId="0" applyNumberFormat="1" applyFont="1" applyBorder="1" applyAlignment="1">
      <alignment horizontal="center" vertical="center"/>
    </xf>
    <xf numFmtId="3" fontId="5" fillId="0" borderId="46" xfId="0" applyNumberFormat="1" applyFont="1" applyBorder="1" applyAlignment="1">
      <alignment horizontal="center" vertical="center"/>
    </xf>
    <xf numFmtId="164" fontId="5" fillId="0" borderId="47" xfId="1" applyNumberFormat="1" applyFont="1" applyFill="1" applyBorder="1" applyAlignment="1">
      <alignment horizontal="center" vertical="center"/>
    </xf>
    <xf numFmtId="0" fontId="8" fillId="0" borderId="1" xfId="0" applyFont="1" applyBorder="1"/>
    <xf numFmtId="0" fontId="20" fillId="0" borderId="0" xfId="0" applyFont="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10" fillId="0" borderId="0" xfId="0" applyFont="1"/>
    <xf numFmtId="0" fontId="6" fillId="0" borderId="0" xfId="0" applyFont="1" applyAlignment="1">
      <alignment horizontal="center"/>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Alignment="1">
      <alignment horizontal="center" vertical="center"/>
    </xf>
    <xf numFmtId="165" fontId="5" fillId="0" borderId="39" xfId="8" applyNumberFormat="1" applyFont="1" applyFill="1" applyBorder="1" applyAlignment="1">
      <alignment horizontal="center" vertical="center"/>
    </xf>
    <xf numFmtId="165" fontId="5" fillId="0" borderId="6" xfId="8" applyNumberFormat="1" applyFont="1" applyFill="1" applyBorder="1" applyAlignment="1">
      <alignment horizontal="center" vertical="center"/>
    </xf>
    <xf numFmtId="165" fontId="5" fillId="0" borderId="40" xfId="8" applyNumberFormat="1" applyFont="1" applyFill="1" applyBorder="1" applyAlignment="1">
      <alignment horizontal="center" vertical="center"/>
    </xf>
    <xf numFmtId="165" fontId="10" fillId="0" borderId="30" xfId="8" applyNumberFormat="1" applyFont="1" applyFill="1" applyBorder="1" applyAlignment="1">
      <alignment horizontal="center" vertical="center"/>
    </xf>
    <xf numFmtId="165" fontId="5" fillId="0" borderId="38" xfId="8" applyNumberFormat="1" applyFont="1" applyFill="1" applyBorder="1" applyAlignment="1">
      <alignment horizontal="center" vertical="center"/>
    </xf>
    <xf numFmtId="165" fontId="5" fillId="0" borderId="0" xfId="8" applyNumberFormat="1" applyFont="1" applyFill="1" applyBorder="1" applyAlignment="1">
      <alignment horizontal="center" vertical="center"/>
    </xf>
    <xf numFmtId="165" fontId="5" fillId="0" borderId="10" xfId="8" applyNumberFormat="1" applyFont="1" applyFill="1" applyBorder="1" applyAlignment="1">
      <alignment horizontal="center" vertical="center"/>
    </xf>
    <xf numFmtId="165" fontId="10" fillId="0" borderId="13" xfId="8" applyNumberFormat="1" applyFont="1" applyFill="1" applyBorder="1" applyAlignment="1">
      <alignment horizontal="center" vertical="center"/>
    </xf>
    <xf numFmtId="165" fontId="5" fillId="0" borderId="20" xfId="8" applyNumberFormat="1" applyFont="1" applyFill="1" applyBorder="1" applyAlignment="1">
      <alignment horizontal="center" vertical="center"/>
    </xf>
    <xf numFmtId="165" fontId="10" fillId="0" borderId="23" xfId="8" applyNumberFormat="1" applyFont="1" applyFill="1" applyBorder="1" applyAlignment="1">
      <alignment horizontal="center" vertical="center"/>
    </xf>
    <xf numFmtId="165" fontId="5" fillId="0" borderId="47" xfId="8" applyNumberFormat="1" applyFont="1" applyFill="1" applyBorder="1" applyAlignment="1">
      <alignment horizontal="center" vertical="center"/>
    </xf>
    <xf numFmtId="165" fontId="5" fillId="0" borderId="56" xfId="8" applyNumberFormat="1" applyFont="1" applyFill="1" applyBorder="1" applyAlignment="1">
      <alignment horizontal="center" vertical="center"/>
    </xf>
    <xf numFmtId="165" fontId="5" fillId="0" borderId="33" xfId="8" applyNumberFormat="1" applyFont="1" applyFill="1" applyBorder="1" applyAlignment="1">
      <alignment horizontal="center" vertical="center"/>
    </xf>
    <xf numFmtId="165" fontId="5" fillId="0" borderId="62" xfId="8" applyNumberFormat="1" applyFont="1" applyFill="1" applyBorder="1" applyAlignment="1">
      <alignment horizontal="center" vertical="center"/>
    </xf>
    <xf numFmtId="165" fontId="5" fillId="0" borderId="31" xfId="8" applyNumberFormat="1" applyFont="1" applyFill="1" applyBorder="1" applyAlignment="1">
      <alignment horizontal="center" vertical="center"/>
    </xf>
    <xf numFmtId="165" fontId="5" fillId="0" borderId="63" xfId="8" applyNumberFormat="1" applyFont="1" applyFill="1" applyBorder="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4" fillId="0" borderId="69" xfId="0" applyFont="1" applyBorder="1" applyAlignment="1">
      <alignmen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workbookViewId="0">
      <selection activeCell="A33" sqref="A33"/>
    </sheetView>
  </sheetViews>
  <sheetFormatPr defaultRowHeight="12.5" x14ac:dyDescent="0.25"/>
  <cols>
    <col min="9" max="9" width="9.26953125" customWidth="1"/>
  </cols>
  <sheetData>
    <row r="1" spans="1:14" ht="18" thickBot="1" x14ac:dyDescent="0.4">
      <c r="A1" s="115"/>
      <c r="B1" s="24"/>
      <c r="C1" s="24"/>
      <c r="D1" s="24"/>
      <c r="E1" s="24"/>
      <c r="F1" s="24"/>
      <c r="G1" s="24"/>
      <c r="H1" s="24"/>
      <c r="I1" s="24"/>
      <c r="J1" s="24"/>
      <c r="K1" s="24"/>
      <c r="L1" s="24"/>
      <c r="M1" s="24"/>
    </row>
    <row r="2" spans="1:14" ht="18" thickTop="1" x14ac:dyDescent="0.35">
      <c r="A2" s="12"/>
      <c r="B2" s="25"/>
      <c r="C2" s="25"/>
      <c r="D2" s="25"/>
      <c r="E2" s="25"/>
      <c r="F2" s="25"/>
      <c r="G2" s="25"/>
      <c r="H2" s="25"/>
      <c r="I2" s="25"/>
      <c r="J2" s="25"/>
      <c r="K2" s="25"/>
      <c r="L2" s="25"/>
      <c r="M2" s="26"/>
    </row>
    <row r="3" spans="1:14" ht="20.25" customHeight="1" x14ac:dyDescent="0.4">
      <c r="A3" s="141"/>
      <c r="B3" s="142"/>
      <c r="C3" s="142"/>
      <c r="D3" s="142"/>
      <c r="E3" s="142"/>
      <c r="F3" s="142"/>
      <c r="G3" s="142"/>
      <c r="H3" s="142"/>
      <c r="I3" s="142"/>
      <c r="J3" s="142"/>
      <c r="K3" s="142"/>
      <c r="L3" s="142"/>
      <c r="M3" s="143"/>
    </row>
    <row r="4" spans="1:14" ht="17.5" x14ac:dyDescent="0.35">
      <c r="A4" s="144" t="s">
        <v>0</v>
      </c>
      <c r="B4" s="145"/>
      <c r="C4" s="145"/>
      <c r="D4" s="145"/>
      <c r="E4" s="145"/>
      <c r="F4" s="145"/>
      <c r="G4" s="145"/>
      <c r="H4" s="145"/>
      <c r="I4" s="145"/>
      <c r="J4" s="145"/>
      <c r="K4" s="145"/>
      <c r="L4" s="145"/>
      <c r="M4" s="146"/>
    </row>
    <row r="5" spans="1:14" ht="17.5" x14ac:dyDescent="0.35">
      <c r="A5" s="144" t="s">
        <v>92</v>
      </c>
      <c r="B5" s="145"/>
      <c r="C5" s="145"/>
      <c r="D5" s="145"/>
      <c r="E5" s="145"/>
      <c r="F5" s="145"/>
      <c r="G5" s="145"/>
      <c r="H5" s="145"/>
      <c r="I5" s="145"/>
      <c r="J5" s="145"/>
      <c r="K5" s="145"/>
      <c r="L5" s="145"/>
      <c r="M5" s="146"/>
    </row>
    <row r="6" spans="1:14" ht="17.5" x14ac:dyDescent="0.35">
      <c r="A6" s="9"/>
      <c r="B6" s="24"/>
      <c r="C6" s="24"/>
      <c r="D6" s="24"/>
      <c r="E6" s="24"/>
      <c r="F6" s="24"/>
      <c r="G6" s="24"/>
      <c r="H6" s="24"/>
      <c r="I6" s="24"/>
      <c r="J6" s="24"/>
      <c r="K6" s="24"/>
      <c r="L6" s="24"/>
      <c r="M6" s="27"/>
    </row>
    <row r="7" spans="1:14" ht="13" x14ac:dyDescent="0.3">
      <c r="A7" s="28"/>
      <c r="B7" s="24"/>
      <c r="C7" s="24"/>
      <c r="F7" s="24"/>
      <c r="G7" s="24"/>
      <c r="H7" s="24"/>
      <c r="I7" s="24"/>
      <c r="J7" s="24"/>
      <c r="K7" s="24"/>
      <c r="L7" s="24"/>
      <c r="M7" s="27"/>
    </row>
    <row r="8" spans="1:14" ht="17.5" x14ac:dyDescent="0.35">
      <c r="A8" s="10"/>
      <c r="B8" s="24"/>
      <c r="C8" s="24"/>
      <c r="D8" s="55" t="s">
        <v>1</v>
      </c>
      <c r="E8" s="24"/>
      <c r="F8" s="24"/>
      <c r="G8" s="24"/>
      <c r="H8" s="24"/>
      <c r="I8" s="24"/>
      <c r="J8" s="24"/>
      <c r="K8" s="24"/>
      <c r="L8" s="24"/>
      <c r="M8" s="27"/>
    </row>
    <row r="9" spans="1:14" ht="15" x14ac:dyDescent="0.3">
      <c r="A9" s="28"/>
      <c r="B9" s="24"/>
      <c r="C9" s="24"/>
      <c r="D9" s="24"/>
      <c r="E9" s="24"/>
      <c r="F9" s="8"/>
      <c r="G9" s="8"/>
      <c r="H9" s="8"/>
      <c r="I9" s="8"/>
      <c r="J9" s="8"/>
      <c r="K9" s="8"/>
      <c r="L9" s="8"/>
      <c r="M9" s="13"/>
    </row>
    <row r="10" spans="1:14" ht="15" x14ac:dyDescent="0.3">
      <c r="A10" s="10"/>
      <c r="B10" s="24"/>
      <c r="C10" s="24"/>
      <c r="D10" s="24"/>
      <c r="E10" s="8" t="s">
        <v>2</v>
      </c>
      <c r="F10" s="24"/>
      <c r="G10" s="24"/>
      <c r="H10" s="24"/>
      <c r="I10" s="24"/>
      <c r="J10" s="24"/>
      <c r="K10" s="24"/>
      <c r="L10" s="24"/>
      <c r="M10" s="27"/>
      <c r="N10" s="8"/>
    </row>
    <row r="11" spans="1:14" ht="13" x14ac:dyDescent="0.3">
      <c r="A11" s="28"/>
      <c r="B11" s="24"/>
      <c r="C11" s="24"/>
      <c r="D11" s="24"/>
      <c r="E11" s="24"/>
      <c r="F11" s="24"/>
      <c r="G11" s="24"/>
      <c r="H11" s="24"/>
      <c r="I11" s="24"/>
      <c r="J11" s="24"/>
      <c r="K11" s="24"/>
      <c r="L11" s="24"/>
      <c r="M11" s="27"/>
    </row>
    <row r="12" spans="1:14" ht="17.5" x14ac:dyDescent="0.35">
      <c r="A12" s="10"/>
      <c r="B12" s="24"/>
      <c r="C12" s="24"/>
      <c r="D12" s="55" t="s">
        <v>3</v>
      </c>
      <c r="E12" s="24"/>
      <c r="F12" s="24"/>
      <c r="G12" s="24"/>
      <c r="H12" s="24"/>
      <c r="I12" s="24"/>
      <c r="J12" s="24"/>
      <c r="K12" s="24"/>
      <c r="L12" s="24"/>
      <c r="M12" s="27"/>
    </row>
    <row r="13" spans="1:14" ht="15.75" customHeight="1" x14ac:dyDescent="0.35">
      <c r="A13" s="28"/>
      <c r="B13" s="39"/>
      <c r="C13" s="39"/>
      <c r="D13" s="110"/>
      <c r="E13" s="24"/>
      <c r="F13" s="39"/>
      <c r="G13" s="24"/>
      <c r="H13" s="24"/>
      <c r="I13" s="24"/>
      <c r="J13" s="24"/>
      <c r="K13" s="24"/>
      <c r="L13" s="24"/>
      <c r="M13" s="27"/>
    </row>
    <row r="14" spans="1:14" ht="12.75" customHeight="1" x14ac:dyDescent="0.35">
      <c r="A14" s="28"/>
      <c r="B14" s="39"/>
      <c r="C14" s="39"/>
      <c r="D14" s="110"/>
      <c r="E14" s="24"/>
      <c r="F14" s="39"/>
      <c r="G14" s="24"/>
      <c r="H14" s="24"/>
      <c r="I14" s="24"/>
      <c r="J14" s="24"/>
      <c r="K14" s="24"/>
      <c r="L14" s="24"/>
      <c r="M14" s="27"/>
    </row>
    <row r="15" spans="1:14" ht="15" x14ac:dyDescent="0.3">
      <c r="A15" s="28"/>
      <c r="B15" s="40"/>
      <c r="C15" s="24"/>
      <c r="D15" s="39"/>
      <c r="E15" s="39" t="s">
        <v>4</v>
      </c>
      <c r="F15" s="24"/>
      <c r="G15" s="24"/>
      <c r="H15" s="24"/>
      <c r="I15" s="24"/>
      <c r="J15" s="24"/>
      <c r="K15" s="24"/>
      <c r="L15" s="24"/>
      <c r="M15" s="27"/>
    </row>
    <row r="16" spans="1:14" ht="12.75" customHeight="1" x14ac:dyDescent="0.3">
      <c r="A16" s="28"/>
      <c r="B16" s="8"/>
      <c r="C16" s="8"/>
      <c r="D16" s="24"/>
      <c r="E16" s="24"/>
      <c r="F16" s="24"/>
      <c r="G16" s="24"/>
      <c r="H16" s="24"/>
      <c r="I16" s="24"/>
      <c r="J16" s="24"/>
      <c r="K16" s="24"/>
      <c r="L16" s="24"/>
      <c r="M16" s="27"/>
    </row>
    <row r="17" spans="1:13" ht="15" x14ac:dyDescent="0.3">
      <c r="A17" s="28"/>
      <c r="B17" s="40"/>
      <c r="C17" s="24"/>
      <c r="D17" s="8"/>
      <c r="E17" s="8" t="s">
        <v>5</v>
      </c>
      <c r="F17" s="24"/>
      <c r="G17" s="24"/>
      <c r="H17" s="24"/>
      <c r="I17" s="24"/>
      <c r="J17" s="24"/>
      <c r="K17" s="24"/>
      <c r="L17" s="24"/>
      <c r="M17" s="27"/>
    </row>
    <row r="18" spans="1:13" ht="12.75" customHeight="1" x14ac:dyDescent="0.3">
      <c r="A18" s="28"/>
      <c r="B18" s="8"/>
      <c r="C18" s="8"/>
      <c r="D18" s="24"/>
      <c r="E18" s="24"/>
      <c r="F18" s="24"/>
      <c r="G18" s="24"/>
      <c r="H18" s="24"/>
      <c r="I18" s="24"/>
      <c r="J18" s="24"/>
      <c r="K18" s="24"/>
      <c r="L18" s="24"/>
      <c r="M18" s="27"/>
    </row>
    <row r="19" spans="1:13" ht="15" x14ac:dyDescent="0.3">
      <c r="A19" s="28"/>
      <c r="B19" s="40"/>
      <c r="C19" s="24"/>
      <c r="D19" s="8"/>
      <c r="E19" s="8" t="s">
        <v>6</v>
      </c>
      <c r="F19" s="24"/>
      <c r="G19" s="24"/>
      <c r="H19" s="24"/>
      <c r="I19" s="24"/>
      <c r="J19" s="24"/>
      <c r="K19" s="24"/>
      <c r="L19" s="24"/>
      <c r="M19" s="27"/>
    </row>
    <row r="20" spans="1:13" ht="12.75" customHeight="1" x14ac:dyDescent="0.3">
      <c r="A20" s="28"/>
      <c r="B20" s="8"/>
      <c r="C20" s="8"/>
      <c r="D20" s="24"/>
      <c r="E20" s="24"/>
      <c r="F20" s="24"/>
      <c r="G20" s="24"/>
      <c r="H20" s="24"/>
      <c r="I20" s="24"/>
      <c r="J20" s="24"/>
      <c r="K20" s="24"/>
      <c r="L20" s="24"/>
      <c r="M20" s="27"/>
    </row>
    <row r="21" spans="1:13" ht="15" x14ac:dyDescent="0.3">
      <c r="A21" s="28"/>
      <c r="B21" s="40"/>
      <c r="C21" s="24"/>
      <c r="D21" s="8"/>
      <c r="E21" s="8" t="s">
        <v>7</v>
      </c>
      <c r="F21" s="24"/>
      <c r="G21" s="24"/>
      <c r="H21" s="24"/>
      <c r="I21" s="24"/>
      <c r="J21" s="24"/>
      <c r="K21" s="24"/>
      <c r="L21" s="24"/>
      <c r="M21" s="27"/>
    </row>
    <row r="22" spans="1:13" ht="12.75" customHeight="1" x14ac:dyDescent="0.3">
      <c r="A22" s="28"/>
      <c r="B22" s="8"/>
      <c r="C22" s="8"/>
      <c r="D22" s="24"/>
      <c r="E22" s="24"/>
      <c r="F22" s="24"/>
      <c r="G22" s="24"/>
      <c r="H22" s="24"/>
      <c r="I22" s="24"/>
      <c r="J22" s="24"/>
      <c r="K22" s="24"/>
      <c r="L22" s="24"/>
      <c r="M22" s="27"/>
    </row>
    <row r="23" spans="1:13" ht="15" x14ac:dyDescent="0.3">
      <c r="A23" s="28"/>
      <c r="B23" s="40"/>
      <c r="C23" s="24"/>
      <c r="D23" s="8"/>
      <c r="E23" s="8" t="s">
        <v>8</v>
      </c>
      <c r="F23" s="24"/>
      <c r="G23" s="24"/>
      <c r="H23" s="24"/>
      <c r="I23" s="24"/>
      <c r="J23" s="24"/>
      <c r="K23" s="24"/>
      <c r="L23" s="24"/>
      <c r="M23" s="27"/>
    </row>
    <row r="24" spans="1:13" ht="12.75" customHeight="1" x14ac:dyDescent="0.3">
      <c r="A24" s="28"/>
      <c r="B24" s="8"/>
      <c r="C24" s="8"/>
      <c r="D24" s="24"/>
      <c r="E24" s="24"/>
      <c r="F24" s="24"/>
      <c r="G24" s="24"/>
      <c r="H24" s="24"/>
      <c r="I24" s="24"/>
      <c r="J24" s="24"/>
      <c r="K24" s="24"/>
      <c r="L24" s="24"/>
      <c r="M24" s="27"/>
    </row>
    <row r="25" spans="1:13" ht="15" x14ac:dyDescent="0.3">
      <c r="A25" s="28"/>
      <c r="B25" s="40"/>
      <c r="C25" s="24"/>
      <c r="D25" s="8"/>
      <c r="E25" s="8" t="s">
        <v>9</v>
      </c>
      <c r="F25" s="24"/>
      <c r="G25" s="24"/>
      <c r="H25" s="24"/>
      <c r="I25" s="24"/>
      <c r="J25" s="24"/>
      <c r="K25" s="24"/>
      <c r="L25" s="24"/>
      <c r="M25" s="27"/>
    </row>
    <row r="26" spans="1:13" ht="15" x14ac:dyDescent="0.3">
      <c r="A26" s="10"/>
      <c r="B26" s="24"/>
      <c r="C26" s="24"/>
      <c r="D26" s="24"/>
      <c r="E26" s="24"/>
      <c r="F26" s="24"/>
      <c r="G26" s="24"/>
      <c r="H26" s="24"/>
      <c r="I26" s="24"/>
      <c r="J26" s="24"/>
      <c r="K26" s="24"/>
      <c r="L26" s="24"/>
      <c r="M26" s="27"/>
    </row>
    <row r="27" spans="1:13" ht="15" x14ac:dyDescent="0.3">
      <c r="A27" s="109"/>
      <c r="B27" s="24"/>
      <c r="C27" s="24"/>
      <c r="D27" s="24"/>
      <c r="E27" s="8" t="s">
        <v>10</v>
      </c>
      <c r="F27" s="114"/>
      <c r="G27" s="24"/>
      <c r="H27" s="24"/>
      <c r="I27" s="24"/>
      <c r="J27" s="24"/>
      <c r="K27" s="24"/>
      <c r="L27" s="24"/>
      <c r="M27" s="27"/>
    </row>
    <row r="28" spans="1:13" ht="13" x14ac:dyDescent="0.3">
      <c r="A28" s="11"/>
      <c r="B28" s="24"/>
      <c r="C28" s="24"/>
      <c r="D28" s="24"/>
      <c r="L28" s="24"/>
      <c r="M28" s="27"/>
    </row>
    <row r="29" spans="1:13" ht="13" x14ac:dyDescent="0.3">
      <c r="A29" s="11"/>
      <c r="B29" s="24"/>
      <c r="C29" s="24"/>
      <c r="D29" s="24"/>
      <c r="E29" s="24"/>
      <c r="F29" s="24"/>
      <c r="G29" s="24"/>
      <c r="H29" s="24"/>
      <c r="I29" s="24"/>
      <c r="J29" s="24"/>
      <c r="L29" s="24"/>
      <c r="M29" s="27"/>
    </row>
    <row r="30" spans="1:13" ht="13" x14ac:dyDescent="0.3">
      <c r="A30" s="111" t="s">
        <v>11</v>
      </c>
      <c r="B30" s="24"/>
      <c r="C30" s="24"/>
      <c r="D30" s="24"/>
      <c r="F30" s="24"/>
      <c r="G30" s="24"/>
      <c r="H30" s="24"/>
      <c r="I30" s="24"/>
      <c r="J30" s="24"/>
      <c r="L30" s="24"/>
      <c r="M30" s="27"/>
    </row>
    <row r="31" spans="1:13" ht="15" x14ac:dyDescent="0.3">
      <c r="A31" s="111" t="s">
        <v>12</v>
      </c>
      <c r="B31" s="24"/>
      <c r="C31" s="24"/>
      <c r="D31" s="24"/>
      <c r="E31" s="8"/>
      <c r="F31" s="24"/>
      <c r="G31" s="24"/>
      <c r="H31" s="24"/>
      <c r="I31" s="24"/>
      <c r="J31" s="24"/>
      <c r="L31" s="24"/>
      <c r="M31" s="27"/>
    </row>
    <row r="32" spans="1:13" ht="15.5" thickBot="1" x14ac:dyDescent="0.35">
      <c r="A32" s="29"/>
      <c r="B32" s="30"/>
      <c r="C32" s="30"/>
      <c r="D32" s="30"/>
      <c r="E32" s="100"/>
      <c r="F32" s="30"/>
      <c r="G32" s="30"/>
      <c r="H32" s="30"/>
      <c r="I32" s="30"/>
      <c r="J32" s="30"/>
      <c r="K32" s="30"/>
      <c r="L32" s="30"/>
      <c r="M32" s="31"/>
    </row>
    <row r="33" spans="13:13" ht="13" thickTop="1" x14ac:dyDescent="0.25"/>
    <row r="35" spans="13:13" ht="13" x14ac:dyDescent="0.3">
      <c r="M35" s="105"/>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zoomScale="90" zoomScaleNormal="90" workbookViewId="0">
      <selection activeCell="A26" sqref="A26"/>
    </sheetView>
  </sheetViews>
  <sheetFormatPr defaultColWidth="9.1796875" defaultRowHeight="12.5" x14ac:dyDescent="0.25"/>
  <cols>
    <col min="1" max="1" width="14" style="2" customWidth="1"/>
    <col min="2" max="2" width="9.1796875" style="2"/>
    <col min="3" max="3" width="8.1796875" style="2" customWidth="1"/>
    <col min="4" max="6" width="7.7265625" style="2" customWidth="1"/>
    <col min="7" max="7" width="7.7265625" style="4" customWidth="1"/>
    <col min="8" max="14" width="7.7265625" style="2" customWidth="1"/>
    <col min="15" max="15" width="0" style="2" hidden="1" customWidth="1"/>
    <col min="16" max="16384" width="9.1796875" style="2"/>
  </cols>
  <sheetData>
    <row r="1" spans="1:14" ht="15" x14ac:dyDescent="0.3">
      <c r="A1" s="153" t="s">
        <v>0</v>
      </c>
      <c r="B1" s="154"/>
      <c r="C1" s="154"/>
      <c r="D1" s="154"/>
      <c r="E1" s="154"/>
      <c r="F1" s="154"/>
      <c r="G1" s="154"/>
      <c r="H1" s="154"/>
      <c r="I1" s="154"/>
      <c r="J1" s="154"/>
      <c r="K1" s="154"/>
      <c r="L1" s="154"/>
      <c r="M1" s="154"/>
      <c r="N1" s="155"/>
    </row>
    <row r="2" spans="1:14" ht="15" x14ac:dyDescent="0.25">
      <c r="A2" s="150" t="s">
        <v>92</v>
      </c>
      <c r="B2" s="151"/>
      <c r="C2" s="151"/>
      <c r="D2" s="151"/>
      <c r="E2" s="151"/>
      <c r="F2" s="151"/>
      <c r="G2" s="151"/>
      <c r="H2" s="151"/>
      <c r="I2" s="151"/>
      <c r="J2" s="151"/>
      <c r="K2" s="151"/>
      <c r="L2" s="151"/>
      <c r="M2" s="151"/>
      <c r="N2" s="152"/>
    </row>
    <row r="3" spans="1:14" ht="15.5" thickBot="1" x14ac:dyDescent="0.3">
      <c r="A3" s="147" t="s">
        <v>13</v>
      </c>
      <c r="B3" s="148"/>
      <c r="C3" s="148"/>
      <c r="D3" s="148"/>
      <c r="E3" s="148"/>
      <c r="F3" s="148"/>
      <c r="G3" s="148"/>
      <c r="H3" s="148"/>
      <c r="I3" s="148"/>
      <c r="J3" s="148"/>
      <c r="K3" s="148"/>
      <c r="L3" s="148"/>
      <c r="M3" s="148"/>
      <c r="N3" s="149"/>
    </row>
    <row r="4" spans="1:14" ht="13" x14ac:dyDescent="0.25">
      <c r="A4" s="45" t="s">
        <v>14</v>
      </c>
      <c r="B4" s="48" t="s">
        <v>15</v>
      </c>
      <c r="C4" s="49" t="s">
        <v>16</v>
      </c>
      <c r="D4" s="50" t="s">
        <v>17</v>
      </c>
      <c r="E4" s="52" t="s">
        <v>18</v>
      </c>
      <c r="F4" s="67" t="s">
        <v>19</v>
      </c>
      <c r="G4" s="87" t="s">
        <v>20</v>
      </c>
      <c r="H4" s="88" t="s">
        <v>21</v>
      </c>
      <c r="I4" s="51" t="s">
        <v>22</v>
      </c>
      <c r="J4" s="67" t="s">
        <v>23</v>
      </c>
      <c r="K4" s="68" t="s">
        <v>24</v>
      </c>
      <c r="L4" s="50" t="s">
        <v>25</v>
      </c>
      <c r="M4" s="51" t="s">
        <v>26</v>
      </c>
      <c r="N4" s="48" t="s">
        <v>27</v>
      </c>
    </row>
    <row r="5" spans="1:14" x14ac:dyDescent="0.25">
      <c r="A5" s="156" t="s">
        <v>28</v>
      </c>
      <c r="B5" s="76"/>
      <c r="C5" s="77"/>
      <c r="D5" s="78"/>
      <c r="E5" s="89"/>
      <c r="F5" s="79"/>
      <c r="G5" s="92"/>
      <c r="H5" s="93"/>
      <c r="I5" s="77"/>
      <c r="J5" s="79"/>
      <c r="K5" s="80" t="s">
        <v>29</v>
      </c>
      <c r="L5" s="78"/>
      <c r="M5" s="77" t="s">
        <v>30</v>
      </c>
      <c r="N5" s="81"/>
    </row>
    <row r="6" spans="1:14" x14ac:dyDescent="0.25">
      <c r="A6" s="157"/>
      <c r="B6" s="76" t="s">
        <v>31</v>
      </c>
      <c r="C6" s="77"/>
      <c r="D6" s="78" t="s">
        <v>32</v>
      </c>
      <c r="E6" s="89"/>
      <c r="F6" s="79" t="s">
        <v>32</v>
      </c>
      <c r="G6" s="91"/>
      <c r="H6" s="78" t="s">
        <v>32</v>
      </c>
      <c r="I6" s="77" t="s">
        <v>33</v>
      </c>
      <c r="J6" s="79" t="s">
        <v>32</v>
      </c>
      <c r="K6" s="80" t="s">
        <v>33</v>
      </c>
      <c r="L6" s="78" t="s">
        <v>32</v>
      </c>
      <c r="M6" s="77" t="s">
        <v>33</v>
      </c>
      <c r="N6" s="81" t="s">
        <v>32</v>
      </c>
    </row>
    <row r="7" spans="1:14" x14ac:dyDescent="0.25">
      <c r="A7" s="157"/>
      <c r="B7" s="76" t="s">
        <v>34</v>
      </c>
      <c r="C7" s="77" t="s">
        <v>35</v>
      </c>
      <c r="D7" s="78" t="s">
        <v>36</v>
      </c>
      <c r="E7" s="89"/>
      <c r="F7" s="79" t="s">
        <v>36</v>
      </c>
      <c r="G7" s="91" t="s">
        <v>29</v>
      </c>
      <c r="H7" s="78" t="s">
        <v>31</v>
      </c>
      <c r="I7" s="77" t="s">
        <v>37</v>
      </c>
      <c r="J7" s="79" t="s">
        <v>31</v>
      </c>
      <c r="K7" s="80" t="s">
        <v>37</v>
      </c>
      <c r="L7" s="78" t="s">
        <v>29</v>
      </c>
      <c r="M7" s="77" t="s">
        <v>38</v>
      </c>
      <c r="N7" s="81" t="s">
        <v>30</v>
      </c>
    </row>
    <row r="8" spans="1:14" ht="13" thickBot="1" x14ac:dyDescent="0.3">
      <c r="A8" s="158"/>
      <c r="B8" s="82" t="s">
        <v>39</v>
      </c>
      <c r="C8" s="75" t="s">
        <v>40</v>
      </c>
      <c r="D8" s="83" t="s">
        <v>39</v>
      </c>
      <c r="E8" s="90" t="s">
        <v>33</v>
      </c>
      <c r="F8" s="84" t="s">
        <v>39</v>
      </c>
      <c r="G8" s="85" t="s">
        <v>33</v>
      </c>
      <c r="H8" s="83" t="s">
        <v>33</v>
      </c>
      <c r="I8" s="75" t="s">
        <v>30</v>
      </c>
      <c r="J8" s="84" t="s">
        <v>33</v>
      </c>
      <c r="K8" s="85" t="s">
        <v>30</v>
      </c>
      <c r="L8" s="83" t="s">
        <v>33</v>
      </c>
      <c r="M8" s="75" t="s">
        <v>41</v>
      </c>
      <c r="N8" s="86" t="s">
        <v>33</v>
      </c>
    </row>
    <row r="9" spans="1:14" ht="17.25" customHeight="1" x14ac:dyDescent="0.25">
      <c r="A9" s="14" t="s">
        <v>42</v>
      </c>
      <c r="B9" s="62">
        <v>3638</v>
      </c>
      <c r="C9" s="32">
        <v>1774</v>
      </c>
      <c r="D9" s="16">
        <f>+C9/B9</f>
        <v>0.48763056624518969</v>
      </c>
      <c r="E9" s="44">
        <v>135</v>
      </c>
      <c r="F9" s="72">
        <f t="shared" ref="F9:F25" si="0">+E9/B9</f>
        <v>3.7108301264431008E-2</v>
      </c>
      <c r="G9" s="44">
        <v>14</v>
      </c>
      <c r="H9" s="16">
        <f>+G9/E9</f>
        <v>0.1037037037037037</v>
      </c>
      <c r="I9" s="44">
        <v>34</v>
      </c>
      <c r="J9" s="71">
        <f>I9/E9</f>
        <v>0.25185185185185183</v>
      </c>
      <c r="K9" s="44">
        <v>10</v>
      </c>
      <c r="L9" s="16">
        <f>+K9/G9</f>
        <v>0.7142857142857143</v>
      </c>
      <c r="M9" s="44">
        <v>30</v>
      </c>
      <c r="N9" s="104">
        <f>M9/I9</f>
        <v>0.88235294117647056</v>
      </c>
    </row>
    <row r="10" spans="1:14" ht="17.25" customHeight="1" x14ac:dyDescent="0.25">
      <c r="A10" s="17" t="s">
        <v>43</v>
      </c>
      <c r="B10" s="63">
        <v>14387</v>
      </c>
      <c r="C10" s="32">
        <v>7032</v>
      </c>
      <c r="D10" s="16">
        <f t="shared" ref="D10:D23" si="1">+C10/B10</f>
        <v>0.48877458816987557</v>
      </c>
      <c r="E10" s="44">
        <v>280</v>
      </c>
      <c r="F10" s="72">
        <f t="shared" si="0"/>
        <v>1.9462014318481963E-2</v>
      </c>
      <c r="G10" s="44">
        <v>80</v>
      </c>
      <c r="H10" s="16">
        <f t="shared" ref="H10:H25" si="2">+G10/E10</f>
        <v>0.2857142857142857</v>
      </c>
      <c r="I10" s="44">
        <v>60</v>
      </c>
      <c r="J10" s="72">
        <f>I10/E10</f>
        <v>0.21428571428571427</v>
      </c>
      <c r="K10" s="44">
        <v>49</v>
      </c>
      <c r="L10" s="16">
        <f t="shared" ref="L10:L25" si="3">+K10/G10</f>
        <v>0.61250000000000004</v>
      </c>
      <c r="M10" s="44">
        <v>49</v>
      </c>
      <c r="N10" s="33">
        <f>M10/I10</f>
        <v>0.81666666666666665</v>
      </c>
    </row>
    <row r="11" spans="1:14" ht="17.25" customHeight="1" x14ac:dyDescent="0.25">
      <c r="A11" s="17" t="s">
        <v>44</v>
      </c>
      <c r="B11" s="63">
        <v>8200</v>
      </c>
      <c r="C11" s="32">
        <v>5488</v>
      </c>
      <c r="D11" s="16">
        <f t="shared" si="1"/>
        <v>0.66926829268292687</v>
      </c>
      <c r="E11" s="44">
        <v>301</v>
      </c>
      <c r="F11" s="72">
        <f t="shared" si="0"/>
        <v>3.670731707317073E-2</v>
      </c>
      <c r="G11" s="44">
        <v>65</v>
      </c>
      <c r="H11" s="16">
        <f t="shared" si="2"/>
        <v>0.2159468438538206</v>
      </c>
      <c r="I11" s="44">
        <v>52</v>
      </c>
      <c r="J11" s="112">
        <f t="shared" ref="J11:J25" si="4">I11/E11</f>
        <v>0.17275747508305647</v>
      </c>
      <c r="K11" s="44">
        <v>36</v>
      </c>
      <c r="L11" s="16">
        <f t="shared" si="3"/>
        <v>0.55384615384615388</v>
      </c>
      <c r="M11" s="44">
        <v>22</v>
      </c>
      <c r="N11" s="33">
        <f t="shared" ref="N11:N23" si="5">M11/I11</f>
        <v>0.42307692307692307</v>
      </c>
    </row>
    <row r="12" spans="1:14" ht="17.25" customHeight="1" x14ac:dyDescent="0.25">
      <c r="A12" s="17" t="s">
        <v>45</v>
      </c>
      <c r="B12" s="63">
        <v>7147</v>
      </c>
      <c r="C12" s="32">
        <v>4361</v>
      </c>
      <c r="D12" s="16">
        <f t="shared" si="1"/>
        <v>0.61018609206660135</v>
      </c>
      <c r="E12" s="44">
        <v>197</v>
      </c>
      <c r="F12" s="72">
        <f t="shared" si="0"/>
        <v>2.7564012872533929E-2</v>
      </c>
      <c r="G12" s="44">
        <v>27</v>
      </c>
      <c r="H12" s="16">
        <f t="shared" si="2"/>
        <v>0.13705583756345177</v>
      </c>
      <c r="I12" s="44">
        <v>16</v>
      </c>
      <c r="J12" s="112">
        <f t="shared" si="4"/>
        <v>8.1218274111675121E-2</v>
      </c>
      <c r="K12" s="44">
        <v>9</v>
      </c>
      <c r="L12" s="16">
        <f t="shared" si="3"/>
        <v>0.33333333333333331</v>
      </c>
      <c r="M12" s="44">
        <v>15</v>
      </c>
      <c r="N12" s="33">
        <f t="shared" si="5"/>
        <v>0.9375</v>
      </c>
    </row>
    <row r="13" spans="1:14" ht="17.25" customHeight="1" x14ac:dyDescent="0.25">
      <c r="A13" s="17" t="s">
        <v>46</v>
      </c>
      <c r="B13" s="63">
        <v>2735</v>
      </c>
      <c r="C13" s="32">
        <v>1824</v>
      </c>
      <c r="D13" s="16">
        <f t="shared" si="1"/>
        <v>0.6669104204753199</v>
      </c>
      <c r="E13" s="44">
        <v>141</v>
      </c>
      <c r="F13" s="72">
        <f t="shared" si="0"/>
        <v>5.1553930530164535E-2</v>
      </c>
      <c r="G13" s="44">
        <v>33</v>
      </c>
      <c r="H13" s="16">
        <f t="shared" si="2"/>
        <v>0.23404255319148937</v>
      </c>
      <c r="I13" s="44">
        <v>41</v>
      </c>
      <c r="J13" s="112">
        <f t="shared" si="4"/>
        <v>0.29078014184397161</v>
      </c>
      <c r="K13" s="44">
        <v>20</v>
      </c>
      <c r="L13" s="16">
        <f t="shared" si="3"/>
        <v>0.60606060606060608</v>
      </c>
      <c r="M13" s="44">
        <v>37</v>
      </c>
      <c r="N13" s="33">
        <f t="shared" si="5"/>
        <v>0.90243902439024393</v>
      </c>
    </row>
    <row r="14" spans="1:14" ht="17.25" customHeight="1" x14ac:dyDescent="0.25">
      <c r="A14" s="17" t="s">
        <v>47</v>
      </c>
      <c r="B14" s="63">
        <v>9466</v>
      </c>
      <c r="C14" s="64">
        <v>6128</v>
      </c>
      <c r="D14" s="16">
        <f t="shared" si="1"/>
        <v>0.64736953306570888</v>
      </c>
      <c r="E14" s="69">
        <v>385</v>
      </c>
      <c r="F14" s="72">
        <f t="shared" si="0"/>
        <v>4.0671878301288822E-2</v>
      </c>
      <c r="G14" s="69">
        <v>78</v>
      </c>
      <c r="H14" s="16">
        <f t="shared" si="2"/>
        <v>0.20259740259740261</v>
      </c>
      <c r="I14" s="69">
        <v>98</v>
      </c>
      <c r="J14" s="112">
        <f t="shared" si="4"/>
        <v>0.25454545454545452</v>
      </c>
      <c r="K14" s="69">
        <v>49</v>
      </c>
      <c r="L14" s="16">
        <f t="shared" si="3"/>
        <v>0.62820512820512819</v>
      </c>
      <c r="M14" s="69">
        <v>82</v>
      </c>
      <c r="N14" s="33">
        <f t="shared" si="5"/>
        <v>0.83673469387755106</v>
      </c>
    </row>
    <row r="15" spans="1:14" ht="17.25" customHeight="1" x14ac:dyDescent="0.25">
      <c r="A15" s="14" t="s">
        <v>48</v>
      </c>
      <c r="B15" s="62">
        <v>3028</v>
      </c>
      <c r="C15" s="32">
        <v>1725</v>
      </c>
      <c r="D15" s="16">
        <f t="shared" si="1"/>
        <v>0.56968295904887711</v>
      </c>
      <c r="E15" s="44">
        <v>122</v>
      </c>
      <c r="F15" s="72">
        <f t="shared" si="0"/>
        <v>4.0290620871862616E-2</v>
      </c>
      <c r="G15" s="44">
        <v>32</v>
      </c>
      <c r="H15" s="16">
        <f t="shared" si="2"/>
        <v>0.26229508196721313</v>
      </c>
      <c r="I15" s="44">
        <v>50</v>
      </c>
      <c r="J15" s="112">
        <f t="shared" si="4"/>
        <v>0.4098360655737705</v>
      </c>
      <c r="K15" s="44">
        <v>25</v>
      </c>
      <c r="L15" s="16">
        <f t="shared" si="3"/>
        <v>0.78125</v>
      </c>
      <c r="M15" s="44">
        <v>29</v>
      </c>
      <c r="N15" s="33">
        <f t="shared" si="5"/>
        <v>0.57999999999999996</v>
      </c>
    </row>
    <row r="16" spans="1:14" ht="17.25" customHeight="1" x14ac:dyDescent="0.25">
      <c r="A16" s="17" t="s">
        <v>49</v>
      </c>
      <c r="B16" s="63">
        <v>9111</v>
      </c>
      <c r="C16" s="32">
        <v>4450</v>
      </c>
      <c r="D16" s="16">
        <f t="shared" si="1"/>
        <v>0.48842059049500602</v>
      </c>
      <c r="E16" s="44">
        <v>227</v>
      </c>
      <c r="F16" s="72">
        <f t="shared" si="0"/>
        <v>2.4914937987048622E-2</v>
      </c>
      <c r="G16" s="44">
        <v>54</v>
      </c>
      <c r="H16" s="16">
        <f t="shared" si="2"/>
        <v>0.23788546255506607</v>
      </c>
      <c r="I16" s="44">
        <v>31</v>
      </c>
      <c r="J16" s="112">
        <f t="shared" si="4"/>
        <v>0.13656387665198239</v>
      </c>
      <c r="K16" s="44">
        <v>15</v>
      </c>
      <c r="L16" s="16">
        <f t="shared" si="3"/>
        <v>0.27777777777777779</v>
      </c>
      <c r="M16" s="44">
        <v>21</v>
      </c>
      <c r="N16" s="33">
        <f t="shared" si="5"/>
        <v>0.67741935483870963</v>
      </c>
    </row>
    <row r="17" spans="1:14" ht="17.25" customHeight="1" x14ac:dyDescent="0.25">
      <c r="A17" s="17" t="s">
        <v>50</v>
      </c>
      <c r="B17" s="63">
        <v>4495</v>
      </c>
      <c r="C17" s="32">
        <v>2188</v>
      </c>
      <c r="D17" s="16">
        <f t="shared" si="1"/>
        <v>0.48676307007786429</v>
      </c>
      <c r="E17" s="44">
        <v>197</v>
      </c>
      <c r="F17" s="72">
        <f t="shared" si="0"/>
        <v>4.382647385984427E-2</v>
      </c>
      <c r="G17" s="44">
        <v>72</v>
      </c>
      <c r="H17" s="16">
        <f t="shared" si="2"/>
        <v>0.36548223350253806</v>
      </c>
      <c r="I17" s="44">
        <v>93</v>
      </c>
      <c r="J17" s="112">
        <f t="shared" si="4"/>
        <v>0.4720812182741117</v>
      </c>
      <c r="K17" s="44">
        <v>50</v>
      </c>
      <c r="L17" s="16">
        <f t="shared" si="3"/>
        <v>0.69444444444444442</v>
      </c>
      <c r="M17" s="44">
        <v>85</v>
      </c>
      <c r="N17" s="33">
        <f>IF(M17&gt;0,M17/I17,0)</f>
        <v>0.91397849462365588</v>
      </c>
    </row>
    <row r="18" spans="1:14" ht="17.25" customHeight="1" x14ac:dyDescent="0.25">
      <c r="A18" s="17" t="s">
        <v>51</v>
      </c>
      <c r="B18" s="63">
        <v>18414</v>
      </c>
      <c r="C18" s="32">
        <v>7167</v>
      </c>
      <c r="D18" s="16">
        <f t="shared" si="1"/>
        <v>0.38921472792440537</v>
      </c>
      <c r="E18" s="44">
        <v>397</v>
      </c>
      <c r="F18" s="72">
        <f t="shared" si="0"/>
        <v>2.1559682850005431E-2</v>
      </c>
      <c r="G18" s="44">
        <v>38</v>
      </c>
      <c r="H18" s="16">
        <f t="shared" si="2"/>
        <v>9.5717884130982367E-2</v>
      </c>
      <c r="I18" s="44">
        <v>49</v>
      </c>
      <c r="J18" s="112">
        <f t="shared" si="4"/>
        <v>0.12342569269521411</v>
      </c>
      <c r="K18" s="44">
        <v>16</v>
      </c>
      <c r="L18" s="16">
        <f t="shared" si="3"/>
        <v>0.42105263157894735</v>
      </c>
      <c r="M18" s="44">
        <v>37</v>
      </c>
      <c r="N18" s="33">
        <f t="shared" si="5"/>
        <v>0.75510204081632648</v>
      </c>
    </row>
    <row r="19" spans="1:14" ht="17.25" customHeight="1" x14ac:dyDescent="0.25">
      <c r="A19" s="17" t="s">
        <v>52</v>
      </c>
      <c r="B19" s="63">
        <v>8548</v>
      </c>
      <c r="C19" s="32">
        <v>5342</v>
      </c>
      <c r="D19" s="16">
        <f t="shared" si="1"/>
        <v>0.62494150678521287</v>
      </c>
      <c r="E19" s="44">
        <v>193</v>
      </c>
      <c r="F19" s="72">
        <f t="shared" si="0"/>
        <v>2.2578380907814694E-2</v>
      </c>
      <c r="G19" s="44">
        <v>41</v>
      </c>
      <c r="H19" s="16">
        <f t="shared" si="2"/>
        <v>0.21243523316062177</v>
      </c>
      <c r="I19" s="44">
        <v>24</v>
      </c>
      <c r="J19" s="112">
        <f t="shared" si="4"/>
        <v>0.12435233160621761</v>
      </c>
      <c r="K19" s="44">
        <v>16</v>
      </c>
      <c r="L19" s="16">
        <f t="shared" si="3"/>
        <v>0.3902439024390244</v>
      </c>
      <c r="M19" s="44">
        <v>20</v>
      </c>
      <c r="N19" s="33">
        <f t="shared" si="5"/>
        <v>0.83333333333333337</v>
      </c>
    </row>
    <row r="20" spans="1:14" ht="17.25" customHeight="1" x14ac:dyDescent="0.25">
      <c r="A20" s="17" t="s">
        <v>53</v>
      </c>
      <c r="B20" s="63">
        <v>11085</v>
      </c>
      <c r="C20" s="32">
        <v>8807</v>
      </c>
      <c r="D20" s="16">
        <f t="shared" si="1"/>
        <v>0.7944970681100586</v>
      </c>
      <c r="E20" s="44">
        <v>349</v>
      </c>
      <c r="F20" s="72">
        <f t="shared" si="0"/>
        <v>3.1483987370320252E-2</v>
      </c>
      <c r="G20" s="44">
        <v>68</v>
      </c>
      <c r="H20" s="16">
        <f t="shared" si="2"/>
        <v>0.19484240687679083</v>
      </c>
      <c r="I20" s="44">
        <v>97</v>
      </c>
      <c r="J20" s="112">
        <f t="shared" si="4"/>
        <v>0.27793696275071633</v>
      </c>
      <c r="K20" s="44">
        <v>33</v>
      </c>
      <c r="L20" s="16">
        <f t="shared" si="3"/>
        <v>0.48529411764705882</v>
      </c>
      <c r="M20" s="44">
        <v>17</v>
      </c>
      <c r="N20" s="33">
        <f t="shared" si="5"/>
        <v>0.17525773195876287</v>
      </c>
    </row>
    <row r="21" spans="1:14" ht="17.25" customHeight="1" x14ac:dyDescent="0.25">
      <c r="A21" s="17" t="s">
        <v>54</v>
      </c>
      <c r="B21" s="63">
        <v>10739</v>
      </c>
      <c r="C21" s="32">
        <v>8010</v>
      </c>
      <c r="D21" s="16">
        <f t="shared" si="1"/>
        <v>0.74587950460936769</v>
      </c>
      <c r="E21" s="44">
        <v>311</v>
      </c>
      <c r="F21" s="72">
        <f t="shared" si="0"/>
        <v>2.8959865909302541E-2</v>
      </c>
      <c r="G21" s="44">
        <v>60</v>
      </c>
      <c r="H21" s="16">
        <f t="shared" si="2"/>
        <v>0.19292604501607716</v>
      </c>
      <c r="I21" s="44">
        <v>57</v>
      </c>
      <c r="J21" s="112">
        <f t="shared" si="4"/>
        <v>0.18327974276527331</v>
      </c>
      <c r="K21" s="44">
        <v>35</v>
      </c>
      <c r="L21" s="16">
        <f t="shared" si="3"/>
        <v>0.58333333333333337</v>
      </c>
      <c r="M21" s="44">
        <v>47</v>
      </c>
      <c r="N21" s="33">
        <f t="shared" si="5"/>
        <v>0.82456140350877194</v>
      </c>
    </row>
    <row r="22" spans="1:14" ht="17.25" customHeight="1" x14ac:dyDescent="0.25">
      <c r="A22" s="17" t="s">
        <v>55</v>
      </c>
      <c r="B22" s="63">
        <v>4460</v>
      </c>
      <c r="C22" s="32">
        <v>3076</v>
      </c>
      <c r="D22" s="16">
        <f t="shared" si="1"/>
        <v>0.68968609865470853</v>
      </c>
      <c r="E22" s="44">
        <v>174</v>
      </c>
      <c r="F22" s="72">
        <f t="shared" si="0"/>
        <v>3.9013452914798206E-2</v>
      </c>
      <c r="G22" s="44">
        <v>36</v>
      </c>
      <c r="H22" s="16">
        <f t="shared" si="2"/>
        <v>0.20689655172413793</v>
      </c>
      <c r="I22" s="44">
        <v>34</v>
      </c>
      <c r="J22" s="112">
        <f t="shared" si="4"/>
        <v>0.19540229885057472</v>
      </c>
      <c r="K22" s="44">
        <v>19</v>
      </c>
      <c r="L22" s="16">
        <f t="shared" si="3"/>
        <v>0.52777777777777779</v>
      </c>
      <c r="M22" s="44">
        <v>28</v>
      </c>
      <c r="N22" s="33">
        <f t="shared" si="5"/>
        <v>0.82352941176470584</v>
      </c>
    </row>
    <row r="23" spans="1:14" ht="17.25" customHeight="1" x14ac:dyDescent="0.25">
      <c r="A23" s="17" t="s">
        <v>56</v>
      </c>
      <c r="B23" s="63">
        <v>5453</v>
      </c>
      <c r="C23" s="32">
        <v>3504</v>
      </c>
      <c r="D23" s="16">
        <f t="shared" si="1"/>
        <v>0.64258206491839354</v>
      </c>
      <c r="E23" s="44">
        <v>159</v>
      </c>
      <c r="F23" s="72">
        <f t="shared" si="0"/>
        <v>2.9158261507427105E-2</v>
      </c>
      <c r="G23" s="44">
        <v>15</v>
      </c>
      <c r="H23" s="16">
        <f t="shared" si="2"/>
        <v>9.4339622641509441E-2</v>
      </c>
      <c r="I23" s="44">
        <v>15</v>
      </c>
      <c r="J23" s="112">
        <f t="shared" si="4"/>
        <v>9.4339622641509441E-2</v>
      </c>
      <c r="K23" s="44">
        <v>2</v>
      </c>
      <c r="L23" s="16">
        <f t="shared" si="3"/>
        <v>0.13333333333333333</v>
      </c>
      <c r="M23" s="44">
        <v>14</v>
      </c>
      <c r="N23" s="33">
        <f t="shared" si="5"/>
        <v>0.93333333333333335</v>
      </c>
    </row>
    <row r="24" spans="1:14" ht="17.25" customHeight="1" thickBot="1" x14ac:dyDescent="0.3">
      <c r="A24" s="17" t="s">
        <v>57</v>
      </c>
      <c r="B24" s="65">
        <v>8946</v>
      </c>
      <c r="C24" s="34">
        <v>6686</v>
      </c>
      <c r="D24" s="20">
        <f>+C24/B24</f>
        <v>0.74737312765481778</v>
      </c>
      <c r="E24" s="70">
        <v>291</v>
      </c>
      <c r="F24" s="73">
        <f t="shared" si="0"/>
        <v>3.2528504359490278E-2</v>
      </c>
      <c r="G24" s="70">
        <v>46</v>
      </c>
      <c r="H24" s="20">
        <f t="shared" si="2"/>
        <v>0.15807560137457044</v>
      </c>
      <c r="I24" s="70">
        <v>29</v>
      </c>
      <c r="J24" s="113">
        <f t="shared" si="4"/>
        <v>9.9656357388316158E-2</v>
      </c>
      <c r="K24" s="70">
        <v>11</v>
      </c>
      <c r="L24" s="20">
        <f t="shared" si="3"/>
        <v>0.2391304347826087</v>
      </c>
      <c r="M24" s="70">
        <v>26</v>
      </c>
      <c r="N24" s="33">
        <f>M24/I24</f>
        <v>0.89655172413793105</v>
      </c>
    </row>
    <row r="25" spans="1:14" ht="17.25" customHeight="1" thickBot="1" x14ac:dyDescent="0.3">
      <c r="A25" s="94" t="s">
        <v>58</v>
      </c>
      <c r="B25" s="66">
        <v>129852</v>
      </c>
      <c r="C25" s="35">
        <v>77562</v>
      </c>
      <c r="D25" s="23">
        <f>+C25/B25</f>
        <v>0.59731078458552811</v>
      </c>
      <c r="E25" s="42">
        <v>3859</v>
      </c>
      <c r="F25" s="74">
        <f t="shared" si="0"/>
        <v>2.9718448695437882E-2</v>
      </c>
      <c r="G25" s="42">
        <v>759</v>
      </c>
      <c r="H25" s="23">
        <f t="shared" si="2"/>
        <v>0.19668307851775071</v>
      </c>
      <c r="I25" s="42">
        <v>780</v>
      </c>
      <c r="J25" s="74">
        <f t="shared" si="4"/>
        <v>0.20212490282456594</v>
      </c>
      <c r="K25" s="42">
        <v>395</v>
      </c>
      <c r="L25" s="23">
        <f t="shared" si="3"/>
        <v>0.52042160737812915</v>
      </c>
      <c r="M25" s="42">
        <v>559</v>
      </c>
      <c r="N25" s="36">
        <f>+M25/I25</f>
        <v>0.71666666666666667</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ignoredErrors>
    <ignoredError sqref="N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90" zoomScaleNormal="90" workbookViewId="0">
      <pane ySplit="7" topLeftCell="A8" activePane="bottomLeft" state="frozen"/>
      <selection activeCell="C1" sqref="C1"/>
      <selection pane="bottomLeft" activeCell="H24" sqref="H24"/>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62" t="str">
        <f>'1- Populations in Cohort'!A1:N1</f>
        <v xml:space="preserve">TAB 10 - LABOR EXCHANGE PERFORMANCE SUMMARY </v>
      </c>
      <c r="B1" s="163"/>
      <c r="C1" s="163"/>
      <c r="D1" s="163"/>
      <c r="E1" s="163"/>
      <c r="F1" s="163"/>
      <c r="G1" s="163"/>
      <c r="H1" s="163"/>
      <c r="I1" s="163"/>
      <c r="J1" s="163"/>
      <c r="K1" s="164"/>
      <c r="L1" s="6"/>
      <c r="M1" s="6"/>
      <c r="N1" s="6"/>
    </row>
    <row r="2" spans="1:14" s="1" customFormat="1" ht="18.75" customHeight="1" x14ac:dyDescent="0.25">
      <c r="A2" s="150" t="str">
        <f>'1- Populations in Cohort'!A2:N2</f>
        <v>FY25 QUARTER ENDING MARCH 31, 2025</v>
      </c>
      <c r="B2" s="165"/>
      <c r="C2" s="165"/>
      <c r="D2" s="165"/>
      <c r="E2" s="165"/>
      <c r="F2" s="165"/>
      <c r="G2" s="165"/>
      <c r="H2" s="165"/>
      <c r="I2" s="165"/>
      <c r="J2" s="165"/>
      <c r="K2" s="166"/>
      <c r="L2" s="6"/>
      <c r="M2" s="6"/>
      <c r="N2" s="6"/>
    </row>
    <row r="3" spans="1:14" s="1" customFormat="1" ht="18.75" customHeight="1" thickBot="1" x14ac:dyDescent="0.3">
      <c r="A3" s="167" t="s">
        <v>59</v>
      </c>
      <c r="B3" s="168"/>
      <c r="C3" s="168"/>
      <c r="D3" s="168"/>
      <c r="E3" s="168"/>
      <c r="F3" s="168"/>
      <c r="G3" s="168"/>
      <c r="H3" s="168"/>
      <c r="I3" s="168"/>
      <c r="J3" s="168"/>
      <c r="K3" s="169"/>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58" t="s">
        <v>24</v>
      </c>
    </row>
    <row r="5" spans="1:14" s="3" customFormat="1" x14ac:dyDescent="0.25">
      <c r="A5" s="177" t="s">
        <v>63</v>
      </c>
      <c r="B5" s="180" t="s">
        <v>64</v>
      </c>
      <c r="C5" s="183" t="s">
        <v>65</v>
      </c>
      <c r="D5" s="183" t="s">
        <v>66</v>
      </c>
      <c r="E5" s="159" t="s">
        <v>67</v>
      </c>
      <c r="F5" s="180" t="s">
        <v>68</v>
      </c>
      <c r="G5" s="183" t="s">
        <v>69</v>
      </c>
      <c r="H5" s="183" t="s">
        <v>70</v>
      </c>
      <c r="I5" s="159" t="s">
        <v>67</v>
      </c>
      <c r="J5" s="186" t="s">
        <v>71</v>
      </c>
      <c r="K5" s="159" t="s">
        <v>67</v>
      </c>
    </row>
    <row r="6" spans="1:14" s="3" customFormat="1" x14ac:dyDescent="0.25">
      <c r="A6" s="178"/>
      <c r="B6" s="181"/>
      <c r="C6" s="184"/>
      <c r="D6" s="184"/>
      <c r="E6" s="160"/>
      <c r="F6" s="181"/>
      <c r="G6" s="184"/>
      <c r="H6" s="184"/>
      <c r="I6" s="160"/>
      <c r="J6" s="187"/>
      <c r="K6" s="160"/>
    </row>
    <row r="7" spans="1:14" s="3" customFormat="1" ht="13" thickBot="1" x14ac:dyDescent="0.3">
      <c r="A7" s="179"/>
      <c r="B7" s="182"/>
      <c r="C7" s="185"/>
      <c r="D7" s="185"/>
      <c r="E7" s="161"/>
      <c r="F7" s="182"/>
      <c r="G7" s="185"/>
      <c r="H7" s="185"/>
      <c r="I7" s="161"/>
      <c r="J7" s="188"/>
      <c r="K7" s="161"/>
    </row>
    <row r="8" spans="1:14" s="3" customFormat="1" ht="17.25" customHeight="1" x14ac:dyDescent="0.25">
      <c r="A8" s="14" t="s">
        <v>42</v>
      </c>
      <c r="B8" s="15">
        <v>2636</v>
      </c>
      <c r="C8" s="32">
        <v>1679</v>
      </c>
      <c r="D8" s="125">
        <f>+C8/B8</f>
        <v>0.63694992412746587</v>
      </c>
      <c r="E8" s="126">
        <f>D8/0.635</f>
        <v>1.0030707466574265</v>
      </c>
      <c r="F8" s="32">
        <v>2564</v>
      </c>
      <c r="G8" s="43">
        <v>1632</v>
      </c>
      <c r="H8" s="129">
        <f>+G8/F8</f>
        <v>0.6365054602184087</v>
      </c>
      <c r="I8" s="126">
        <f>H8/0.67</f>
        <v>0.95000814957971447</v>
      </c>
      <c r="J8" s="60">
        <v>8601.84</v>
      </c>
      <c r="K8" s="133">
        <f>(J8/9500)</f>
        <v>0.90545684210526323</v>
      </c>
    </row>
    <row r="9" spans="1:14" s="3" customFormat="1" ht="17.25" customHeight="1" x14ac:dyDescent="0.25">
      <c r="A9" s="17" t="s">
        <v>43</v>
      </c>
      <c r="B9" s="15">
        <v>11194</v>
      </c>
      <c r="C9" s="32">
        <v>7197</v>
      </c>
      <c r="D9" s="125">
        <f t="shared" ref="D9:D24" si="0">+C9/B9</f>
        <v>0.64293371448990533</v>
      </c>
      <c r="E9" s="126">
        <f t="shared" ref="E9:E24" si="1">D9/0.635</f>
        <v>1.01249403856678</v>
      </c>
      <c r="F9" s="32">
        <v>9065</v>
      </c>
      <c r="G9" s="44">
        <v>5982</v>
      </c>
      <c r="H9" s="129">
        <f t="shared" ref="H9:H24" si="2">+G9/F9</f>
        <v>0.65990071704357423</v>
      </c>
      <c r="I9" s="126">
        <f t="shared" ref="I9:I24" si="3">H9/0.67</f>
        <v>0.98492644334861823</v>
      </c>
      <c r="J9" s="61">
        <v>11712.75</v>
      </c>
      <c r="K9" s="133">
        <f t="shared" ref="K9:K23" si="4">(J9/9500)</f>
        <v>1.232921052631579</v>
      </c>
    </row>
    <row r="10" spans="1:14" s="3" customFormat="1" ht="17.25" customHeight="1" x14ac:dyDescent="0.25">
      <c r="A10" s="17" t="s">
        <v>44</v>
      </c>
      <c r="B10" s="15">
        <v>6510</v>
      </c>
      <c r="C10" s="32">
        <v>4235</v>
      </c>
      <c r="D10" s="125">
        <f t="shared" si="0"/>
        <v>0.65053763440860213</v>
      </c>
      <c r="E10" s="126">
        <f t="shared" si="1"/>
        <v>1.0244687156040979</v>
      </c>
      <c r="F10" s="32">
        <v>5796</v>
      </c>
      <c r="G10" s="44">
        <v>4013</v>
      </c>
      <c r="H10" s="129">
        <f t="shared" si="2"/>
        <v>0.69237405106970329</v>
      </c>
      <c r="I10" s="126">
        <f t="shared" si="3"/>
        <v>1.033394106074184</v>
      </c>
      <c r="J10" s="61">
        <v>9908.82</v>
      </c>
      <c r="K10" s="133">
        <f t="shared" si="4"/>
        <v>1.0430336842105263</v>
      </c>
    </row>
    <row r="11" spans="1:14" s="3" customFormat="1" ht="17.25" customHeight="1" x14ac:dyDescent="0.25">
      <c r="A11" s="17" t="s">
        <v>45</v>
      </c>
      <c r="B11" s="15">
        <v>5657</v>
      </c>
      <c r="C11" s="32">
        <v>3786</v>
      </c>
      <c r="D11" s="125">
        <f t="shared" si="0"/>
        <v>0.66925932473042249</v>
      </c>
      <c r="E11" s="126">
        <f t="shared" si="1"/>
        <v>1.0539516924888543</v>
      </c>
      <c r="F11" s="32">
        <v>4985</v>
      </c>
      <c r="G11" s="44">
        <v>3523</v>
      </c>
      <c r="H11" s="129">
        <f t="shared" si="2"/>
        <v>0.70672016048144437</v>
      </c>
      <c r="I11" s="126">
        <f t="shared" si="3"/>
        <v>1.0548062096737976</v>
      </c>
      <c r="J11" s="61">
        <v>10518.21</v>
      </c>
      <c r="K11" s="133">
        <f t="shared" si="4"/>
        <v>1.1071799999999998</v>
      </c>
    </row>
    <row r="12" spans="1:14" s="3" customFormat="1" ht="17.25" customHeight="1" x14ac:dyDescent="0.25">
      <c r="A12" s="17" t="s">
        <v>72</v>
      </c>
      <c r="B12" s="15">
        <v>2526</v>
      </c>
      <c r="C12" s="32">
        <v>1619</v>
      </c>
      <c r="D12" s="125">
        <f t="shared" si="0"/>
        <v>0.64093428345209813</v>
      </c>
      <c r="E12" s="126">
        <f t="shared" si="1"/>
        <v>1.0093453282710207</v>
      </c>
      <c r="F12" s="32">
        <v>2140</v>
      </c>
      <c r="G12" s="44">
        <v>1346</v>
      </c>
      <c r="H12" s="129">
        <f t="shared" si="2"/>
        <v>0.62897196261682242</v>
      </c>
      <c r="I12" s="126">
        <f t="shared" si="3"/>
        <v>0.93876412330869008</v>
      </c>
      <c r="J12" s="61">
        <v>11144.7</v>
      </c>
      <c r="K12" s="133">
        <f t="shared" si="4"/>
        <v>1.1731263157894738</v>
      </c>
    </row>
    <row r="13" spans="1:14" s="3" customFormat="1" ht="17.25" customHeight="1" x14ac:dyDescent="0.25">
      <c r="A13" s="17" t="s">
        <v>47</v>
      </c>
      <c r="B13" s="15">
        <v>8266</v>
      </c>
      <c r="C13" s="32">
        <v>5496</v>
      </c>
      <c r="D13" s="125">
        <f t="shared" si="0"/>
        <v>0.66489233002661507</v>
      </c>
      <c r="E13" s="126">
        <f t="shared" si="1"/>
        <v>1.0470745354749844</v>
      </c>
      <c r="F13" s="32">
        <v>7032</v>
      </c>
      <c r="G13" s="44">
        <v>4902</v>
      </c>
      <c r="H13" s="129">
        <f t="shared" si="2"/>
        <v>0.69709897610921501</v>
      </c>
      <c r="I13" s="126">
        <f t="shared" si="3"/>
        <v>1.0404462329988282</v>
      </c>
      <c r="J13" s="61">
        <v>11025.525</v>
      </c>
      <c r="K13" s="133">
        <f t="shared" si="4"/>
        <v>1.1605815789473684</v>
      </c>
    </row>
    <row r="14" spans="1:14" s="3" customFormat="1" ht="17.25" customHeight="1" x14ac:dyDescent="0.25">
      <c r="A14" s="14" t="s">
        <v>73</v>
      </c>
      <c r="B14" s="15">
        <v>2285</v>
      </c>
      <c r="C14" s="32">
        <v>1367</v>
      </c>
      <c r="D14" s="125">
        <f t="shared" si="0"/>
        <v>0.59824945295404819</v>
      </c>
      <c r="E14" s="126">
        <f t="shared" si="1"/>
        <v>0.94212512276228055</v>
      </c>
      <c r="F14" s="32">
        <v>2212</v>
      </c>
      <c r="G14" s="44">
        <v>1419</v>
      </c>
      <c r="H14" s="129">
        <f t="shared" si="2"/>
        <v>0.64150090415913197</v>
      </c>
      <c r="I14" s="126">
        <f t="shared" si="3"/>
        <v>0.95746403605840591</v>
      </c>
      <c r="J14" s="61">
        <v>9221.48</v>
      </c>
      <c r="K14" s="133">
        <f t="shared" si="4"/>
        <v>0.9706821052631579</v>
      </c>
    </row>
    <row r="15" spans="1:14" s="3" customFormat="1" ht="17.25" customHeight="1" x14ac:dyDescent="0.25">
      <c r="A15" s="17" t="s">
        <v>74</v>
      </c>
      <c r="B15" s="15">
        <v>6407</v>
      </c>
      <c r="C15" s="32">
        <v>4026</v>
      </c>
      <c r="D15" s="125">
        <f t="shared" si="0"/>
        <v>0.62837521460902135</v>
      </c>
      <c r="E15" s="126">
        <f t="shared" si="1"/>
        <v>0.98956726710082099</v>
      </c>
      <c r="F15" s="32">
        <v>5697</v>
      </c>
      <c r="G15" s="44">
        <v>3725</v>
      </c>
      <c r="H15" s="129">
        <f t="shared" si="2"/>
        <v>0.65385290503773918</v>
      </c>
      <c r="I15" s="126">
        <f t="shared" si="3"/>
        <v>0.97589985826528236</v>
      </c>
      <c r="J15" s="61">
        <v>10561.75</v>
      </c>
      <c r="K15" s="133">
        <f t="shared" si="4"/>
        <v>1.1117631578947369</v>
      </c>
    </row>
    <row r="16" spans="1:14" s="3" customFormat="1" ht="17.25" customHeight="1" x14ac:dyDescent="0.25">
      <c r="A16" s="17" t="s">
        <v>75</v>
      </c>
      <c r="B16" s="15">
        <v>3337</v>
      </c>
      <c r="C16" s="32">
        <v>2106</v>
      </c>
      <c r="D16" s="125">
        <f t="shared" si="0"/>
        <v>0.63110578363799819</v>
      </c>
      <c r="E16" s="126">
        <f t="shared" si="1"/>
        <v>0.9938673758078711</v>
      </c>
      <c r="F16" s="32">
        <v>3504</v>
      </c>
      <c r="G16" s="44">
        <v>2270</v>
      </c>
      <c r="H16" s="129">
        <f t="shared" si="2"/>
        <v>0.64783105022831056</v>
      </c>
      <c r="I16" s="126">
        <f t="shared" si="3"/>
        <v>0.96691201526613513</v>
      </c>
      <c r="J16" s="61">
        <v>9138.625</v>
      </c>
      <c r="K16" s="133">
        <f t="shared" si="4"/>
        <v>0.96196052631578943</v>
      </c>
    </row>
    <row r="17" spans="1:12" s="3" customFormat="1" ht="17.25" customHeight="1" x14ac:dyDescent="0.25">
      <c r="A17" s="17" t="s">
        <v>51</v>
      </c>
      <c r="B17" s="15">
        <v>15059</v>
      </c>
      <c r="C17" s="32">
        <v>8829</v>
      </c>
      <c r="D17" s="125">
        <f t="shared" si="0"/>
        <v>0.58629391061823499</v>
      </c>
      <c r="E17" s="126">
        <f t="shared" si="1"/>
        <v>0.92329749703659048</v>
      </c>
      <c r="F17" s="32">
        <v>14778</v>
      </c>
      <c r="G17" s="44">
        <v>8791</v>
      </c>
      <c r="H17" s="129">
        <f t="shared" si="2"/>
        <v>0.59487075382325083</v>
      </c>
      <c r="I17" s="126">
        <f t="shared" si="3"/>
        <v>0.88786679675112057</v>
      </c>
      <c r="J17" s="61">
        <v>7982.24</v>
      </c>
      <c r="K17" s="133">
        <f t="shared" si="4"/>
        <v>0.84023578947368416</v>
      </c>
    </row>
    <row r="18" spans="1:12" s="3" customFormat="1" ht="17.25" customHeight="1" x14ac:dyDescent="0.25">
      <c r="A18" s="17" t="s">
        <v>76</v>
      </c>
      <c r="B18" s="15">
        <v>8131</v>
      </c>
      <c r="C18" s="32">
        <v>5370</v>
      </c>
      <c r="D18" s="125">
        <f t="shared" si="0"/>
        <v>0.66043537080309922</v>
      </c>
      <c r="E18" s="126">
        <f t="shared" si="1"/>
        <v>1.0400557020521248</v>
      </c>
      <c r="F18" s="32">
        <v>7168</v>
      </c>
      <c r="G18" s="44">
        <v>4949</v>
      </c>
      <c r="H18" s="129">
        <f t="shared" si="2"/>
        <v>0.6904296875</v>
      </c>
      <c r="I18" s="126">
        <f t="shared" si="3"/>
        <v>1.0304920708955223</v>
      </c>
      <c r="J18" s="61">
        <v>10788.99</v>
      </c>
      <c r="K18" s="133">
        <f t="shared" si="4"/>
        <v>1.1356831578947368</v>
      </c>
    </row>
    <row r="19" spans="1:12" s="3" customFormat="1" ht="17.25" customHeight="1" x14ac:dyDescent="0.25">
      <c r="A19" s="17" t="s">
        <v>53</v>
      </c>
      <c r="B19" s="15">
        <v>9494</v>
      </c>
      <c r="C19" s="32">
        <v>6073</v>
      </c>
      <c r="D19" s="125">
        <f t="shared" si="0"/>
        <v>0.63966715820518227</v>
      </c>
      <c r="E19" s="126">
        <f t="shared" si="1"/>
        <v>1.0073498554412319</v>
      </c>
      <c r="F19" s="32">
        <v>8018</v>
      </c>
      <c r="G19" s="44">
        <v>5515</v>
      </c>
      <c r="H19" s="129">
        <f t="shared" si="2"/>
        <v>0.68782738837615365</v>
      </c>
      <c r="I19" s="126">
        <f t="shared" si="3"/>
        <v>1.0266080423524682</v>
      </c>
      <c r="J19" s="61">
        <v>15876.12</v>
      </c>
      <c r="K19" s="133">
        <f t="shared" si="4"/>
        <v>1.6711705263157897</v>
      </c>
    </row>
    <row r="20" spans="1:12" s="3" customFormat="1" ht="17.25" customHeight="1" x14ac:dyDescent="0.25">
      <c r="A20" s="17" t="s">
        <v>77</v>
      </c>
      <c r="B20" s="15">
        <v>8307</v>
      </c>
      <c r="C20" s="32">
        <v>5326</v>
      </c>
      <c r="D20" s="125">
        <f t="shared" si="0"/>
        <v>0.6411460214277116</v>
      </c>
      <c r="E20" s="126">
        <f t="shared" si="1"/>
        <v>1.009678773901908</v>
      </c>
      <c r="F20" s="32">
        <v>7627</v>
      </c>
      <c r="G20" s="44">
        <v>5229</v>
      </c>
      <c r="H20" s="129">
        <f t="shared" si="2"/>
        <v>0.68559066474367381</v>
      </c>
      <c r="I20" s="126">
        <f t="shared" si="3"/>
        <v>1.0232696488711548</v>
      </c>
      <c r="J20" s="61">
        <v>17318.87</v>
      </c>
      <c r="K20" s="133">
        <f t="shared" si="4"/>
        <v>1.823038947368421</v>
      </c>
    </row>
    <row r="21" spans="1:12" s="3" customFormat="1" ht="17.25" customHeight="1" x14ac:dyDescent="0.25">
      <c r="A21" s="17" t="s">
        <v>78</v>
      </c>
      <c r="B21" s="15">
        <v>3756</v>
      </c>
      <c r="C21" s="32">
        <v>2536</v>
      </c>
      <c r="D21" s="125">
        <f t="shared" si="0"/>
        <v>0.67518636847710334</v>
      </c>
      <c r="E21" s="126">
        <f t="shared" si="1"/>
        <v>1.0632856196489817</v>
      </c>
      <c r="F21" s="32">
        <v>3479</v>
      </c>
      <c r="G21" s="44">
        <v>2478</v>
      </c>
      <c r="H21" s="129">
        <f t="shared" si="2"/>
        <v>0.71227364185110664</v>
      </c>
      <c r="I21" s="126">
        <f t="shared" si="3"/>
        <v>1.0630949878374725</v>
      </c>
      <c r="J21" s="61">
        <v>12546.2</v>
      </c>
      <c r="K21" s="133">
        <f t="shared" si="4"/>
        <v>1.3206526315789475</v>
      </c>
    </row>
    <row r="22" spans="1:12" s="3" customFormat="1" ht="17.25" customHeight="1" x14ac:dyDescent="0.25">
      <c r="A22" s="17" t="s">
        <v>56</v>
      </c>
      <c r="B22" s="15">
        <v>4680</v>
      </c>
      <c r="C22" s="32">
        <v>3080</v>
      </c>
      <c r="D22" s="125">
        <f t="shared" si="0"/>
        <v>0.65811965811965811</v>
      </c>
      <c r="E22" s="126">
        <f t="shared" si="1"/>
        <v>1.0364089104246583</v>
      </c>
      <c r="F22" s="32">
        <v>4272</v>
      </c>
      <c r="G22" s="44">
        <v>2947</v>
      </c>
      <c r="H22" s="129">
        <f t="shared" si="2"/>
        <v>0.68984082397003743</v>
      </c>
      <c r="I22" s="126">
        <f t="shared" si="3"/>
        <v>1.0296131701045335</v>
      </c>
      <c r="J22" s="61">
        <v>11669.684999999999</v>
      </c>
      <c r="K22" s="133">
        <f t="shared" si="4"/>
        <v>1.2283878947368421</v>
      </c>
    </row>
    <row r="23" spans="1:12" s="3" customFormat="1" ht="17.25" customHeight="1" thickBot="1" x14ac:dyDescent="0.3">
      <c r="A23" s="18" t="s">
        <v>57</v>
      </c>
      <c r="B23" s="19">
        <v>7491</v>
      </c>
      <c r="C23" s="34">
        <v>4868</v>
      </c>
      <c r="D23" s="127">
        <f t="shared" si="0"/>
        <v>0.64984648244560139</v>
      </c>
      <c r="E23" s="131">
        <f t="shared" si="1"/>
        <v>1.0233802873159077</v>
      </c>
      <c r="F23" s="34">
        <v>6231</v>
      </c>
      <c r="G23" s="70">
        <v>4283</v>
      </c>
      <c r="H23" s="130">
        <f t="shared" si="2"/>
        <v>0.6873696035949286</v>
      </c>
      <c r="I23" s="131">
        <f t="shared" si="3"/>
        <v>1.0259247814849679</v>
      </c>
      <c r="J23" s="95">
        <v>13150.73</v>
      </c>
      <c r="K23" s="133">
        <f t="shared" si="4"/>
        <v>1.3842873684210526</v>
      </c>
      <c r="L23" s="56"/>
    </row>
    <row r="24" spans="1:12" s="7" customFormat="1" ht="17.25" customHeight="1" thickBot="1" x14ac:dyDescent="0.3">
      <c r="A24" s="21" t="s">
        <v>79</v>
      </c>
      <c r="B24" s="22">
        <v>105736</v>
      </c>
      <c r="C24" s="42">
        <v>67593</v>
      </c>
      <c r="D24" s="128">
        <f t="shared" si="0"/>
        <v>0.63926193538624498</v>
      </c>
      <c r="E24" s="132">
        <f t="shared" si="1"/>
        <v>1.0067117092696771</v>
      </c>
      <c r="F24" s="35">
        <v>94568</v>
      </c>
      <c r="G24" s="42">
        <v>63004</v>
      </c>
      <c r="H24" s="128">
        <f t="shared" si="2"/>
        <v>0.6662295914051265</v>
      </c>
      <c r="I24" s="132">
        <f t="shared" si="3"/>
        <v>0.99437252448526336</v>
      </c>
      <c r="J24" s="103">
        <v>11072.79</v>
      </c>
      <c r="K24" s="134">
        <f>(J24/9500)</f>
        <v>1.1655568421052633</v>
      </c>
      <c r="L24" s="57"/>
    </row>
    <row r="25" spans="1:12" s="7" customFormat="1" ht="17.25" customHeight="1" x14ac:dyDescent="0.25">
      <c r="A25" s="173" t="s">
        <v>88</v>
      </c>
      <c r="B25" s="174"/>
      <c r="C25" s="174"/>
      <c r="D25" s="174"/>
      <c r="E25" s="174"/>
      <c r="F25" s="174"/>
      <c r="G25" s="174"/>
      <c r="H25" s="174"/>
      <c r="I25" s="175"/>
      <c r="J25" s="174"/>
      <c r="K25" s="176"/>
    </row>
    <row r="26" spans="1:12" s="5" customFormat="1" ht="122.25" customHeight="1" thickBot="1" x14ac:dyDescent="0.3">
      <c r="A26" s="170" t="s">
        <v>80</v>
      </c>
      <c r="B26" s="171"/>
      <c r="C26" s="171"/>
      <c r="D26" s="171"/>
      <c r="E26" s="171"/>
      <c r="F26" s="171"/>
      <c r="G26" s="171"/>
      <c r="H26" s="171"/>
      <c r="I26" s="171"/>
      <c r="J26" s="171"/>
      <c r="K26" s="172"/>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zoomScaleNormal="75" workbookViewId="0">
      <selection activeCell="A25" sqref="A25"/>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62" t="str">
        <f>'1- Populations in Cohort'!A1:N1</f>
        <v xml:space="preserve">TAB 10 - LABOR EXCHANGE PERFORMANCE SUMMARY </v>
      </c>
      <c r="B1" s="163"/>
      <c r="C1" s="163"/>
      <c r="D1" s="163"/>
      <c r="E1" s="163"/>
      <c r="F1" s="163"/>
      <c r="G1" s="163"/>
      <c r="H1" s="163"/>
      <c r="I1" s="163"/>
      <c r="J1" s="163"/>
      <c r="K1" s="164"/>
      <c r="L1" s="6"/>
      <c r="M1" s="6"/>
      <c r="N1" s="6"/>
    </row>
    <row r="2" spans="1:14" s="1" customFormat="1" ht="18.75" customHeight="1" x14ac:dyDescent="0.25">
      <c r="A2" s="150" t="str">
        <f>'1- Populations in Cohort'!A2:N2</f>
        <v>FY25 QUARTER ENDING MARCH 31, 2025</v>
      </c>
      <c r="B2" s="165"/>
      <c r="C2" s="165"/>
      <c r="D2" s="165"/>
      <c r="E2" s="165"/>
      <c r="F2" s="165"/>
      <c r="G2" s="165"/>
      <c r="H2" s="165"/>
      <c r="I2" s="165"/>
      <c r="J2" s="165"/>
      <c r="K2" s="166"/>
      <c r="L2" s="6"/>
      <c r="M2" s="6"/>
      <c r="N2" s="6"/>
    </row>
    <row r="3" spans="1:14" s="1" customFormat="1" ht="18.75" customHeight="1" thickBot="1" x14ac:dyDescent="0.3">
      <c r="A3" s="150" t="s">
        <v>81</v>
      </c>
      <c r="B3" s="165"/>
      <c r="C3" s="165"/>
      <c r="D3" s="165"/>
      <c r="E3" s="165"/>
      <c r="F3" s="165"/>
      <c r="G3" s="165"/>
      <c r="H3" s="165"/>
      <c r="I3" s="165"/>
      <c r="J3" s="165"/>
      <c r="K3" s="166"/>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58" t="s">
        <v>24</v>
      </c>
    </row>
    <row r="5" spans="1:14" s="3" customFormat="1" ht="39.5" thickBot="1" x14ac:dyDescent="0.3">
      <c r="A5" s="118" t="s">
        <v>63</v>
      </c>
      <c r="B5" s="119" t="s">
        <v>64</v>
      </c>
      <c r="C5" s="121" t="s">
        <v>65</v>
      </c>
      <c r="D5" s="120" t="s">
        <v>66</v>
      </c>
      <c r="E5" s="116" t="s">
        <v>67</v>
      </c>
      <c r="F5" s="37" t="s">
        <v>68</v>
      </c>
      <c r="G5" s="121" t="s">
        <v>69</v>
      </c>
      <c r="H5" s="120" t="s">
        <v>70</v>
      </c>
      <c r="I5" s="116" t="s">
        <v>67</v>
      </c>
      <c r="J5" s="122" t="s">
        <v>71</v>
      </c>
      <c r="K5" s="59" t="s">
        <v>67</v>
      </c>
    </row>
    <row r="6" spans="1:14" s="3" customFormat="1" ht="17.25" customHeight="1" x14ac:dyDescent="0.25">
      <c r="A6" s="38" t="s">
        <v>42</v>
      </c>
      <c r="B6" s="106">
        <v>1407</v>
      </c>
      <c r="C6" s="107">
        <v>970</v>
      </c>
      <c r="D6" s="135">
        <f>+C6/B6</f>
        <v>0.68941009239516704</v>
      </c>
      <c r="E6" s="136">
        <f>D6/0.635</f>
        <v>1.0856851848742788</v>
      </c>
      <c r="F6" s="107">
        <v>1415</v>
      </c>
      <c r="G6" s="43">
        <v>987</v>
      </c>
      <c r="H6" s="137">
        <f>+G6/F6</f>
        <v>0.69752650176678443</v>
      </c>
      <c r="I6" s="136">
        <f>H6/0.67</f>
        <v>1.0410843309952005</v>
      </c>
      <c r="J6" s="108">
        <v>9980.5400000000009</v>
      </c>
      <c r="K6" s="138">
        <f>(J6/9500)</f>
        <v>1.0505831578947369</v>
      </c>
    </row>
    <row r="7" spans="1:14" s="3" customFormat="1" ht="17.25" customHeight="1" x14ac:dyDescent="0.25">
      <c r="A7" s="17" t="s">
        <v>43</v>
      </c>
      <c r="B7" s="15">
        <v>6371</v>
      </c>
      <c r="C7" s="32">
        <v>4352</v>
      </c>
      <c r="D7" s="125">
        <f t="shared" ref="D7:D22" si="0">+C7/B7</f>
        <v>0.68309527546695969</v>
      </c>
      <c r="E7" s="126">
        <f>D7/0.635</f>
        <v>1.0757405912865508</v>
      </c>
      <c r="F7" s="32">
        <v>5172</v>
      </c>
      <c r="G7" s="44">
        <v>3754</v>
      </c>
      <c r="H7" s="129">
        <f t="shared" ref="H7:H22" si="1">+G7/F7</f>
        <v>0.72583139984532097</v>
      </c>
      <c r="I7" s="126">
        <f>H7/0.67</f>
        <v>1.0833304475303298</v>
      </c>
      <c r="J7" s="61">
        <v>14742.18</v>
      </c>
      <c r="K7" s="133">
        <f>(J7/9500)</f>
        <v>1.5518084210526315</v>
      </c>
    </row>
    <row r="8" spans="1:14" s="3" customFormat="1" ht="17.25" customHeight="1" x14ac:dyDescent="0.25">
      <c r="A8" s="17" t="s">
        <v>44</v>
      </c>
      <c r="B8" s="15">
        <v>4558</v>
      </c>
      <c r="C8" s="32">
        <v>3141</v>
      </c>
      <c r="D8" s="125">
        <f t="shared" si="0"/>
        <v>0.68911803422553752</v>
      </c>
      <c r="E8" s="126">
        <f t="shared" ref="E8:E20" si="2">D8/0.635</f>
        <v>1.085225250748878</v>
      </c>
      <c r="F8" s="32">
        <v>4153</v>
      </c>
      <c r="G8" s="44">
        <v>2973</v>
      </c>
      <c r="H8" s="129">
        <f t="shared" si="1"/>
        <v>0.71586804719479891</v>
      </c>
      <c r="I8" s="126">
        <f t="shared" ref="I8:I20" si="3">H8/0.67</f>
        <v>1.0684597719325357</v>
      </c>
      <c r="J8" s="61">
        <v>11772.95</v>
      </c>
      <c r="K8" s="133">
        <f t="shared" ref="K8:K20" si="4">(J8/9500)</f>
        <v>1.2392578947368422</v>
      </c>
    </row>
    <row r="9" spans="1:14" s="3" customFormat="1" ht="17.25" customHeight="1" x14ac:dyDescent="0.25">
      <c r="A9" s="17" t="s">
        <v>45</v>
      </c>
      <c r="B9" s="15">
        <v>3620</v>
      </c>
      <c r="C9" s="32">
        <v>2431</v>
      </c>
      <c r="D9" s="125">
        <f t="shared" si="0"/>
        <v>0.67154696132596681</v>
      </c>
      <c r="E9" s="126">
        <f t="shared" si="2"/>
        <v>1.057554269804672</v>
      </c>
      <c r="F9" s="32">
        <v>3378</v>
      </c>
      <c r="G9" s="44">
        <v>2453</v>
      </c>
      <c r="H9" s="129">
        <f t="shared" si="1"/>
        <v>0.72616933096506808</v>
      </c>
      <c r="I9" s="126">
        <f t="shared" si="3"/>
        <v>1.0838348223359224</v>
      </c>
      <c r="J9" s="61">
        <v>12223.95</v>
      </c>
      <c r="K9" s="133">
        <f t="shared" si="4"/>
        <v>1.2867315789473686</v>
      </c>
    </row>
    <row r="10" spans="1:14" s="3" customFormat="1" ht="17.25" customHeight="1" x14ac:dyDescent="0.25">
      <c r="A10" s="17" t="s">
        <v>72</v>
      </c>
      <c r="B10" s="15">
        <v>1702</v>
      </c>
      <c r="C10" s="32">
        <v>1144</v>
      </c>
      <c r="D10" s="125">
        <f t="shared" si="0"/>
        <v>0.67215041128084607</v>
      </c>
      <c r="E10" s="126">
        <f t="shared" si="2"/>
        <v>1.0585045846942458</v>
      </c>
      <c r="F10" s="32">
        <v>1509</v>
      </c>
      <c r="G10" s="44">
        <v>1002</v>
      </c>
      <c r="H10" s="129">
        <f t="shared" si="1"/>
        <v>0.66401590457256465</v>
      </c>
      <c r="I10" s="126">
        <f t="shared" si="3"/>
        <v>0.99106851428740983</v>
      </c>
      <c r="J10" s="61">
        <v>12854.869999999999</v>
      </c>
      <c r="K10" s="133">
        <f t="shared" si="4"/>
        <v>1.3531442105263156</v>
      </c>
    </row>
    <row r="11" spans="1:14" s="3" customFormat="1" ht="17.25" customHeight="1" x14ac:dyDescent="0.25">
      <c r="A11" s="17" t="s">
        <v>47</v>
      </c>
      <c r="B11" s="15">
        <v>5633</v>
      </c>
      <c r="C11" s="32">
        <v>3797</v>
      </c>
      <c r="D11" s="125">
        <f t="shared" si="0"/>
        <v>0.67406355405645302</v>
      </c>
      <c r="E11" s="126">
        <f t="shared" si="2"/>
        <v>1.0615174079629182</v>
      </c>
      <c r="F11" s="32">
        <v>5204</v>
      </c>
      <c r="G11" s="44">
        <v>3766</v>
      </c>
      <c r="H11" s="129">
        <f t="shared" si="1"/>
        <v>0.72367409684857797</v>
      </c>
      <c r="I11" s="126">
        <f t="shared" si="3"/>
        <v>1.0801105923113103</v>
      </c>
      <c r="J11" s="61">
        <v>12682.82</v>
      </c>
      <c r="K11" s="133">
        <f t="shared" si="4"/>
        <v>1.3350336842105264</v>
      </c>
    </row>
    <row r="12" spans="1:14" s="3" customFormat="1" ht="17.25" customHeight="1" x14ac:dyDescent="0.25">
      <c r="A12" s="14" t="s">
        <v>73</v>
      </c>
      <c r="B12" s="15">
        <v>1433</v>
      </c>
      <c r="C12" s="32">
        <v>939</v>
      </c>
      <c r="D12" s="125">
        <f t="shared" si="0"/>
        <v>0.65526866713189114</v>
      </c>
      <c r="E12" s="126">
        <f t="shared" si="2"/>
        <v>1.0319191608376239</v>
      </c>
      <c r="F12" s="32">
        <v>1426</v>
      </c>
      <c r="G12" s="44">
        <v>1011</v>
      </c>
      <c r="H12" s="129">
        <f t="shared" si="1"/>
        <v>0.70897615708274897</v>
      </c>
      <c r="I12" s="126">
        <f t="shared" si="3"/>
        <v>1.0581733687802224</v>
      </c>
      <c r="J12" s="61">
        <v>10719.88</v>
      </c>
      <c r="K12" s="133">
        <f t="shared" si="4"/>
        <v>1.1284084210526315</v>
      </c>
    </row>
    <row r="13" spans="1:14" s="3" customFormat="1" ht="17.25" customHeight="1" x14ac:dyDescent="0.25">
      <c r="A13" s="17" t="s">
        <v>74</v>
      </c>
      <c r="B13" s="15">
        <v>3512</v>
      </c>
      <c r="C13" s="32">
        <v>2330</v>
      </c>
      <c r="D13" s="125">
        <f t="shared" si="0"/>
        <v>0.66343963553530749</v>
      </c>
      <c r="E13" s="126">
        <f t="shared" si="2"/>
        <v>1.0447868276146575</v>
      </c>
      <c r="F13" s="32">
        <v>3150</v>
      </c>
      <c r="G13" s="44">
        <v>2216</v>
      </c>
      <c r="H13" s="129">
        <f t="shared" si="1"/>
        <v>0.7034920634920635</v>
      </c>
      <c r="I13" s="126">
        <f t="shared" si="3"/>
        <v>1.0499881544657663</v>
      </c>
      <c r="J13" s="61">
        <v>13497.01</v>
      </c>
      <c r="K13" s="133">
        <f t="shared" si="4"/>
        <v>1.4207378947368421</v>
      </c>
    </row>
    <row r="14" spans="1:14" s="3" customFormat="1" ht="17.25" customHeight="1" x14ac:dyDescent="0.25">
      <c r="A14" s="17" t="s">
        <v>75</v>
      </c>
      <c r="B14" s="15">
        <v>2079</v>
      </c>
      <c r="C14" s="32">
        <v>1432</v>
      </c>
      <c r="D14" s="125">
        <f t="shared" si="0"/>
        <v>0.68879268879268885</v>
      </c>
      <c r="E14" s="126">
        <f t="shared" si="2"/>
        <v>1.0847128957365177</v>
      </c>
      <c r="F14" s="32">
        <v>2199</v>
      </c>
      <c r="G14" s="44">
        <v>1532</v>
      </c>
      <c r="H14" s="129">
        <f t="shared" si="1"/>
        <v>0.69668030923146884</v>
      </c>
      <c r="I14" s="126">
        <f t="shared" si="3"/>
        <v>1.0398213570618937</v>
      </c>
      <c r="J14" s="61">
        <v>10421.880000000001</v>
      </c>
      <c r="K14" s="133">
        <f t="shared" si="4"/>
        <v>1.09704</v>
      </c>
    </row>
    <row r="15" spans="1:14" s="3" customFormat="1" ht="17.25" customHeight="1" x14ac:dyDescent="0.25">
      <c r="A15" s="17" t="s">
        <v>51</v>
      </c>
      <c r="B15" s="15">
        <v>6471</v>
      </c>
      <c r="C15" s="32">
        <v>4541</v>
      </c>
      <c r="D15" s="125">
        <f t="shared" si="0"/>
        <v>0.70174625251120382</v>
      </c>
      <c r="E15" s="126">
        <f t="shared" si="2"/>
        <v>1.105112208679061</v>
      </c>
      <c r="F15" s="32">
        <v>6270</v>
      </c>
      <c r="G15" s="44">
        <v>4593</v>
      </c>
      <c r="H15" s="129">
        <f t="shared" si="1"/>
        <v>0.73253588516746415</v>
      </c>
      <c r="I15" s="126">
        <f t="shared" si="3"/>
        <v>1.0933371420409912</v>
      </c>
      <c r="J15" s="61">
        <v>9359.99</v>
      </c>
      <c r="K15" s="133">
        <f t="shared" si="4"/>
        <v>0.98526210526315783</v>
      </c>
    </row>
    <row r="16" spans="1:14" s="3" customFormat="1" ht="17.25" customHeight="1" x14ac:dyDescent="0.25">
      <c r="A16" s="17" t="s">
        <v>76</v>
      </c>
      <c r="B16" s="15">
        <v>5138</v>
      </c>
      <c r="C16" s="32">
        <v>3485</v>
      </c>
      <c r="D16" s="125">
        <f t="shared" si="0"/>
        <v>0.67827948618139355</v>
      </c>
      <c r="E16" s="126">
        <f t="shared" si="2"/>
        <v>1.0681566711518009</v>
      </c>
      <c r="F16" s="32">
        <v>4880</v>
      </c>
      <c r="G16" s="44">
        <v>3468</v>
      </c>
      <c r="H16" s="129">
        <f t="shared" si="1"/>
        <v>0.71065573770491808</v>
      </c>
      <c r="I16" s="126">
        <f t="shared" si="3"/>
        <v>1.0606802055297284</v>
      </c>
      <c r="J16" s="61">
        <v>12600</v>
      </c>
      <c r="K16" s="133">
        <f t="shared" si="4"/>
        <v>1.3263157894736841</v>
      </c>
    </row>
    <row r="17" spans="1:12" s="3" customFormat="1" ht="17.25" customHeight="1" x14ac:dyDescent="0.25">
      <c r="A17" s="17" t="s">
        <v>53</v>
      </c>
      <c r="B17" s="15">
        <v>7747</v>
      </c>
      <c r="C17" s="32">
        <v>5072</v>
      </c>
      <c r="D17" s="125">
        <f t="shared" si="0"/>
        <v>0.65470504711501232</v>
      </c>
      <c r="E17" s="126">
        <f t="shared" si="2"/>
        <v>1.0310315702598618</v>
      </c>
      <c r="F17" s="32">
        <v>6604</v>
      </c>
      <c r="G17" s="44">
        <v>4693</v>
      </c>
      <c r="H17" s="129">
        <f t="shared" si="1"/>
        <v>0.71062992125984248</v>
      </c>
      <c r="I17" s="126">
        <f t="shared" si="3"/>
        <v>1.0606416735221529</v>
      </c>
      <c r="J17" s="61">
        <v>18166.724999999999</v>
      </c>
      <c r="K17" s="133">
        <f t="shared" si="4"/>
        <v>1.912286842105263</v>
      </c>
    </row>
    <row r="18" spans="1:12" s="3" customFormat="1" ht="17.25" customHeight="1" x14ac:dyDescent="0.25">
      <c r="A18" s="17" t="s">
        <v>77</v>
      </c>
      <c r="B18" s="15">
        <v>7039</v>
      </c>
      <c r="C18" s="32">
        <v>4521</v>
      </c>
      <c r="D18" s="125">
        <f t="shared" si="0"/>
        <v>0.64227873277454184</v>
      </c>
      <c r="E18" s="126">
        <f t="shared" si="2"/>
        <v>1.011462571298491</v>
      </c>
      <c r="F18" s="32">
        <v>6497</v>
      </c>
      <c r="G18" s="44">
        <v>4521</v>
      </c>
      <c r="H18" s="129">
        <f t="shared" si="1"/>
        <v>0.69585962752039399</v>
      </c>
      <c r="I18" s="126">
        <f t="shared" si="3"/>
        <v>1.0385964589856627</v>
      </c>
      <c r="J18" s="61">
        <v>19615.38</v>
      </c>
      <c r="K18" s="133">
        <f t="shared" si="4"/>
        <v>2.0647768421052635</v>
      </c>
    </row>
    <row r="19" spans="1:12" s="3" customFormat="1" ht="17.25" customHeight="1" x14ac:dyDescent="0.25">
      <c r="A19" s="17" t="s">
        <v>78</v>
      </c>
      <c r="B19" s="15">
        <v>2939</v>
      </c>
      <c r="C19" s="32">
        <v>1973</v>
      </c>
      <c r="D19" s="125">
        <f t="shared" si="0"/>
        <v>0.6713167744130657</v>
      </c>
      <c r="E19" s="126">
        <f t="shared" si="2"/>
        <v>1.0571917707292373</v>
      </c>
      <c r="F19" s="32">
        <v>2683</v>
      </c>
      <c r="G19" s="44">
        <v>1917</v>
      </c>
      <c r="H19" s="129">
        <f t="shared" si="1"/>
        <v>0.71449869549012301</v>
      </c>
      <c r="I19" s="126">
        <f t="shared" si="3"/>
        <v>1.0664159634180941</v>
      </c>
      <c r="J19" s="61">
        <v>13585.01</v>
      </c>
      <c r="K19" s="133">
        <f t="shared" si="4"/>
        <v>1.430001052631579</v>
      </c>
    </row>
    <row r="20" spans="1:12" s="3" customFormat="1" ht="17.25" customHeight="1" x14ac:dyDescent="0.25">
      <c r="A20" s="17" t="s">
        <v>56</v>
      </c>
      <c r="B20" s="15">
        <v>3360</v>
      </c>
      <c r="C20" s="32">
        <v>2197</v>
      </c>
      <c r="D20" s="125">
        <f t="shared" si="0"/>
        <v>0.65386904761904763</v>
      </c>
      <c r="E20" s="126">
        <f t="shared" si="2"/>
        <v>1.0297150356205473</v>
      </c>
      <c r="F20" s="32">
        <v>3139</v>
      </c>
      <c r="G20" s="44">
        <v>2239</v>
      </c>
      <c r="H20" s="129">
        <f t="shared" si="1"/>
        <v>0.71328448550493784</v>
      </c>
      <c r="I20" s="126">
        <f t="shared" si="3"/>
        <v>1.0646037097088623</v>
      </c>
      <c r="J20" s="61">
        <v>13167.27</v>
      </c>
      <c r="K20" s="133">
        <f t="shared" si="4"/>
        <v>1.3860284210526317</v>
      </c>
    </row>
    <row r="21" spans="1:12" s="3" customFormat="1" ht="17.25" customHeight="1" thickBot="1" x14ac:dyDescent="0.3">
      <c r="A21" s="18" t="s">
        <v>57</v>
      </c>
      <c r="B21" s="19">
        <v>5424</v>
      </c>
      <c r="C21" s="34">
        <v>3617</v>
      </c>
      <c r="D21" s="127">
        <f t="shared" si="0"/>
        <v>0.66685103244837762</v>
      </c>
      <c r="E21" s="126">
        <f>D21/0.635</f>
        <v>1.0501591062179174</v>
      </c>
      <c r="F21" s="34">
        <v>4512</v>
      </c>
      <c r="G21" s="70">
        <v>3230</v>
      </c>
      <c r="H21" s="129">
        <f t="shared" si="1"/>
        <v>0.71586879432624118</v>
      </c>
      <c r="I21" s="126">
        <f>H21/0.67</f>
        <v>1.0684608870540913</v>
      </c>
      <c r="J21" s="95">
        <v>15397.66</v>
      </c>
      <c r="K21" s="133">
        <f>(J21/9500)</f>
        <v>1.6208063157894737</v>
      </c>
      <c r="L21" s="56"/>
    </row>
    <row r="22" spans="1:12" s="7" customFormat="1" ht="17.25" customHeight="1" thickBot="1" x14ac:dyDescent="0.3">
      <c r="A22" s="21" t="s">
        <v>79</v>
      </c>
      <c r="B22" s="22">
        <v>68433</v>
      </c>
      <c r="C22" s="42">
        <v>45942</v>
      </c>
      <c r="D22" s="128">
        <f t="shared" si="0"/>
        <v>0.67134277322344482</v>
      </c>
      <c r="E22" s="132">
        <f>D22/0.635</f>
        <v>1.0572327137377084</v>
      </c>
      <c r="F22" s="102">
        <v>62191</v>
      </c>
      <c r="G22" s="42">
        <v>44355</v>
      </c>
      <c r="H22" s="128">
        <f t="shared" si="1"/>
        <v>0.7132060909134762</v>
      </c>
      <c r="I22" s="132">
        <f>H22/0.67</f>
        <v>1.0644867028559346</v>
      </c>
      <c r="J22" s="103">
        <v>13308.12</v>
      </c>
      <c r="K22" s="134">
        <f>(J22/9500)</f>
        <v>1.4008547368421054</v>
      </c>
      <c r="L22" s="57"/>
    </row>
    <row r="23" spans="1:12" s="7" customFormat="1" ht="17.25" customHeight="1" x14ac:dyDescent="0.25">
      <c r="A23" s="173" t="str">
        <f>'2 - Job Seeker'!A25:K25</f>
        <v>*State Labor Exchange Goals:   Q2 EE Rate = 63.5%    Q4 EE Rate = 67%    Median Earnings = $9500</v>
      </c>
      <c r="B23" s="174"/>
      <c r="C23" s="174"/>
      <c r="D23" s="174"/>
      <c r="E23" s="174"/>
      <c r="F23" s="174"/>
      <c r="G23" s="174"/>
      <c r="H23" s="174"/>
      <c r="I23" s="174"/>
      <c r="J23" s="174"/>
      <c r="K23" s="189"/>
    </row>
    <row r="24" spans="1:12" s="5" customFormat="1" ht="122.25" customHeight="1" thickBot="1" x14ac:dyDescent="0.3">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topLeftCell="A6"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FY25 QUARTER ENDING MARCH 31, 2025</v>
      </c>
      <c r="B2" s="194"/>
      <c r="C2" s="194"/>
      <c r="D2" s="194"/>
      <c r="E2" s="194"/>
      <c r="F2" s="194"/>
      <c r="G2" s="194"/>
      <c r="H2" s="194"/>
      <c r="I2" s="194"/>
      <c r="J2" s="194"/>
      <c r="K2" s="195"/>
    </row>
    <row r="3" spans="1:13" s="96" customFormat="1" ht="20.149999999999999" customHeight="1" thickBot="1" x14ac:dyDescent="0.3">
      <c r="A3" s="196" t="s">
        <v>82</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92</v>
      </c>
      <c r="C6" s="107">
        <v>49</v>
      </c>
      <c r="D6" s="135">
        <f>+C6/B6</f>
        <v>0.53260869565217395</v>
      </c>
      <c r="E6" s="136">
        <f>D6/0.63</f>
        <v>0.84541062801932376</v>
      </c>
      <c r="F6" s="107">
        <v>103</v>
      </c>
      <c r="G6" s="43">
        <v>56</v>
      </c>
      <c r="H6" s="137">
        <f>+G6/F6</f>
        <v>0.5436893203883495</v>
      </c>
      <c r="I6" s="136">
        <f>H6/0.63</f>
        <v>0.86299892125134836</v>
      </c>
      <c r="J6" s="108">
        <v>9349.7000000000007</v>
      </c>
      <c r="K6" s="138">
        <f>(J6/9500)</f>
        <v>0.98417894736842115</v>
      </c>
    </row>
    <row r="7" spans="1:13" s="97" customFormat="1" ht="16.5" customHeight="1" x14ac:dyDescent="0.25">
      <c r="A7" s="17" t="s">
        <v>43</v>
      </c>
      <c r="B7" s="15">
        <v>203</v>
      </c>
      <c r="C7" s="32">
        <v>121</v>
      </c>
      <c r="D7" s="125">
        <f t="shared" ref="D7:D22" si="0">+C7/B7</f>
        <v>0.59605911330049266</v>
      </c>
      <c r="E7" s="126">
        <f>D7/0.63</f>
        <v>0.94612557666744868</v>
      </c>
      <c r="F7" s="32">
        <v>225</v>
      </c>
      <c r="G7" s="44">
        <v>122</v>
      </c>
      <c r="H7" s="129">
        <f t="shared" ref="H7:H22" si="1">+G7/F7</f>
        <v>0.54222222222222227</v>
      </c>
      <c r="I7" s="126">
        <f>H7/0.63</f>
        <v>0.8606701940035274</v>
      </c>
      <c r="J7" s="61">
        <v>11591.25</v>
      </c>
      <c r="K7" s="133">
        <f>(J7/9500)</f>
        <v>1.2201315789473683</v>
      </c>
    </row>
    <row r="8" spans="1:13" s="97" customFormat="1" ht="16.5" customHeight="1" x14ac:dyDescent="0.25">
      <c r="A8" s="17" t="s">
        <v>44</v>
      </c>
      <c r="B8" s="15">
        <v>250</v>
      </c>
      <c r="C8" s="32">
        <v>149</v>
      </c>
      <c r="D8" s="125">
        <f t="shared" si="0"/>
        <v>0.59599999999999997</v>
      </c>
      <c r="E8" s="126">
        <f t="shared" ref="E8:E20" si="2">D8/0.63</f>
        <v>0.946031746031746</v>
      </c>
      <c r="F8" s="32">
        <v>205</v>
      </c>
      <c r="G8" s="44">
        <v>126</v>
      </c>
      <c r="H8" s="129">
        <f t="shared" si="1"/>
        <v>0.61463414634146341</v>
      </c>
      <c r="I8" s="126">
        <f t="shared" ref="I8:I20" si="3">H8/0.63</f>
        <v>0.97560975609756095</v>
      </c>
      <c r="J8" s="61">
        <v>11804.96</v>
      </c>
      <c r="K8" s="133">
        <f t="shared" ref="K8:K20" si="4">(J8/9500)</f>
        <v>1.2426273684210525</v>
      </c>
    </row>
    <row r="9" spans="1:13" s="97" customFormat="1" ht="16.5" customHeight="1" x14ac:dyDescent="0.25">
      <c r="A9" s="17" t="s">
        <v>45</v>
      </c>
      <c r="B9" s="15">
        <v>144</v>
      </c>
      <c r="C9" s="32">
        <v>85</v>
      </c>
      <c r="D9" s="125">
        <f t="shared" si="0"/>
        <v>0.59027777777777779</v>
      </c>
      <c r="E9" s="126">
        <f t="shared" si="2"/>
        <v>0.93694885361552027</v>
      </c>
      <c r="F9" s="32">
        <v>138</v>
      </c>
      <c r="G9" s="44">
        <v>80</v>
      </c>
      <c r="H9" s="129">
        <f t="shared" si="1"/>
        <v>0.57971014492753625</v>
      </c>
      <c r="I9" s="126">
        <f t="shared" si="3"/>
        <v>0.92017483321831151</v>
      </c>
      <c r="J9" s="61">
        <v>12004.72</v>
      </c>
      <c r="K9" s="133">
        <f t="shared" si="4"/>
        <v>1.2636547368421052</v>
      </c>
    </row>
    <row r="10" spans="1:13" s="97" customFormat="1" ht="16.5" customHeight="1" x14ac:dyDescent="0.25">
      <c r="A10" s="17" t="s">
        <v>72</v>
      </c>
      <c r="B10" s="15">
        <v>148</v>
      </c>
      <c r="C10" s="32">
        <v>77</v>
      </c>
      <c r="D10" s="125">
        <f>IF(B10&gt;0,C10/B10,0)</f>
        <v>0.52027027027027029</v>
      </c>
      <c r="E10" s="126">
        <f t="shared" si="2"/>
        <v>0.82582582582582587</v>
      </c>
      <c r="F10" s="32">
        <v>112</v>
      </c>
      <c r="G10" s="44">
        <v>57</v>
      </c>
      <c r="H10" s="129">
        <f t="shared" si="1"/>
        <v>0.5089285714285714</v>
      </c>
      <c r="I10" s="126">
        <f t="shared" si="3"/>
        <v>0.80782312925170063</v>
      </c>
      <c r="J10" s="61">
        <v>9942.0499999999993</v>
      </c>
      <c r="K10" s="133">
        <f t="shared" si="4"/>
        <v>1.0465315789473684</v>
      </c>
    </row>
    <row r="11" spans="1:13" s="97" customFormat="1" ht="16.5" customHeight="1" x14ac:dyDescent="0.25">
      <c r="A11" s="17" t="s">
        <v>47</v>
      </c>
      <c r="B11" s="15">
        <v>284</v>
      </c>
      <c r="C11" s="32">
        <v>177</v>
      </c>
      <c r="D11" s="125">
        <f t="shared" si="0"/>
        <v>0.62323943661971826</v>
      </c>
      <c r="E11" s="126">
        <f t="shared" si="2"/>
        <v>0.98926894701542578</v>
      </c>
      <c r="F11" s="32">
        <v>256</v>
      </c>
      <c r="G11" s="44">
        <v>157</v>
      </c>
      <c r="H11" s="129">
        <f t="shared" si="1"/>
        <v>0.61328125</v>
      </c>
      <c r="I11" s="126">
        <f t="shared" si="3"/>
        <v>0.97346230158730163</v>
      </c>
      <c r="J11" s="61">
        <v>11871.03</v>
      </c>
      <c r="K11" s="133">
        <f t="shared" si="4"/>
        <v>1.2495821052631579</v>
      </c>
    </row>
    <row r="12" spans="1:13" s="97" customFormat="1" ht="16.5" customHeight="1" x14ac:dyDescent="0.25">
      <c r="A12" s="14" t="s">
        <v>73</v>
      </c>
      <c r="B12" s="15">
        <v>103</v>
      </c>
      <c r="C12" s="32">
        <v>57</v>
      </c>
      <c r="D12" s="125">
        <f t="shared" si="0"/>
        <v>0.55339805825242716</v>
      </c>
      <c r="E12" s="126">
        <f t="shared" si="2"/>
        <v>0.87840961627369385</v>
      </c>
      <c r="F12" s="32">
        <v>113</v>
      </c>
      <c r="G12" s="44">
        <v>66</v>
      </c>
      <c r="H12" s="129">
        <f t="shared" si="1"/>
        <v>0.58407079646017701</v>
      </c>
      <c r="I12" s="126">
        <f t="shared" si="3"/>
        <v>0.92709650231774132</v>
      </c>
      <c r="J12" s="61">
        <v>9341.56</v>
      </c>
      <c r="K12" s="133">
        <f t="shared" si="4"/>
        <v>0.98332210526315789</v>
      </c>
    </row>
    <row r="13" spans="1:13" s="97" customFormat="1" ht="16.5" customHeight="1" x14ac:dyDescent="0.25">
      <c r="A13" s="17" t="s">
        <v>74</v>
      </c>
      <c r="B13" s="15">
        <v>171</v>
      </c>
      <c r="C13" s="32">
        <v>107</v>
      </c>
      <c r="D13" s="125">
        <f t="shared" si="0"/>
        <v>0.6257309941520468</v>
      </c>
      <c r="E13" s="126">
        <f t="shared" si="2"/>
        <v>0.99322380024134416</v>
      </c>
      <c r="F13" s="32">
        <v>148</v>
      </c>
      <c r="G13" s="44">
        <v>95</v>
      </c>
      <c r="H13" s="129">
        <f t="shared" si="1"/>
        <v>0.64189189189189189</v>
      </c>
      <c r="I13" s="126">
        <f t="shared" si="3"/>
        <v>1.0188760188760189</v>
      </c>
      <c r="J13" s="61">
        <v>15340.18</v>
      </c>
      <c r="K13" s="133">
        <f t="shared" si="4"/>
        <v>1.6147557894736841</v>
      </c>
    </row>
    <row r="14" spans="1:13" s="97" customFormat="1" ht="16.5" customHeight="1" x14ac:dyDescent="0.25">
      <c r="A14" s="17" t="s">
        <v>75</v>
      </c>
      <c r="B14" s="15">
        <v>139</v>
      </c>
      <c r="C14" s="32">
        <v>83</v>
      </c>
      <c r="D14" s="125">
        <f t="shared" si="0"/>
        <v>0.59712230215827333</v>
      </c>
      <c r="E14" s="126">
        <f t="shared" si="2"/>
        <v>0.94781317802900533</v>
      </c>
      <c r="F14" s="32">
        <v>175</v>
      </c>
      <c r="G14" s="44">
        <v>96</v>
      </c>
      <c r="H14" s="129">
        <f t="shared" si="1"/>
        <v>0.5485714285714286</v>
      </c>
      <c r="I14" s="126">
        <f t="shared" si="3"/>
        <v>0.87074829931972797</v>
      </c>
      <c r="J14" s="61">
        <v>10102.469999999999</v>
      </c>
      <c r="K14" s="133">
        <f t="shared" si="4"/>
        <v>1.063417894736842</v>
      </c>
    </row>
    <row r="15" spans="1:13" s="97" customFormat="1" ht="16.5" customHeight="1" x14ac:dyDescent="0.25">
      <c r="A15" s="17" t="s">
        <v>51</v>
      </c>
      <c r="B15" s="15">
        <v>350</v>
      </c>
      <c r="C15" s="32">
        <v>211</v>
      </c>
      <c r="D15" s="125">
        <f t="shared" si="0"/>
        <v>0.60285714285714287</v>
      </c>
      <c r="E15" s="126">
        <f t="shared" si="2"/>
        <v>0.95691609977324266</v>
      </c>
      <c r="F15" s="32">
        <v>343</v>
      </c>
      <c r="G15" s="44">
        <v>204</v>
      </c>
      <c r="H15" s="129">
        <f t="shared" si="1"/>
        <v>0.59475218658892126</v>
      </c>
      <c r="I15" s="126">
        <f t="shared" si="3"/>
        <v>0.94405108982368457</v>
      </c>
      <c r="J15" s="61">
        <v>8660.9500000000007</v>
      </c>
      <c r="K15" s="133">
        <f t="shared" si="4"/>
        <v>0.91167894736842114</v>
      </c>
    </row>
    <row r="16" spans="1:13" s="97" customFormat="1" ht="16.5" customHeight="1" x14ac:dyDescent="0.25">
      <c r="A16" s="17" t="s">
        <v>76</v>
      </c>
      <c r="B16" s="15">
        <v>182</v>
      </c>
      <c r="C16" s="32">
        <v>107</v>
      </c>
      <c r="D16" s="125">
        <f t="shared" si="0"/>
        <v>0.58791208791208793</v>
      </c>
      <c r="E16" s="126">
        <f t="shared" si="2"/>
        <v>0.93319379033664751</v>
      </c>
      <c r="F16" s="32">
        <v>151</v>
      </c>
      <c r="G16" s="44">
        <v>90</v>
      </c>
      <c r="H16" s="129">
        <f t="shared" si="1"/>
        <v>0.59602649006622521</v>
      </c>
      <c r="I16" s="126">
        <f t="shared" si="3"/>
        <v>0.94607379375591305</v>
      </c>
      <c r="J16" s="61">
        <v>14807.61</v>
      </c>
      <c r="K16" s="133">
        <f t="shared" si="4"/>
        <v>1.5586957894736844</v>
      </c>
    </row>
    <row r="17" spans="1:12" s="97" customFormat="1" ht="16.5" customHeight="1" x14ac:dyDescent="0.25">
      <c r="A17" s="17" t="s">
        <v>53</v>
      </c>
      <c r="B17" s="15">
        <v>244</v>
      </c>
      <c r="C17" s="32">
        <v>132</v>
      </c>
      <c r="D17" s="125">
        <f t="shared" si="0"/>
        <v>0.54098360655737709</v>
      </c>
      <c r="E17" s="126">
        <f t="shared" si="2"/>
        <v>0.85870413739266205</v>
      </c>
      <c r="F17" s="32">
        <v>231</v>
      </c>
      <c r="G17" s="44">
        <v>136</v>
      </c>
      <c r="H17" s="129">
        <f t="shared" si="1"/>
        <v>0.58874458874458879</v>
      </c>
      <c r="I17" s="126">
        <f t="shared" si="3"/>
        <v>0.93451522022950606</v>
      </c>
      <c r="J17" s="61">
        <v>14280.45</v>
      </c>
      <c r="K17" s="133">
        <f t="shared" si="4"/>
        <v>1.5032052631578947</v>
      </c>
    </row>
    <row r="18" spans="1:12" s="97" customFormat="1" ht="16.5" customHeight="1" x14ac:dyDescent="0.25">
      <c r="A18" s="17" t="s">
        <v>77</v>
      </c>
      <c r="B18" s="15">
        <v>251</v>
      </c>
      <c r="C18" s="32">
        <v>153</v>
      </c>
      <c r="D18" s="125">
        <f>IF(B18&gt;0,C18/B18,0)</f>
        <v>0.60956175298804782</v>
      </c>
      <c r="E18" s="126">
        <f t="shared" si="2"/>
        <v>0.96755833807626634</v>
      </c>
      <c r="F18" s="32">
        <v>238</v>
      </c>
      <c r="G18" s="44">
        <v>148</v>
      </c>
      <c r="H18" s="129">
        <f t="shared" si="1"/>
        <v>0.62184873949579833</v>
      </c>
      <c r="I18" s="126">
        <f t="shared" si="3"/>
        <v>0.987061491263172</v>
      </c>
      <c r="J18" s="61">
        <v>13600.41</v>
      </c>
      <c r="K18" s="133">
        <f t="shared" si="4"/>
        <v>1.4316221052631579</v>
      </c>
    </row>
    <row r="19" spans="1:12" s="97" customFormat="1" ht="16.5" customHeight="1" x14ac:dyDescent="0.25">
      <c r="A19" s="17" t="s">
        <v>78</v>
      </c>
      <c r="B19" s="15">
        <v>149</v>
      </c>
      <c r="C19" s="32">
        <v>88</v>
      </c>
      <c r="D19" s="125">
        <f t="shared" si="0"/>
        <v>0.59060402684563762</v>
      </c>
      <c r="E19" s="126">
        <f t="shared" si="2"/>
        <v>0.93746670927878983</v>
      </c>
      <c r="F19" s="32">
        <v>139</v>
      </c>
      <c r="G19" s="44">
        <v>82</v>
      </c>
      <c r="H19" s="129">
        <f t="shared" si="1"/>
        <v>0.58992805755395683</v>
      </c>
      <c r="I19" s="126">
        <f t="shared" si="3"/>
        <v>0.93639374214913784</v>
      </c>
      <c r="J19" s="61">
        <v>12731.095000000001</v>
      </c>
      <c r="K19" s="133">
        <f t="shared" si="4"/>
        <v>1.3401152631578948</v>
      </c>
    </row>
    <row r="20" spans="1:12" s="97" customFormat="1" ht="16.5" customHeight="1" x14ac:dyDescent="0.25">
      <c r="A20" s="17" t="s">
        <v>56</v>
      </c>
      <c r="B20" s="15">
        <v>152</v>
      </c>
      <c r="C20" s="32">
        <v>87</v>
      </c>
      <c r="D20" s="125">
        <f t="shared" si="0"/>
        <v>0.57236842105263153</v>
      </c>
      <c r="E20" s="126">
        <f t="shared" si="2"/>
        <v>0.90852130325814529</v>
      </c>
      <c r="F20" s="32">
        <v>176</v>
      </c>
      <c r="G20" s="44">
        <v>91</v>
      </c>
      <c r="H20" s="129">
        <f t="shared" si="1"/>
        <v>0.51704545454545459</v>
      </c>
      <c r="I20" s="126">
        <f t="shared" si="3"/>
        <v>0.82070707070707072</v>
      </c>
      <c r="J20" s="61">
        <v>13246.86</v>
      </c>
      <c r="K20" s="133">
        <f t="shared" si="4"/>
        <v>1.3944063157894737</v>
      </c>
    </row>
    <row r="21" spans="1:12" s="97" customFormat="1" ht="16.5" customHeight="1" thickBot="1" x14ac:dyDescent="0.3">
      <c r="A21" s="18" t="s">
        <v>57</v>
      </c>
      <c r="B21" s="19">
        <v>221</v>
      </c>
      <c r="C21" s="41">
        <v>132</v>
      </c>
      <c r="D21" s="127">
        <f t="shared" si="0"/>
        <v>0.59728506787330315</v>
      </c>
      <c r="E21" s="126">
        <f>D21/0.63</f>
        <v>0.94807153630683039</v>
      </c>
      <c r="F21" s="34">
        <v>204</v>
      </c>
      <c r="G21" s="70">
        <v>131</v>
      </c>
      <c r="H21" s="130">
        <f t="shared" si="1"/>
        <v>0.64215686274509809</v>
      </c>
      <c r="I21" s="126">
        <f>H21/0.63</f>
        <v>1.0192966075319017</v>
      </c>
      <c r="J21" s="95">
        <v>12622.075000000001</v>
      </c>
      <c r="K21" s="133">
        <f>(J21/9500)</f>
        <v>1.3286394736842106</v>
      </c>
    </row>
    <row r="22" spans="1:12" s="98" customFormat="1" ht="16.5" customHeight="1" thickBot="1" x14ac:dyDescent="0.3">
      <c r="A22" s="21" t="s">
        <v>79</v>
      </c>
      <c r="B22" s="22">
        <v>3083</v>
      </c>
      <c r="C22" s="42">
        <v>1815</v>
      </c>
      <c r="D22" s="128">
        <f t="shared" si="0"/>
        <v>0.58871229322088869</v>
      </c>
      <c r="E22" s="132">
        <f>D22/0.63</f>
        <v>0.93446395749347411</v>
      </c>
      <c r="F22" s="102">
        <v>2957</v>
      </c>
      <c r="G22" s="42">
        <v>1737</v>
      </c>
      <c r="H22" s="128">
        <f t="shared" si="1"/>
        <v>0.58741968211024687</v>
      </c>
      <c r="I22" s="132">
        <f>H22/0.63</f>
        <v>0.93241219382578866</v>
      </c>
      <c r="J22" s="103">
        <v>11884.18</v>
      </c>
      <c r="K22" s="134">
        <f>(J22/9500)</f>
        <v>1.2509663157894737</v>
      </c>
    </row>
    <row r="23" spans="1:12" s="98" customFormat="1" ht="16.5" customHeight="1" x14ac:dyDescent="0.25">
      <c r="A23" s="173" t="s">
        <v>89</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8 D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tabSelected="1"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FY25 QUARTER ENDING MARCH 31, 2025</v>
      </c>
      <c r="B2" s="194"/>
      <c r="C2" s="194"/>
      <c r="D2" s="194"/>
      <c r="E2" s="194"/>
      <c r="F2" s="194"/>
      <c r="G2" s="194"/>
      <c r="H2" s="194"/>
      <c r="I2" s="194"/>
      <c r="J2" s="194"/>
      <c r="K2" s="195"/>
    </row>
    <row r="3" spans="1:13" s="96" customFormat="1" ht="20.149999999999999" customHeight="1" thickBot="1" x14ac:dyDescent="0.3">
      <c r="A3" s="196" t="s">
        <v>84</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12</v>
      </c>
      <c r="C6" s="107">
        <v>8</v>
      </c>
      <c r="D6" s="135">
        <f>+C6/B6</f>
        <v>0.66666666666666663</v>
      </c>
      <c r="E6" s="136">
        <f>D6/0.56</f>
        <v>1.1904761904761902</v>
      </c>
      <c r="F6" s="107">
        <v>17</v>
      </c>
      <c r="G6" s="43">
        <v>8</v>
      </c>
      <c r="H6" s="137">
        <f>+G6/F6</f>
        <v>0.47058823529411764</v>
      </c>
      <c r="I6" s="136">
        <f>H6/0.56</f>
        <v>0.84033613445378141</v>
      </c>
      <c r="J6" s="108">
        <v>3638.52</v>
      </c>
      <c r="K6" s="138">
        <f>(J6/9500)</f>
        <v>0.38300210526315787</v>
      </c>
    </row>
    <row r="7" spans="1:13" s="97" customFormat="1" ht="16.5" customHeight="1" x14ac:dyDescent="0.25">
      <c r="A7" s="17" t="s">
        <v>43</v>
      </c>
      <c r="B7" s="15">
        <v>55</v>
      </c>
      <c r="C7" s="32">
        <v>39</v>
      </c>
      <c r="D7" s="125">
        <f t="shared" ref="D7:D22" si="0">+C7/B7</f>
        <v>0.70909090909090911</v>
      </c>
      <c r="E7" s="126">
        <f>D7/0.56</f>
        <v>1.2662337662337662</v>
      </c>
      <c r="F7" s="32">
        <v>70</v>
      </c>
      <c r="G7" s="44">
        <v>42</v>
      </c>
      <c r="H7" s="129">
        <f t="shared" ref="H7:H22" si="1">+G7/F7</f>
        <v>0.6</v>
      </c>
      <c r="I7" s="126">
        <f>H7/0.56</f>
        <v>1.0714285714285714</v>
      </c>
      <c r="J7" s="61">
        <v>12573.6</v>
      </c>
      <c r="K7" s="133">
        <f>(J7/9500)</f>
        <v>1.3235368421052631</v>
      </c>
    </row>
    <row r="8" spans="1:13" s="97" customFormat="1" ht="16.5" customHeight="1" x14ac:dyDescent="0.25">
      <c r="A8" s="17" t="s">
        <v>44</v>
      </c>
      <c r="B8" s="15">
        <v>52</v>
      </c>
      <c r="C8" s="32">
        <v>30</v>
      </c>
      <c r="D8" s="125">
        <f t="shared" si="0"/>
        <v>0.57692307692307687</v>
      </c>
      <c r="E8" s="126">
        <f t="shared" ref="E8:E21" si="2">D8/0.56</f>
        <v>1.0302197802197801</v>
      </c>
      <c r="F8" s="32">
        <v>44</v>
      </c>
      <c r="G8" s="44">
        <v>27</v>
      </c>
      <c r="H8" s="129">
        <f t="shared" si="1"/>
        <v>0.61363636363636365</v>
      </c>
      <c r="I8" s="126">
        <f t="shared" ref="I8:I21" si="3">H8/0.56</f>
        <v>1.0957792207792207</v>
      </c>
      <c r="J8" s="61">
        <v>11229.764999999999</v>
      </c>
      <c r="K8" s="133">
        <f t="shared" ref="K8:K20" si="4">(J8/9500)</f>
        <v>1.1820805263157894</v>
      </c>
    </row>
    <row r="9" spans="1:13" s="97" customFormat="1" ht="16.5" customHeight="1" x14ac:dyDescent="0.25">
      <c r="A9" s="17" t="s">
        <v>45</v>
      </c>
      <c r="B9" s="15">
        <v>21</v>
      </c>
      <c r="C9" s="32">
        <v>12</v>
      </c>
      <c r="D9" s="125">
        <f t="shared" si="0"/>
        <v>0.5714285714285714</v>
      </c>
      <c r="E9" s="126">
        <f t="shared" si="2"/>
        <v>1.0204081632653059</v>
      </c>
      <c r="F9" s="32">
        <v>11</v>
      </c>
      <c r="G9" s="44">
        <v>8</v>
      </c>
      <c r="H9" s="129">
        <f t="shared" si="1"/>
        <v>0.72727272727272729</v>
      </c>
      <c r="I9" s="126">
        <f t="shared" si="3"/>
        <v>1.2987012987012987</v>
      </c>
      <c r="J9" s="61">
        <v>11350.615</v>
      </c>
      <c r="K9" s="133">
        <f t="shared" si="4"/>
        <v>1.1948015789473685</v>
      </c>
    </row>
    <row r="10" spans="1:13" s="97" customFormat="1" ht="16.5" customHeight="1" x14ac:dyDescent="0.25">
      <c r="A10" s="17" t="s">
        <v>72</v>
      </c>
      <c r="B10" s="15">
        <v>32</v>
      </c>
      <c r="C10" s="32">
        <v>12</v>
      </c>
      <c r="D10" s="125">
        <f>IF(B10&gt;0,C10/B10,0)</f>
        <v>0.375</v>
      </c>
      <c r="E10" s="126">
        <f t="shared" si="2"/>
        <v>0.6696428571428571</v>
      </c>
      <c r="F10" s="32">
        <v>14</v>
      </c>
      <c r="G10" s="44">
        <v>6</v>
      </c>
      <c r="H10" s="129">
        <f t="shared" si="1"/>
        <v>0.42857142857142855</v>
      </c>
      <c r="I10" s="126">
        <f t="shared" si="3"/>
        <v>0.76530612244897944</v>
      </c>
      <c r="J10" s="61">
        <v>13191.529999999999</v>
      </c>
      <c r="K10" s="133">
        <f t="shared" si="4"/>
        <v>1.3885821052631577</v>
      </c>
    </row>
    <row r="11" spans="1:13" s="97" customFormat="1" ht="16.5" customHeight="1" x14ac:dyDescent="0.25">
      <c r="A11" s="17" t="s">
        <v>47</v>
      </c>
      <c r="B11" s="15">
        <v>53</v>
      </c>
      <c r="C11" s="32">
        <v>26</v>
      </c>
      <c r="D11" s="125">
        <f t="shared" si="0"/>
        <v>0.49056603773584906</v>
      </c>
      <c r="E11" s="126">
        <f t="shared" si="2"/>
        <v>0.87601078167115898</v>
      </c>
      <c r="F11" s="32">
        <v>48</v>
      </c>
      <c r="G11" s="44">
        <v>24</v>
      </c>
      <c r="H11" s="129">
        <f t="shared" si="1"/>
        <v>0.5</v>
      </c>
      <c r="I11" s="126">
        <f t="shared" si="3"/>
        <v>0.89285714285714279</v>
      </c>
      <c r="J11" s="61">
        <v>13552.43</v>
      </c>
      <c r="K11" s="133">
        <f t="shared" si="4"/>
        <v>1.4265715789473685</v>
      </c>
    </row>
    <row r="12" spans="1:13" s="97" customFormat="1" ht="16.5" customHeight="1" x14ac:dyDescent="0.25">
      <c r="A12" s="14" t="s">
        <v>73</v>
      </c>
      <c r="B12" s="15">
        <v>20</v>
      </c>
      <c r="C12" s="32">
        <v>15</v>
      </c>
      <c r="D12" s="125">
        <f t="shared" si="0"/>
        <v>0.75</v>
      </c>
      <c r="E12" s="126">
        <f t="shared" si="2"/>
        <v>1.3392857142857142</v>
      </c>
      <c r="F12" s="32">
        <v>27</v>
      </c>
      <c r="G12" s="44">
        <v>16</v>
      </c>
      <c r="H12" s="129">
        <f t="shared" si="1"/>
        <v>0.59259259259259256</v>
      </c>
      <c r="I12" s="126">
        <f t="shared" si="3"/>
        <v>1.0582010582010581</v>
      </c>
      <c r="J12" s="61">
        <v>9506.25</v>
      </c>
      <c r="K12" s="133">
        <f t="shared" si="4"/>
        <v>1.0006578947368421</v>
      </c>
    </row>
    <row r="13" spans="1:13" s="97" customFormat="1" ht="16.5" customHeight="1" x14ac:dyDescent="0.25">
      <c r="A13" s="17" t="s">
        <v>74</v>
      </c>
      <c r="B13" s="15">
        <v>41</v>
      </c>
      <c r="C13" s="32">
        <v>29</v>
      </c>
      <c r="D13" s="125">
        <f t="shared" si="0"/>
        <v>0.70731707317073167</v>
      </c>
      <c r="E13" s="126">
        <f t="shared" si="2"/>
        <v>1.2630662020905921</v>
      </c>
      <c r="F13" s="32">
        <v>32</v>
      </c>
      <c r="G13" s="44">
        <v>20</v>
      </c>
      <c r="H13" s="129">
        <f t="shared" si="1"/>
        <v>0.625</v>
      </c>
      <c r="I13" s="126">
        <f t="shared" si="3"/>
        <v>1.1160714285714284</v>
      </c>
      <c r="J13" s="61">
        <v>15606.62</v>
      </c>
      <c r="K13" s="133">
        <f t="shared" si="4"/>
        <v>1.6428021052631581</v>
      </c>
    </row>
    <row r="14" spans="1:13" s="97" customFormat="1" ht="16.5" customHeight="1" x14ac:dyDescent="0.25">
      <c r="A14" s="17" t="s">
        <v>75</v>
      </c>
      <c r="B14" s="15">
        <v>44</v>
      </c>
      <c r="C14" s="32">
        <v>27</v>
      </c>
      <c r="D14" s="125">
        <f t="shared" si="0"/>
        <v>0.61363636363636365</v>
      </c>
      <c r="E14" s="126">
        <f t="shared" si="2"/>
        <v>1.0957792207792207</v>
      </c>
      <c r="F14" s="32">
        <v>59</v>
      </c>
      <c r="G14" s="44">
        <v>31</v>
      </c>
      <c r="H14" s="129">
        <f t="shared" si="1"/>
        <v>0.52542372881355937</v>
      </c>
      <c r="I14" s="126">
        <f t="shared" si="3"/>
        <v>0.93825665859564167</v>
      </c>
      <c r="J14" s="61">
        <v>10026.209999999999</v>
      </c>
      <c r="K14" s="133">
        <f t="shared" si="4"/>
        <v>1.0553905263157894</v>
      </c>
    </row>
    <row r="15" spans="1:13" s="97" customFormat="1" ht="16.5" customHeight="1" x14ac:dyDescent="0.25">
      <c r="A15" s="17" t="s">
        <v>51</v>
      </c>
      <c r="B15" s="15">
        <v>33</v>
      </c>
      <c r="C15" s="32">
        <v>13</v>
      </c>
      <c r="D15" s="125">
        <f t="shared" si="0"/>
        <v>0.39393939393939392</v>
      </c>
      <c r="E15" s="126">
        <f t="shared" si="2"/>
        <v>0.70346320346320335</v>
      </c>
      <c r="F15" s="32">
        <v>35</v>
      </c>
      <c r="G15" s="44">
        <v>18</v>
      </c>
      <c r="H15" s="129">
        <f t="shared" si="1"/>
        <v>0.51428571428571423</v>
      </c>
      <c r="I15" s="126">
        <f t="shared" si="3"/>
        <v>0.91836734693877531</v>
      </c>
      <c r="J15" s="61">
        <v>12848.51</v>
      </c>
      <c r="K15" s="133">
        <f t="shared" si="4"/>
        <v>1.3524747368421053</v>
      </c>
    </row>
    <row r="16" spans="1:13" s="97" customFormat="1" ht="16.5" customHeight="1" x14ac:dyDescent="0.25">
      <c r="A16" s="17" t="s">
        <v>76</v>
      </c>
      <c r="B16" s="15">
        <v>36</v>
      </c>
      <c r="C16" s="32">
        <v>19</v>
      </c>
      <c r="D16" s="125">
        <f t="shared" si="0"/>
        <v>0.52777777777777779</v>
      </c>
      <c r="E16" s="126">
        <f t="shared" si="2"/>
        <v>0.94246031746031744</v>
      </c>
      <c r="F16" s="32">
        <v>21</v>
      </c>
      <c r="G16" s="44">
        <v>14</v>
      </c>
      <c r="H16" s="129">
        <f t="shared" si="1"/>
        <v>0.66666666666666663</v>
      </c>
      <c r="I16" s="126">
        <f t="shared" si="3"/>
        <v>1.1904761904761902</v>
      </c>
      <c r="J16" s="61">
        <v>12500.02</v>
      </c>
      <c r="K16" s="133">
        <f t="shared" si="4"/>
        <v>1.3157915789473684</v>
      </c>
    </row>
    <row r="17" spans="1:12" s="97" customFormat="1" ht="16.5" customHeight="1" x14ac:dyDescent="0.25">
      <c r="A17" s="17" t="s">
        <v>53</v>
      </c>
      <c r="B17" s="15">
        <v>46</v>
      </c>
      <c r="C17" s="32">
        <v>23</v>
      </c>
      <c r="D17" s="125">
        <f t="shared" si="0"/>
        <v>0.5</v>
      </c>
      <c r="E17" s="126">
        <f t="shared" si="2"/>
        <v>0.89285714285714279</v>
      </c>
      <c r="F17" s="32">
        <v>44</v>
      </c>
      <c r="G17" s="44">
        <v>20</v>
      </c>
      <c r="H17" s="129">
        <f t="shared" si="1"/>
        <v>0.45454545454545453</v>
      </c>
      <c r="I17" s="126">
        <f t="shared" si="3"/>
        <v>0.81168831168831157</v>
      </c>
      <c r="J17" s="61">
        <v>15580.06</v>
      </c>
      <c r="K17" s="133">
        <f t="shared" si="4"/>
        <v>1.6400063157894735</v>
      </c>
    </row>
    <row r="18" spans="1:12" s="97" customFormat="1" ht="16.5" customHeight="1" x14ac:dyDescent="0.25">
      <c r="A18" s="17" t="s">
        <v>77</v>
      </c>
      <c r="B18" s="15">
        <v>35</v>
      </c>
      <c r="C18" s="32">
        <v>18</v>
      </c>
      <c r="D18" s="125">
        <f>IF(B18&gt;0,C18/B18,0)</f>
        <v>0.51428571428571423</v>
      </c>
      <c r="E18" s="126">
        <f t="shared" si="2"/>
        <v>0.91836734693877531</v>
      </c>
      <c r="F18" s="32">
        <v>33</v>
      </c>
      <c r="G18" s="44">
        <v>14</v>
      </c>
      <c r="H18" s="129">
        <f t="shared" si="1"/>
        <v>0.42424242424242425</v>
      </c>
      <c r="I18" s="126">
        <f t="shared" si="3"/>
        <v>0.75757575757575757</v>
      </c>
      <c r="J18" s="61">
        <v>6958.17</v>
      </c>
      <c r="K18" s="133">
        <f t="shared" si="4"/>
        <v>0.73243894736842108</v>
      </c>
    </row>
    <row r="19" spans="1:12" s="97" customFormat="1" ht="16.5" customHeight="1" x14ac:dyDescent="0.25">
      <c r="A19" s="17" t="s">
        <v>78</v>
      </c>
      <c r="B19" s="15">
        <v>38</v>
      </c>
      <c r="C19" s="32">
        <v>17</v>
      </c>
      <c r="D19" s="125">
        <f t="shared" si="0"/>
        <v>0.44736842105263158</v>
      </c>
      <c r="E19" s="126">
        <f t="shared" si="2"/>
        <v>0.79887218045112773</v>
      </c>
      <c r="F19" s="32">
        <v>40</v>
      </c>
      <c r="G19" s="44">
        <v>16</v>
      </c>
      <c r="H19" s="129">
        <f t="shared" si="1"/>
        <v>0.4</v>
      </c>
      <c r="I19" s="126">
        <f t="shared" si="3"/>
        <v>0.7142857142857143</v>
      </c>
      <c r="J19" s="61">
        <v>10087.92</v>
      </c>
      <c r="K19" s="133">
        <f t="shared" si="4"/>
        <v>1.0618863157894738</v>
      </c>
    </row>
    <row r="20" spans="1:12" s="97" customFormat="1" ht="16.5" customHeight="1" x14ac:dyDescent="0.25">
      <c r="A20" s="17" t="s">
        <v>56</v>
      </c>
      <c r="B20" s="15">
        <v>12</v>
      </c>
      <c r="C20" s="32">
        <v>7</v>
      </c>
      <c r="D20" s="125">
        <f t="shared" si="0"/>
        <v>0.58333333333333337</v>
      </c>
      <c r="E20" s="126">
        <f t="shared" si="2"/>
        <v>1.0416666666666667</v>
      </c>
      <c r="F20" s="32">
        <v>16</v>
      </c>
      <c r="G20" s="44">
        <v>8</v>
      </c>
      <c r="H20" s="129">
        <f t="shared" si="1"/>
        <v>0.5</v>
      </c>
      <c r="I20" s="126">
        <f t="shared" si="3"/>
        <v>0.89285714285714279</v>
      </c>
      <c r="J20" s="61">
        <v>10403.85</v>
      </c>
      <c r="K20" s="133">
        <f t="shared" si="4"/>
        <v>1.095142105263158</v>
      </c>
    </row>
    <row r="21" spans="1:12" s="97" customFormat="1" ht="16.5" customHeight="1" thickBot="1" x14ac:dyDescent="0.3">
      <c r="A21" s="18" t="s">
        <v>57</v>
      </c>
      <c r="B21" s="19">
        <v>32</v>
      </c>
      <c r="C21" s="41">
        <v>16</v>
      </c>
      <c r="D21" s="127">
        <f t="shared" si="0"/>
        <v>0.5</v>
      </c>
      <c r="E21" s="126">
        <f t="shared" si="2"/>
        <v>0.89285714285714279</v>
      </c>
      <c r="F21" s="34">
        <v>41</v>
      </c>
      <c r="G21" s="70">
        <v>24</v>
      </c>
      <c r="H21" s="130">
        <f t="shared" si="1"/>
        <v>0.58536585365853655</v>
      </c>
      <c r="I21" s="126">
        <f t="shared" si="3"/>
        <v>1.0452961672473866</v>
      </c>
      <c r="J21" s="95">
        <v>12097.81</v>
      </c>
      <c r="K21" s="133">
        <f>(J21/9500)</f>
        <v>1.2734536842105262</v>
      </c>
    </row>
    <row r="22" spans="1:12" s="98" customFormat="1" ht="16.5" customHeight="1" thickBot="1" x14ac:dyDescent="0.3">
      <c r="A22" s="21" t="s">
        <v>79</v>
      </c>
      <c r="B22" s="22">
        <v>562</v>
      </c>
      <c r="C22" s="42">
        <v>311</v>
      </c>
      <c r="D22" s="128">
        <f t="shared" si="0"/>
        <v>0.55338078291814952</v>
      </c>
      <c r="E22" s="132">
        <f>D22/0.56</f>
        <v>0.98817996949669551</v>
      </c>
      <c r="F22" s="102">
        <v>552</v>
      </c>
      <c r="G22" s="42">
        <v>296</v>
      </c>
      <c r="H22" s="128">
        <f t="shared" si="1"/>
        <v>0.53623188405797106</v>
      </c>
      <c r="I22" s="132">
        <f>H22/0.56</f>
        <v>0.95755693581780543</v>
      </c>
      <c r="J22" s="103">
        <v>11598.72</v>
      </c>
      <c r="K22" s="134">
        <f>(J22/9500)</f>
        <v>1.220917894736842</v>
      </c>
    </row>
    <row r="23" spans="1:12" s="98" customFormat="1" ht="16.5" customHeight="1" x14ac:dyDescent="0.25">
      <c r="A23" s="173" t="s">
        <v>90</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topLeftCell="A13"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FY25 QUARTER ENDING MARCH 31, 2025</v>
      </c>
      <c r="B2" s="194"/>
      <c r="C2" s="194"/>
      <c r="D2" s="194"/>
      <c r="E2" s="194"/>
      <c r="F2" s="194"/>
      <c r="G2" s="194"/>
      <c r="H2" s="194"/>
      <c r="I2" s="194"/>
      <c r="J2" s="194"/>
      <c r="K2" s="195"/>
    </row>
    <row r="3" spans="1:13" s="96" customFormat="1" ht="20.149999999999999" customHeight="1" thickBot="1" x14ac:dyDescent="0.3">
      <c r="A3" s="196" t="s">
        <v>85</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1</v>
      </c>
      <c r="C6" s="107">
        <v>0</v>
      </c>
      <c r="D6" s="135">
        <f>+C6/B6</f>
        <v>0</v>
      </c>
      <c r="E6" s="136">
        <f>D6/0.56</f>
        <v>0</v>
      </c>
      <c r="F6" s="107">
        <v>2</v>
      </c>
      <c r="G6" s="43">
        <v>2</v>
      </c>
      <c r="H6" s="139">
        <f>IF(F6&gt;0,G6/F6,0)</f>
        <v>1</v>
      </c>
      <c r="I6" s="136">
        <f>H6/0.56</f>
        <v>1.7857142857142856</v>
      </c>
      <c r="J6" s="108">
        <v>0</v>
      </c>
      <c r="K6" s="138">
        <f>(J6/9500)</f>
        <v>0</v>
      </c>
    </row>
    <row r="7" spans="1:13" s="97" customFormat="1" ht="16.5" customHeight="1" x14ac:dyDescent="0.25">
      <c r="A7" s="17" t="s">
        <v>43</v>
      </c>
      <c r="B7" s="15">
        <v>41</v>
      </c>
      <c r="C7" s="32">
        <v>28</v>
      </c>
      <c r="D7" s="125">
        <f t="shared" ref="D7:D22" si="0">+C7/B7</f>
        <v>0.68292682926829273</v>
      </c>
      <c r="E7" s="126">
        <f>D7/0.56</f>
        <v>1.2195121951219512</v>
      </c>
      <c r="F7" s="32">
        <v>55</v>
      </c>
      <c r="G7" s="44">
        <v>34</v>
      </c>
      <c r="H7" s="129">
        <f t="shared" ref="H7:H22" si="1">+G7/F7</f>
        <v>0.61818181818181817</v>
      </c>
      <c r="I7" s="126">
        <f>H7/0.56</f>
        <v>1.1038961038961037</v>
      </c>
      <c r="J7" s="61">
        <v>11834.424999999999</v>
      </c>
      <c r="K7" s="133">
        <f>(J7/9500)</f>
        <v>1.245728947368421</v>
      </c>
    </row>
    <row r="8" spans="1:13" s="97" customFormat="1" ht="16.5" customHeight="1" x14ac:dyDescent="0.25">
      <c r="A8" s="17" t="s">
        <v>44</v>
      </c>
      <c r="B8" s="15">
        <v>9</v>
      </c>
      <c r="C8" s="32">
        <v>7</v>
      </c>
      <c r="D8" s="125">
        <f t="shared" si="0"/>
        <v>0.77777777777777779</v>
      </c>
      <c r="E8" s="126">
        <f t="shared" ref="E8:E21" si="2">D8/0.56</f>
        <v>1.3888888888888888</v>
      </c>
      <c r="F8" s="32">
        <v>2</v>
      </c>
      <c r="G8" s="44">
        <v>1</v>
      </c>
      <c r="H8" s="129">
        <f>IF(F8&gt;0,G8/F8,0)</f>
        <v>0.5</v>
      </c>
      <c r="I8" s="126">
        <f t="shared" ref="I8:I21" si="3">H8/0.56</f>
        <v>0.89285714285714279</v>
      </c>
      <c r="J8" s="61">
        <v>7596.6</v>
      </c>
      <c r="K8" s="133">
        <f t="shared" ref="K8:K20" si="4">(J8/9500)</f>
        <v>0.79964210526315793</v>
      </c>
    </row>
    <row r="9" spans="1:13" s="97" customFormat="1" ht="16.5" customHeight="1" x14ac:dyDescent="0.25">
      <c r="A9" s="17" t="s">
        <v>45</v>
      </c>
      <c r="B9" s="15">
        <v>3</v>
      </c>
      <c r="C9" s="32">
        <v>2</v>
      </c>
      <c r="D9" s="125">
        <f t="shared" si="0"/>
        <v>0.66666666666666663</v>
      </c>
      <c r="E9" s="126">
        <f t="shared" si="2"/>
        <v>1.1904761904761902</v>
      </c>
      <c r="F9" s="32">
        <v>2</v>
      </c>
      <c r="G9" s="44">
        <v>1</v>
      </c>
      <c r="H9" s="129">
        <f t="shared" si="1"/>
        <v>0.5</v>
      </c>
      <c r="I9" s="126">
        <f t="shared" si="3"/>
        <v>0.89285714285714279</v>
      </c>
      <c r="J9" s="61">
        <v>11934.96</v>
      </c>
      <c r="K9" s="133">
        <f t="shared" si="4"/>
        <v>1.2563115789473682</v>
      </c>
    </row>
    <row r="10" spans="1:13" s="97" customFormat="1" ht="16.5" customHeight="1" x14ac:dyDescent="0.25">
      <c r="A10" s="17" t="s">
        <v>72</v>
      </c>
      <c r="B10" s="15">
        <v>20</v>
      </c>
      <c r="C10" s="32">
        <v>6</v>
      </c>
      <c r="D10" s="125">
        <f>IF(B10&gt;0,C10/B10,0)</f>
        <v>0.3</v>
      </c>
      <c r="E10" s="126">
        <f t="shared" si="2"/>
        <v>0.5357142857142857</v>
      </c>
      <c r="F10" s="32">
        <v>10</v>
      </c>
      <c r="G10" s="44">
        <v>2</v>
      </c>
      <c r="H10" s="129">
        <f>IF(F10&gt;0,G10/F10,0)</f>
        <v>0.2</v>
      </c>
      <c r="I10" s="126">
        <f t="shared" si="3"/>
        <v>0.35714285714285715</v>
      </c>
      <c r="J10" s="61">
        <v>17929.514999999999</v>
      </c>
      <c r="K10" s="133">
        <f t="shared" si="4"/>
        <v>1.8873173684210525</v>
      </c>
    </row>
    <row r="11" spans="1:13" s="97" customFormat="1" ht="16.5" customHeight="1" x14ac:dyDescent="0.25">
      <c r="A11" s="17" t="s">
        <v>47</v>
      </c>
      <c r="B11" s="15">
        <v>32</v>
      </c>
      <c r="C11" s="32">
        <v>16</v>
      </c>
      <c r="D11" s="125">
        <f t="shared" si="0"/>
        <v>0.5</v>
      </c>
      <c r="E11" s="126">
        <f t="shared" si="2"/>
        <v>0.89285714285714279</v>
      </c>
      <c r="F11" s="32">
        <v>22</v>
      </c>
      <c r="G11" s="44">
        <v>12</v>
      </c>
      <c r="H11" s="129">
        <f t="shared" si="1"/>
        <v>0.54545454545454541</v>
      </c>
      <c r="I11" s="126">
        <f t="shared" si="3"/>
        <v>0.97402597402597391</v>
      </c>
      <c r="J11" s="61">
        <v>14157.949999999999</v>
      </c>
      <c r="K11" s="133">
        <f t="shared" si="4"/>
        <v>1.4903105263157894</v>
      </c>
    </row>
    <row r="12" spans="1:13" s="97" customFormat="1" ht="16.5" customHeight="1" x14ac:dyDescent="0.25">
      <c r="A12" s="14" t="s">
        <v>73</v>
      </c>
      <c r="B12" s="15">
        <v>14</v>
      </c>
      <c r="C12" s="32">
        <v>11</v>
      </c>
      <c r="D12" s="125">
        <f t="shared" si="0"/>
        <v>0.7857142857142857</v>
      </c>
      <c r="E12" s="126">
        <f t="shared" si="2"/>
        <v>1.4030612244897958</v>
      </c>
      <c r="F12" s="32">
        <v>17</v>
      </c>
      <c r="G12" s="44">
        <v>11</v>
      </c>
      <c r="H12" s="129">
        <f>IF(F12&gt;0,G12/F12,0)</f>
        <v>0.6470588235294118</v>
      </c>
      <c r="I12" s="126">
        <f t="shared" si="3"/>
        <v>1.1554621848739495</v>
      </c>
      <c r="J12" s="61">
        <v>9506.25</v>
      </c>
      <c r="K12" s="133">
        <f t="shared" si="4"/>
        <v>1.0006578947368421</v>
      </c>
    </row>
    <row r="13" spans="1:13" s="97" customFormat="1" ht="16.5" customHeight="1" x14ac:dyDescent="0.25">
      <c r="A13" s="17" t="s">
        <v>74</v>
      </c>
      <c r="B13" s="15">
        <v>18</v>
      </c>
      <c r="C13" s="32">
        <v>10</v>
      </c>
      <c r="D13" s="125">
        <f t="shared" si="0"/>
        <v>0.55555555555555558</v>
      </c>
      <c r="E13" s="126">
        <f t="shared" si="2"/>
        <v>0.99206349206349198</v>
      </c>
      <c r="F13" s="32">
        <v>17</v>
      </c>
      <c r="G13" s="44">
        <v>10</v>
      </c>
      <c r="H13" s="129">
        <f t="shared" si="1"/>
        <v>0.58823529411764708</v>
      </c>
      <c r="I13" s="126">
        <f t="shared" si="3"/>
        <v>1.0504201680672269</v>
      </c>
      <c r="J13" s="61">
        <v>17197.419999999998</v>
      </c>
      <c r="K13" s="133">
        <f t="shared" si="4"/>
        <v>1.8102547368421051</v>
      </c>
    </row>
    <row r="14" spans="1:13" s="97" customFormat="1" ht="16.5" customHeight="1" x14ac:dyDescent="0.25">
      <c r="A14" s="17" t="s">
        <v>75</v>
      </c>
      <c r="B14" s="15">
        <v>25</v>
      </c>
      <c r="C14" s="32">
        <v>16</v>
      </c>
      <c r="D14" s="125">
        <f>IF(B14&gt;0,C14/B14,0)</f>
        <v>0.64</v>
      </c>
      <c r="E14" s="126">
        <f t="shared" si="2"/>
        <v>1.1428571428571428</v>
      </c>
      <c r="F14" s="32">
        <v>35</v>
      </c>
      <c r="G14" s="44">
        <v>19</v>
      </c>
      <c r="H14" s="129">
        <f>IF(F14&gt;0,G14/F14,0)</f>
        <v>0.54285714285714282</v>
      </c>
      <c r="I14" s="126">
        <f t="shared" si="3"/>
        <v>0.96938775510204067</v>
      </c>
      <c r="J14" s="61">
        <v>12367.535</v>
      </c>
      <c r="K14" s="133">
        <f t="shared" si="4"/>
        <v>1.3018457894736841</v>
      </c>
    </row>
    <row r="15" spans="1:13" s="97" customFormat="1" ht="16.5" customHeight="1" x14ac:dyDescent="0.25">
      <c r="A15" s="17" t="s">
        <v>51</v>
      </c>
      <c r="B15" s="15">
        <v>11</v>
      </c>
      <c r="C15" s="32">
        <v>4</v>
      </c>
      <c r="D15" s="125">
        <f t="shared" si="0"/>
        <v>0.36363636363636365</v>
      </c>
      <c r="E15" s="126">
        <f t="shared" si="2"/>
        <v>0.64935064935064934</v>
      </c>
      <c r="F15" s="32">
        <v>11</v>
      </c>
      <c r="G15" s="44">
        <v>3</v>
      </c>
      <c r="H15" s="129">
        <f t="shared" si="1"/>
        <v>0.27272727272727271</v>
      </c>
      <c r="I15" s="126">
        <f t="shared" si="3"/>
        <v>0.48701298701298695</v>
      </c>
      <c r="J15" s="61">
        <v>15678.759999999998</v>
      </c>
      <c r="K15" s="133">
        <f t="shared" si="4"/>
        <v>1.650395789473684</v>
      </c>
    </row>
    <row r="16" spans="1:13" s="97" customFormat="1" ht="16.5" customHeight="1" x14ac:dyDescent="0.25">
      <c r="A16" s="17" t="s">
        <v>76</v>
      </c>
      <c r="B16" s="15">
        <v>10</v>
      </c>
      <c r="C16" s="32">
        <v>5</v>
      </c>
      <c r="D16" s="125">
        <f t="shared" si="0"/>
        <v>0.5</v>
      </c>
      <c r="E16" s="126">
        <f t="shared" si="2"/>
        <v>0.89285714285714279</v>
      </c>
      <c r="F16" s="32">
        <v>7</v>
      </c>
      <c r="G16" s="44">
        <v>4</v>
      </c>
      <c r="H16" s="129">
        <f>IF(F16&gt;0,G16/F16,0)</f>
        <v>0.5714285714285714</v>
      </c>
      <c r="I16" s="126">
        <f t="shared" si="3"/>
        <v>1.0204081632653059</v>
      </c>
      <c r="J16" s="61">
        <v>19278.37</v>
      </c>
      <c r="K16" s="133">
        <f t="shared" si="4"/>
        <v>2.0293021052631577</v>
      </c>
    </row>
    <row r="17" spans="1:12" s="97" customFormat="1" ht="16.5" customHeight="1" x14ac:dyDescent="0.25">
      <c r="A17" s="17" t="s">
        <v>53</v>
      </c>
      <c r="B17" s="15">
        <v>26</v>
      </c>
      <c r="C17" s="32">
        <v>13</v>
      </c>
      <c r="D17" s="125">
        <f>IF(B17&gt;0,C17/B17,0)</f>
        <v>0.5</v>
      </c>
      <c r="E17" s="126">
        <f t="shared" si="2"/>
        <v>0.89285714285714279</v>
      </c>
      <c r="F17" s="32">
        <v>19</v>
      </c>
      <c r="G17" s="44">
        <v>7</v>
      </c>
      <c r="H17" s="129">
        <f>IF(F17&gt;0,G17/F17,0)</f>
        <v>0.36842105263157893</v>
      </c>
      <c r="I17" s="126">
        <f t="shared" si="3"/>
        <v>0.6578947368421052</v>
      </c>
      <c r="J17" s="61">
        <v>13477.51</v>
      </c>
      <c r="K17" s="133">
        <f t="shared" si="4"/>
        <v>1.4186852631578948</v>
      </c>
    </row>
    <row r="18" spans="1:12" s="97" customFormat="1" ht="16.5" customHeight="1" x14ac:dyDescent="0.25">
      <c r="A18" s="17" t="s">
        <v>77</v>
      </c>
      <c r="B18" s="15">
        <v>7</v>
      </c>
      <c r="C18" s="32">
        <v>3</v>
      </c>
      <c r="D18" s="125">
        <f>IF(B18&gt;0,C18/B18,0)</f>
        <v>0.42857142857142855</v>
      </c>
      <c r="E18" s="126">
        <f t="shared" si="2"/>
        <v>0.76530612244897944</v>
      </c>
      <c r="F18" s="32">
        <v>10</v>
      </c>
      <c r="G18" s="44">
        <v>4</v>
      </c>
      <c r="H18" s="129">
        <f>IF(F18&gt;0,G18/F18,0)</f>
        <v>0.4</v>
      </c>
      <c r="I18" s="126">
        <f t="shared" si="3"/>
        <v>0.7142857142857143</v>
      </c>
      <c r="J18" s="61">
        <v>8175.99</v>
      </c>
      <c r="K18" s="133">
        <f t="shared" si="4"/>
        <v>0.8606305263157894</v>
      </c>
    </row>
    <row r="19" spans="1:12" s="97" customFormat="1" ht="16.5" customHeight="1" x14ac:dyDescent="0.25">
      <c r="A19" s="17" t="s">
        <v>78</v>
      </c>
      <c r="B19" s="15">
        <v>15</v>
      </c>
      <c r="C19" s="32">
        <v>7</v>
      </c>
      <c r="D19" s="125">
        <f t="shared" si="0"/>
        <v>0.46666666666666667</v>
      </c>
      <c r="E19" s="126">
        <f t="shared" si="2"/>
        <v>0.83333333333333326</v>
      </c>
      <c r="F19" s="32">
        <v>17</v>
      </c>
      <c r="G19" s="44">
        <v>7</v>
      </c>
      <c r="H19" s="129">
        <f t="shared" si="1"/>
        <v>0.41176470588235292</v>
      </c>
      <c r="I19" s="126">
        <f t="shared" si="3"/>
        <v>0.73529411764705876</v>
      </c>
      <c r="J19" s="61">
        <v>14100</v>
      </c>
      <c r="K19" s="133">
        <f t="shared" si="4"/>
        <v>1.4842105263157894</v>
      </c>
    </row>
    <row r="20" spans="1:12" s="97" customFormat="1" ht="16.5" customHeight="1" x14ac:dyDescent="0.25">
      <c r="A20" s="17" t="s">
        <v>56</v>
      </c>
      <c r="B20" s="15">
        <v>5</v>
      </c>
      <c r="C20" s="32">
        <v>3</v>
      </c>
      <c r="D20" s="125">
        <f t="shared" si="0"/>
        <v>0.6</v>
      </c>
      <c r="E20" s="126">
        <f t="shared" si="2"/>
        <v>1.0714285714285714</v>
      </c>
      <c r="F20" s="32">
        <v>5</v>
      </c>
      <c r="G20" s="44">
        <v>3</v>
      </c>
      <c r="H20" s="129">
        <f t="shared" si="1"/>
        <v>0.6</v>
      </c>
      <c r="I20" s="126">
        <f t="shared" si="3"/>
        <v>1.0714285714285714</v>
      </c>
      <c r="J20" s="61">
        <v>10403.85</v>
      </c>
      <c r="K20" s="133">
        <f t="shared" si="4"/>
        <v>1.095142105263158</v>
      </c>
    </row>
    <row r="21" spans="1:12" s="97" customFormat="1" ht="16.5" customHeight="1" thickBot="1" x14ac:dyDescent="0.3">
      <c r="A21" s="18" t="s">
        <v>57</v>
      </c>
      <c r="B21" s="19">
        <v>12</v>
      </c>
      <c r="C21" s="41">
        <v>4</v>
      </c>
      <c r="D21" s="127">
        <f t="shared" si="0"/>
        <v>0.33333333333333331</v>
      </c>
      <c r="E21" s="126">
        <f t="shared" si="2"/>
        <v>0.59523809523809512</v>
      </c>
      <c r="F21" s="34">
        <v>20</v>
      </c>
      <c r="G21" s="70">
        <v>9</v>
      </c>
      <c r="H21" s="130">
        <f t="shared" si="1"/>
        <v>0.45</v>
      </c>
      <c r="I21" s="126">
        <f t="shared" si="3"/>
        <v>0.80357142857142849</v>
      </c>
      <c r="J21" s="95">
        <v>6527.23</v>
      </c>
      <c r="K21" s="133">
        <f>(J21/9500)</f>
        <v>0.6870768421052631</v>
      </c>
    </row>
    <row r="22" spans="1:12" s="98" customFormat="1" ht="16.5" customHeight="1" thickBot="1" x14ac:dyDescent="0.3">
      <c r="A22" s="21" t="s">
        <v>79</v>
      </c>
      <c r="B22" s="22">
        <v>249</v>
      </c>
      <c r="C22" s="42">
        <v>135</v>
      </c>
      <c r="D22" s="128">
        <f t="shared" si="0"/>
        <v>0.54216867469879515</v>
      </c>
      <c r="E22" s="132">
        <f>D22/0.56</f>
        <v>0.96815834767641984</v>
      </c>
      <c r="F22" s="102">
        <v>251</v>
      </c>
      <c r="G22" s="42">
        <v>129</v>
      </c>
      <c r="H22" s="128">
        <f t="shared" si="1"/>
        <v>0.51394422310756971</v>
      </c>
      <c r="I22" s="132">
        <f>H22/0.56</f>
        <v>0.91775754126351727</v>
      </c>
      <c r="J22" s="103">
        <v>12313.27</v>
      </c>
      <c r="K22" s="134">
        <f>(J22/9500)</f>
        <v>1.2961336842105264</v>
      </c>
    </row>
    <row r="23" spans="1:12" s="98" customFormat="1" ht="16.5" customHeight="1" x14ac:dyDescent="0.25">
      <c r="A23" s="173" t="s">
        <v>90</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4 H7:H1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FY25 QUARTER ENDING MARCH 31, 2025</v>
      </c>
      <c r="B2" s="194"/>
      <c r="C2" s="194"/>
      <c r="D2" s="194"/>
      <c r="E2" s="194"/>
      <c r="F2" s="194"/>
      <c r="G2" s="194"/>
      <c r="H2" s="194"/>
      <c r="I2" s="194"/>
      <c r="J2" s="194"/>
      <c r="K2" s="195"/>
    </row>
    <row r="3" spans="1:13" s="96" customFormat="1" ht="20.149999999999999" customHeight="1" thickBot="1" x14ac:dyDescent="0.3">
      <c r="A3" s="196" t="s">
        <v>86</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2</v>
      </c>
      <c r="C6" s="107">
        <v>1</v>
      </c>
      <c r="D6" s="135">
        <f>+C6/B6</f>
        <v>0.5</v>
      </c>
      <c r="E6" s="136">
        <f>D6/0.56</f>
        <v>0.89285714285714279</v>
      </c>
      <c r="F6" s="107">
        <v>2</v>
      </c>
      <c r="G6" s="43">
        <v>2</v>
      </c>
      <c r="H6" s="137">
        <f>+G6/F6</f>
        <v>1</v>
      </c>
      <c r="I6" s="136">
        <f>H6/0.56</f>
        <v>1.7857142857142856</v>
      </c>
      <c r="J6" s="108">
        <v>7570.61</v>
      </c>
      <c r="K6" s="138">
        <f>(J6/9500)</f>
        <v>0.79690631578947368</v>
      </c>
    </row>
    <row r="7" spans="1:13" s="97" customFormat="1" ht="16.5" customHeight="1" x14ac:dyDescent="0.25">
      <c r="A7" s="17" t="s">
        <v>43</v>
      </c>
      <c r="B7" s="15">
        <v>46</v>
      </c>
      <c r="C7" s="32">
        <v>30</v>
      </c>
      <c r="D7" s="125">
        <f t="shared" ref="D7:D22" si="0">+C7/B7</f>
        <v>0.65217391304347827</v>
      </c>
      <c r="E7" s="126">
        <f>D7/0.56</f>
        <v>1.1645962732919253</v>
      </c>
      <c r="F7" s="32">
        <v>66</v>
      </c>
      <c r="G7" s="44">
        <v>39</v>
      </c>
      <c r="H7" s="129">
        <f t="shared" ref="H7:H22" si="1">+G7/F7</f>
        <v>0.59090909090909094</v>
      </c>
      <c r="I7" s="126">
        <f>H7/0.56</f>
        <v>1.0551948051948052</v>
      </c>
      <c r="J7" s="61">
        <v>11834.424999999999</v>
      </c>
      <c r="K7" s="133">
        <f>(J7/9500)</f>
        <v>1.245728947368421</v>
      </c>
    </row>
    <row r="8" spans="1:13" s="97" customFormat="1" ht="16.5" customHeight="1" x14ac:dyDescent="0.25">
      <c r="A8" s="17" t="s">
        <v>44</v>
      </c>
      <c r="B8" s="15">
        <v>18</v>
      </c>
      <c r="C8" s="32">
        <v>12</v>
      </c>
      <c r="D8" s="125">
        <f t="shared" si="0"/>
        <v>0.66666666666666663</v>
      </c>
      <c r="E8" s="126">
        <f t="shared" ref="E8:E22" si="2">D8/0.56</f>
        <v>1.1904761904761902</v>
      </c>
      <c r="F8" s="32">
        <v>2</v>
      </c>
      <c r="G8" s="44">
        <v>1</v>
      </c>
      <c r="H8" s="129">
        <f t="shared" si="1"/>
        <v>0.5</v>
      </c>
      <c r="I8" s="126">
        <f t="shared" ref="I8:I22" si="3">H8/0.56</f>
        <v>0.89285714285714279</v>
      </c>
      <c r="J8" s="61">
        <v>6859.82</v>
      </c>
      <c r="K8" s="133">
        <f t="shared" ref="K8:K20" si="4">(J8/9500)</f>
        <v>0.72208631578947369</v>
      </c>
    </row>
    <row r="9" spans="1:13" s="97" customFormat="1" ht="16.5" customHeight="1" x14ac:dyDescent="0.25">
      <c r="A9" s="17" t="s">
        <v>45</v>
      </c>
      <c r="B9" s="15">
        <v>11</v>
      </c>
      <c r="C9" s="32">
        <v>7</v>
      </c>
      <c r="D9" s="125">
        <f t="shared" si="0"/>
        <v>0.63636363636363635</v>
      </c>
      <c r="E9" s="126">
        <f t="shared" si="2"/>
        <v>1.1363636363636362</v>
      </c>
      <c r="F9" s="32">
        <v>9</v>
      </c>
      <c r="G9" s="44">
        <v>3</v>
      </c>
      <c r="H9" s="129">
        <f t="shared" si="1"/>
        <v>0.33333333333333331</v>
      </c>
      <c r="I9" s="126">
        <f t="shared" si="3"/>
        <v>0.59523809523809512</v>
      </c>
      <c r="J9" s="61">
        <v>9191.3799999999992</v>
      </c>
      <c r="K9" s="133">
        <f t="shared" si="4"/>
        <v>0.96751368421052619</v>
      </c>
    </row>
    <row r="10" spans="1:13" s="97" customFormat="1" ht="16.5" customHeight="1" x14ac:dyDescent="0.25">
      <c r="A10" s="17" t="s">
        <v>72</v>
      </c>
      <c r="B10" s="15">
        <v>50</v>
      </c>
      <c r="C10" s="32">
        <v>26</v>
      </c>
      <c r="D10" s="125">
        <f>IF(B10&gt;0,C10/B10,0)</f>
        <v>0.52</v>
      </c>
      <c r="E10" s="126">
        <f t="shared" si="2"/>
        <v>0.92857142857142849</v>
      </c>
      <c r="F10" s="32">
        <v>34</v>
      </c>
      <c r="G10" s="44">
        <v>13</v>
      </c>
      <c r="H10" s="129">
        <f>IF(F10&gt;0,G10/F10,0)</f>
        <v>0.38235294117647056</v>
      </c>
      <c r="I10" s="126">
        <f t="shared" si="3"/>
        <v>0.68277310924369738</v>
      </c>
      <c r="J10" s="61">
        <v>7723.0649999999996</v>
      </c>
      <c r="K10" s="133">
        <f t="shared" si="4"/>
        <v>0.81295421052631578</v>
      </c>
    </row>
    <row r="11" spans="1:13" s="97" customFormat="1" ht="16.5" customHeight="1" x14ac:dyDescent="0.25">
      <c r="A11" s="17" t="s">
        <v>47</v>
      </c>
      <c r="B11" s="15">
        <v>66</v>
      </c>
      <c r="C11" s="32">
        <v>36</v>
      </c>
      <c r="D11" s="125">
        <f t="shared" si="0"/>
        <v>0.54545454545454541</v>
      </c>
      <c r="E11" s="126">
        <f t="shared" si="2"/>
        <v>0.97402597402597391</v>
      </c>
      <c r="F11" s="32">
        <v>53</v>
      </c>
      <c r="G11" s="44">
        <v>31</v>
      </c>
      <c r="H11" s="129">
        <f t="shared" si="1"/>
        <v>0.58490566037735847</v>
      </c>
      <c r="I11" s="126">
        <f t="shared" si="3"/>
        <v>1.0444743935309972</v>
      </c>
      <c r="J11" s="61">
        <v>10051.375</v>
      </c>
      <c r="K11" s="133">
        <f t="shared" si="4"/>
        <v>1.0580394736842105</v>
      </c>
    </row>
    <row r="12" spans="1:13" s="97" customFormat="1" ht="16.5" customHeight="1" x14ac:dyDescent="0.25">
      <c r="A12" s="14" t="s">
        <v>73</v>
      </c>
      <c r="B12" s="15">
        <v>30</v>
      </c>
      <c r="C12" s="32">
        <v>18</v>
      </c>
      <c r="D12" s="125">
        <f t="shared" si="0"/>
        <v>0.6</v>
      </c>
      <c r="E12" s="126">
        <f t="shared" si="2"/>
        <v>1.0714285714285714</v>
      </c>
      <c r="F12" s="32">
        <v>40</v>
      </c>
      <c r="G12" s="44">
        <v>26</v>
      </c>
      <c r="H12" s="129">
        <f t="shared" si="1"/>
        <v>0.65</v>
      </c>
      <c r="I12" s="126">
        <f t="shared" si="3"/>
        <v>1.1607142857142856</v>
      </c>
      <c r="J12" s="61">
        <v>6287.665</v>
      </c>
      <c r="K12" s="133">
        <f t="shared" si="4"/>
        <v>0.6618594736842105</v>
      </c>
    </row>
    <row r="13" spans="1:13" s="97" customFormat="1" ht="16.5" customHeight="1" x14ac:dyDescent="0.25">
      <c r="A13" s="17" t="s">
        <v>74</v>
      </c>
      <c r="B13" s="15">
        <v>24</v>
      </c>
      <c r="C13" s="32">
        <v>13</v>
      </c>
      <c r="D13" s="125">
        <f t="shared" si="0"/>
        <v>0.54166666666666663</v>
      </c>
      <c r="E13" s="126">
        <f t="shared" si="2"/>
        <v>0.96726190476190466</v>
      </c>
      <c r="F13" s="32">
        <v>27</v>
      </c>
      <c r="G13" s="44">
        <v>17</v>
      </c>
      <c r="H13" s="129">
        <f t="shared" si="1"/>
        <v>0.62962962962962965</v>
      </c>
      <c r="I13" s="126">
        <f t="shared" si="3"/>
        <v>1.1243386243386242</v>
      </c>
      <c r="J13" s="61">
        <v>15432.56</v>
      </c>
      <c r="K13" s="133">
        <f t="shared" si="4"/>
        <v>1.6244799999999999</v>
      </c>
    </row>
    <row r="14" spans="1:13" s="97" customFormat="1" ht="16.5" customHeight="1" x14ac:dyDescent="0.25">
      <c r="A14" s="17" t="s">
        <v>75</v>
      </c>
      <c r="B14" s="15">
        <v>55</v>
      </c>
      <c r="C14" s="32">
        <v>35</v>
      </c>
      <c r="D14" s="125">
        <f>IF(B14&gt;0,C14/B14,0)</f>
        <v>0.63636363636363635</v>
      </c>
      <c r="E14" s="126">
        <f t="shared" si="2"/>
        <v>1.1363636363636362</v>
      </c>
      <c r="F14" s="32">
        <v>67</v>
      </c>
      <c r="G14" s="44">
        <v>34</v>
      </c>
      <c r="H14" s="129">
        <f>IF(F14&gt;0,G14/F14,0)</f>
        <v>0.5074626865671642</v>
      </c>
      <c r="I14" s="126">
        <f t="shared" si="3"/>
        <v>0.906183368869936</v>
      </c>
      <c r="J14" s="61">
        <v>8809.2999999999993</v>
      </c>
      <c r="K14" s="133">
        <f t="shared" si="4"/>
        <v>0.92729473684210517</v>
      </c>
    </row>
    <row r="15" spans="1:13" s="97" customFormat="1" ht="16.5" customHeight="1" x14ac:dyDescent="0.25">
      <c r="A15" s="17" t="s">
        <v>51</v>
      </c>
      <c r="B15" s="15">
        <v>29</v>
      </c>
      <c r="C15" s="32">
        <v>16</v>
      </c>
      <c r="D15" s="125">
        <f t="shared" si="0"/>
        <v>0.55172413793103448</v>
      </c>
      <c r="E15" s="126">
        <f t="shared" si="2"/>
        <v>0.9852216748768472</v>
      </c>
      <c r="F15" s="32">
        <v>23</v>
      </c>
      <c r="G15" s="44">
        <v>9</v>
      </c>
      <c r="H15" s="129">
        <f t="shared" si="1"/>
        <v>0.39130434782608697</v>
      </c>
      <c r="I15" s="126">
        <f t="shared" si="3"/>
        <v>0.69875776397515521</v>
      </c>
      <c r="J15" s="61">
        <v>7834.5249999999996</v>
      </c>
      <c r="K15" s="133">
        <f t="shared" si="4"/>
        <v>0.82468684210526311</v>
      </c>
    </row>
    <row r="16" spans="1:13" s="97" customFormat="1" ht="16.5" customHeight="1" x14ac:dyDescent="0.25">
      <c r="A16" s="17" t="s">
        <v>76</v>
      </c>
      <c r="B16" s="15">
        <v>21</v>
      </c>
      <c r="C16" s="32">
        <v>12</v>
      </c>
      <c r="D16" s="125">
        <f t="shared" si="0"/>
        <v>0.5714285714285714</v>
      </c>
      <c r="E16" s="126">
        <f t="shared" si="2"/>
        <v>1.0204081632653059</v>
      </c>
      <c r="F16" s="32">
        <v>15</v>
      </c>
      <c r="G16" s="44">
        <v>8</v>
      </c>
      <c r="H16" s="129">
        <f t="shared" si="1"/>
        <v>0.53333333333333333</v>
      </c>
      <c r="I16" s="126">
        <f t="shared" si="3"/>
        <v>0.95238095238095233</v>
      </c>
      <c r="J16" s="61">
        <v>10362.045</v>
      </c>
      <c r="K16" s="133">
        <f t="shared" si="4"/>
        <v>1.0907415789473685</v>
      </c>
    </row>
    <row r="17" spans="1:12" s="97" customFormat="1" ht="16.5" customHeight="1" x14ac:dyDescent="0.25">
      <c r="A17" s="17" t="s">
        <v>53</v>
      </c>
      <c r="B17" s="15">
        <v>67</v>
      </c>
      <c r="C17" s="32">
        <v>34</v>
      </c>
      <c r="D17" s="125">
        <f t="shared" si="0"/>
        <v>0.5074626865671642</v>
      </c>
      <c r="E17" s="126">
        <f t="shared" si="2"/>
        <v>0.906183368869936</v>
      </c>
      <c r="F17" s="32">
        <v>54</v>
      </c>
      <c r="G17" s="44">
        <v>26</v>
      </c>
      <c r="H17" s="129">
        <f t="shared" si="1"/>
        <v>0.48148148148148145</v>
      </c>
      <c r="I17" s="126">
        <f t="shared" si="3"/>
        <v>0.85978835978835966</v>
      </c>
      <c r="J17" s="61">
        <v>11856.74</v>
      </c>
      <c r="K17" s="133">
        <f t="shared" si="4"/>
        <v>1.2480778947368421</v>
      </c>
    </row>
    <row r="18" spans="1:12" s="97" customFormat="1" ht="16.5" customHeight="1" x14ac:dyDescent="0.25">
      <c r="A18" s="17" t="s">
        <v>77</v>
      </c>
      <c r="B18" s="15">
        <v>21</v>
      </c>
      <c r="C18" s="32">
        <v>11</v>
      </c>
      <c r="D18" s="125">
        <f>IF(B18&gt;0,C18/B18,0)</f>
        <v>0.52380952380952384</v>
      </c>
      <c r="E18" s="126">
        <f t="shared" si="2"/>
        <v>0.93537414965986387</v>
      </c>
      <c r="F18" s="32">
        <v>20</v>
      </c>
      <c r="G18" s="44">
        <v>11</v>
      </c>
      <c r="H18" s="129">
        <f>IF(F18&gt;0,G18/F18,0)</f>
        <v>0.55000000000000004</v>
      </c>
      <c r="I18" s="126">
        <f t="shared" si="3"/>
        <v>0.9821428571428571</v>
      </c>
      <c r="J18" s="61">
        <v>8175.99</v>
      </c>
      <c r="K18" s="133">
        <f t="shared" si="4"/>
        <v>0.8606305263157894</v>
      </c>
    </row>
    <row r="19" spans="1:12" s="97" customFormat="1" ht="16.5" customHeight="1" x14ac:dyDescent="0.25">
      <c r="A19" s="17" t="s">
        <v>78</v>
      </c>
      <c r="B19" s="15">
        <v>27</v>
      </c>
      <c r="C19" s="32">
        <v>18</v>
      </c>
      <c r="D19" s="125">
        <f t="shared" si="0"/>
        <v>0.66666666666666663</v>
      </c>
      <c r="E19" s="126">
        <f t="shared" si="2"/>
        <v>1.1904761904761902</v>
      </c>
      <c r="F19" s="32">
        <v>29</v>
      </c>
      <c r="G19" s="44">
        <v>14</v>
      </c>
      <c r="H19" s="129">
        <f t="shared" si="1"/>
        <v>0.48275862068965519</v>
      </c>
      <c r="I19" s="126">
        <f t="shared" si="3"/>
        <v>0.86206896551724133</v>
      </c>
      <c r="J19" s="61">
        <v>10780.45</v>
      </c>
      <c r="K19" s="133">
        <f t="shared" si="4"/>
        <v>1.134784210526316</v>
      </c>
    </row>
    <row r="20" spans="1:12" s="97" customFormat="1" ht="16.5" customHeight="1" x14ac:dyDescent="0.25">
      <c r="A20" s="17" t="s">
        <v>56</v>
      </c>
      <c r="B20" s="15">
        <v>20</v>
      </c>
      <c r="C20" s="32">
        <v>10</v>
      </c>
      <c r="D20" s="125">
        <f t="shared" si="0"/>
        <v>0.5</v>
      </c>
      <c r="E20" s="126">
        <f t="shared" si="2"/>
        <v>0.89285714285714279</v>
      </c>
      <c r="F20" s="32">
        <v>32</v>
      </c>
      <c r="G20" s="44">
        <v>14</v>
      </c>
      <c r="H20" s="129">
        <f t="shared" si="1"/>
        <v>0.4375</v>
      </c>
      <c r="I20" s="126">
        <f t="shared" si="3"/>
        <v>0.78124999999999989</v>
      </c>
      <c r="J20" s="61">
        <v>9656.9249999999993</v>
      </c>
      <c r="K20" s="133">
        <f t="shared" si="4"/>
        <v>1.0165184210526315</v>
      </c>
    </row>
    <row r="21" spans="1:12" s="97" customFormat="1" ht="16.5" customHeight="1" thickBot="1" x14ac:dyDescent="0.3">
      <c r="A21" s="18" t="s">
        <v>57</v>
      </c>
      <c r="B21" s="19">
        <v>26</v>
      </c>
      <c r="C21" s="41">
        <v>10</v>
      </c>
      <c r="D21" s="127">
        <f t="shared" si="0"/>
        <v>0.38461538461538464</v>
      </c>
      <c r="E21" s="131">
        <f t="shared" si="2"/>
        <v>0.68681318681318682</v>
      </c>
      <c r="F21" s="34">
        <v>33</v>
      </c>
      <c r="G21" s="70">
        <v>13</v>
      </c>
      <c r="H21" s="130">
        <f t="shared" si="1"/>
        <v>0.39393939393939392</v>
      </c>
      <c r="I21" s="131">
        <f t="shared" si="3"/>
        <v>0.70346320346320335</v>
      </c>
      <c r="J21" s="95">
        <v>7089.17</v>
      </c>
      <c r="K21" s="140">
        <f>(J21/9500)</f>
        <v>0.74622842105263154</v>
      </c>
    </row>
    <row r="22" spans="1:12" s="98" customFormat="1" ht="16.5" customHeight="1" thickBot="1" x14ac:dyDescent="0.3">
      <c r="A22" s="21" t="s">
        <v>79</v>
      </c>
      <c r="B22" s="22">
        <v>513</v>
      </c>
      <c r="C22" s="42">
        <v>289</v>
      </c>
      <c r="D22" s="128">
        <f t="shared" si="0"/>
        <v>0.56335282651072127</v>
      </c>
      <c r="E22" s="132">
        <f t="shared" si="2"/>
        <v>1.0059871901977164</v>
      </c>
      <c r="F22" s="102">
        <v>506</v>
      </c>
      <c r="G22" s="42">
        <v>261</v>
      </c>
      <c r="H22" s="128">
        <f t="shared" si="1"/>
        <v>0.51581027667984192</v>
      </c>
      <c r="I22" s="132">
        <f t="shared" si="3"/>
        <v>0.92108977978543194</v>
      </c>
      <c r="J22" s="103">
        <v>9585.8799999999992</v>
      </c>
      <c r="K22" s="134">
        <f>(J22/9500)</f>
        <v>1.0090399999999999</v>
      </c>
    </row>
    <row r="23" spans="1:12" s="98" customFormat="1" ht="16.5" customHeight="1" x14ac:dyDescent="0.25">
      <c r="A23" s="173" t="s">
        <v>91</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D14 D18 H10 H14 H1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90" t="str">
        <f>'1- Populations in Cohort'!A1:N1</f>
        <v xml:space="preserve">TAB 10 - LABOR EXCHANGE PERFORMANCE SUMMARY </v>
      </c>
      <c r="B1" s="191"/>
      <c r="C1" s="191"/>
      <c r="D1" s="191"/>
      <c r="E1" s="191"/>
      <c r="F1" s="191"/>
      <c r="G1" s="191"/>
      <c r="H1" s="191"/>
      <c r="I1" s="191"/>
      <c r="J1" s="191"/>
      <c r="K1" s="192"/>
    </row>
    <row r="2" spans="1:13" ht="20.149999999999999" customHeight="1" thickBot="1" x14ac:dyDescent="0.35">
      <c r="A2" s="193" t="str">
        <f>'1- Populations in Cohort'!A2:N2</f>
        <v>FY25 QUARTER ENDING MARCH 31, 2025</v>
      </c>
      <c r="B2" s="194"/>
      <c r="C2" s="194"/>
      <c r="D2" s="194"/>
      <c r="E2" s="194"/>
      <c r="F2" s="194"/>
      <c r="G2" s="194"/>
      <c r="H2" s="194"/>
      <c r="I2" s="194"/>
      <c r="J2" s="194"/>
      <c r="K2" s="195"/>
    </row>
    <row r="3" spans="1:13" s="96" customFormat="1" ht="20.149999999999999" customHeight="1" thickBot="1" x14ac:dyDescent="0.3">
      <c r="A3" s="196" t="s">
        <v>87</v>
      </c>
      <c r="B3" s="197"/>
      <c r="C3" s="197"/>
      <c r="D3" s="197"/>
      <c r="E3" s="197"/>
      <c r="F3" s="197"/>
      <c r="G3" s="197"/>
      <c r="H3" s="197"/>
      <c r="I3" s="197"/>
      <c r="J3" s="197"/>
      <c r="K3" s="198"/>
      <c r="L3" s="123"/>
      <c r="M3" s="124"/>
    </row>
    <row r="4" spans="1:13" s="96" customFormat="1" x14ac:dyDescent="0.25">
      <c r="A4" s="45" t="s">
        <v>14</v>
      </c>
      <c r="B4" s="53" t="s">
        <v>15</v>
      </c>
      <c r="C4" s="46" t="s">
        <v>16</v>
      </c>
      <c r="D4" s="46" t="s">
        <v>17</v>
      </c>
      <c r="E4" s="47" t="s">
        <v>18</v>
      </c>
      <c r="F4" s="46" t="s">
        <v>60</v>
      </c>
      <c r="G4" s="46" t="s">
        <v>20</v>
      </c>
      <c r="H4" s="46" t="s">
        <v>61</v>
      </c>
      <c r="I4" s="46" t="s">
        <v>22</v>
      </c>
      <c r="J4" s="52" t="s">
        <v>62</v>
      </c>
      <c r="K4" s="48" t="s">
        <v>24</v>
      </c>
    </row>
    <row r="5" spans="1:13" s="97" customFormat="1" ht="39.5" thickBot="1" x14ac:dyDescent="0.3">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5">
      <c r="A6" s="38" t="s">
        <v>42</v>
      </c>
      <c r="B6" s="106">
        <v>815</v>
      </c>
      <c r="C6" s="107">
        <v>543</v>
      </c>
      <c r="D6" s="135">
        <f>+C6/B6</f>
        <v>0.66625766871165648</v>
      </c>
      <c r="E6" s="136">
        <f>D6/0.635</f>
        <v>1.0492246751364669</v>
      </c>
      <c r="F6" s="107">
        <v>911</v>
      </c>
      <c r="G6" s="43">
        <v>625</v>
      </c>
      <c r="H6" s="137">
        <f>+G6/F6</f>
        <v>0.686059275521405</v>
      </c>
      <c r="I6" s="136">
        <f>H6/0.67</f>
        <v>1.0239690679423954</v>
      </c>
      <c r="J6" s="108">
        <v>11038.47</v>
      </c>
      <c r="K6" s="138">
        <f>(J6/9500)</f>
        <v>1.1619442105263158</v>
      </c>
    </row>
    <row r="7" spans="1:13" s="97" customFormat="1" ht="16.5" customHeight="1" x14ac:dyDescent="0.25">
      <c r="A7" s="17" t="s">
        <v>43</v>
      </c>
      <c r="B7" s="15">
        <v>4974</v>
      </c>
      <c r="C7" s="32">
        <v>3353</v>
      </c>
      <c r="D7" s="125">
        <f t="shared" ref="D7:D22" si="0">+C7/B7</f>
        <v>0.67410534780860476</v>
      </c>
      <c r="E7" s="126">
        <f>D7/0.635</f>
        <v>1.0615832248954407</v>
      </c>
      <c r="F7" s="32">
        <v>4070</v>
      </c>
      <c r="G7" s="44">
        <v>2940</v>
      </c>
      <c r="H7" s="129">
        <f t="shared" ref="H7:H22" si="1">+G7/F7</f>
        <v>0.72235872235872234</v>
      </c>
      <c r="I7" s="126">
        <f>H7/0.67</f>
        <v>1.0781473468040632</v>
      </c>
      <c r="J7" s="61">
        <v>15500.03</v>
      </c>
      <c r="K7" s="133">
        <f>(J7/9500)</f>
        <v>1.6315821052631581</v>
      </c>
    </row>
    <row r="8" spans="1:13" s="97" customFormat="1" ht="16.5" customHeight="1" x14ac:dyDescent="0.25">
      <c r="A8" s="17" t="s">
        <v>44</v>
      </c>
      <c r="B8" s="15">
        <v>3583</v>
      </c>
      <c r="C8" s="32">
        <v>2417</v>
      </c>
      <c r="D8" s="125">
        <f t="shared" si="0"/>
        <v>0.67457437901200112</v>
      </c>
      <c r="E8" s="126">
        <f t="shared" ref="E8:E20" si="2">D8/0.635</f>
        <v>1.0623218567118127</v>
      </c>
      <c r="F8" s="32">
        <v>3342</v>
      </c>
      <c r="G8" s="44">
        <v>2370</v>
      </c>
      <c r="H8" s="129">
        <f t="shared" si="1"/>
        <v>0.7091561938958707</v>
      </c>
      <c r="I8" s="126">
        <f t="shared" ref="I8:I20" si="3">H8/0.67</f>
        <v>1.0584420804415979</v>
      </c>
      <c r="J8" s="61">
        <v>12253.28</v>
      </c>
      <c r="K8" s="133">
        <f t="shared" ref="K8:K20" si="4">(J8/9500)</f>
        <v>1.2898189473684212</v>
      </c>
    </row>
    <row r="9" spans="1:13" s="97" customFormat="1" ht="16.5" customHeight="1" x14ac:dyDescent="0.25">
      <c r="A9" s="17" t="s">
        <v>45</v>
      </c>
      <c r="B9" s="15">
        <v>2727</v>
      </c>
      <c r="C9" s="32">
        <v>1768</v>
      </c>
      <c r="D9" s="125">
        <f t="shared" si="0"/>
        <v>0.64833149981664828</v>
      </c>
      <c r="E9" s="126">
        <f t="shared" si="2"/>
        <v>1.0209944879002335</v>
      </c>
      <c r="F9" s="32">
        <v>2587</v>
      </c>
      <c r="G9" s="44">
        <v>1847</v>
      </c>
      <c r="H9" s="129">
        <f t="shared" si="1"/>
        <v>0.71395438732122152</v>
      </c>
      <c r="I9" s="126">
        <f t="shared" si="3"/>
        <v>1.0656035631660021</v>
      </c>
      <c r="J9" s="61">
        <v>12816.439999999999</v>
      </c>
      <c r="K9" s="133">
        <f t="shared" si="4"/>
        <v>1.349098947368421</v>
      </c>
    </row>
    <row r="10" spans="1:13" s="97" customFormat="1" ht="16.5" customHeight="1" x14ac:dyDescent="0.25">
      <c r="A10" s="17" t="s">
        <v>72</v>
      </c>
      <c r="B10" s="15">
        <v>1113</v>
      </c>
      <c r="C10" s="32">
        <v>725</v>
      </c>
      <c r="D10" s="125">
        <f>IF(B10&gt;0,C10/B10,0)</f>
        <v>0.65139263252470803</v>
      </c>
      <c r="E10" s="126">
        <f t="shared" si="2"/>
        <v>1.0258151693302489</v>
      </c>
      <c r="F10" s="32">
        <v>1034</v>
      </c>
      <c r="G10" s="44">
        <v>693</v>
      </c>
      <c r="H10" s="129">
        <f>IF(F10&gt;0,G10/F10,0)</f>
        <v>0.67021276595744683</v>
      </c>
      <c r="I10" s="126">
        <f t="shared" si="3"/>
        <v>1.0003175611305175</v>
      </c>
      <c r="J10" s="61">
        <v>14400</v>
      </c>
      <c r="K10" s="133">
        <f t="shared" si="4"/>
        <v>1.5157894736842106</v>
      </c>
    </row>
    <row r="11" spans="1:13" s="97" customFormat="1" ht="16.5" customHeight="1" x14ac:dyDescent="0.25">
      <c r="A11" s="17" t="s">
        <v>47</v>
      </c>
      <c r="B11" s="15">
        <v>4316</v>
      </c>
      <c r="C11" s="32">
        <v>2867</v>
      </c>
      <c r="D11" s="125">
        <f t="shared" si="0"/>
        <v>0.6642724745134384</v>
      </c>
      <c r="E11" s="126">
        <f t="shared" si="2"/>
        <v>1.046098385060533</v>
      </c>
      <c r="F11" s="32">
        <v>4191</v>
      </c>
      <c r="G11" s="44">
        <v>3007</v>
      </c>
      <c r="H11" s="129">
        <f t="shared" si="1"/>
        <v>0.7174898592221427</v>
      </c>
      <c r="I11" s="126">
        <f t="shared" si="3"/>
        <v>1.0708803868987204</v>
      </c>
      <c r="J11" s="61">
        <v>13000</v>
      </c>
      <c r="K11" s="133">
        <f t="shared" si="4"/>
        <v>1.368421052631579</v>
      </c>
    </row>
    <row r="12" spans="1:13" s="97" customFormat="1" ht="16.5" customHeight="1" x14ac:dyDescent="0.25">
      <c r="A12" s="14" t="s">
        <v>73</v>
      </c>
      <c r="B12" s="15">
        <v>918</v>
      </c>
      <c r="C12" s="32">
        <v>571</v>
      </c>
      <c r="D12" s="125">
        <f t="shared" si="0"/>
        <v>0.62200435729847492</v>
      </c>
      <c r="E12" s="126">
        <f t="shared" si="2"/>
        <v>0.97953442094248022</v>
      </c>
      <c r="F12" s="32">
        <v>988</v>
      </c>
      <c r="G12" s="44">
        <v>700</v>
      </c>
      <c r="H12" s="129">
        <f t="shared" si="1"/>
        <v>0.708502024291498</v>
      </c>
      <c r="I12" s="126">
        <f t="shared" si="3"/>
        <v>1.0574657078977581</v>
      </c>
      <c r="J12" s="61">
        <v>10719.88</v>
      </c>
      <c r="K12" s="133">
        <f t="shared" si="4"/>
        <v>1.1284084210526315</v>
      </c>
    </row>
    <row r="13" spans="1:13" s="97" customFormat="1" ht="16.5" customHeight="1" x14ac:dyDescent="0.25">
      <c r="A13" s="17" t="s">
        <v>74</v>
      </c>
      <c r="B13" s="15">
        <v>2440</v>
      </c>
      <c r="C13" s="32">
        <v>1600</v>
      </c>
      <c r="D13" s="125">
        <f t="shared" si="0"/>
        <v>0.65573770491803274</v>
      </c>
      <c r="E13" s="126">
        <f t="shared" si="2"/>
        <v>1.032657803020524</v>
      </c>
      <c r="F13" s="32">
        <v>2226</v>
      </c>
      <c r="G13" s="44">
        <v>1558</v>
      </c>
      <c r="H13" s="129">
        <f t="shared" si="1"/>
        <v>0.69991015274034141</v>
      </c>
      <c r="I13" s="126">
        <f t="shared" si="3"/>
        <v>1.0446420190154349</v>
      </c>
      <c r="J13" s="61">
        <v>14902.36</v>
      </c>
      <c r="K13" s="133">
        <f t="shared" si="4"/>
        <v>1.5686694736842106</v>
      </c>
    </row>
    <row r="14" spans="1:13" s="97" customFormat="1" ht="16.5" customHeight="1" x14ac:dyDescent="0.25">
      <c r="A14" s="17" t="s">
        <v>75</v>
      </c>
      <c r="B14" s="15">
        <v>1604</v>
      </c>
      <c r="C14" s="32">
        <v>1099</v>
      </c>
      <c r="D14" s="125">
        <f t="shared" si="0"/>
        <v>0.68516209476309231</v>
      </c>
      <c r="E14" s="126">
        <f t="shared" si="2"/>
        <v>1.0789954248237674</v>
      </c>
      <c r="F14" s="32">
        <v>1714</v>
      </c>
      <c r="G14" s="44">
        <v>1181</v>
      </c>
      <c r="H14" s="129">
        <f t="shared" si="1"/>
        <v>0.6890315052508752</v>
      </c>
      <c r="I14" s="126">
        <f t="shared" si="3"/>
        <v>1.0284052317177241</v>
      </c>
      <c r="J14" s="61">
        <v>10860</v>
      </c>
      <c r="K14" s="133">
        <f t="shared" si="4"/>
        <v>1.1431578947368422</v>
      </c>
    </row>
    <row r="15" spans="1:13" s="97" customFormat="1" ht="16.5" customHeight="1" x14ac:dyDescent="0.25">
      <c r="A15" s="17" t="s">
        <v>51</v>
      </c>
      <c r="B15" s="15">
        <v>4254</v>
      </c>
      <c r="C15" s="32">
        <v>2898</v>
      </c>
      <c r="D15" s="125">
        <f t="shared" si="0"/>
        <v>0.68124118476727791</v>
      </c>
      <c r="E15" s="126">
        <f t="shared" si="2"/>
        <v>1.072820763413036</v>
      </c>
      <c r="F15" s="32">
        <v>4313</v>
      </c>
      <c r="G15" s="44">
        <v>3124</v>
      </c>
      <c r="H15" s="129">
        <f t="shared" si="1"/>
        <v>0.72432181776025972</v>
      </c>
      <c r="I15" s="126">
        <f t="shared" si="3"/>
        <v>1.0810773399406861</v>
      </c>
      <c r="J15" s="61">
        <v>9934.8050000000003</v>
      </c>
      <c r="K15" s="133">
        <f t="shared" si="4"/>
        <v>1.0457689473684211</v>
      </c>
    </row>
    <row r="16" spans="1:13" s="97" customFormat="1" ht="16.5" customHeight="1" x14ac:dyDescent="0.25">
      <c r="A16" s="17" t="s">
        <v>76</v>
      </c>
      <c r="B16" s="15">
        <v>3661</v>
      </c>
      <c r="C16" s="32">
        <v>2450</v>
      </c>
      <c r="D16" s="125">
        <f t="shared" si="0"/>
        <v>0.6692160611854685</v>
      </c>
      <c r="E16" s="126">
        <f t="shared" si="2"/>
        <v>1.0538835609219976</v>
      </c>
      <c r="F16" s="32">
        <v>3678</v>
      </c>
      <c r="G16" s="44">
        <v>2597</v>
      </c>
      <c r="H16" s="129">
        <f t="shared" si="1"/>
        <v>0.70609026644915718</v>
      </c>
      <c r="I16" s="126">
        <f t="shared" si="3"/>
        <v>1.0538660693271003</v>
      </c>
      <c r="J16" s="61">
        <v>13737.060000000001</v>
      </c>
      <c r="K16" s="133">
        <f t="shared" si="4"/>
        <v>1.4460063157894738</v>
      </c>
    </row>
    <row r="17" spans="1:12" s="97" customFormat="1" ht="16.5" customHeight="1" x14ac:dyDescent="0.25">
      <c r="A17" s="17" t="s">
        <v>53</v>
      </c>
      <c r="B17" s="15">
        <v>6497</v>
      </c>
      <c r="C17" s="32">
        <v>4193</v>
      </c>
      <c r="D17" s="125">
        <f t="shared" si="0"/>
        <v>0.6453747883638602</v>
      </c>
      <c r="E17" s="126">
        <f t="shared" si="2"/>
        <v>1.0163382493919058</v>
      </c>
      <c r="F17" s="32">
        <v>5519</v>
      </c>
      <c r="G17" s="44">
        <v>3918</v>
      </c>
      <c r="H17" s="129">
        <f t="shared" si="1"/>
        <v>0.70991121579996375</v>
      </c>
      <c r="I17" s="126">
        <f t="shared" si="3"/>
        <v>1.0595689788059159</v>
      </c>
      <c r="J17" s="61">
        <v>18541.53</v>
      </c>
      <c r="K17" s="133">
        <f t="shared" si="4"/>
        <v>1.9517399999999998</v>
      </c>
    </row>
    <row r="18" spans="1:12" s="97" customFormat="1" ht="16.5" customHeight="1" x14ac:dyDescent="0.25">
      <c r="A18" s="17" t="s">
        <v>77</v>
      </c>
      <c r="B18" s="15">
        <v>5864</v>
      </c>
      <c r="C18" s="32">
        <v>3740</v>
      </c>
      <c r="D18" s="125">
        <f>IF(B18&gt;0,C18/B18,0)</f>
        <v>0.63778990450204642</v>
      </c>
      <c r="E18" s="126">
        <f t="shared" si="2"/>
        <v>1.0043935503969235</v>
      </c>
      <c r="F18" s="32">
        <v>5440</v>
      </c>
      <c r="G18" s="44">
        <v>3776</v>
      </c>
      <c r="H18" s="129">
        <f>IF(F18&gt;0,G18/F18,0)</f>
        <v>0.69411764705882351</v>
      </c>
      <c r="I18" s="126">
        <f t="shared" si="3"/>
        <v>1.0359964881474977</v>
      </c>
      <c r="J18" s="61">
        <v>20075.849999999999</v>
      </c>
      <c r="K18" s="133">
        <f t="shared" si="4"/>
        <v>2.1132473684210527</v>
      </c>
    </row>
    <row r="19" spans="1:12" s="97" customFormat="1" ht="16.5" customHeight="1" x14ac:dyDescent="0.25">
      <c r="A19" s="17" t="s">
        <v>78</v>
      </c>
      <c r="B19" s="15">
        <v>2336</v>
      </c>
      <c r="C19" s="32">
        <v>1542</v>
      </c>
      <c r="D19" s="125">
        <f t="shared" si="0"/>
        <v>0.6601027397260274</v>
      </c>
      <c r="E19" s="126">
        <f t="shared" si="2"/>
        <v>1.0395318735842951</v>
      </c>
      <c r="F19" s="32">
        <v>2191</v>
      </c>
      <c r="G19" s="44">
        <v>1546</v>
      </c>
      <c r="H19" s="129">
        <f t="shared" si="1"/>
        <v>0.70561387494294847</v>
      </c>
      <c r="I19" s="126">
        <f t="shared" si="3"/>
        <v>1.0531550372282812</v>
      </c>
      <c r="J19" s="61">
        <v>14041.189999999999</v>
      </c>
      <c r="K19" s="133">
        <f t="shared" si="4"/>
        <v>1.4780199999999999</v>
      </c>
    </row>
    <row r="20" spans="1:12" s="97" customFormat="1" ht="16.5" customHeight="1" x14ac:dyDescent="0.25">
      <c r="A20" s="17" t="s">
        <v>56</v>
      </c>
      <c r="B20" s="15">
        <v>2727</v>
      </c>
      <c r="C20" s="32">
        <v>1751</v>
      </c>
      <c r="D20" s="125">
        <f t="shared" si="0"/>
        <v>0.64209754308764211</v>
      </c>
      <c r="E20" s="126">
        <f t="shared" si="2"/>
        <v>1.0111772332088853</v>
      </c>
      <c r="F20" s="32">
        <v>2565</v>
      </c>
      <c r="G20" s="44">
        <v>1824</v>
      </c>
      <c r="H20" s="129">
        <f t="shared" si="1"/>
        <v>0.71111111111111114</v>
      </c>
      <c r="I20" s="126">
        <f t="shared" si="3"/>
        <v>1.0613598673300166</v>
      </c>
      <c r="J20" s="61">
        <v>13606.26</v>
      </c>
      <c r="K20" s="133">
        <f t="shared" si="4"/>
        <v>1.4322378947368422</v>
      </c>
    </row>
    <row r="21" spans="1:12" s="97" customFormat="1" ht="16.5" customHeight="1" thickBot="1" x14ac:dyDescent="0.3">
      <c r="A21" s="18" t="s">
        <v>57</v>
      </c>
      <c r="B21" s="19">
        <v>4153</v>
      </c>
      <c r="C21" s="41">
        <v>2707</v>
      </c>
      <c r="D21" s="127">
        <f t="shared" si="0"/>
        <v>0.65181796291837224</v>
      </c>
      <c r="E21" s="126">
        <f>D21/0.635</f>
        <v>1.0264849809738146</v>
      </c>
      <c r="F21" s="34">
        <v>3510</v>
      </c>
      <c r="G21" s="70">
        <v>2486</v>
      </c>
      <c r="H21" s="130">
        <f t="shared" si="1"/>
        <v>0.70826210826210823</v>
      </c>
      <c r="I21" s="126">
        <f>H21/0.67</f>
        <v>1.0571076242718032</v>
      </c>
      <c r="J21" s="95">
        <v>16034.04</v>
      </c>
      <c r="K21" s="133">
        <f>(J21/9500)</f>
        <v>1.6877936842105263</v>
      </c>
    </row>
    <row r="22" spans="1:12" s="98" customFormat="1" ht="16.5" customHeight="1" thickBot="1" x14ac:dyDescent="0.3">
      <c r="A22" s="21" t="s">
        <v>79</v>
      </c>
      <c r="B22" s="22">
        <v>51982</v>
      </c>
      <c r="C22" s="42">
        <v>34224</v>
      </c>
      <c r="D22" s="128">
        <f t="shared" si="0"/>
        <v>0.6583817475279905</v>
      </c>
      <c r="E22" s="132">
        <f>D22/0.635</f>
        <v>1.0368216496503788</v>
      </c>
      <c r="F22" s="102">
        <v>48279</v>
      </c>
      <c r="G22" s="42">
        <v>34192</v>
      </c>
      <c r="H22" s="128">
        <f t="shared" si="1"/>
        <v>0.70821682304935896</v>
      </c>
      <c r="I22" s="132">
        <f>H22/0.67</f>
        <v>1.0570400344020283</v>
      </c>
      <c r="J22" s="103">
        <v>14125.625</v>
      </c>
      <c r="K22" s="134">
        <f>(J22/9500)</f>
        <v>1.4869078947368422</v>
      </c>
    </row>
    <row r="23" spans="1:12" s="98" customFormat="1" ht="16.5" customHeight="1" x14ac:dyDescent="0.25">
      <c r="A23" s="173" t="str">
        <f>'2 - Job Seeker'!A25:K25</f>
        <v>*State Labor Exchange Goals:   Q2 EE Rate = 63.5%    Q4 EE Rate = 67%    Median Earnings = $9500</v>
      </c>
      <c r="B23" s="199"/>
      <c r="C23" s="199"/>
      <c r="D23" s="199"/>
      <c r="E23" s="199"/>
      <c r="F23" s="199"/>
      <c r="G23" s="199"/>
      <c r="H23" s="199"/>
      <c r="I23" s="199"/>
      <c r="J23" s="199"/>
      <c r="K23" s="200"/>
      <c r="L23" s="101"/>
    </row>
    <row r="24" spans="1:12" s="99" customFormat="1" ht="123" customHeight="1" thickBot="1" x14ac:dyDescent="0.3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H10 D18 H1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39B83D9EC05746835EEFEAC1333386" ma:contentTypeVersion="15" ma:contentTypeDescription="Create a new document." ma:contentTypeScope="" ma:versionID="9b87e86b3de12bebb9efce8f64cfffa1">
  <xsd:schema xmlns:xsd="http://www.w3.org/2001/XMLSchema" xmlns:xs="http://www.w3.org/2001/XMLSchema" xmlns:p="http://schemas.microsoft.com/office/2006/metadata/properties" xmlns:ns2="a543ae4e-6060-48c8-a421-709023b87e3c" xmlns:ns3="b72976aa-e7d9-498e-b08a-d3d9e47e4056" targetNamespace="http://schemas.microsoft.com/office/2006/metadata/properties" ma:root="true" ma:fieldsID="452bff954519939619209d9b805b32fe" ns2:_="" ns3:_="">
    <xsd:import namespace="a543ae4e-6060-48c8-a421-709023b87e3c"/>
    <xsd:import namespace="b72976aa-e7d9-498e-b08a-d3d9e47e4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3ae4e-6060-48c8-a421-709023b8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976aa-e7d9-498e-b08a-d3d9e47e40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c7e6f66-5166-47a0-ad83-3c99a4fc2e00}" ma:internalName="TaxCatchAll" ma:showField="CatchAllData" ma:web="b72976aa-e7d9-498e-b08a-d3d9e47e40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72976aa-e7d9-498e-b08a-d3d9e47e4056" xsi:nil="true"/>
    <lcf76f155ced4ddcb4097134ff3c332f xmlns="a543ae4e-6060-48c8-a421-709023b87e3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4C6CF3C-0049-402D-8D78-7AD93C9E1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3ae4e-6060-48c8-a421-709023b87e3c"/>
    <ds:schemaRef ds:uri="b72976aa-e7d9-498e-b08a-d3d9e47e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388747-ADF0-4514-929B-D05696B94FC7}">
  <ds:schemaRefs>
    <ds:schemaRef ds:uri="http://www.w3.org/XML/1998/namespace"/>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b72976aa-e7d9-498e-b08a-d3d9e47e4056"/>
    <ds:schemaRef ds:uri="a543ae4e-6060-48c8-a421-709023b87e3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4.xml><?xml version="1.0" encoding="utf-8"?>
<ds:datastoreItem xmlns:ds="http://schemas.openxmlformats.org/officeDocument/2006/customXml" ds:itemID="{5970324A-6472-4C98-B66D-322CB3D6BA2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Boucher, Joan (DCS)</cp:lastModifiedBy>
  <cp:revision/>
  <dcterms:created xsi:type="dcterms:W3CDTF">2002-02-12T20:34:33Z</dcterms:created>
  <dcterms:modified xsi:type="dcterms:W3CDTF">2025-05-22T20:05:23Z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y fmtid="{D5CDD505-2E9C-101B-9397-08002B2CF9AE}" pid="11" name="MediaServiceImageTags">
    <vt:lpwstr/>
  </property>
  <property fmtid="{D5CDD505-2E9C-101B-9397-08002B2CF9AE}" pid="12" name="ContentTypeId">
    <vt:lpwstr>0x0101005739B83D9EC05746835EEFEAC1333386</vt:lpwstr>
  </property>
</Properties>
</file>