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showObjects="placeholders" defaultThemeVersion="124226"/>
  <mc:AlternateContent xmlns:mc="http://schemas.openxmlformats.org/markup-compatibility/2006">
    <mc:Choice Requires="x15">
      <x15ac:absPath xmlns:x15ac="http://schemas.microsoft.com/office/spreadsheetml/2010/11/ac" url="https://massgov.sharepoint.com/sites/EOL-MDCS-Teams/MDCS Documents/Departments/MIS/Analysis &amp; Reporting/Career Center Performance Reports/FY25 Reports/FY25 Q4 06302025/"/>
    </mc:Choice>
  </mc:AlternateContent>
  <xr:revisionPtr revIDLastSave="0" documentId="13_ncr:1_{93E35ECA-3BB8-4BCC-9922-4223E3A5900E}" xr6:coauthVersionLast="47" xr6:coauthVersionMax="47" xr10:uidLastSave="{00000000-0000-0000-0000-000000000000}"/>
  <bookViews>
    <workbookView xWindow="-120" yWindow="-120" windowWidth="19440" windowHeight="9705"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40" l="1"/>
  <c r="D12" i="18"/>
  <c r="E12" i="18" s="1"/>
  <c r="H12" i="18"/>
  <c r="I12" i="18"/>
  <c r="K12" i="18"/>
  <c r="D13" i="18"/>
  <c r="E13" i="18" s="1"/>
  <c r="H13" i="18"/>
  <c r="I13" i="18" s="1"/>
  <c r="K13" i="18"/>
  <c r="D14" i="18"/>
  <c r="E14" i="18" s="1"/>
  <c r="H14" i="18"/>
  <c r="I14" i="18" s="1"/>
  <c r="K14" i="18"/>
  <c r="D15" i="18"/>
  <c r="E15" i="18" s="1"/>
  <c r="H15" i="18"/>
  <c r="I15" i="18" s="1"/>
  <c r="K15" i="18"/>
  <c r="D16" i="18"/>
  <c r="E16" i="18" s="1"/>
  <c r="H16" i="18"/>
  <c r="I16" i="18" s="1"/>
  <c r="K16" i="18"/>
  <c r="D17" i="18"/>
  <c r="E17" i="18" s="1"/>
  <c r="H17" i="18"/>
  <c r="I17" i="18" s="1"/>
  <c r="K17" i="18"/>
  <c r="D18" i="18"/>
  <c r="E18" i="18"/>
  <c r="H18" i="18"/>
  <c r="I18" i="18"/>
  <c r="K18" i="18"/>
  <c r="D19" i="18"/>
  <c r="E19" i="18" s="1"/>
  <c r="H19" i="18"/>
  <c r="I19" i="18" s="1"/>
  <c r="K19" i="18"/>
  <c r="D20" i="18"/>
  <c r="E20" i="18"/>
  <c r="H20" i="18"/>
  <c r="I20" i="18" s="1"/>
  <c r="K20" i="18"/>
  <c r="D21" i="18"/>
  <c r="E21" i="18"/>
  <c r="H21" i="18"/>
  <c r="I21" i="18" s="1"/>
  <c r="K21" i="18"/>
  <c r="D22" i="18"/>
  <c r="E22" i="18" s="1"/>
  <c r="H22" i="18"/>
  <c r="I22" i="18"/>
  <c r="K22" i="18"/>
  <c r="D23" i="18"/>
  <c r="E23" i="18" s="1"/>
  <c r="H23" i="18"/>
  <c r="I23" i="18" s="1"/>
  <c r="K23" i="18"/>
  <c r="D24" i="18"/>
  <c r="E24" i="18" s="1"/>
  <c r="H24" i="18"/>
  <c r="I24" i="18" s="1"/>
  <c r="K24" i="18"/>
  <c r="K22" i="42"/>
  <c r="K21" i="42"/>
  <c r="K8" i="42"/>
  <c r="K9" i="42"/>
  <c r="K10" i="42"/>
  <c r="K11" i="42"/>
  <c r="K12" i="42"/>
  <c r="K13" i="42"/>
  <c r="K14" i="42"/>
  <c r="K15" i="42"/>
  <c r="K16" i="42"/>
  <c r="K17" i="42"/>
  <c r="K18" i="42"/>
  <c r="K19" i="42"/>
  <c r="K20" i="42"/>
  <c r="K7" i="42"/>
  <c r="K6" i="42"/>
  <c r="K22" i="41"/>
  <c r="K21" i="41"/>
  <c r="K8" i="41"/>
  <c r="K9" i="41"/>
  <c r="K10" i="41"/>
  <c r="K11" i="41"/>
  <c r="K12" i="41"/>
  <c r="K13" i="41"/>
  <c r="K14" i="41"/>
  <c r="K15" i="41"/>
  <c r="K16" i="41"/>
  <c r="K17" i="41"/>
  <c r="K18" i="41"/>
  <c r="K19" i="41"/>
  <c r="K20" i="41"/>
  <c r="K7" i="41"/>
  <c r="K6" i="41"/>
  <c r="K22" i="40"/>
  <c r="K21" i="40"/>
  <c r="K8" i="40"/>
  <c r="K9" i="40"/>
  <c r="K10" i="40"/>
  <c r="K11" i="40"/>
  <c r="K12" i="40"/>
  <c r="K13" i="40"/>
  <c r="K14" i="40"/>
  <c r="K15" i="40"/>
  <c r="K16" i="40"/>
  <c r="K17" i="40"/>
  <c r="K18" i="40"/>
  <c r="K19" i="40"/>
  <c r="K20" i="40"/>
  <c r="K7" i="40"/>
  <c r="K6" i="40"/>
  <c r="K22" i="39"/>
  <c r="K21" i="39"/>
  <c r="K8" i="39"/>
  <c r="K9" i="39"/>
  <c r="K10" i="39"/>
  <c r="K11" i="39"/>
  <c r="K12" i="39"/>
  <c r="K13" i="39"/>
  <c r="K14" i="39"/>
  <c r="K15" i="39"/>
  <c r="K16" i="39"/>
  <c r="K17" i="39"/>
  <c r="K18" i="39"/>
  <c r="K19" i="39"/>
  <c r="K20" i="39"/>
  <c r="K7" i="39"/>
  <c r="K6" i="39"/>
  <c r="K22" i="29"/>
  <c r="K21" i="29"/>
  <c r="K8" i="29"/>
  <c r="K9" i="29"/>
  <c r="K10" i="29"/>
  <c r="K11" i="29"/>
  <c r="K12" i="29"/>
  <c r="K13" i="29"/>
  <c r="K14" i="29"/>
  <c r="K15" i="29"/>
  <c r="K16" i="29"/>
  <c r="K17" i="29"/>
  <c r="K18" i="29"/>
  <c r="K19" i="29"/>
  <c r="K20" i="29"/>
  <c r="K7" i="29"/>
  <c r="K6" i="29"/>
  <c r="K8" i="37"/>
  <c r="K9" i="37"/>
  <c r="K10" i="37"/>
  <c r="K11" i="37"/>
  <c r="K12" i="37"/>
  <c r="K13" i="37"/>
  <c r="K14" i="37"/>
  <c r="K15" i="37"/>
  <c r="K16" i="37"/>
  <c r="K17" i="37"/>
  <c r="K18" i="37"/>
  <c r="K19" i="37"/>
  <c r="K20" i="37"/>
  <c r="K7" i="37"/>
  <c r="K6" i="37"/>
  <c r="K22" i="37"/>
  <c r="K21" i="37"/>
  <c r="K9" i="18"/>
  <c r="K10" i="18"/>
  <c r="K11" i="18"/>
  <c r="K8" i="18"/>
  <c r="H8" i="40"/>
  <c r="H6" i="40" l="1"/>
  <c r="H9" i="18" l="1"/>
  <c r="I9" i="18" s="1"/>
  <c r="H10" i="18"/>
  <c r="I10" i="18" s="1"/>
  <c r="H11" i="18"/>
  <c r="I11" i="18" s="1"/>
  <c r="L9" i="14" l="1"/>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E6" i="40"/>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<sst xmlns="http://schemas.openxmlformats.org/spreadsheetml/2006/main" count="372" uniqueCount="93">
  <si>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</si>
  <si>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</si>
  <si>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</si>
  <si>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</si>
  <si>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</si>
  <si>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</si>
  <si>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</si>
  <si>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</si>
  <si>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</si>
  <si>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</si>
  <si>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</si>
  <si>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</si>
  <si>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</si>
  <si>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</si>
  <si>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</si>
  <si>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</si>
  <si>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</si>
  <si>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</si>
  <si>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</si>
  <si>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</si>
  <si>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</si>
  <si>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</si>
  <si>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</si>
  <si>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</si>
  <si>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</si>
  <si>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</si>
  <si>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</si>
  <si>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</si>
  <si>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</si>
  <si>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</si>
  <si>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</si>
  <si>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</si>
  <si>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</si>
  <si>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</si>
  <si>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</si>
  <si>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</si>
  <si>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</si>
  <si>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</si>
  <si>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</si>
  <si>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</si>
  <si>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</si>
  <si>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</si>
  <si>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</si>
  <si>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</si>
  <si>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</si>
  <si>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</si>
  <si>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</si>
  <si>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</si>
  <si>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</si>
  <si>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</si>
  <si>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</si>
  <si>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</si>
  <si>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</si>
  <si>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</si>
  <si>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</si>
  <si>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</si>
  <si>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</si>
  <si>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</si>
  <si>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</si>
  <si>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</si>
  <si>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</si>
  <si>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</si>
  <si>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</si>
  <si>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</si>
  <si>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</si>
  <si>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</si>
  <si>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</si>
  <si>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</si>
  <si>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</si>
  <si>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</si>
  <si>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</si>
  <si>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</si>
  <si>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</si>
  <si>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</si>
  <si>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</si>
  <si>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</si>
  <si>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</si>
  <si>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</si>
  <si>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</si>
  <si>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</si>
  <si>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</si>
  <si>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</si>
  <si>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</si>
  <si>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</si>
  <si>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</si>
  <si>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</si>
  <si>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</si>
  <si>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</si>
  <si>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Labor Exchange Goals:   Q2 EE Rate = 63.5%    Q4 EE Rate = 67%    Median Earnings = $9500</t>
  </si>
  <si>
    <t>*State Veteran Goals:   Q2 EE Rate = 63%    Q4 EE Rate = 63%    Median Earnings = $9500</t>
  </si>
  <si>
    <t>*State Veteran Goals:   Q2 EE Rate = 56%    Q4 EE Rate = 56%    Median Earnings = $9500</t>
  </si>
  <si>
    <t>*State DVOP Goals:   Q2 EE Rate = 56%    Q4 EE Rate = 56%    Median Earnings = $9500</t>
  </si>
  <si>
    <t>FY25 QUARTER ENDING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</si>
</sst>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0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165" fontId="5" fillId="0" borderId="39" xfId="8" applyNumberFormat="1" applyFont="1" applyFill="1" applyBorder="1" applyAlignment="1">
      <alignment horizontal="center" vertical="center"/>
    </xf>
    <xf numFmtId="165" fontId="5" fillId="0" borderId="6" xfId="8" applyNumberFormat="1" applyFont="1" applyFill="1" applyBorder="1" applyAlignment="1">
      <alignment horizontal="center" vertical="center"/>
    </xf>
    <xf numFmtId="165" fontId="5" fillId="0" borderId="40" xfId="8" applyNumberFormat="1" applyFont="1" applyFill="1" applyBorder="1" applyAlignment="1">
      <alignment horizontal="center" vertical="center"/>
    </xf>
    <xf numFmtId="165" fontId="10" fillId="0" borderId="30" xfId="8" applyNumberFormat="1" applyFont="1" applyFill="1" applyBorder="1" applyAlignment="1">
      <alignment horizontal="center" vertical="center"/>
    </xf>
    <xf numFmtId="165" fontId="5" fillId="0" borderId="38" xfId="8" applyNumberFormat="1" applyFont="1" applyFill="1" applyBorder="1" applyAlignment="1">
      <alignment horizontal="center" vertical="center"/>
    </xf>
    <xf numFmtId="165" fontId="5" fillId="0" borderId="0" xfId="8" applyNumberFormat="1" applyFont="1" applyFill="1" applyBorder="1" applyAlignment="1">
      <alignment horizontal="center" vertical="center"/>
    </xf>
    <xf numFmtId="165" fontId="5" fillId="0" borderId="10" xfId="8" applyNumberFormat="1" applyFont="1" applyFill="1" applyBorder="1" applyAlignment="1">
      <alignment horizontal="center" vertical="center"/>
    </xf>
    <xf numFmtId="165" fontId="10" fillId="0" borderId="13" xfId="8" applyNumberFormat="1" applyFont="1" applyFill="1" applyBorder="1" applyAlignment="1">
      <alignment horizontal="center" vertical="center"/>
    </xf>
    <xf numFmtId="165" fontId="5" fillId="0" borderId="20" xfId="8" applyNumberFormat="1" applyFont="1" applyFill="1" applyBorder="1" applyAlignment="1">
      <alignment horizontal="center" vertical="center"/>
    </xf>
    <xf numFmtId="165" fontId="10" fillId="0" borderId="23" xfId="8" applyNumberFormat="1" applyFont="1" applyFill="1" applyBorder="1" applyAlignment="1">
      <alignment horizontal="center" vertical="center"/>
    </xf>
    <xf numFmtId="165" fontId="5" fillId="0" borderId="47" xfId="8" applyNumberFormat="1" applyFont="1" applyFill="1" applyBorder="1" applyAlignment="1">
      <alignment horizontal="center" vertical="center"/>
    </xf>
    <xf numFmtId="165" fontId="5" fillId="0" borderId="56" xfId="8" applyNumberFormat="1" applyFont="1" applyFill="1" applyBorder="1" applyAlignment="1">
      <alignment horizontal="center" vertical="center"/>
    </xf>
    <xf numFmtId="165" fontId="5" fillId="0" borderId="33" xfId="8" applyNumberFormat="1" applyFont="1" applyFill="1" applyBorder="1" applyAlignment="1">
      <alignment horizontal="center" vertical="center"/>
    </xf>
    <xf numFmtId="165" fontId="5" fillId="0" borderId="62" xfId="8" applyNumberFormat="1" applyFont="1" applyFill="1" applyBorder="1" applyAlignment="1">
      <alignment horizontal="center" vertical="center"/>
    </xf>
    <xf numFmtId="165" fontId="5" fillId="0" borderId="31" xfId="8" applyNumberFormat="1" applyFont="1" applyFill="1" applyBorder="1" applyAlignment="1">
      <alignment horizontal="center" vertical="center"/>
    </xf>
    <xf numFmtId="165" fontId="5" fillId="0" borderId="63" xfId="8" applyNumberFormat="1" applyFont="1" applyFill="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34" sqref="A34"/>
    </sheetView>
  </sheetViews>
  <sheetFormatPr defaultRowHeight="12.75" x14ac:dyDescent="0.2"/>
  <cols>
    <col min="9" max="9" width="9.28515625" customWidth="1"/>
  </cols>
  <sheetData>
    <row r="1" spans="1:14" ht="19.5" thickBot="1" x14ac:dyDescent="0.35">
      <c r="A1" s="115"/>
      <c r="B1" s="24"/>
      <c r="C1" s="24"/>
      <c r="D1" s="24"/>
      <c r="E1" s="24"/>
      <c r="F1" s="24"/>
      <c r="G1" s="24"/>
      <c r="H1" s="24"/>
      <c r="I1" s="24"/>
      <c r="J1" s="24"/>
      <c r="K1" s="24"/>
      <c r="L1" s="24"/>
      <c r="M1" s="24"/>
    </row>
    <row r="2" spans="1:14" ht="19.5" thickTop="1" x14ac:dyDescent="0.3">
      <c r="A2" s="12"/>
      <c r="B2" s="25"/>
      <c r="C2" s="25"/>
      <c r="D2" s="25"/>
      <c r="E2" s="25"/>
      <c r="F2" s="25"/>
      <c r="G2" s="25"/>
      <c r="H2" s="25"/>
      <c r="I2" s="25"/>
      <c r="J2" s="25"/>
      <c r="K2" s="25"/>
      <c r="L2" s="25"/>
      <c r="M2" s="26"/>
    </row>
    <row r="3" spans="1:14" ht="20.25" customHeight="1" x14ac:dyDescent="0.3">
      <c r="A3" s="141"/>
      <c r="B3" s="142"/>
      <c r="C3" s="142"/>
      <c r="D3" s="142"/>
      <c r="E3" s="142"/>
      <c r="F3" s="142"/>
      <c r="G3" s="142"/>
      <c r="H3" s="142"/>
      <c r="I3" s="142"/>
      <c r="J3" s="142"/>
      <c r="K3" s="142"/>
      <c r="L3" s="142"/>
      <c r="M3" s="143"/>
    </row>
    <row r="4" spans="1:14" ht="18.75" x14ac:dyDescent="0.3">
      <c r="A4" s="144" t="s">
        <v>0</v>
      </c>
      <c r="B4" s="145"/>
      <c r="C4" s="145"/>
      <c r="D4" s="145"/>
      <c r="E4" s="145"/>
      <c r="F4" s="145"/>
      <c r="G4" s="145"/>
      <c r="H4" s="145"/>
      <c r="I4" s="145"/>
      <c r="J4" s="145"/>
      <c r="K4" s="145"/>
      <c r="L4" s="145"/>
      <c r="M4" s="146"/>
    </row>
    <row r="5" spans="1:14" ht="18.75" x14ac:dyDescent="0.3">
      <c r="A5" s="144" t="s">
        <v>92</v>
      </c>
      <c r="B5" s="145"/>
      <c r="C5" s="145"/>
      <c r="D5" s="145"/>
      <c r="E5" s="145"/>
      <c r="F5" s="145"/>
      <c r="G5" s="145"/>
      <c r="H5" s="145"/>
      <c r="I5" s="145"/>
      <c r="J5" s="145"/>
      <c r="K5" s="145"/>
      <c r="L5" s="145"/>
      <c r="M5" s="146"/>
    </row>
    <row r="6" spans="1:14" ht="18.75" x14ac:dyDescent="0.3">
      <c r="A6" s="9"/>
      <c r="B6" s="24"/>
      <c r="C6" s="24"/>
      <c r="D6" s="24"/>
      <c r="E6" s="24"/>
      <c r="F6" s="24"/>
      <c r="G6" s="24"/>
      <c r="H6" s="24"/>
      <c r="I6" s="24"/>
      <c r="J6" s="24"/>
      <c r="K6" s="24"/>
      <c r="L6" s="24"/>
      <c r="M6" s="27"/>
    </row>
    <row r="7" spans="1:14" x14ac:dyDescent="0.2">
      <c r="A7" s="28"/>
      <c r="B7" s="24"/>
      <c r="C7" s="24"/>
      <c r="F7" s="24"/>
      <c r="G7" s="24"/>
      <c r="H7" s="24"/>
      <c r="I7" s="24"/>
      <c r="J7" s="24"/>
      <c r="K7" s="24"/>
      <c r="L7" s="24"/>
      <c r="M7" s="27"/>
    </row>
    <row r="8" spans="1:14" ht="18.75" x14ac:dyDescent="0.3">
      <c r="A8" s="10"/>
      <c r="B8" s="24"/>
      <c r="C8" s="24"/>
      <c r="D8" s="55" t="s">
        <v>1</v>
      </c>
      <c r="E8" s="24"/>
      <c r="F8" s="24"/>
      <c r="G8" s="24"/>
      <c r="H8" s="24"/>
      <c r="I8" s="24"/>
      <c r="J8" s="24"/>
      <c r="K8" s="24"/>
      <c r="L8" s="24"/>
      <c r="M8" s="27"/>
    </row>
    <row r="9" spans="1:14" ht="15.75" x14ac:dyDescent="0.25">
      <c r="A9" s="28"/>
      <c r="B9" s="24"/>
      <c r="C9" s="24"/>
      <c r="D9" s="24"/>
      <c r="E9" s="24"/>
      <c r="F9" s="8"/>
      <c r="G9" s="8"/>
      <c r="H9" s="8"/>
      <c r="I9" s="8"/>
      <c r="J9" s="8"/>
      <c r="K9" s="8"/>
      <c r="L9" s="8"/>
      <c r="M9" s="13"/>
    </row>
    <row r="10" spans="1:14" ht="15.75" x14ac:dyDescent="0.25">
      <c r="A10" s="10"/>
      <c r="B10" s="24"/>
      <c r="C10" s="24"/>
      <c r="D10" s="24"/>
      <c r="E10" s="8" t="s">
        <v>2</v>
      </c>
      <c r="F10" s="24"/>
      <c r="G10" s="24"/>
      <c r="H10" s="24"/>
      <c r="I10" s="24"/>
      <c r="J10" s="24"/>
      <c r="K10" s="24"/>
      <c r="L10" s="24"/>
      <c r="M10" s="27"/>
      <c r="N10" s="8"/>
    </row>
    <row r="11" spans="1:14" x14ac:dyDescent="0.2">
      <c r="A11" s="28"/>
      <c r="B11" s="24"/>
      <c r="C11" s="24"/>
      <c r="D11" s="24"/>
      <c r="E11" s="24"/>
      <c r="F11" s="24"/>
      <c r="G11" s="24"/>
      <c r="H11" s="24"/>
      <c r="I11" s="24"/>
      <c r="J11" s="24"/>
      <c r="K11" s="24"/>
      <c r="L11" s="24"/>
      <c r="M11" s="27"/>
    </row>
    <row r="12" spans="1:14" ht="18.75" x14ac:dyDescent="0.3">
      <c r="A12" s="10"/>
      <c r="B12" s="24"/>
      <c r="C12" s="24"/>
      <c r="D12" s="55" t="s">
        <v>3</v>
      </c>
      <c r="E12" s="24"/>
      <c r="F12" s="24"/>
      <c r="G12" s="24"/>
      <c r="H12" s="24"/>
      <c r="I12" s="24"/>
      <c r="J12" s="24"/>
      <c r="K12" s="24"/>
      <c r="L12" s="24"/>
      <c r="M12" s="27"/>
    </row>
    <row r="13" spans="1:14" ht="15.75" customHeight="1" x14ac:dyDescent="0.25">
      <c r="A13" s="28"/>
      <c r="B13" s="39"/>
      <c r="C13" s="39"/>
      <c r="D13" s="110"/>
      <c r="E13" s="24"/>
      <c r="F13" s="39"/>
      <c r="G13" s="24"/>
      <c r="H13" s="24"/>
      <c r="I13" s="24"/>
      <c r="J13" s="24"/>
      <c r="K13" s="24"/>
      <c r="L13" s="24"/>
      <c r="M13" s="27"/>
    </row>
    <row r="14" spans="1:14" ht="12.75" customHeight="1" x14ac:dyDescent="0.25">
      <c r="A14" s="28"/>
      <c r="B14" s="39"/>
      <c r="C14" s="39"/>
      <c r="D14" s="110"/>
      <c r="E14" s="24"/>
      <c r="F14" s="39"/>
      <c r="G14" s="24"/>
      <c r="H14" s="24"/>
      <c r="I14" s="24"/>
      <c r="J14" s="24"/>
      <c r="K14" s="24"/>
      <c r="L14" s="24"/>
      <c r="M14" s="27"/>
    </row>
    <row r="15" spans="1:14" ht="15.75" x14ac:dyDescent="0.25">
      <c r="A15" s="28"/>
      <c r="B15" s="40"/>
      <c r="C15" s="24"/>
      <c r="D15" s="39"/>
      <c r="E15" s="39" t="s">
        <v>4</v>
      </c>
      <c r="F15" s="24"/>
      <c r="G15" s="24"/>
      <c r="H15" s="24"/>
      <c r="I15" s="24"/>
      <c r="J15" s="24"/>
      <c r="K15" s="24"/>
      <c r="L15" s="24"/>
      <c r="M15" s="27"/>
    </row>
    <row r="16" spans="1:14" ht="12.75" customHeight="1" x14ac:dyDescent="0.25">
      <c r="A16" s="28"/>
      <c r="B16" s="8"/>
      <c r="C16" s="8"/>
      <c r="D16" s="24"/>
      <c r="E16" s="24"/>
      <c r="F16" s="24"/>
      <c r="G16" s="24"/>
      <c r="H16" s="24"/>
      <c r="I16" s="24"/>
      <c r="J16" s="24"/>
      <c r="K16" s="24"/>
      <c r="L16" s="24"/>
      <c r="M16" s="27"/>
    </row>
    <row r="17" spans="1:13" ht="15.75" x14ac:dyDescent="0.25">
      <c r="A17" s="28"/>
      <c r="B17" s="40"/>
      <c r="C17" s="24"/>
      <c r="D17" s="8"/>
      <c r="E17" s="8" t="s">
        <v>5</v>
      </c>
      <c r="F17" s="24"/>
      <c r="G17" s="24"/>
      <c r="H17" s="24"/>
      <c r="I17" s="24"/>
      <c r="J17" s="24"/>
      <c r="K17" s="24"/>
      <c r="L17" s="24"/>
      <c r="M17" s="27"/>
    </row>
    <row r="18" spans="1:13" ht="12.75" customHeight="1" x14ac:dyDescent="0.25">
      <c r="A18" s="28"/>
      <c r="B18" s="8"/>
      <c r="C18" s="8"/>
      <c r="D18" s="24"/>
      <c r="E18" s="24"/>
      <c r="F18" s="24"/>
      <c r="G18" s="24"/>
      <c r="H18" s="24"/>
      <c r="I18" s="24"/>
      <c r="J18" s="24"/>
      <c r="K18" s="24"/>
      <c r="L18" s="24"/>
      <c r="M18" s="27"/>
    </row>
    <row r="19" spans="1:13" ht="15.75" x14ac:dyDescent="0.25">
      <c r="A19" s="28"/>
      <c r="B19" s="40"/>
      <c r="C19" s="24"/>
      <c r="D19" s="8"/>
      <c r="E19" s="8" t="s">
        <v>6</v>
      </c>
      <c r="F19" s="24"/>
      <c r="G19" s="24"/>
      <c r="H19" s="24"/>
      <c r="I19" s="24"/>
      <c r="J19" s="24"/>
      <c r="K19" s="24"/>
      <c r="L19" s="24"/>
      <c r="M19" s="27"/>
    </row>
    <row r="20" spans="1:13" ht="12.75" customHeight="1" x14ac:dyDescent="0.25">
      <c r="A20" s="28"/>
      <c r="B20" s="8"/>
      <c r="C20" s="8"/>
      <c r="D20" s="24"/>
      <c r="E20" s="24"/>
      <c r="F20" s="24"/>
      <c r="G20" s="24"/>
      <c r="H20" s="24"/>
      <c r="I20" s="24"/>
      <c r="J20" s="24"/>
      <c r="K20" s="24"/>
      <c r="L20" s="24"/>
      <c r="M20" s="27"/>
    </row>
    <row r="21" spans="1:13" ht="15.75" x14ac:dyDescent="0.25">
      <c r="A21" s="28"/>
      <c r="B21" s="40"/>
      <c r="C21" s="24"/>
      <c r="D21" s="8"/>
      <c r="E21" s="8" t="s">
        <v>7</v>
      </c>
      <c r="F21" s="24"/>
      <c r="G21" s="24"/>
      <c r="H21" s="24"/>
      <c r="I21" s="24"/>
      <c r="J21" s="24"/>
      <c r="K21" s="24"/>
      <c r="L21" s="24"/>
      <c r="M21" s="27"/>
    </row>
    <row r="22" spans="1:13" ht="12.75" customHeight="1" x14ac:dyDescent="0.25">
      <c r="A22" s="28"/>
      <c r="B22" s="8"/>
      <c r="C22" s="8"/>
      <c r="D22" s="24"/>
      <c r="E22" s="24"/>
      <c r="F22" s="24"/>
      <c r="G22" s="24"/>
      <c r="H22" s="24"/>
      <c r="I22" s="24"/>
      <c r="J22" s="24"/>
      <c r="K22" s="24"/>
      <c r="L22" s="24"/>
      <c r="M22" s="27"/>
    </row>
    <row r="23" spans="1:13" ht="15.75" x14ac:dyDescent="0.25">
      <c r="A23" s="28"/>
      <c r="B23" s="40"/>
      <c r="C23" s="24"/>
      <c r="D23" s="8"/>
      <c r="E23" s="8" t="s">
        <v>8</v>
      </c>
      <c r="F23" s="24"/>
      <c r="G23" s="24"/>
      <c r="H23" s="24"/>
      <c r="I23" s="24"/>
      <c r="J23" s="24"/>
      <c r="K23" s="24"/>
      <c r="L23" s="24"/>
      <c r="M23" s="27"/>
    </row>
    <row r="24" spans="1:13" ht="12.75" customHeight="1" x14ac:dyDescent="0.25">
      <c r="A24" s="28"/>
      <c r="B24" s="8"/>
      <c r="C24" s="8"/>
      <c r="D24" s="24"/>
      <c r="E24" s="24"/>
      <c r="F24" s="24"/>
      <c r="G24" s="24"/>
      <c r="H24" s="24"/>
      <c r="I24" s="24"/>
      <c r="J24" s="24"/>
      <c r="K24" s="24"/>
      <c r="L24" s="24"/>
      <c r="M24" s="27"/>
    </row>
    <row r="25" spans="1:13" ht="15.75" x14ac:dyDescent="0.25">
      <c r="A25" s="28"/>
      <c r="B25" s="40"/>
      <c r="C25" s="24"/>
      <c r="D25" s="8"/>
      <c r="E25" s="8" t="s">
        <v>9</v>
      </c>
      <c r="F25" s="24"/>
      <c r="G25" s="24"/>
      <c r="H25" s="24"/>
      <c r="I25" s="24"/>
      <c r="J25" s="24"/>
      <c r="K25" s="24"/>
      <c r="L25" s="24"/>
      <c r="M25" s="27"/>
    </row>
    <row r="26" spans="1:13" ht="15.75" x14ac:dyDescent="0.25">
      <c r="A26" s="10"/>
      <c r="B26" s="24"/>
      <c r="C26" s="24"/>
      <c r="D26" s="24"/>
      <c r="E26" s="24"/>
      <c r="F26" s="24"/>
      <c r="G26" s="24"/>
      <c r="H26" s="24"/>
      <c r="I26" s="24"/>
      <c r="J26" s="24"/>
      <c r="K26" s="24"/>
      <c r="L26" s="24"/>
      <c r="M26" s="27"/>
    </row>
    <row r="27" spans="1:13" ht="15.75" x14ac:dyDescent="0.25">
      <c r="A27" s="109"/>
      <c r="B27" s="24"/>
      <c r="C27" s="24"/>
      <c r="D27" s="24"/>
      <c r="E27" s="8" t="s">
        <v>10</v>
      </c>
      <c r="F27" s="114"/>
      <c r="G27" s="24"/>
      <c r="H27" s="24"/>
      <c r="I27" s="24"/>
      <c r="J27" s="24"/>
      <c r="K27" s="24"/>
      <c r="L27" s="24"/>
      <c r="M27" s="27"/>
    </row>
    <row r="28" spans="1:13" x14ac:dyDescent="0.2">
      <c r="A28" s="11"/>
      <c r="B28" s="24"/>
      <c r="C28" s="24"/>
      <c r="D28" s="24"/>
      <c r="L28" s="24"/>
      <c r="M28" s="27"/>
    </row>
    <row r="29" spans="1:13" x14ac:dyDescent="0.2">
      <c r="A29" s="11"/>
      <c r="B29" s="24"/>
      <c r="C29" s="24"/>
      <c r="D29" s="24"/>
      <c r="E29" s="24"/>
      <c r="F29" s="24"/>
      <c r="G29" s="24"/>
      <c r="H29" s="24"/>
      <c r="I29" s="24"/>
      <c r="J29" s="24"/>
      <c r="L29" s="24"/>
      <c r="M29" s="27"/>
    </row>
    <row r="30" spans="1:13" x14ac:dyDescent="0.2">
      <c r="A30" s="111" t="s">
        <v>11</v>
      </c>
      <c r="B30" s="24"/>
      <c r="C30" s="24"/>
      <c r="D30" s="24"/>
      <c r="F30" s="24"/>
      <c r="G30" s="24"/>
      <c r="H30" s="24"/>
      <c r="I30" s="24"/>
      <c r="J30" s="24"/>
      <c r="L30" s="24"/>
      <c r="M30" s="27"/>
    </row>
    <row r="31" spans="1:13" ht="15.75" x14ac:dyDescent="0.25">
      <c r="A31" s="111" t="s">
        <v>12</v>
      </c>
      <c r="B31" s="24"/>
      <c r="C31" s="24"/>
      <c r="D31" s="24"/>
      <c r="E31" s="8"/>
      <c r="F31" s="24"/>
      <c r="G31" s="24"/>
      <c r="H31" s="24"/>
      <c r="I31" s="24"/>
      <c r="J31" s="24"/>
      <c r="L31" s="24"/>
      <c r="M31" s="27"/>
    </row>
    <row r="32" spans="1:13" ht="16.5" thickBot="1" x14ac:dyDescent="0.3">
      <c r="A32" s="29"/>
      <c r="B32" s="30"/>
      <c r="C32" s="30"/>
      <c r="D32" s="30"/>
      <c r="E32" s="100"/>
      <c r="F32" s="30"/>
      <c r="G32" s="30"/>
      <c r="H32" s="30"/>
      <c r="I32" s="30"/>
      <c r="J32" s="30"/>
      <c r="K32" s="30"/>
      <c r="L32" s="30"/>
      <c r="M32" s="31"/>
    </row>
    <row r="33" spans="13:13" ht="13.5" thickTop="1" x14ac:dyDescent="0.2"/>
    <row r="35" spans="13:13" x14ac:dyDescent="0.2">
      <c r="M35" s="105"/>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Normal="100" workbookViewId="0">
      <selection activeCell="A26" sqref="A26"/>
    </sheetView>
  </sheetViews>
  <sheetFormatPr defaultColWidth="9.140625" defaultRowHeight="12.75" x14ac:dyDescent="0.2"/>
  <cols>
    <col min="1" max="1" width="14" style="2" customWidth="1"/>
    <col min="2" max="2" width="9.140625" style="2"/>
    <col min="3" max="3" width="8.140625" style="2" customWidth="1"/>
    <col min="4" max="6" width="7.7109375" style="2" customWidth="1"/>
    <col min="7" max="7" width="7.7109375" style="4" customWidth="1"/>
    <col min="8" max="14" width="7.7109375" style="2" customWidth="1"/>
    <col min="15" max="15" width="0" style="2" hidden="1" customWidth="1"/>
    <col min="16" max="16384" width="9.140625" style="2"/>
  </cols>
  <sheetData>
    <row r="1" spans="1:14" ht="15.75" x14ac:dyDescent="0.25">
      <c r="A1" s="153" t="s">
        <v>0</v>
      </c>
      <c r="B1" s="154"/>
      <c r="C1" s="154"/>
      <c r="D1" s="154"/>
      <c r="E1" s="154"/>
      <c r="F1" s="154"/>
      <c r="G1" s="154"/>
      <c r="H1" s="154"/>
      <c r="I1" s="154"/>
      <c r="J1" s="154"/>
      <c r="K1" s="154"/>
      <c r="L1" s="154"/>
      <c r="M1" s="154"/>
      <c r="N1" s="155"/>
    </row>
    <row r="2" spans="1:14" ht="15.75" x14ac:dyDescent="0.2">
      <c r="A2" s="150" t="s">
        <v>92</v>
      </c>
      <c r="B2" s="151"/>
      <c r="C2" s="151"/>
      <c r="D2" s="151"/>
      <c r="E2" s="151"/>
      <c r="F2" s="151"/>
      <c r="G2" s="151"/>
      <c r="H2" s="151"/>
      <c r="I2" s="151"/>
      <c r="J2" s="151"/>
      <c r="K2" s="151"/>
      <c r="L2" s="151"/>
      <c r="M2" s="151"/>
      <c r="N2" s="152"/>
    </row>
    <row r="3" spans="1:14" ht="16.5" thickBot="1" x14ac:dyDescent="0.25">
      <c r="A3" s="147" t="s">
        <v>13</v>
      </c>
      <c r="B3" s="148"/>
      <c r="C3" s="148"/>
      <c r="D3" s="148"/>
      <c r="E3" s="148"/>
      <c r="F3" s="148"/>
      <c r="G3" s="148"/>
      <c r="H3" s="148"/>
      <c r="I3" s="148"/>
      <c r="J3" s="148"/>
      <c r="K3" s="148"/>
      <c r="L3" s="148"/>
      <c r="M3" s="148"/>
      <c r="N3" s="149"/>
    </row>
    <row r="4" spans="1:14" x14ac:dyDescent="0.2">
      <c r="A4" s="45" t="s">
        <v>14</v>
      </c>
      <c r="B4" s="48" t="s">
        <v>15</v>
      </c>
      <c r="C4" s="49" t="s">
        <v>16</v>
      </c>
      <c r="D4" s="50" t="s">
        <v>17</v>
      </c>
      <c r="E4" s="52" t="s">
        <v>18</v>
      </c>
      <c r="F4" s="67" t="s">
        <v>19</v>
      </c>
      <c r="G4" s="87" t="s">
        <v>20</v>
      </c>
      <c r="H4" s="88" t="s">
        <v>21</v>
      </c>
      <c r="I4" s="51" t="s">
        <v>22</v>
      </c>
      <c r="J4" s="67" t="s">
        <v>23</v>
      </c>
      <c r="K4" s="68" t="s">
        <v>24</v>
      </c>
      <c r="L4" s="50" t="s">
        <v>25</v>
      </c>
      <c r="M4" s="51" t="s">
        <v>26</v>
      </c>
      <c r="N4" s="48" t="s">
        <v>27</v>
      </c>
    </row>
    <row r="5" spans="1:14" x14ac:dyDescent="0.2">
      <c r="A5" s="156" t="s">
        <v>28</v>
      </c>
      <c r="B5" s="76"/>
      <c r="C5" s="77"/>
      <c r="D5" s="78"/>
      <c r="E5" s="89"/>
      <c r="F5" s="79"/>
      <c r="G5" s="92"/>
      <c r="H5" s="93"/>
      <c r="I5" s="77"/>
      <c r="J5" s="79"/>
      <c r="K5" s="80" t="s">
        <v>29</v>
      </c>
      <c r="L5" s="78"/>
      <c r="M5" s="77" t="s">
        <v>30</v>
      </c>
      <c r="N5" s="81"/>
    </row>
    <row r="6" spans="1:14" x14ac:dyDescent="0.2">
      <c r="A6" s="157"/>
      <c r="B6" s="76" t="s">
        <v>31</v>
      </c>
      <c r="C6" s="77"/>
      <c r="D6" s="78" t="s">
        <v>32</v>
      </c>
      <c r="E6" s="89"/>
      <c r="F6" s="79" t="s">
        <v>32</v>
      </c>
      <c r="G6" s="91"/>
      <c r="H6" s="78" t="s">
        <v>32</v>
      </c>
      <c r="I6" s="77" t="s">
        <v>33</v>
      </c>
      <c r="J6" s="79" t="s">
        <v>32</v>
      </c>
      <c r="K6" s="80" t="s">
        <v>33</v>
      </c>
      <c r="L6" s="78" t="s">
        <v>32</v>
      </c>
      <c r="M6" s="77" t="s">
        <v>33</v>
      </c>
      <c r="N6" s="81" t="s">
        <v>32</v>
      </c>
    </row>
    <row r="7" spans="1:14" x14ac:dyDescent="0.2">
      <c r="A7" s="157"/>
      <c r="B7" s="76" t="s">
        <v>34</v>
      </c>
      <c r="C7" s="77" t="s">
        <v>35</v>
      </c>
      <c r="D7" s="78" t="s">
        <v>36</v>
      </c>
      <c r="E7" s="89"/>
      <c r="F7" s="79" t="s">
        <v>36</v>
      </c>
      <c r="G7" s="91" t="s">
        <v>29</v>
      </c>
      <c r="H7" s="78" t="s">
        <v>31</v>
      </c>
      <c r="I7" s="77" t="s">
        <v>37</v>
      </c>
      <c r="J7" s="79" t="s">
        <v>31</v>
      </c>
      <c r="K7" s="80" t="s">
        <v>37</v>
      </c>
      <c r="L7" s="78" t="s">
        <v>29</v>
      </c>
      <c r="M7" s="77" t="s">
        <v>38</v>
      </c>
      <c r="N7" s="81" t="s">
        <v>30</v>
      </c>
    </row>
    <row r="8" spans="1:14" ht="13.5" thickBot="1" x14ac:dyDescent="0.25">
      <c r="A8" s="158"/>
      <c r="B8" s="82" t="s">
        <v>39</v>
      </c>
      <c r="C8" s="75" t="s">
        <v>40</v>
      </c>
      <c r="D8" s="83" t="s">
        <v>39</v>
      </c>
      <c r="E8" s="90" t="s">
        <v>33</v>
      </c>
      <c r="F8" s="84" t="s">
        <v>39</v>
      </c>
      <c r="G8" s="85" t="s">
        <v>33</v>
      </c>
      <c r="H8" s="83" t="s">
        <v>33</v>
      </c>
      <c r="I8" s="75" t="s">
        <v>30</v>
      </c>
      <c r="J8" s="84" t="s">
        <v>33</v>
      </c>
      <c r="K8" s="85" t="s">
        <v>30</v>
      </c>
      <c r="L8" s="83" t="s">
        <v>33</v>
      </c>
      <c r="M8" s="75" t="s">
        <v>41</v>
      </c>
      <c r="N8" s="86" t="s">
        <v>33</v>
      </c>
    </row>
    <row r="9" spans="1:14" ht="17.25" customHeight="1" x14ac:dyDescent="0.2">
      <c r="A9" s="14" t="s">
        <v>42</v>
      </c>
      <c r="B9" s="62">
        <v>3571</v>
      </c>
      <c r="C9" s="32">
        <v>1678</v>
      </c>
      <c r="D9" s="16">
        <f>+C9/B9</f>
        <v>0.46989638756650798</v>
      </c>
      <c r="E9" s="44">
        <v>142</v>
      </c>
      <c r="F9" s="72">
        <f t="shared" ref="F9:F25" si="0">+E9/B9</f>
        <v>3.9764771772612714E-2</v>
      </c>
      <c r="G9" s="44">
        <v>20</v>
      </c>
      <c r="H9" s="16">
        <f>+G9/E9</f>
        <v>0.14084507042253522</v>
      </c>
      <c r="I9" s="44">
        <v>39</v>
      </c>
      <c r="J9" s="71">
        <f>I9/E9</f>
        <v>0.27464788732394368</v>
      </c>
      <c r="K9" s="44">
        <v>14</v>
      </c>
      <c r="L9" s="16">
        <f>+K9/G9</f>
        <v>0.7</v>
      </c>
      <c r="M9" s="44">
        <v>34</v>
      </c>
      <c r="N9" s="104">
        <f>M9/I9</f>
        <v>0.87179487179487181</v>
      </c>
    </row>
    <row r="10" spans="1:14" ht="17.25" customHeight="1" x14ac:dyDescent="0.2">
      <c r="A10" s="17" t="s">
        <v>43</v>
      </c>
      <c r="B10" s="63">
        <v>14380</v>
      </c>
      <c r="C10" s="32">
        <v>6863</v>
      </c>
      <c r="D10" s="16">
        <f t="shared" ref="D10:D23" si="1">+C10/B10</f>
        <v>0.47726008344923504</v>
      </c>
      <c r="E10" s="44">
        <v>268</v>
      </c>
      <c r="F10" s="72">
        <f t="shared" si="0"/>
        <v>1.8636995827538246E-2</v>
      </c>
      <c r="G10" s="44">
        <v>74</v>
      </c>
      <c r="H10" s="16">
        <f t="shared" ref="H10:H25" si="2">+G10/E10</f>
        <v>0.27611940298507465</v>
      </c>
      <c r="I10" s="44">
        <v>44</v>
      </c>
      <c r="J10" s="72">
        <f>I10/E10</f>
        <v>0.16417910447761194</v>
      </c>
      <c r="K10" s="44">
        <v>34</v>
      </c>
      <c r="L10" s="16">
        <f t="shared" ref="L10:L25" si="3">+K10/G10</f>
        <v>0.45945945945945948</v>
      </c>
      <c r="M10" s="44">
        <v>35</v>
      </c>
      <c r="N10" s="33">
        <f>M10/I10</f>
        <v>0.79545454545454541</v>
      </c>
    </row>
    <row r="11" spans="1:14" ht="17.25" customHeight="1" x14ac:dyDescent="0.2">
      <c r="A11" s="17" t="s">
        <v>44</v>
      </c>
      <c r="B11" s="63">
        <v>8035</v>
      </c>
      <c r="C11" s="32">
        <v>5185</v>
      </c>
      <c r="D11" s="16">
        <f t="shared" si="1"/>
        <v>0.64530180460485376</v>
      </c>
      <c r="E11" s="44">
        <v>297</v>
      </c>
      <c r="F11" s="72">
        <f t="shared" si="0"/>
        <v>3.6963285625388927E-2</v>
      </c>
      <c r="G11" s="44">
        <v>58</v>
      </c>
      <c r="H11" s="16">
        <f t="shared" si="2"/>
        <v>0.19528619528619529</v>
      </c>
      <c r="I11" s="44">
        <v>43</v>
      </c>
      <c r="J11" s="112">
        <f t="shared" ref="J11:J25" si="4">I11/E11</f>
        <v>0.14478114478114479</v>
      </c>
      <c r="K11" s="44">
        <v>29</v>
      </c>
      <c r="L11" s="16">
        <f t="shared" si="3"/>
        <v>0.5</v>
      </c>
      <c r="M11" s="44">
        <v>22</v>
      </c>
      <c r="N11" s="33">
        <f t="shared" ref="N11:N23" si="5">M11/I11</f>
        <v>0.51162790697674421</v>
      </c>
    </row>
    <row r="12" spans="1:14" ht="17.25" customHeight="1" x14ac:dyDescent="0.2">
      <c r="A12" s="17" t="s">
        <v>45</v>
      </c>
      <c r="B12" s="63">
        <v>7092</v>
      </c>
      <c r="C12" s="32">
        <v>4182</v>
      </c>
      <c r="D12" s="16">
        <f t="shared" si="1"/>
        <v>0.58967851099830793</v>
      </c>
      <c r="E12" s="44">
        <v>205</v>
      </c>
      <c r="F12" s="72">
        <f t="shared" si="0"/>
        <v>2.8905809362662155E-2</v>
      </c>
      <c r="G12" s="44">
        <v>26</v>
      </c>
      <c r="H12" s="16">
        <f t="shared" si="2"/>
        <v>0.12682926829268293</v>
      </c>
      <c r="I12" s="44">
        <v>15</v>
      </c>
      <c r="J12" s="112">
        <f t="shared" si="4"/>
        <v>7.3170731707317069E-2</v>
      </c>
      <c r="K12" s="44">
        <v>8</v>
      </c>
      <c r="L12" s="16">
        <f t="shared" si="3"/>
        <v>0.30769230769230771</v>
      </c>
      <c r="M12" s="44">
        <v>15</v>
      </c>
      <c r="N12" s="33">
        <f t="shared" si="5"/>
        <v>1</v>
      </c>
    </row>
    <row r="13" spans="1:14" ht="17.25" customHeight="1" x14ac:dyDescent="0.2">
      <c r="A13" s="17" t="s">
        <v>46</v>
      </c>
      <c r="B13" s="63">
        <v>2821</v>
      </c>
      <c r="C13" s="32">
        <v>1814</v>
      </c>
      <c r="D13" s="16">
        <f t="shared" si="1"/>
        <v>0.64303438496986887</v>
      </c>
      <c r="E13" s="44">
        <v>139</v>
      </c>
      <c r="F13" s="72">
        <f t="shared" si="0"/>
        <v>4.9273307337823466E-2</v>
      </c>
      <c r="G13" s="44">
        <v>28</v>
      </c>
      <c r="H13" s="16">
        <f t="shared" si="2"/>
        <v>0.20143884892086331</v>
      </c>
      <c r="I13" s="44">
        <v>35</v>
      </c>
      <c r="J13" s="112">
        <f t="shared" si="4"/>
        <v>0.25179856115107913</v>
      </c>
      <c r="K13" s="44">
        <v>18</v>
      </c>
      <c r="L13" s="16">
        <f t="shared" si="3"/>
        <v>0.6428571428571429</v>
      </c>
      <c r="M13" s="44">
        <v>32</v>
      </c>
      <c r="N13" s="33">
        <f t="shared" si="5"/>
        <v>0.91428571428571426</v>
      </c>
    </row>
    <row r="14" spans="1:14" ht="17.25" customHeight="1" x14ac:dyDescent="0.2">
      <c r="A14" s="17" t="s">
        <v>47</v>
      </c>
      <c r="B14" s="63">
        <v>9028</v>
      </c>
      <c r="C14" s="64">
        <v>5849</v>
      </c>
      <c r="D14" s="16">
        <f t="shared" si="1"/>
        <v>0.6478732831191848</v>
      </c>
      <c r="E14" s="69">
        <v>373</v>
      </c>
      <c r="F14" s="72">
        <f t="shared" si="0"/>
        <v>4.1315906070004432E-2</v>
      </c>
      <c r="G14" s="69">
        <v>84</v>
      </c>
      <c r="H14" s="16">
        <f t="shared" si="2"/>
        <v>0.22520107238605899</v>
      </c>
      <c r="I14" s="69">
        <v>95</v>
      </c>
      <c r="J14" s="112">
        <f t="shared" si="4"/>
        <v>0.2546916890080429</v>
      </c>
      <c r="K14" s="69">
        <v>50</v>
      </c>
      <c r="L14" s="16">
        <f t="shared" si="3"/>
        <v>0.59523809523809523</v>
      </c>
      <c r="M14" s="69">
        <v>77</v>
      </c>
      <c r="N14" s="33">
        <f t="shared" si="5"/>
        <v>0.81052631578947365</v>
      </c>
    </row>
    <row r="15" spans="1:14" ht="17.25" customHeight="1" x14ac:dyDescent="0.2">
      <c r="A15" s="14" t="s">
        <v>48</v>
      </c>
      <c r="B15" s="62">
        <v>2942</v>
      </c>
      <c r="C15" s="32">
        <v>1577</v>
      </c>
      <c r="D15" s="16">
        <f t="shared" si="1"/>
        <v>0.53602991162474511</v>
      </c>
      <c r="E15" s="44">
        <v>121</v>
      </c>
      <c r="F15" s="72">
        <f t="shared" si="0"/>
        <v>4.1128484024473146E-2</v>
      </c>
      <c r="G15" s="44">
        <v>31</v>
      </c>
      <c r="H15" s="16">
        <f t="shared" si="2"/>
        <v>0.256198347107438</v>
      </c>
      <c r="I15" s="44">
        <v>46</v>
      </c>
      <c r="J15" s="112">
        <f t="shared" si="4"/>
        <v>0.38016528925619836</v>
      </c>
      <c r="K15" s="44">
        <v>24</v>
      </c>
      <c r="L15" s="16">
        <f t="shared" si="3"/>
        <v>0.77419354838709675</v>
      </c>
      <c r="M15" s="44">
        <v>28</v>
      </c>
      <c r="N15" s="33">
        <f t="shared" si="5"/>
        <v>0.60869565217391308</v>
      </c>
    </row>
    <row r="16" spans="1:14" ht="17.25" customHeight="1" x14ac:dyDescent="0.2">
      <c r="A16" s="17" t="s">
        <v>49</v>
      </c>
      <c r="B16" s="63">
        <v>8858</v>
      </c>
      <c r="C16" s="32">
        <v>4179</v>
      </c>
      <c r="D16" s="16">
        <f t="shared" si="1"/>
        <v>0.47177692481372768</v>
      </c>
      <c r="E16" s="44">
        <v>217</v>
      </c>
      <c r="F16" s="72">
        <f t="shared" si="0"/>
        <v>2.4497629261684355E-2</v>
      </c>
      <c r="G16" s="44">
        <v>46</v>
      </c>
      <c r="H16" s="16">
        <f t="shared" si="2"/>
        <v>0.2119815668202765</v>
      </c>
      <c r="I16" s="44">
        <v>29</v>
      </c>
      <c r="J16" s="112">
        <f t="shared" si="4"/>
        <v>0.13364055299539171</v>
      </c>
      <c r="K16" s="44">
        <v>14</v>
      </c>
      <c r="L16" s="16">
        <f t="shared" si="3"/>
        <v>0.30434782608695654</v>
      </c>
      <c r="M16" s="44">
        <v>24</v>
      </c>
      <c r="N16" s="33">
        <f t="shared" si="5"/>
        <v>0.82758620689655171</v>
      </c>
    </row>
    <row r="17" spans="1:14" ht="17.25" customHeight="1" x14ac:dyDescent="0.2">
      <c r="A17" s="17" t="s">
        <v>50</v>
      </c>
      <c r="B17" s="63">
        <v>4114</v>
      </c>
      <c r="C17" s="32">
        <v>2025</v>
      </c>
      <c r="D17" s="16">
        <f t="shared" si="1"/>
        <v>0.49222168206125427</v>
      </c>
      <c r="E17" s="44">
        <v>178</v>
      </c>
      <c r="F17" s="72">
        <f t="shared" si="0"/>
        <v>4.3266893534273217E-2</v>
      </c>
      <c r="G17" s="44">
        <v>68</v>
      </c>
      <c r="H17" s="16">
        <f t="shared" si="2"/>
        <v>0.38202247191011235</v>
      </c>
      <c r="I17" s="44">
        <v>84</v>
      </c>
      <c r="J17" s="112">
        <f t="shared" si="4"/>
        <v>0.47191011235955055</v>
      </c>
      <c r="K17" s="44">
        <v>47</v>
      </c>
      <c r="L17" s="16">
        <f t="shared" si="3"/>
        <v>0.69117647058823528</v>
      </c>
      <c r="M17" s="44">
        <v>76</v>
      </c>
      <c r="N17" s="33">
        <f>IF(M17&gt;0,M17/I17,0)</f>
        <v>0.90476190476190477</v>
      </c>
    </row>
    <row r="18" spans="1:14" ht="17.25" customHeight="1" x14ac:dyDescent="0.2">
      <c r="A18" s="17" t="s">
        <v>51</v>
      </c>
      <c r="B18" s="63">
        <v>18589</v>
      </c>
      <c r="C18" s="32">
        <v>7141</v>
      </c>
      <c r="D18" s="16">
        <f t="shared" si="1"/>
        <v>0.38415191780084995</v>
      </c>
      <c r="E18" s="44">
        <v>392</v>
      </c>
      <c r="F18" s="72">
        <f t="shared" si="0"/>
        <v>2.108774006132659E-2</v>
      </c>
      <c r="G18" s="44">
        <v>41</v>
      </c>
      <c r="H18" s="16">
        <f t="shared" si="2"/>
        <v>0.10459183673469388</v>
      </c>
      <c r="I18" s="44">
        <v>56</v>
      </c>
      <c r="J18" s="112">
        <f t="shared" si="4"/>
        <v>0.14285714285714285</v>
      </c>
      <c r="K18" s="44">
        <v>16</v>
      </c>
      <c r="L18" s="16">
        <f t="shared" si="3"/>
        <v>0.3902439024390244</v>
      </c>
      <c r="M18" s="44">
        <v>45</v>
      </c>
      <c r="N18" s="33">
        <f t="shared" si="5"/>
        <v>0.8035714285714286</v>
      </c>
    </row>
    <row r="19" spans="1:14" ht="17.25" customHeight="1" x14ac:dyDescent="0.2">
      <c r="A19" s="17" t="s">
        <v>52</v>
      </c>
      <c r="B19" s="63">
        <v>7622</v>
      </c>
      <c r="C19" s="32">
        <v>4711</v>
      </c>
      <c r="D19" s="16">
        <f t="shared" si="1"/>
        <v>0.61807924429283656</v>
      </c>
      <c r="E19" s="44">
        <v>171</v>
      </c>
      <c r="F19" s="72">
        <f t="shared" si="0"/>
        <v>2.2435056415638938E-2</v>
      </c>
      <c r="G19" s="44">
        <v>36</v>
      </c>
      <c r="H19" s="16">
        <f t="shared" si="2"/>
        <v>0.21052631578947367</v>
      </c>
      <c r="I19" s="44">
        <v>31</v>
      </c>
      <c r="J19" s="112">
        <f t="shared" si="4"/>
        <v>0.18128654970760233</v>
      </c>
      <c r="K19" s="44">
        <v>17</v>
      </c>
      <c r="L19" s="16">
        <f t="shared" si="3"/>
        <v>0.47222222222222221</v>
      </c>
      <c r="M19" s="44">
        <v>27</v>
      </c>
      <c r="N19" s="33">
        <f t="shared" si="5"/>
        <v>0.87096774193548387</v>
      </c>
    </row>
    <row r="20" spans="1:14" ht="17.25" customHeight="1" x14ac:dyDescent="0.2">
      <c r="A20" s="17" t="s">
        <v>53</v>
      </c>
      <c r="B20" s="63">
        <v>10626</v>
      </c>
      <c r="C20" s="32">
        <v>8329</v>
      </c>
      <c r="D20" s="16">
        <f t="shared" si="1"/>
        <v>0.78383210991906649</v>
      </c>
      <c r="E20" s="44">
        <v>324</v>
      </c>
      <c r="F20" s="72">
        <f t="shared" si="0"/>
        <v>3.0491247882552232E-2</v>
      </c>
      <c r="G20" s="44">
        <v>59</v>
      </c>
      <c r="H20" s="16">
        <f t="shared" si="2"/>
        <v>0.18209876543209877</v>
      </c>
      <c r="I20" s="44">
        <v>88</v>
      </c>
      <c r="J20" s="112">
        <f t="shared" si="4"/>
        <v>0.27160493827160492</v>
      </c>
      <c r="K20" s="44">
        <v>29</v>
      </c>
      <c r="L20" s="16">
        <f t="shared" si="3"/>
        <v>0.49152542372881358</v>
      </c>
      <c r="M20" s="44">
        <v>20</v>
      </c>
      <c r="N20" s="33">
        <f t="shared" si="5"/>
        <v>0.22727272727272727</v>
      </c>
    </row>
    <row r="21" spans="1:14" ht="17.25" customHeight="1" x14ac:dyDescent="0.2">
      <c r="A21" s="17" t="s">
        <v>54</v>
      </c>
      <c r="B21" s="63">
        <v>10405</v>
      </c>
      <c r="C21" s="32">
        <v>7714</v>
      </c>
      <c r="D21" s="16">
        <f t="shared" si="1"/>
        <v>0.7413743392599712</v>
      </c>
      <c r="E21" s="44">
        <v>298</v>
      </c>
      <c r="F21" s="72">
        <f t="shared" si="0"/>
        <v>2.8640076886112444E-2</v>
      </c>
      <c r="G21" s="44">
        <v>60</v>
      </c>
      <c r="H21" s="16">
        <f t="shared" si="2"/>
        <v>0.20134228187919462</v>
      </c>
      <c r="I21" s="44">
        <v>70</v>
      </c>
      <c r="J21" s="112">
        <f t="shared" si="4"/>
        <v>0.2348993288590604</v>
      </c>
      <c r="K21" s="44">
        <v>36</v>
      </c>
      <c r="L21" s="16">
        <f t="shared" si="3"/>
        <v>0.6</v>
      </c>
      <c r="M21" s="44">
        <v>56</v>
      </c>
      <c r="N21" s="33">
        <f t="shared" si="5"/>
        <v>0.8</v>
      </c>
    </row>
    <row r="22" spans="1:14" ht="17.25" customHeight="1" x14ac:dyDescent="0.2">
      <c r="A22" s="17" t="s">
        <v>55</v>
      </c>
      <c r="B22" s="63">
        <v>4335</v>
      </c>
      <c r="C22" s="32">
        <v>2927</v>
      </c>
      <c r="D22" s="16">
        <f t="shared" si="1"/>
        <v>0.67520184544405992</v>
      </c>
      <c r="E22" s="44">
        <v>166</v>
      </c>
      <c r="F22" s="72">
        <f t="shared" si="0"/>
        <v>3.8292964244521339E-2</v>
      </c>
      <c r="G22" s="44">
        <v>38</v>
      </c>
      <c r="H22" s="16">
        <f t="shared" si="2"/>
        <v>0.2289156626506024</v>
      </c>
      <c r="I22" s="44">
        <v>35</v>
      </c>
      <c r="J22" s="112">
        <f t="shared" si="4"/>
        <v>0.21084337349397592</v>
      </c>
      <c r="K22" s="44">
        <v>22</v>
      </c>
      <c r="L22" s="16">
        <f t="shared" si="3"/>
        <v>0.57894736842105265</v>
      </c>
      <c r="M22" s="44">
        <v>27</v>
      </c>
      <c r="N22" s="33">
        <f t="shared" si="5"/>
        <v>0.77142857142857146</v>
      </c>
    </row>
    <row r="23" spans="1:14" ht="17.25" customHeight="1" x14ac:dyDescent="0.2">
      <c r="A23" s="17" t="s">
        <v>56</v>
      </c>
      <c r="B23" s="63">
        <v>5262</v>
      </c>
      <c r="C23" s="32">
        <v>3331</v>
      </c>
      <c r="D23" s="16">
        <f t="shared" si="1"/>
        <v>0.63302926643861646</v>
      </c>
      <c r="E23" s="44">
        <v>144</v>
      </c>
      <c r="F23" s="72">
        <f t="shared" si="0"/>
        <v>2.7366020524515394E-2</v>
      </c>
      <c r="G23" s="44">
        <v>18</v>
      </c>
      <c r="H23" s="16">
        <f t="shared" si="2"/>
        <v>0.125</v>
      </c>
      <c r="I23" s="44">
        <v>17</v>
      </c>
      <c r="J23" s="112">
        <f t="shared" si="4"/>
        <v>0.11805555555555555</v>
      </c>
      <c r="K23" s="44">
        <v>5</v>
      </c>
      <c r="L23" s="16">
        <f t="shared" si="3"/>
        <v>0.27777777777777779</v>
      </c>
      <c r="M23" s="44">
        <v>16</v>
      </c>
      <c r="N23" s="33">
        <f t="shared" si="5"/>
        <v>0.94117647058823528</v>
      </c>
    </row>
    <row r="24" spans="1:14" ht="17.25" customHeight="1" thickBot="1" x14ac:dyDescent="0.25">
      <c r="A24" s="17" t="s">
        <v>57</v>
      </c>
      <c r="B24" s="65">
        <v>8657</v>
      </c>
      <c r="C24" s="34">
        <v>6414</v>
      </c>
      <c r="D24" s="20">
        <f>+C24/B24</f>
        <v>0.74090331523622499</v>
      </c>
      <c r="E24" s="70">
        <v>292</v>
      </c>
      <c r="F24" s="73">
        <f t="shared" si="0"/>
        <v>3.3729929536791034E-2</v>
      </c>
      <c r="G24" s="70">
        <v>42</v>
      </c>
      <c r="H24" s="20">
        <f t="shared" si="2"/>
        <v>0.14383561643835616</v>
      </c>
      <c r="I24" s="70">
        <v>32</v>
      </c>
      <c r="J24" s="113">
        <f t="shared" si="4"/>
        <v>0.1095890410958904</v>
      </c>
      <c r="K24" s="70">
        <v>10</v>
      </c>
      <c r="L24" s="20">
        <f t="shared" si="3"/>
        <v>0.23809523809523808</v>
      </c>
      <c r="M24" s="70">
        <v>29</v>
      </c>
      <c r="N24" s="33">
        <f>M24/I24</f>
        <v>0.90625</v>
      </c>
    </row>
    <row r="25" spans="1:14" ht="17.25" customHeight="1" thickBot="1" x14ac:dyDescent="0.25">
      <c r="A25" s="94" t="s">
        <v>58</v>
      </c>
      <c r="B25" s="66">
        <v>126337</v>
      </c>
      <c r="C25" s="35">
        <v>73919</v>
      </c>
      <c r="D25" s="23">
        <f>+C25/B25</f>
        <v>0.58509383632665013</v>
      </c>
      <c r="E25" s="42">
        <v>3727</v>
      </c>
      <c r="F25" s="74">
        <f t="shared" si="0"/>
        <v>2.9500463047246649E-2</v>
      </c>
      <c r="G25" s="42">
        <v>729</v>
      </c>
      <c r="H25" s="23">
        <f t="shared" si="2"/>
        <v>0.19559967802522135</v>
      </c>
      <c r="I25" s="42">
        <v>759</v>
      </c>
      <c r="J25" s="74">
        <f t="shared" si="4"/>
        <v>0.20364904749127985</v>
      </c>
      <c r="K25" s="42">
        <v>373</v>
      </c>
      <c r="L25" s="23">
        <f t="shared" si="3"/>
        <v>0.51165980795610422</v>
      </c>
      <c r="M25" s="42">
        <v>563</v>
      </c>
      <c r="N25" s="36">
        <f>+M25/I25</f>
        <v>0.74176548089591565</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ignoredErrors>
    <ignoredError sqref="N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90" zoomScaleNormal="90" workbookViewId="0">
      <pane ySplit="7" topLeftCell="A16" activePane="bottomLeft" state="frozen"/>
      <selection activeCell="C1" sqref="C1"/>
      <selection pane="bottomLeft" activeCell="A27" sqref="A27"/>
    </sheetView>
  </sheetViews>
  <sheetFormatPr defaultColWidth="9.140625" defaultRowHeight="12.75" x14ac:dyDescent="0.2"/>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x14ac:dyDescent="0.2">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
      <c r="A2" s="150" t="str">
        <f>'1- Populations in Cohort'!A2:N2</f>
        <v>FY25 QUARTER ENDING JUNE 30, 2025</v>
      </c>
      <c r="B2" s="165"/>
      <c r="C2" s="165"/>
      <c r="D2" s="165"/>
      <c r="E2" s="165"/>
      <c r="F2" s="165"/>
      <c r="G2" s="165"/>
      <c r="H2" s="165"/>
      <c r="I2" s="165"/>
      <c r="J2" s="165"/>
      <c r="K2" s="166"/>
      <c r="L2" s="6"/>
      <c r="M2" s="6"/>
      <c r="N2" s="6"/>
    </row>
    <row r="3" spans="1:14" s="1" customFormat="1" ht="18.75" customHeight="1" thickBot="1" x14ac:dyDescent="0.25">
      <c r="A3" s="167" t="s">
        <v>59</v>
      </c>
      <c r="B3" s="168"/>
      <c r="C3" s="168"/>
      <c r="D3" s="168"/>
      <c r="E3" s="168"/>
      <c r="F3" s="168"/>
      <c r="G3" s="168"/>
      <c r="H3" s="168"/>
      <c r="I3" s="168"/>
      <c r="J3" s="168"/>
      <c r="K3" s="169"/>
      <c r="L3" s="6"/>
      <c r="M3" s="6"/>
      <c r="N3" s="6"/>
    </row>
    <row r="4" spans="1:14" s="1" customFormat="1" x14ac:dyDescent="0.2">
      <c r="A4" s="45" t="s">
        <v>14</v>
      </c>
      <c r="B4" s="53" t="s">
        <v>15</v>
      </c>
      <c r="C4" s="46" t="s">
        <v>16</v>
      </c>
      <c r="D4" s="46" t="s">
        <v>17</v>
      </c>
      <c r="E4" s="47" t="s">
        <v>18</v>
      </c>
      <c r="F4" s="54" t="s">
        <v>60</v>
      </c>
      <c r="G4" s="46" t="s">
        <v>20</v>
      </c>
      <c r="H4" s="46" t="s">
        <v>61</v>
      </c>
      <c r="I4" s="47" t="s">
        <v>22</v>
      </c>
      <c r="J4" s="52" t="s">
        <v>62</v>
      </c>
      <c r="K4" s="58" t="s">
        <v>24</v>
      </c>
    </row>
    <row r="5" spans="1:14" s="3" customFormat="1" x14ac:dyDescent="0.2">
      <c r="A5" s="177" t="s">
        <v>63</v>
      </c>
      <c r="B5" s="180" t="s">
        <v>64</v>
      </c>
      <c r="C5" s="183" t="s">
        <v>65</v>
      </c>
      <c r="D5" s="183" t="s">
        <v>66</v>
      </c>
      <c r="E5" s="159" t="s">
        <v>67</v>
      </c>
      <c r="F5" s="180" t="s">
        <v>68</v>
      </c>
      <c r="G5" s="183" t="s">
        <v>69</v>
      </c>
      <c r="H5" s="183" t="s">
        <v>70</v>
      </c>
      <c r="I5" s="159" t="s">
        <v>67</v>
      </c>
      <c r="J5" s="186" t="s">
        <v>71</v>
      </c>
      <c r="K5" s="159" t="s">
        <v>67</v>
      </c>
    </row>
    <row r="6" spans="1:14" s="3" customFormat="1" x14ac:dyDescent="0.2">
      <c r="A6" s="178"/>
      <c r="B6" s="181"/>
      <c r="C6" s="184"/>
      <c r="D6" s="184"/>
      <c r="E6" s="160"/>
      <c r="F6" s="181"/>
      <c r="G6" s="184"/>
      <c r="H6" s="184"/>
      <c r="I6" s="160"/>
      <c r="J6" s="187"/>
      <c r="K6" s="160"/>
    </row>
    <row r="7" spans="1:14" s="3" customFormat="1" ht="13.5" thickBot="1" x14ac:dyDescent="0.25">
      <c r="A7" s="179"/>
      <c r="B7" s="182"/>
      <c r="C7" s="185"/>
      <c r="D7" s="185"/>
      <c r="E7" s="161"/>
      <c r="F7" s="182"/>
      <c r="G7" s="185"/>
      <c r="H7" s="185"/>
      <c r="I7" s="161"/>
      <c r="J7" s="188"/>
      <c r="K7" s="161"/>
    </row>
    <row r="8" spans="1:14" s="3" customFormat="1" ht="17.25" customHeight="1" x14ac:dyDescent="0.2">
      <c r="A8" s="14" t="s">
        <v>42</v>
      </c>
      <c r="B8" s="15">
        <v>2735</v>
      </c>
      <c r="C8" s="32">
        <v>1749</v>
      </c>
      <c r="D8" s="125">
        <f>+C8/B8</f>
        <v>0.63948811700182817</v>
      </c>
      <c r="E8" s="126">
        <f>D8/0.635</f>
        <v>1.0070679007902805</v>
      </c>
      <c r="F8" s="32">
        <v>2619</v>
      </c>
      <c r="G8" s="43">
        <v>1689</v>
      </c>
      <c r="H8" s="129">
        <f>+G8/F8</f>
        <v>0.64490263459335628</v>
      </c>
      <c r="I8" s="126">
        <f>H8/0.67</f>
        <v>0.96254124566172572</v>
      </c>
      <c r="J8" s="60">
        <v>8900</v>
      </c>
      <c r="K8" s="133">
        <f>(J8/9500)</f>
        <v>0.93684210526315792</v>
      </c>
    </row>
    <row r="9" spans="1:14" s="3" customFormat="1" ht="17.25" customHeight="1" x14ac:dyDescent="0.2">
      <c r="A9" s="17" t="s">
        <v>43</v>
      </c>
      <c r="B9" s="15">
        <v>11978</v>
      </c>
      <c r="C9" s="32">
        <v>7581</v>
      </c>
      <c r="D9" s="125">
        <f t="shared" ref="D9:D24" si="0">+C9/B9</f>
        <v>0.63291033561529475</v>
      </c>
      <c r="E9" s="126">
        <f t="shared" ref="E9:E24" si="1">D9/0.635</f>
        <v>0.99670918994534607</v>
      </c>
      <c r="F9" s="32">
        <v>9944</v>
      </c>
      <c r="G9" s="44">
        <v>6634</v>
      </c>
      <c r="H9" s="129">
        <f t="shared" ref="H9:H24" si="2">+G9/F9</f>
        <v>0.66713596138374898</v>
      </c>
      <c r="I9" s="126">
        <f t="shared" ref="I9:I24" si="3">H9/0.67</f>
        <v>0.9957253154981327</v>
      </c>
      <c r="J9" s="61">
        <v>11880.92</v>
      </c>
      <c r="K9" s="133">
        <f t="shared" ref="K9:K23" si="4">(J9/9500)</f>
        <v>1.2506231578947369</v>
      </c>
    </row>
    <row r="10" spans="1:14" s="3" customFormat="1" ht="17.25" customHeight="1" x14ac:dyDescent="0.2">
      <c r="A10" s="17" t="s">
        <v>44</v>
      </c>
      <c r="B10" s="15">
        <v>7021</v>
      </c>
      <c r="C10" s="32">
        <v>4574</v>
      </c>
      <c r="D10" s="125">
        <f t="shared" si="0"/>
        <v>0.65147414898162659</v>
      </c>
      <c r="E10" s="126">
        <f t="shared" si="1"/>
        <v>1.0259435417033489</v>
      </c>
      <c r="F10" s="32">
        <v>6092</v>
      </c>
      <c r="G10" s="44">
        <v>4280</v>
      </c>
      <c r="H10" s="129">
        <f t="shared" si="2"/>
        <v>0.70256073539067632</v>
      </c>
      <c r="I10" s="126">
        <f t="shared" si="3"/>
        <v>1.0485981125233974</v>
      </c>
      <c r="J10" s="61">
        <v>10012.9</v>
      </c>
      <c r="K10" s="133">
        <f t="shared" si="4"/>
        <v>1.0539894736842106</v>
      </c>
    </row>
    <row r="11" spans="1:14" s="3" customFormat="1" ht="17.25" customHeight="1" x14ac:dyDescent="0.2">
      <c r="A11" s="17" t="s">
        <v>45</v>
      </c>
      <c r="B11" s="15">
        <v>5905</v>
      </c>
      <c r="C11" s="32">
        <v>3954</v>
      </c>
      <c r="D11" s="125">
        <f t="shared" si="0"/>
        <v>0.66960203217612191</v>
      </c>
      <c r="E11" s="126">
        <f t="shared" si="1"/>
        <v>1.0544913892537353</v>
      </c>
      <c r="F11" s="32">
        <v>5135</v>
      </c>
      <c r="G11" s="44">
        <v>3617</v>
      </c>
      <c r="H11" s="129">
        <f t="shared" si="2"/>
        <v>0.70438169425511199</v>
      </c>
      <c r="I11" s="126">
        <f t="shared" si="3"/>
        <v>1.051315961574794</v>
      </c>
      <c r="J11" s="61">
        <v>10626.77</v>
      </c>
      <c r="K11" s="133">
        <f t="shared" si="4"/>
        <v>1.1186073684210527</v>
      </c>
    </row>
    <row r="12" spans="1:14" s="3" customFormat="1" ht="17.25" customHeight="1" x14ac:dyDescent="0.2">
      <c r="A12" s="17" t="s">
        <v>72</v>
      </c>
      <c r="B12" s="15">
        <v>2452</v>
      </c>
      <c r="C12" s="32">
        <v>1561</v>
      </c>
      <c r="D12" s="125">
        <f t="shared" si="0"/>
        <v>0.63662316476345837</v>
      </c>
      <c r="E12" s="126">
        <f t="shared" si="1"/>
        <v>1.0025561649818242</v>
      </c>
      <c r="F12" s="32">
        <v>2327</v>
      </c>
      <c r="G12" s="44">
        <v>1457</v>
      </c>
      <c r="H12" s="129">
        <f t="shared" si="2"/>
        <v>0.62612806188225179</v>
      </c>
      <c r="I12" s="126">
        <f t="shared" si="3"/>
        <v>0.93451949534664436</v>
      </c>
      <c r="J12" s="61">
        <v>11455.66</v>
      </c>
      <c r="K12" s="133">
        <f t="shared" si="4"/>
        <v>1.2058589473684211</v>
      </c>
    </row>
    <row r="13" spans="1:14" s="3" customFormat="1" ht="17.25" customHeight="1" x14ac:dyDescent="0.2">
      <c r="A13" s="17" t="s">
        <v>47</v>
      </c>
      <c r="B13" s="15">
        <v>8447</v>
      </c>
      <c r="C13" s="32">
        <v>5606</v>
      </c>
      <c r="D13" s="125">
        <f t="shared" si="0"/>
        <v>0.66366757428672907</v>
      </c>
      <c r="E13" s="126">
        <f t="shared" si="1"/>
        <v>1.0451457862783136</v>
      </c>
      <c r="F13" s="32">
        <v>7560</v>
      </c>
      <c r="G13" s="44">
        <v>5288</v>
      </c>
      <c r="H13" s="129">
        <f t="shared" si="2"/>
        <v>0.69947089947089947</v>
      </c>
      <c r="I13" s="126">
        <f t="shared" si="3"/>
        <v>1.0439864171207454</v>
      </c>
      <c r="J13" s="61">
        <v>11148.875</v>
      </c>
      <c r="K13" s="133">
        <f t="shared" si="4"/>
        <v>1.1735657894736842</v>
      </c>
    </row>
    <row r="14" spans="1:14" s="3" customFormat="1" ht="17.25" customHeight="1" x14ac:dyDescent="0.2">
      <c r="A14" s="14" t="s">
        <v>73</v>
      </c>
      <c r="B14" s="15">
        <v>2536</v>
      </c>
      <c r="C14" s="32">
        <v>1468</v>
      </c>
      <c r="D14" s="125">
        <f t="shared" si="0"/>
        <v>0.57886435331230279</v>
      </c>
      <c r="E14" s="126">
        <f t="shared" si="1"/>
        <v>0.91159740679102796</v>
      </c>
      <c r="F14" s="32">
        <v>2195</v>
      </c>
      <c r="G14" s="44">
        <v>1393</v>
      </c>
      <c r="H14" s="129">
        <f t="shared" si="2"/>
        <v>0.634624145785877</v>
      </c>
      <c r="I14" s="126">
        <f t="shared" si="3"/>
        <v>0.94720021759086115</v>
      </c>
      <c r="J14" s="61">
        <v>9514.4049999999988</v>
      </c>
      <c r="K14" s="133">
        <f t="shared" si="4"/>
        <v>1.0015163157894735</v>
      </c>
    </row>
    <row r="15" spans="1:14" s="3" customFormat="1" ht="17.25" customHeight="1" x14ac:dyDescent="0.2">
      <c r="A15" s="17" t="s">
        <v>74</v>
      </c>
      <c r="B15" s="15">
        <v>6770</v>
      </c>
      <c r="C15" s="32">
        <v>4356</v>
      </c>
      <c r="D15" s="125">
        <f t="shared" si="0"/>
        <v>0.64342688330871489</v>
      </c>
      <c r="E15" s="126">
        <f t="shared" si="1"/>
        <v>1.013270682375929</v>
      </c>
      <c r="F15" s="32">
        <v>5987</v>
      </c>
      <c r="G15" s="44">
        <v>3880</v>
      </c>
      <c r="H15" s="129">
        <f t="shared" si="2"/>
        <v>0.64807082011023887</v>
      </c>
      <c r="I15" s="126">
        <f t="shared" si="3"/>
        <v>0.96726988076155052</v>
      </c>
      <c r="J15" s="61">
        <v>10917.74</v>
      </c>
      <c r="K15" s="133">
        <f t="shared" si="4"/>
        <v>1.1492357894736842</v>
      </c>
    </row>
    <row r="16" spans="1:14" s="3" customFormat="1" ht="17.25" customHeight="1" x14ac:dyDescent="0.2">
      <c r="A16" s="17" t="s">
        <v>75</v>
      </c>
      <c r="B16" s="15">
        <v>3515</v>
      </c>
      <c r="C16" s="32">
        <v>2218</v>
      </c>
      <c r="D16" s="125">
        <f t="shared" si="0"/>
        <v>0.63100995732574683</v>
      </c>
      <c r="E16" s="126">
        <f t="shared" si="1"/>
        <v>0.99371646822952253</v>
      </c>
      <c r="F16" s="32">
        <v>3439</v>
      </c>
      <c r="G16" s="44">
        <v>2251</v>
      </c>
      <c r="H16" s="129">
        <f t="shared" si="2"/>
        <v>0.65455074149462056</v>
      </c>
      <c r="I16" s="126">
        <f t="shared" si="3"/>
        <v>0.97694140521585149</v>
      </c>
      <c r="J16" s="61">
        <v>8984.994999999999</v>
      </c>
      <c r="K16" s="133">
        <f t="shared" si="4"/>
        <v>0.9457889473684209</v>
      </c>
    </row>
    <row r="17" spans="1:12" s="3" customFormat="1" ht="17.25" customHeight="1" x14ac:dyDescent="0.2">
      <c r="A17" s="17" t="s">
        <v>51</v>
      </c>
      <c r="B17" s="15">
        <v>15308</v>
      </c>
      <c r="C17" s="32">
        <v>8786</v>
      </c>
      <c r="D17" s="125">
        <f t="shared" si="0"/>
        <v>0.57394826234648555</v>
      </c>
      <c r="E17" s="126">
        <f t="shared" si="1"/>
        <v>0.90385553125430795</v>
      </c>
      <c r="F17" s="32">
        <v>15127</v>
      </c>
      <c r="G17" s="44">
        <v>9146</v>
      </c>
      <c r="H17" s="129">
        <f t="shared" si="2"/>
        <v>0.60461426588219735</v>
      </c>
      <c r="I17" s="126">
        <f t="shared" si="3"/>
        <v>0.90240935206298112</v>
      </c>
      <c r="J17" s="61">
        <v>8021.16</v>
      </c>
      <c r="K17" s="133">
        <f t="shared" si="4"/>
        <v>0.84433263157894733</v>
      </c>
    </row>
    <row r="18" spans="1:12" s="3" customFormat="1" ht="17.25" customHeight="1" x14ac:dyDescent="0.2">
      <c r="A18" s="17" t="s">
        <v>76</v>
      </c>
      <c r="B18" s="15">
        <v>8341</v>
      </c>
      <c r="C18" s="32">
        <v>5526</v>
      </c>
      <c r="D18" s="125">
        <f t="shared" si="0"/>
        <v>0.66251049034887899</v>
      </c>
      <c r="E18" s="126">
        <f t="shared" si="1"/>
        <v>1.0433236068486282</v>
      </c>
      <c r="F18" s="32">
        <v>7476</v>
      </c>
      <c r="G18" s="44">
        <v>5131</v>
      </c>
      <c r="H18" s="129">
        <f t="shared" si="2"/>
        <v>0.68632958801498123</v>
      </c>
      <c r="I18" s="126">
        <f t="shared" si="3"/>
        <v>1.024372519425345</v>
      </c>
      <c r="J18" s="61">
        <v>11044.689999999999</v>
      </c>
      <c r="K18" s="133">
        <f t="shared" si="4"/>
        <v>1.1625989473684208</v>
      </c>
    </row>
    <row r="19" spans="1:12" s="3" customFormat="1" ht="17.25" customHeight="1" x14ac:dyDescent="0.2">
      <c r="A19" s="17" t="s">
        <v>53</v>
      </c>
      <c r="B19" s="15">
        <v>9544</v>
      </c>
      <c r="C19" s="32">
        <v>5995</v>
      </c>
      <c r="D19" s="125">
        <f t="shared" si="0"/>
        <v>0.62814333612740991</v>
      </c>
      <c r="E19" s="126">
        <f t="shared" si="1"/>
        <v>0.98920210413765342</v>
      </c>
      <c r="F19" s="32">
        <v>8836</v>
      </c>
      <c r="G19" s="44">
        <v>6054</v>
      </c>
      <c r="H19" s="129">
        <f t="shared" si="2"/>
        <v>0.68515165233137165</v>
      </c>
      <c r="I19" s="126">
        <f t="shared" si="3"/>
        <v>1.0226144064647338</v>
      </c>
      <c r="J19" s="61">
        <v>15671.86</v>
      </c>
      <c r="K19" s="133">
        <f t="shared" si="4"/>
        <v>1.6496694736842106</v>
      </c>
    </row>
    <row r="20" spans="1:12" s="3" customFormat="1" ht="17.25" customHeight="1" x14ac:dyDescent="0.2">
      <c r="A20" s="17" t="s">
        <v>77</v>
      </c>
      <c r="B20" s="15">
        <v>8526</v>
      </c>
      <c r="C20" s="32">
        <v>5436</v>
      </c>
      <c r="D20" s="125">
        <f t="shared" si="0"/>
        <v>0.63757916959887406</v>
      </c>
      <c r="E20" s="126">
        <f t="shared" si="1"/>
        <v>1.0040616844076757</v>
      </c>
      <c r="F20" s="32">
        <v>8088</v>
      </c>
      <c r="G20" s="44">
        <v>5520</v>
      </c>
      <c r="H20" s="129">
        <f t="shared" si="2"/>
        <v>0.68249258160237392</v>
      </c>
      <c r="I20" s="126">
        <f t="shared" si="3"/>
        <v>1.0186456441826475</v>
      </c>
      <c r="J20" s="61">
        <v>17264.235000000001</v>
      </c>
      <c r="K20" s="133">
        <f t="shared" si="4"/>
        <v>1.8172878947368423</v>
      </c>
    </row>
    <row r="21" spans="1:12" s="3" customFormat="1" ht="17.25" customHeight="1" x14ac:dyDescent="0.2">
      <c r="A21" s="17" t="s">
        <v>78</v>
      </c>
      <c r="B21" s="15">
        <v>3692</v>
      </c>
      <c r="C21" s="32">
        <v>2538</v>
      </c>
      <c r="D21" s="125">
        <f t="shared" si="0"/>
        <v>0.68743228602383533</v>
      </c>
      <c r="E21" s="126">
        <f t="shared" si="1"/>
        <v>1.0825705291713943</v>
      </c>
      <c r="F21" s="32">
        <v>3629</v>
      </c>
      <c r="G21" s="44">
        <v>2560</v>
      </c>
      <c r="H21" s="129">
        <f t="shared" si="2"/>
        <v>0.70542849269771291</v>
      </c>
      <c r="I21" s="126">
        <f t="shared" si="3"/>
        <v>1.0528783473100192</v>
      </c>
      <c r="J21" s="61">
        <v>12606.744999999999</v>
      </c>
      <c r="K21" s="133">
        <f t="shared" si="4"/>
        <v>1.3270257894736841</v>
      </c>
    </row>
    <row r="22" spans="1:12" s="3" customFormat="1" ht="17.25" customHeight="1" x14ac:dyDescent="0.2">
      <c r="A22" s="17" t="s">
        <v>56</v>
      </c>
      <c r="B22" s="15">
        <v>4603</v>
      </c>
      <c r="C22" s="32">
        <v>2996</v>
      </c>
      <c r="D22" s="125">
        <f t="shared" si="0"/>
        <v>0.65087986096024331</v>
      </c>
      <c r="E22" s="126">
        <f t="shared" si="1"/>
        <v>1.0250076550555012</v>
      </c>
      <c r="F22" s="32">
        <v>4544</v>
      </c>
      <c r="G22" s="44">
        <v>3131</v>
      </c>
      <c r="H22" s="129">
        <f t="shared" si="2"/>
        <v>0.6890404929577465</v>
      </c>
      <c r="I22" s="126">
        <f t="shared" si="3"/>
        <v>1.0284186462055918</v>
      </c>
      <c r="J22" s="61">
        <v>11790.834999999999</v>
      </c>
      <c r="K22" s="133">
        <f t="shared" si="4"/>
        <v>1.2411405263157893</v>
      </c>
    </row>
    <row r="23" spans="1:12" s="3" customFormat="1" ht="17.25" customHeight="1" thickBot="1" x14ac:dyDescent="0.25">
      <c r="A23" s="18" t="s">
        <v>57</v>
      </c>
      <c r="B23" s="19">
        <v>7849</v>
      </c>
      <c r="C23" s="34">
        <v>5045</v>
      </c>
      <c r="D23" s="127">
        <f t="shared" si="0"/>
        <v>0.64275703911326287</v>
      </c>
      <c r="E23" s="131">
        <f t="shared" si="1"/>
        <v>1.0122158096271856</v>
      </c>
      <c r="F23" s="34">
        <v>6851</v>
      </c>
      <c r="G23" s="70">
        <v>4743</v>
      </c>
      <c r="H23" s="130">
        <f t="shared" si="2"/>
        <v>0.69230769230769229</v>
      </c>
      <c r="I23" s="131">
        <f t="shared" si="3"/>
        <v>1.0332950631458093</v>
      </c>
      <c r="J23" s="95">
        <v>13096.67</v>
      </c>
      <c r="K23" s="133">
        <f t="shared" si="4"/>
        <v>1.3785968421052632</v>
      </c>
      <c r="L23" s="56"/>
    </row>
    <row r="24" spans="1:12" s="7" customFormat="1" ht="17.25" customHeight="1" thickBot="1" x14ac:dyDescent="0.25">
      <c r="A24" s="21" t="s">
        <v>79</v>
      </c>
      <c r="B24" s="22">
        <v>109222</v>
      </c>
      <c r="C24" s="42">
        <v>69389</v>
      </c>
      <c r="D24" s="128">
        <f t="shared" si="0"/>
        <v>0.63530241160205825</v>
      </c>
      <c r="E24" s="132">
        <f t="shared" si="1"/>
        <v>1.0004762387433987</v>
      </c>
      <c r="F24" s="35">
        <v>99849</v>
      </c>
      <c r="G24" s="42">
        <v>66774</v>
      </c>
      <c r="H24" s="128">
        <f t="shared" si="2"/>
        <v>0.6687498122164468</v>
      </c>
      <c r="I24" s="132">
        <f t="shared" si="3"/>
        <v>0.99813404808424888</v>
      </c>
      <c r="J24" s="103">
        <v>11183.49</v>
      </c>
      <c r="K24" s="134">
        <f>(J24/9500)</f>
        <v>1.1772094736842105</v>
      </c>
      <c r="L24" s="57"/>
    </row>
    <row r="25" spans="1:12" s="7" customFormat="1" ht="17.25" customHeight="1" x14ac:dyDescent="0.2">
      <c r="A25" s="173" t="s">
        <v>88</v>
      </c>
      <c r="B25" s="174"/>
      <c r="C25" s="174"/>
      <c r="D25" s="174"/>
      <c r="E25" s="174"/>
      <c r="F25" s="174"/>
      <c r="G25" s="174"/>
      <c r="H25" s="174"/>
      <c r="I25" s="175"/>
      <c r="J25" s="174"/>
      <c r="K25" s="176"/>
    </row>
    <row r="26" spans="1:12" s="5" customFormat="1" ht="122.25" customHeight="1" thickBot="1" x14ac:dyDescent="0.25">
      <c r="A26" s="170" t="s">
        <v>80</v>
      </c>
      <c r="B26" s="171"/>
      <c r="C26" s="171"/>
      <c r="D26" s="171"/>
      <c r="E26" s="171"/>
      <c r="F26" s="171"/>
      <c r="G26" s="171"/>
      <c r="H26" s="171"/>
      <c r="I26" s="171"/>
      <c r="J26" s="171"/>
      <c r="K26" s="172"/>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40625" defaultRowHeight="12.75" x14ac:dyDescent="0.2"/>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x14ac:dyDescent="0.2">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
      <c r="A2" s="150" t="str">
        <f>'1- Populations in Cohort'!A2:N2</f>
        <v>FY25 QUARTER ENDING JUNE 30, 2025</v>
      </c>
      <c r="B2" s="165"/>
      <c r="C2" s="165"/>
      <c r="D2" s="165"/>
      <c r="E2" s="165"/>
      <c r="F2" s="165"/>
      <c r="G2" s="165"/>
      <c r="H2" s="165"/>
      <c r="I2" s="165"/>
      <c r="J2" s="165"/>
      <c r="K2" s="166"/>
      <c r="L2" s="6"/>
      <c r="M2" s="6"/>
      <c r="N2" s="6"/>
    </row>
    <row r="3" spans="1:14" s="1" customFormat="1" ht="18.75" customHeight="1" thickBot="1" x14ac:dyDescent="0.25">
      <c r="A3" s="150" t="s">
        <v>81</v>
      </c>
      <c r="B3" s="165"/>
      <c r="C3" s="165"/>
      <c r="D3" s="165"/>
      <c r="E3" s="165"/>
      <c r="F3" s="165"/>
      <c r="G3" s="165"/>
      <c r="H3" s="165"/>
      <c r="I3" s="165"/>
      <c r="J3" s="165"/>
      <c r="K3" s="166"/>
      <c r="L3" s="6"/>
      <c r="M3" s="6"/>
      <c r="N3" s="6"/>
    </row>
    <row r="4" spans="1:14" s="1" customFormat="1" x14ac:dyDescent="0.2">
      <c r="A4" s="45" t="s">
        <v>14</v>
      </c>
      <c r="B4" s="53" t="s">
        <v>15</v>
      </c>
      <c r="C4" s="46" t="s">
        <v>16</v>
      </c>
      <c r="D4" s="46" t="s">
        <v>17</v>
      </c>
      <c r="E4" s="47" t="s">
        <v>18</v>
      </c>
      <c r="F4" s="54" t="s">
        <v>60</v>
      </c>
      <c r="G4" s="46" t="s">
        <v>20</v>
      </c>
      <c r="H4" s="46" t="s">
        <v>61</v>
      </c>
      <c r="I4" s="47" t="s">
        <v>22</v>
      </c>
      <c r="J4" s="52" t="s">
        <v>62</v>
      </c>
      <c r="K4" s="58" t="s">
        <v>24</v>
      </c>
    </row>
    <row r="5" spans="1:14" s="3" customFormat="1" ht="39" thickBot="1" x14ac:dyDescent="0.25">
      <c r="A5" s="118" t="s">
        <v>63</v>
      </c>
      <c r="B5" s="119" t="s">
        <v>64</v>
      </c>
      <c r="C5" s="121" t="s">
        <v>65</v>
      </c>
      <c r="D5" s="120" t="s">
        <v>66</v>
      </c>
      <c r="E5" s="116" t="s">
        <v>67</v>
      </c>
      <c r="F5" s="37" t="s">
        <v>68</v>
      </c>
      <c r="G5" s="121" t="s">
        <v>69</v>
      </c>
      <c r="H5" s="120" t="s">
        <v>70</v>
      </c>
      <c r="I5" s="116" t="s">
        <v>67</v>
      </c>
      <c r="J5" s="122" t="s">
        <v>71</v>
      </c>
      <c r="K5" s="59" t="s">
        <v>67</v>
      </c>
    </row>
    <row r="6" spans="1:14" s="3" customFormat="1" ht="17.25" customHeight="1" x14ac:dyDescent="0.2">
      <c r="A6" s="38" t="s">
        <v>42</v>
      </c>
      <c r="B6" s="106">
        <v>1424</v>
      </c>
      <c r="C6" s="107">
        <v>990</v>
      </c>
      <c r="D6" s="135">
        <f>+C6/B6</f>
        <v>0.6952247191011236</v>
      </c>
      <c r="E6" s="136">
        <f>D6/0.635</f>
        <v>1.0948420773246041</v>
      </c>
      <c r="F6" s="107">
        <v>1434</v>
      </c>
      <c r="G6" s="43">
        <v>1016</v>
      </c>
      <c r="H6" s="137">
        <f>+G6/F6</f>
        <v>0.70850767085076705</v>
      </c>
      <c r="I6" s="136">
        <f>H6/0.67</f>
        <v>1.0574741355981596</v>
      </c>
      <c r="J6" s="108">
        <v>10198.264999999999</v>
      </c>
      <c r="K6" s="138">
        <f>(J6/9500)</f>
        <v>1.0735015789473683</v>
      </c>
    </row>
    <row r="7" spans="1:14" s="3" customFormat="1" ht="17.25" customHeight="1" x14ac:dyDescent="0.2">
      <c r="A7" s="17" t="s">
        <v>43</v>
      </c>
      <c r="B7" s="15">
        <v>6492</v>
      </c>
      <c r="C7" s="32">
        <v>4374</v>
      </c>
      <c r="D7" s="125">
        <f t="shared" ref="D7:D22" si="0">+C7/B7</f>
        <v>0.67375231053604434</v>
      </c>
      <c r="E7" s="126">
        <f>D7/0.635</f>
        <v>1.061027260686684</v>
      </c>
      <c r="F7" s="32">
        <v>5797</v>
      </c>
      <c r="G7" s="44">
        <v>4224</v>
      </c>
      <c r="H7" s="129">
        <f t="shared" ref="H7:H22" si="1">+G7/F7</f>
        <v>0.72865275142314989</v>
      </c>
      <c r="I7" s="126">
        <f>H7/0.67</f>
        <v>1.0875414200345521</v>
      </c>
      <c r="J7" s="61">
        <v>14831.04</v>
      </c>
      <c r="K7" s="133">
        <f>(J7/9500)</f>
        <v>1.5611621052631579</v>
      </c>
    </row>
    <row r="8" spans="1:14" s="3" customFormat="1" ht="17.25" customHeight="1" x14ac:dyDescent="0.2">
      <c r="A8" s="17" t="s">
        <v>44</v>
      </c>
      <c r="B8" s="15">
        <v>4850</v>
      </c>
      <c r="C8" s="32">
        <v>3324</v>
      </c>
      <c r="D8" s="125">
        <f t="shared" si="0"/>
        <v>0.685360824742268</v>
      </c>
      <c r="E8" s="126">
        <f t="shared" ref="E8:E20" si="2">D8/0.635</f>
        <v>1.0793083854208945</v>
      </c>
      <c r="F8" s="32">
        <v>4385</v>
      </c>
      <c r="G8" s="44">
        <v>3190</v>
      </c>
      <c r="H8" s="129">
        <f t="shared" si="1"/>
        <v>0.72748004561003421</v>
      </c>
      <c r="I8" s="126">
        <f t="shared" ref="I8:I20" si="3">H8/0.67</f>
        <v>1.0857911128507973</v>
      </c>
      <c r="J8" s="61">
        <v>11649.875</v>
      </c>
      <c r="K8" s="133">
        <f t="shared" ref="K8:K20" si="4">(J8/9500)</f>
        <v>1.2263026315789474</v>
      </c>
    </row>
    <row r="9" spans="1:14" s="3" customFormat="1" ht="17.25" customHeight="1" x14ac:dyDescent="0.2">
      <c r="A9" s="17" t="s">
        <v>45</v>
      </c>
      <c r="B9" s="15">
        <v>3746</v>
      </c>
      <c r="C9" s="32">
        <v>2513</v>
      </c>
      <c r="D9" s="125">
        <f t="shared" si="0"/>
        <v>0.67084890549919918</v>
      </c>
      <c r="E9" s="126">
        <f t="shared" si="2"/>
        <v>1.0564549692900775</v>
      </c>
      <c r="F9" s="32">
        <v>3418</v>
      </c>
      <c r="G9" s="44">
        <v>2455</v>
      </c>
      <c r="H9" s="129">
        <f t="shared" si="1"/>
        <v>0.71825629022820359</v>
      </c>
      <c r="I9" s="126">
        <f t="shared" si="3"/>
        <v>1.0720243137734382</v>
      </c>
      <c r="J9" s="61">
        <v>12255</v>
      </c>
      <c r="K9" s="133">
        <f t="shared" si="4"/>
        <v>1.29</v>
      </c>
    </row>
    <row r="10" spans="1:14" s="3" customFormat="1" ht="17.25" customHeight="1" x14ac:dyDescent="0.2">
      <c r="A10" s="17" t="s">
        <v>72</v>
      </c>
      <c r="B10" s="15">
        <v>1643</v>
      </c>
      <c r="C10" s="32">
        <v>1092</v>
      </c>
      <c r="D10" s="125">
        <f t="shared" si="0"/>
        <v>0.66463785757760196</v>
      </c>
      <c r="E10" s="126">
        <f t="shared" si="2"/>
        <v>1.0466737914607904</v>
      </c>
      <c r="F10" s="32">
        <v>1598</v>
      </c>
      <c r="G10" s="44">
        <v>1061</v>
      </c>
      <c r="H10" s="129">
        <f t="shared" si="1"/>
        <v>0.66395494367959951</v>
      </c>
      <c r="I10" s="126">
        <f t="shared" si="3"/>
        <v>0.99097752787999915</v>
      </c>
      <c r="J10" s="61">
        <v>13441.155000000001</v>
      </c>
      <c r="K10" s="133">
        <f t="shared" si="4"/>
        <v>1.4148584210526316</v>
      </c>
    </row>
    <row r="11" spans="1:14" s="3" customFormat="1" ht="17.25" customHeight="1" x14ac:dyDescent="0.2">
      <c r="A11" s="17" t="s">
        <v>47</v>
      </c>
      <c r="B11" s="15">
        <v>5542</v>
      </c>
      <c r="C11" s="32">
        <v>3730</v>
      </c>
      <c r="D11" s="125">
        <f t="shared" si="0"/>
        <v>0.67304222302417904</v>
      </c>
      <c r="E11" s="126">
        <f t="shared" si="2"/>
        <v>1.0599090126365025</v>
      </c>
      <c r="F11" s="32">
        <v>5568</v>
      </c>
      <c r="G11" s="44">
        <v>4020</v>
      </c>
      <c r="H11" s="129">
        <f t="shared" si="1"/>
        <v>0.72198275862068961</v>
      </c>
      <c r="I11" s="126">
        <f t="shared" si="3"/>
        <v>1.0775862068965516</v>
      </c>
      <c r="J11" s="61">
        <v>12928.439999999999</v>
      </c>
      <c r="K11" s="133">
        <f t="shared" si="4"/>
        <v>1.3608884210526315</v>
      </c>
    </row>
    <row r="12" spans="1:14" s="3" customFormat="1" ht="17.25" customHeight="1" x14ac:dyDescent="0.2">
      <c r="A12" s="14" t="s">
        <v>73</v>
      </c>
      <c r="B12" s="15">
        <v>1519</v>
      </c>
      <c r="C12" s="32">
        <v>1013</v>
      </c>
      <c r="D12" s="125">
        <f t="shared" si="0"/>
        <v>0.66688610928242265</v>
      </c>
      <c r="E12" s="126">
        <f t="shared" si="2"/>
        <v>1.0502143453266499</v>
      </c>
      <c r="F12" s="32">
        <v>1427</v>
      </c>
      <c r="G12" s="44">
        <v>1004</v>
      </c>
      <c r="H12" s="129">
        <f t="shared" si="1"/>
        <v>0.70357393132445689</v>
      </c>
      <c r="I12" s="126">
        <f t="shared" si="3"/>
        <v>1.0501103452603833</v>
      </c>
      <c r="J12" s="61">
        <v>10829.9</v>
      </c>
      <c r="K12" s="133">
        <f t="shared" si="4"/>
        <v>1.1399894736842104</v>
      </c>
    </row>
    <row r="13" spans="1:14" s="3" customFormat="1" ht="17.25" customHeight="1" x14ac:dyDescent="0.2">
      <c r="A13" s="17" t="s">
        <v>74</v>
      </c>
      <c r="B13" s="15">
        <v>3699</v>
      </c>
      <c r="C13" s="32">
        <v>2490</v>
      </c>
      <c r="D13" s="125">
        <f t="shared" si="0"/>
        <v>0.6731549067315491</v>
      </c>
      <c r="E13" s="126">
        <f t="shared" si="2"/>
        <v>1.060086467293778</v>
      </c>
      <c r="F13" s="32">
        <v>3354</v>
      </c>
      <c r="G13" s="44">
        <v>2348</v>
      </c>
      <c r="H13" s="129">
        <f t="shared" si="1"/>
        <v>0.70005963029218843</v>
      </c>
      <c r="I13" s="126">
        <f t="shared" si="3"/>
        <v>1.0448651198390873</v>
      </c>
      <c r="J13" s="61">
        <v>13558.52</v>
      </c>
      <c r="K13" s="133">
        <f t="shared" si="4"/>
        <v>1.4272126315789475</v>
      </c>
    </row>
    <row r="14" spans="1:14" s="3" customFormat="1" ht="17.25" customHeight="1" x14ac:dyDescent="0.2">
      <c r="A14" s="17" t="s">
        <v>75</v>
      </c>
      <c r="B14" s="15">
        <v>2052</v>
      </c>
      <c r="C14" s="32">
        <v>1403</v>
      </c>
      <c r="D14" s="125">
        <f t="shared" si="0"/>
        <v>0.68372319688109162</v>
      </c>
      <c r="E14" s="126">
        <f t="shared" si="2"/>
        <v>1.0767294439072308</v>
      </c>
      <c r="F14" s="32">
        <v>2163</v>
      </c>
      <c r="G14" s="44">
        <v>1521</v>
      </c>
      <c r="H14" s="129">
        <f t="shared" si="1"/>
        <v>0.70319001386962554</v>
      </c>
      <c r="I14" s="126">
        <f t="shared" si="3"/>
        <v>1.0495373341337695</v>
      </c>
      <c r="J14" s="61">
        <v>10345.49</v>
      </c>
      <c r="K14" s="133">
        <f t="shared" si="4"/>
        <v>1.088998947368421</v>
      </c>
    </row>
    <row r="15" spans="1:14" s="3" customFormat="1" ht="17.25" customHeight="1" x14ac:dyDescent="0.2">
      <c r="A15" s="17" t="s">
        <v>51</v>
      </c>
      <c r="B15" s="15">
        <v>6131</v>
      </c>
      <c r="C15" s="32">
        <v>4275</v>
      </c>
      <c r="D15" s="125">
        <f t="shared" si="0"/>
        <v>0.69727613766106666</v>
      </c>
      <c r="E15" s="126">
        <f t="shared" si="2"/>
        <v>1.0980726577339632</v>
      </c>
      <c r="F15" s="32">
        <v>6478</v>
      </c>
      <c r="G15" s="44">
        <v>4752</v>
      </c>
      <c r="H15" s="129">
        <f t="shared" si="1"/>
        <v>0.73355974066069773</v>
      </c>
      <c r="I15" s="126">
        <f t="shared" si="3"/>
        <v>1.0948652845682054</v>
      </c>
      <c r="J15" s="61">
        <v>9389.74</v>
      </c>
      <c r="K15" s="133">
        <f t="shared" si="4"/>
        <v>0.98839368421052631</v>
      </c>
    </row>
    <row r="16" spans="1:14" s="3" customFormat="1" ht="17.25" customHeight="1" x14ac:dyDescent="0.2">
      <c r="A16" s="17" t="s">
        <v>76</v>
      </c>
      <c r="B16" s="15">
        <v>5191</v>
      </c>
      <c r="C16" s="32">
        <v>3547</v>
      </c>
      <c r="D16" s="125">
        <f t="shared" si="0"/>
        <v>0.68329801579657101</v>
      </c>
      <c r="E16" s="126">
        <f t="shared" si="2"/>
        <v>1.0760598673961748</v>
      </c>
      <c r="F16" s="32">
        <v>4960</v>
      </c>
      <c r="G16" s="44">
        <v>3536</v>
      </c>
      <c r="H16" s="129">
        <f t="shared" si="1"/>
        <v>0.7129032258064516</v>
      </c>
      <c r="I16" s="126">
        <f t="shared" si="3"/>
        <v>1.0640346653827635</v>
      </c>
      <c r="J16" s="61">
        <v>12650.61</v>
      </c>
      <c r="K16" s="133">
        <f t="shared" si="4"/>
        <v>1.331643157894737</v>
      </c>
    </row>
    <row r="17" spans="1:12" s="3" customFormat="1" ht="17.25" customHeight="1" x14ac:dyDescent="0.2">
      <c r="A17" s="17" t="s">
        <v>53</v>
      </c>
      <c r="B17" s="15">
        <v>7703</v>
      </c>
      <c r="C17" s="32">
        <v>4932</v>
      </c>
      <c r="D17" s="125">
        <f t="shared" si="0"/>
        <v>0.6402700246657147</v>
      </c>
      <c r="E17" s="126">
        <f t="shared" si="2"/>
        <v>1.0082992514420703</v>
      </c>
      <c r="F17" s="32">
        <v>7336</v>
      </c>
      <c r="G17" s="44">
        <v>5190</v>
      </c>
      <c r="H17" s="129">
        <f t="shared" si="1"/>
        <v>0.7074700109051254</v>
      </c>
      <c r="I17" s="126">
        <f t="shared" si="3"/>
        <v>1.0559253894106349</v>
      </c>
      <c r="J17" s="61">
        <v>17890.055</v>
      </c>
      <c r="K17" s="133">
        <f t="shared" si="4"/>
        <v>1.8831636842105264</v>
      </c>
    </row>
    <row r="18" spans="1:12" s="3" customFormat="1" ht="17.25" customHeight="1" x14ac:dyDescent="0.2">
      <c r="A18" s="17" t="s">
        <v>77</v>
      </c>
      <c r="B18" s="15">
        <v>6990</v>
      </c>
      <c r="C18" s="32">
        <v>4437</v>
      </c>
      <c r="D18" s="125">
        <f t="shared" si="0"/>
        <v>0.63476394849785411</v>
      </c>
      <c r="E18" s="126">
        <f t="shared" si="2"/>
        <v>0.99962826535095139</v>
      </c>
      <c r="F18" s="32">
        <v>6953</v>
      </c>
      <c r="G18" s="44">
        <v>4802</v>
      </c>
      <c r="H18" s="129">
        <f t="shared" si="1"/>
        <v>0.69063713504961888</v>
      </c>
      <c r="I18" s="126">
        <f t="shared" si="3"/>
        <v>1.0308016941039087</v>
      </c>
      <c r="J18" s="61">
        <v>19740</v>
      </c>
      <c r="K18" s="133">
        <f t="shared" si="4"/>
        <v>2.0778947368421052</v>
      </c>
    </row>
    <row r="19" spans="1:12" s="3" customFormat="1" ht="17.25" customHeight="1" x14ac:dyDescent="0.2">
      <c r="A19" s="17" t="s">
        <v>78</v>
      </c>
      <c r="B19" s="15">
        <v>2826</v>
      </c>
      <c r="C19" s="32">
        <v>1919</v>
      </c>
      <c r="D19" s="125">
        <f t="shared" si="0"/>
        <v>0.67905166312809628</v>
      </c>
      <c r="E19" s="126">
        <f t="shared" si="2"/>
        <v>1.0693726978395217</v>
      </c>
      <c r="F19" s="32">
        <v>2858</v>
      </c>
      <c r="G19" s="44">
        <v>2013</v>
      </c>
      <c r="H19" s="129">
        <f t="shared" si="1"/>
        <v>0.70433869839048291</v>
      </c>
      <c r="I19" s="126">
        <f t="shared" si="3"/>
        <v>1.0512517886425117</v>
      </c>
      <c r="J19" s="61">
        <v>13779.5</v>
      </c>
      <c r="K19" s="133">
        <f t="shared" si="4"/>
        <v>1.4504736842105264</v>
      </c>
    </row>
    <row r="20" spans="1:12" s="3" customFormat="1" ht="17.25" customHeight="1" x14ac:dyDescent="0.2">
      <c r="A20" s="17" t="s">
        <v>56</v>
      </c>
      <c r="B20" s="15">
        <v>3117</v>
      </c>
      <c r="C20" s="32">
        <v>2001</v>
      </c>
      <c r="D20" s="125">
        <f t="shared" si="0"/>
        <v>0.64196342637151105</v>
      </c>
      <c r="E20" s="126">
        <f t="shared" si="2"/>
        <v>1.0109660257819071</v>
      </c>
      <c r="F20" s="32">
        <v>3358</v>
      </c>
      <c r="G20" s="44">
        <v>2384</v>
      </c>
      <c r="H20" s="129">
        <f t="shared" si="1"/>
        <v>0.7099463966646814</v>
      </c>
      <c r="I20" s="126">
        <f t="shared" si="3"/>
        <v>1.0596214875592258</v>
      </c>
      <c r="J20" s="61">
        <v>12995.23</v>
      </c>
      <c r="K20" s="133">
        <f t="shared" si="4"/>
        <v>1.367918947368421</v>
      </c>
    </row>
    <row r="21" spans="1:12" s="3" customFormat="1" ht="17.25" customHeight="1" thickBot="1" x14ac:dyDescent="0.25">
      <c r="A21" s="18" t="s">
        <v>57</v>
      </c>
      <c r="B21" s="19">
        <v>5738</v>
      </c>
      <c r="C21" s="34">
        <v>3773</v>
      </c>
      <c r="D21" s="127">
        <f t="shared" si="0"/>
        <v>0.65754618333914261</v>
      </c>
      <c r="E21" s="126">
        <f>D21/0.635</f>
        <v>1.0355058005340829</v>
      </c>
      <c r="F21" s="34">
        <v>4984</v>
      </c>
      <c r="G21" s="70">
        <v>3587</v>
      </c>
      <c r="H21" s="129">
        <f t="shared" si="1"/>
        <v>0.7197030497592295</v>
      </c>
      <c r="I21" s="126">
        <f>H21/0.67</f>
        <v>1.0741836563570588</v>
      </c>
      <c r="J21" s="95">
        <v>15288.47</v>
      </c>
      <c r="K21" s="133">
        <f>(J21/9500)</f>
        <v>1.6093126315789472</v>
      </c>
      <c r="L21" s="56"/>
    </row>
    <row r="22" spans="1:12" s="7" customFormat="1" ht="17.25" customHeight="1" thickBot="1" x14ac:dyDescent="0.25">
      <c r="A22" s="21" t="s">
        <v>79</v>
      </c>
      <c r="B22" s="22">
        <v>68663</v>
      </c>
      <c r="C22" s="42">
        <v>45813</v>
      </c>
      <c r="D22" s="128">
        <f t="shared" si="0"/>
        <v>0.66721523964871909</v>
      </c>
      <c r="E22" s="132">
        <f>D22/0.635</f>
        <v>1.0507326608641245</v>
      </c>
      <c r="F22" s="102">
        <v>66071</v>
      </c>
      <c r="G22" s="42">
        <v>47103</v>
      </c>
      <c r="H22" s="128">
        <f t="shared" si="1"/>
        <v>0.71291489458309998</v>
      </c>
      <c r="I22" s="132">
        <f>H22/0.67</f>
        <v>1.0640520814673133</v>
      </c>
      <c r="J22" s="103">
        <v>13397.165000000001</v>
      </c>
      <c r="K22" s="134">
        <f>(J22/9500)</f>
        <v>1.4102278947368423</v>
      </c>
      <c r="L22" s="57"/>
    </row>
    <row r="23" spans="1:12" s="7" customFormat="1" ht="17.25" customHeight="1" x14ac:dyDescent="0.2">
      <c r="A23" s="173" t="str">
        <f>'2 - Job Seeker'!A25:K25</f>
        <v>*State Labor Exchange Goals:   Q2 EE Rate = 63.5%    Q4 EE Rate = 67%    Median Earnings = $9500</v>
      </c>
      <c r="B23" s="174"/>
      <c r="C23" s="174"/>
      <c r="D23" s="174"/>
      <c r="E23" s="174"/>
      <c r="F23" s="174"/>
      <c r="G23" s="174"/>
      <c r="H23" s="174"/>
      <c r="I23" s="174"/>
      <c r="J23" s="174"/>
      <c r="K23" s="189"/>
    </row>
    <row r="24" spans="1:12" s="5" customFormat="1" ht="122.25"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10" zoomScaleNormal="100" workbookViewId="0">
      <selection activeCell="A25" sqref="A25"/>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FY25 QUARTER ENDING JUNE 30, 2025</v>
      </c>
      <c r="B2" s="194"/>
      <c r="C2" s="194"/>
      <c r="D2" s="194"/>
      <c r="E2" s="194"/>
      <c r="F2" s="194"/>
      <c r="G2" s="194"/>
      <c r="H2" s="194"/>
      <c r="I2" s="194"/>
      <c r="J2" s="194"/>
      <c r="K2" s="195"/>
    </row>
    <row r="3" spans="1:13" s="96" customFormat="1" ht="20.100000000000001" customHeight="1" thickBot="1" x14ac:dyDescent="0.25">
      <c r="A3" s="196" t="s">
        <v>82</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89</v>
      </c>
      <c r="C6" s="107">
        <v>47</v>
      </c>
      <c r="D6" s="135">
        <f>+C6/B6</f>
        <v>0.5280898876404494</v>
      </c>
      <c r="E6" s="136">
        <f>D6/0.63</f>
        <v>0.83823791688960225</v>
      </c>
      <c r="F6" s="107">
        <v>106</v>
      </c>
      <c r="G6" s="43">
        <v>53</v>
      </c>
      <c r="H6" s="137">
        <f>+G6/F6</f>
        <v>0.5</v>
      </c>
      <c r="I6" s="136">
        <f>H6/0.63</f>
        <v>0.79365079365079361</v>
      </c>
      <c r="J6" s="108">
        <v>10312.5</v>
      </c>
      <c r="K6" s="138">
        <f>(J6/9500)</f>
        <v>1.0855263157894737</v>
      </c>
    </row>
    <row r="7" spans="1:13" s="97" customFormat="1" ht="16.5" customHeight="1" x14ac:dyDescent="0.2">
      <c r="A7" s="17" t="s">
        <v>43</v>
      </c>
      <c r="B7" s="15">
        <v>206</v>
      </c>
      <c r="C7" s="32">
        <v>116</v>
      </c>
      <c r="D7" s="125">
        <f t="shared" ref="D7:D22" si="0">+C7/B7</f>
        <v>0.56310679611650483</v>
      </c>
      <c r="E7" s="126">
        <f>D7/0.63</f>
        <v>0.89382031129603945</v>
      </c>
      <c r="F7" s="32">
        <v>201</v>
      </c>
      <c r="G7" s="44">
        <v>118</v>
      </c>
      <c r="H7" s="129">
        <f t="shared" ref="H7:H22" si="1">+G7/F7</f>
        <v>0.58706467661691542</v>
      </c>
      <c r="I7" s="126">
        <f>H7/0.63</f>
        <v>0.93184869304272289</v>
      </c>
      <c r="J7" s="61">
        <v>10936.764999999999</v>
      </c>
      <c r="K7" s="133">
        <f>(J7/9500)</f>
        <v>1.1512384210526314</v>
      </c>
    </row>
    <row r="8" spans="1:13" s="97" customFormat="1" ht="16.5" customHeight="1" x14ac:dyDescent="0.2">
      <c r="A8" s="17" t="s">
        <v>44</v>
      </c>
      <c r="B8" s="15">
        <v>270</v>
      </c>
      <c r="C8" s="32">
        <v>167</v>
      </c>
      <c r="D8" s="125">
        <f t="shared" si="0"/>
        <v>0.61851851851851847</v>
      </c>
      <c r="E8" s="126">
        <f t="shared" ref="E8:E20" si="2">D8/0.63</f>
        <v>0.98177542621987057</v>
      </c>
      <c r="F8" s="32">
        <v>211</v>
      </c>
      <c r="G8" s="44">
        <v>129</v>
      </c>
      <c r="H8" s="129">
        <f t="shared" si="1"/>
        <v>0.61137440758293837</v>
      </c>
      <c r="I8" s="126">
        <f t="shared" ref="I8:I20" si="3">H8/0.63</f>
        <v>0.9704355675919657</v>
      </c>
      <c r="J8" s="61">
        <v>12338.36</v>
      </c>
      <c r="K8" s="133">
        <f t="shared" ref="K8:K20" si="4">(J8/9500)</f>
        <v>1.2987747368421054</v>
      </c>
    </row>
    <row r="9" spans="1:13" s="97" customFormat="1" ht="16.5" customHeight="1" x14ac:dyDescent="0.2">
      <c r="A9" s="17" t="s">
        <v>45</v>
      </c>
      <c r="B9" s="15">
        <v>157</v>
      </c>
      <c r="C9" s="32">
        <v>89</v>
      </c>
      <c r="D9" s="125">
        <f t="shared" si="0"/>
        <v>0.56687898089171973</v>
      </c>
      <c r="E9" s="126">
        <f t="shared" si="2"/>
        <v>0.89980790617733286</v>
      </c>
      <c r="F9" s="32">
        <v>134</v>
      </c>
      <c r="G9" s="44">
        <v>77</v>
      </c>
      <c r="H9" s="129">
        <f t="shared" si="1"/>
        <v>0.57462686567164178</v>
      </c>
      <c r="I9" s="126">
        <f t="shared" si="3"/>
        <v>0.91210613598673296</v>
      </c>
      <c r="J9" s="61">
        <v>13212.55</v>
      </c>
      <c r="K9" s="133">
        <f t="shared" si="4"/>
        <v>1.3907947368421052</v>
      </c>
    </row>
    <row r="10" spans="1:13" s="97" customFormat="1" ht="16.5" customHeight="1" x14ac:dyDescent="0.2">
      <c r="A10" s="17" t="s">
        <v>72</v>
      </c>
      <c r="B10" s="15">
        <v>144</v>
      </c>
      <c r="C10" s="32">
        <v>75</v>
      </c>
      <c r="D10" s="125">
        <f>IF(B10&gt;0,C10/B10,0)</f>
        <v>0.52083333333333337</v>
      </c>
      <c r="E10" s="126">
        <f t="shared" si="2"/>
        <v>0.82671957671957674</v>
      </c>
      <c r="F10" s="32">
        <v>135</v>
      </c>
      <c r="G10" s="44">
        <v>66</v>
      </c>
      <c r="H10" s="129">
        <f t="shared" si="1"/>
        <v>0.48888888888888887</v>
      </c>
      <c r="I10" s="126">
        <f t="shared" si="3"/>
        <v>0.77601410934744264</v>
      </c>
      <c r="J10" s="61">
        <v>10030.1</v>
      </c>
      <c r="K10" s="133">
        <f t="shared" si="4"/>
        <v>1.0558000000000001</v>
      </c>
    </row>
    <row r="11" spans="1:13" s="97" customFormat="1" ht="16.5" customHeight="1" x14ac:dyDescent="0.2">
      <c r="A11" s="17" t="s">
        <v>47</v>
      </c>
      <c r="B11" s="15">
        <v>301</v>
      </c>
      <c r="C11" s="32">
        <v>178</v>
      </c>
      <c r="D11" s="125">
        <f t="shared" si="0"/>
        <v>0.59136212624584716</v>
      </c>
      <c r="E11" s="126">
        <f t="shared" si="2"/>
        <v>0.93867004166007484</v>
      </c>
      <c r="F11" s="32">
        <v>287</v>
      </c>
      <c r="G11" s="44">
        <v>177</v>
      </c>
      <c r="H11" s="129">
        <f t="shared" si="1"/>
        <v>0.61672473867595823</v>
      </c>
      <c r="I11" s="126">
        <f t="shared" si="3"/>
        <v>0.97892815662850508</v>
      </c>
      <c r="J11" s="61">
        <v>11883.025000000001</v>
      </c>
      <c r="K11" s="133">
        <f t="shared" si="4"/>
        <v>1.2508447368421054</v>
      </c>
    </row>
    <row r="12" spans="1:13" s="97" customFormat="1" ht="16.5" customHeight="1" x14ac:dyDescent="0.2">
      <c r="A12" s="14" t="s">
        <v>73</v>
      </c>
      <c r="B12" s="15">
        <v>102</v>
      </c>
      <c r="C12" s="32">
        <v>53</v>
      </c>
      <c r="D12" s="125">
        <f t="shared" si="0"/>
        <v>0.51960784313725494</v>
      </c>
      <c r="E12" s="126">
        <f t="shared" si="2"/>
        <v>0.824774354186119</v>
      </c>
      <c r="F12" s="32">
        <v>119</v>
      </c>
      <c r="G12" s="44">
        <v>66</v>
      </c>
      <c r="H12" s="129">
        <f t="shared" si="1"/>
        <v>0.55462184873949583</v>
      </c>
      <c r="I12" s="126">
        <f t="shared" si="3"/>
        <v>0.88035214085634261</v>
      </c>
      <c r="J12" s="61">
        <v>10399.09</v>
      </c>
      <c r="K12" s="133">
        <f t="shared" si="4"/>
        <v>1.0946410526315791</v>
      </c>
    </row>
    <row r="13" spans="1:13" s="97" customFormat="1" ht="16.5" customHeight="1" x14ac:dyDescent="0.2">
      <c r="A13" s="17" t="s">
        <v>74</v>
      </c>
      <c r="B13" s="15">
        <v>172</v>
      </c>
      <c r="C13" s="32">
        <v>105</v>
      </c>
      <c r="D13" s="125">
        <f t="shared" si="0"/>
        <v>0.61046511627906974</v>
      </c>
      <c r="E13" s="126">
        <f t="shared" si="2"/>
        <v>0.96899224806201545</v>
      </c>
      <c r="F13" s="32">
        <v>165</v>
      </c>
      <c r="G13" s="44">
        <v>103</v>
      </c>
      <c r="H13" s="129">
        <f t="shared" si="1"/>
        <v>0.62424242424242427</v>
      </c>
      <c r="I13" s="126">
        <f t="shared" si="3"/>
        <v>0.99086099086099089</v>
      </c>
      <c r="J13" s="61">
        <v>13920.75</v>
      </c>
      <c r="K13" s="133">
        <f t="shared" si="4"/>
        <v>1.4653421052631579</v>
      </c>
    </row>
    <row r="14" spans="1:13" s="97" customFormat="1" ht="16.5" customHeight="1" x14ac:dyDescent="0.2">
      <c r="A14" s="17" t="s">
        <v>75</v>
      </c>
      <c r="B14" s="15">
        <v>167</v>
      </c>
      <c r="C14" s="32">
        <v>102</v>
      </c>
      <c r="D14" s="125">
        <f t="shared" si="0"/>
        <v>0.6107784431137725</v>
      </c>
      <c r="E14" s="126">
        <f t="shared" si="2"/>
        <v>0.96948959224408326</v>
      </c>
      <c r="F14" s="32">
        <v>178</v>
      </c>
      <c r="G14" s="44">
        <v>103</v>
      </c>
      <c r="H14" s="129">
        <f t="shared" si="1"/>
        <v>0.5786516853932584</v>
      </c>
      <c r="I14" s="126">
        <f t="shared" si="3"/>
        <v>0.91849473871945775</v>
      </c>
      <c r="J14" s="61">
        <v>9897.1049999999996</v>
      </c>
      <c r="K14" s="133">
        <f t="shared" si="4"/>
        <v>1.0418005263157895</v>
      </c>
    </row>
    <row r="15" spans="1:13" s="97" customFormat="1" ht="16.5" customHeight="1" x14ac:dyDescent="0.2">
      <c r="A15" s="17" t="s">
        <v>51</v>
      </c>
      <c r="B15" s="15">
        <v>333</v>
      </c>
      <c r="C15" s="32">
        <v>199</v>
      </c>
      <c r="D15" s="125">
        <f t="shared" si="0"/>
        <v>0.59759759759759756</v>
      </c>
      <c r="E15" s="126">
        <f t="shared" si="2"/>
        <v>0.94856761523428179</v>
      </c>
      <c r="F15" s="32">
        <v>353</v>
      </c>
      <c r="G15" s="44">
        <v>219</v>
      </c>
      <c r="H15" s="129">
        <f t="shared" si="1"/>
        <v>0.6203966005665722</v>
      </c>
      <c r="I15" s="126">
        <f t="shared" si="3"/>
        <v>0.98475650883582888</v>
      </c>
      <c r="J15" s="61">
        <v>8923.2099999999991</v>
      </c>
      <c r="K15" s="133">
        <f t="shared" si="4"/>
        <v>0.93928526315789462</v>
      </c>
    </row>
    <row r="16" spans="1:13" s="97" customFormat="1" ht="16.5" customHeight="1" x14ac:dyDescent="0.2">
      <c r="A16" s="17" t="s">
        <v>76</v>
      </c>
      <c r="B16" s="15">
        <v>204</v>
      </c>
      <c r="C16" s="32">
        <v>114</v>
      </c>
      <c r="D16" s="125">
        <f t="shared" si="0"/>
        <v>0.55882352941176472</v>
      </c>
      <c r="E16" s="126">
        <f t="shared" si="2"/>
        <v>0.88702147525676944</v>
      </c>
      <c r="F16" s="32">
        <v>161</v>
      </c>
      <c r="G16" s="44">
        <v>93</v>
      </c>
      <c r="H16" s="129">
        <f t="shared" si="1"/>
        <v>0.57763975155279501</v>
      </c>
      <c r="I16" s="126">
        <f t="shared" si="3"/>
        <v>0.91688849452824606</v>
      </c>
      <c r="J16" s="61">
        <v>17202.145</v>
      </c>
      <c r="K16" s="133">
        <f t="shared" si="4"/>
        <v>1.8107521052631579</v>
      </c>
    </row>
    <row r="17" spans="1:12" s="97" customFormat="1" ht="16.5" customHeight="1" x14ac:dyDescent="0.2">
      <c r="A17" s="17" t="s">
        <v>53</v>
      </c>
      <c r="B17" s="15">
        <v>255</v>
      </c>
      <c r="C17" s="32">
        <v>132</v>
      </c>
      <c r="D17" s="125">
        <f t="shared" si="0"/>
        <v>0.51764705882352946</v>
      </c>
      <c r="E17" s="126">
        <f t="shared" si="2"/>
        <v>0.82166199813258645</v>
      </c>
      <c r="F17" s="32">
        <v>241</v>
      </c>
      <c r="G17" s="44">
        <v>129</v>
      </c>
      <c r="H17" s="129">
        <f t="shared" si="1"/>
        <v>0.53526970954356845</v>
      </c>
      <c r="I17" s="126">
        <f t="shared" si="3"/>
        <v>0.8496344595929658</v>
      </c>
      <c r="J17" s="61">
        <v>14769.615</v>
      </c>
      <c r="K17" s="133">
        <f t="shared" si="4"/>
        <v>1.5546963157894738</v>
      </c>
    </row>
    <row r="18" spans="1:12" s="97" customFormat="1" ht="16.5" customHeight="1" x14ac:dyDescent="0.2">
      <c r="A18" s="17" t="s">
        <v>77</v>
      </c>
      <c r="B18" s="15">
        <v>261</v>
      </c>
      <c r="C18" s="32">
        <v>166</v>
      </c>
      <c r="D18" s="125">
        <f>IF(B18&gt;0,C18/B18,0)</f>
        <v>0.63601532567049812</v>
      </c>
      <c r="E18" s="126">
        <f t="shared" si="2"/>
        <v>1.0095481359849177</v>
      </c>
      <c r="F18" s="32">
        <v>252</v>
      </c>
      <c r="G18" s="44">
        <v>160</v>
      </c>
      <c r="H18" s="129">
        <f t="shared" si="1"/>
        <v>0.63492063492063489</v>
      </c>
      <c r="I18" s="126">
        <f t="shared" si="3"/>
        <v>1.0078105316200554</v>
      </c>
      <c r="J18" s="61">
        <v>14927.105</v>
      </c>
      <c r="K18" s="133">
        <f t="shared" si="4"/>
        <v>1.5712742105263158</v>
      </c>
    </row>
    <row r="19" spans="1:12" s="97" customFormat="1" ht="16.5" customHeight="1" x14ac:dyDescent="0.2">
      <c r="A19" s="17" t="s">
        <v>78</v>
      </c>
      <c r="B19" s="15">
        <v>166</v>
      </c>
      <c r="C19" s="32">
        <v>92</v>
      </c>
      <c r="D19" s="125">
        <f t="shared" si="0"/>
        <v>0.55421686746987953</v>
      </c>
      <c r="E19" s="126">
        <f t="shared" si="2"/>
        <v>0.87970931344425318</v>
      </c>
      <c r="F19" s="32">
        <v>139</v>
      </c>
      <c r="G19" s="44">
        <v>87</v>
      </c>
      <c r="H19" s="129">
        <f t="shared" si="1"/>
        <v>0.62589928057553956</v>
      </c>
      <c r="I19" s="126">
        <f t="shared" si="3"/>
        <v>0.99349092154847551</v>
      </c>
      <c r="J19" s="61">
        <v>12607.05</v>
      </c>
      <c r="K19" s="133">
        <f t="shared" si="4"/>
        <v>1.3270578947368421</v>
      </c>
    </row>
    <row r="20" spans="1:12" s="97" customFormat="1" ht="16.5" customHeight="1" x14ac:dyDescent="0.2">
      <c r="A20" s="17" t="s">
        <v>56</v>
      </c>
      <c r="B20" s="15">
        <v>145</v>
      </c>
      <c r="C20" s="32">
        <v>75</v>
      </c>
      <c r="D20" s="125">
        <f t="shared" si="0"/>
        <v>0.51724137931034486</v>
      </c>
      <c r="E20" s="126">
        <f t="shared" si="2"/>
        <v>0.82101806239737274</v>
      </c>
      <c r="F20" s="32">
        <v>164</v>
      </c>
      <c r="G20" s="44">
        <v>81</v>
      </c>
      <c r="H20" s="129">
        <f t="shared" si="1"/>
        <v>0.49390243902439024</v>
      </c>
      <c r="I20" s="126">
        <f t="shared" si="3"/>
        <v>0.78397212543554007</v>
      </c>
      <c r="J20" s="61">
        <v>15346.17</v>
      </c>
      <c r="K20" s="133">
        <f t="shared" si="4"/>
        <v>1.6153863157894737</v>
      </c>
    </row>
    <row r="21" spans="1:12" s="97" customFormat="1" ht="16.5" customHeight="1" thickBot="1" x14ac:dyDescent="0.25">
      <c r="A21" s="18" t="s">
        <v>57</v>
      </c>
      <c r="B21" s="19">
        <v>216</v>
      </c>
      <c r="C21" s="41">
        <v>128</v>
      </c>
      <c r="D21" s="127">
        <f t="shared" si="0"/>
        <v>0.59259259259259256</v>
      </c>
      <c r="E21" s="126">
        <f>D21/0.63</f>
        <v>0.94062316284538505</v>
      </c>
      <c r="F21" s="34">
        <v>213</v>
      </c>
      <c r="G21" s="70">
        <v>133</v>
      </c>
      <c r="H21" s="130">
        <f t="shared" si="1"/>
        <v>0.62441314553990612</v>
      </c>
      <c r="I21" s="126">
        <f>H21/0.63</f>
        <v>0.99113197704747003</v>
      </c>
      <c r="J21" s="95">
        <v>12827.779999999999</v>
      </c>
      <c r="K21" s="133">
        <f>(J21/9500)</f>
        <v>1.3502926315789472</v>
      </c>
    </row>
    <row r="22" spans="1:12" s="98" customFormat="1" ht="16.5" customHeight="1" thickBot="1" x14ac:dyDescent="0.25">
      <c r="A22" s="21" t="s">
        <v>79</v>
      </c>
      <c r="B22" s="22">
        <v>3188</v>
      </c>
      <c r="C22" s="42">
        <v>1838</v>
      </c>
      <c r="D22" s="128">
        <f t="shared" si="0"/>
        <v>0.57653701380175659</v>
      </c>
      <c r="E22" s="132">
        <f>D22/0.63</f>
        <v>0.91513811714564541</v>
      </c>
      <c r="F22" s="102">
        <v>3059</v>
      </c>
      <c r="G22" s="42">
        <v>1794</v>
      </c>
      <c r="H22" s="128">
        <f t="shared" si="1"/>
        <v>0.5864661654135338</v>
      </c>
      <c r="I22" s="132">
        <f>H22/0.63</f>
        <v>0.93089867525957748</v>
      </c>
      <c r="J22" s="103">
        <v>12348.994999999999</v>
      </c>
      <c r="K22" s="134">
        <f>(J22/9500)</f>
        <v>1.2998942105263156</v>
      </c>
    </row>
    <row r="23" spans="1:12" s="98" customFormat="1" ht="16.5" customHeight="1" x14ac:dyDescent="0.2">
      <c r="A23" s="173" t="s">
        <v>89</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8 D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Normal="100" workbookViewId="0">
      <selection activeCell="A25" sqref="A25"/>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FY25 QUARTER ENDING JUNE 30, 2025</v>
      </c>
      <c r="B2" s="194"/>
      <c r="C2" s="194"/>
      <c r="D2" s="194"/>
      <c r="E2" s="194"/>
      <c r="F2" s="194"/>
      <c r="G2" s="194"/>
      <c r="H2" s="194"/>
      <c r="I2" s="194"/>
      <c r="J2" s="194"/>
      <c r="K2" s="195"/>
    </row>
    <row r="3" spans="1:13" s="96" customFormat="1" ht="20.100000000000001" customHeight="1" thickBot="1" x14ac:dyDescent="0.25">
      <c r="A3" s="196" t="s">
        <v>84</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6</v>
      </c>
      <c r="C6" s="107">
        <v>4</v>
      </c>
      <c r="D6" s="135">
        <f>+C6/B6</f>
        <v>0.66666666666666663</v>
      </c>
      <c r="E6" s="136">
        <f>D6/0.56</f>
        <v>1.1904761904761902</v>
      </c>
      <c r="F6" s="107">
        <v>15</v>
      </c>
      <c r="G6" s="43">
        <v>6</v>
      </c>
      <c r="H6" s="137">
        <f>+G6/F6</f>
        <v>0.4</v>
      </c>
      <c r="I6" s="136">
        <f>H6/0.56</f>
        <v>0.7142857142857143</v>
      </c>
      <c r="J6" s="108">
        <v>2443.875</v>
      </c>
      <c r="K6" s="138">
        <f>(J6/9500)</f>
        <v>0.25724999999999998</v>
      </c>
    </row>
    <row r="7" spans="1:13" s="97" customFormat="1" ht="16.5" customHeight="1" x14ac:dyDescent="0.2">
      <c r="A7" s="17" t="s">
        <v>43</v>
      </c>
      <c r="B7" s="15">
        <v>60</v>
      </c>
      <c r="C7" s="32">
        <v>41</v>
      </c>
      <c r="D7" s="125">
        <f t="shared" ref="D7:D22" si="0">+C7/B7</f>
        <v>0.68333333333333335</v>
      </c>
      <c r="E7" s="126">
        <f>D7/0.56</f>
        <v>1.2202380952380951</v>
      </c>
      <c r="F7" s="32">
        <v>59</v>
      </c>
      <c r="G7" s="44">
        <v>43</v>
      </c>
      <c r="H7" s="129">
        <f t="shared" ref="H7:H22" si="1">+G7/F7</f>
        <v>0.72881355932203384</v>
      </c>
      <c r="I7" s="126">
        <f>H7/0.56</f>
        <v>1.3014527845036317</v>
      </c>
      <c r="J7" s="61">
        <v>11570.94</v>
      </c>
      <c r="K7" s="133">
        <f>(J7/9500)</f>
        <v>1.2179936842105263</v>
      </c>
    </row>
    <row r="8" spans="1:13" s="97" customFormat="1" ht="16.5" customHeight="1" x14ac:dyDescent="0.2">
      <c r="A8" s="17" t="s">
        <v>44</v>
      </c>
      <c r="B8" s="15">
        <v>60</v>
      </c>
      <c r="C8" s="32">
        <v>36</v>
      </c>
      <c r="D8" s="125">
        <f t="shared" si="0"/>
        <v>0.6</v>
      </c>
      <c r="E8" s="126">
        <f t="shared" ref="E8:E21" si="2">D8/0.56</f>
        <v>1.0714285714285714</v>
      </c>
      <c r="F8" s="32">
        <v>43</v>
      </c>
      <c r="G8" s="44">
        <v>28</v>
      </c>
      <c r="H8" s="129">
        <f t="shared" si="1"/>
        <v>0.65116279069767447</v>
      </c>
      <c r="I8" s="126">
        <f t="shared" ref="I8:I21" si="3">H8/0.56</f>
        <v>1.1627906976744187</v>
      </c>
      <c r="J8" s="61">
        <v>10549.125</v>
      </c>
      <c r="K8" s="133">
        <f t="shared" ref="K8:K20" si="4">(J8/9500)</f>
        <v>1.1104342105263159</v>
      </c>
    </row>
    <row r="9" spans="1:13" s="97" customFormat="1" ht="16.5" customHeight="1" x14ac:dyDescent="0.2">
      <c r="A9" s="17" t="s">
        <v>45</v>
      </c>
      <c r="B9" s="15">
        <v>27</v>
      </c>
      <c r="C9" s="32">
        <v>15</v>
      </c>
      <c r="D9" s="125">
        <f t="shared" si="0"/>
        <v>0.55555555555555558</v>
      </c>
      <c r="E9" s="126">
        <f t="shared" si="2"/>
        <v>0.99206349206349198</v>
      </c>
      <c r="F9" s="32">
        <v>15</v>
      </c>
      <c r="G9" s="44">
        <v>10</v>
      </c>
      <c r="H9" s="129">
        <f t="shared" si="1"/>
        <v>0.66666666666666663</v>
      </c>
      <c r="I9" s="126">
        <f t="shared" si="3"/>
        <v>1.1904761904761902</v>
      </c>
      <c r="J9" s="61">
        <v>11598.72</v>
      </c>
      <c r="K9" s="133">
        <f t="shared" si="4"/>
        <v>1.220917894736842</v>
      </c>
    </row>
    <row r="10" spans="1:13" s="97" customFormat="1" ht="16.5" customHeight="1" x14ac:dyDescent="0.2">
      <c r="A10" s="17" t="s">
        <v>72</v>
      </c>
      <c r="B10" s="15">
        <v>34</v>
      </c>
      <c r="C10" s="32">
        <v>13</v>
      </c>
      <c r="D10" s="125">
        <f>IF(B10&gt;0,C10/B10,0)</f>
        <v>0.38235294117647056</v>
      </c>
      <c r="E10" s="126">
        <f t="shared" si="2"/>
        <v>0.68277310924369738</v>
      </c>
      <c r="F10" s="32">
        <v>26</v>
      </c>
      <c r="G10" s="44">
        <v>11</v>
      </c>
      <c r="H10" s="129">
        <f t="shared" si="1"/>
        <v>0.42307692307692307</v>
      </c>
      <c r="I10" s="126">
        <f t="shared" si="3"/>
        <v>0.75549450549450536</v>
      </c>
      <c r="J10" s="61">
        <v>9740.5</v>
      </c>
      <c r="K10" s="133">
        <f t="shared" si="4"/>
        <v>1.0253157894736842</v>
      </c>
    </row>
    <row r="11" spans="1:13" s="97" customFormat="1" ht="16.5" customHeight="1" x14ac:dyDescent="0.2">
      <c r="A11" s="17" t="s">
        <v>47</v>
      </c>
      <c r="B11" s="15">
        <v>54</v>
      </c>
      <c r="C11" s="32">
        <v>30</v>
      </c>
      <c r="D11" s="125">
        <f t="shared" si="0"/>
        <v>0.55555555555555558</v>
      </c>
      <c r="E11" s="126">
        <f t="shared" si="2"/>
        <v>0.99206349206349198</v>
      </c>
      <c r="F11" s="32">
        <v>61</v>
      </c>
      <c r="G11" s="44">
        <v>30</v>
      </c>
      <c r="H11" s="129">
        <f t="shared" si="1"/>
        <v>0.49180327868852458</v>
      </c>
      <c r="I11" s="126">
        <f t="shared" si="3"/>
        <v>0.87822014051522235</v>
      </c>
      <c r="J11" s="61">
        <v>15186.365</v>
      </c>
      <c r="K11" s="133">
        <f t="shared" si="4"/>
        <v>1.5985647368421052</v>
      </c>
    </row>
    <row r="12" spans="1:13" s="97" customFormat="1" ht="16.5" customHeight="1" x14ac:dyDescent="0.2">
      <c r="A12" s="14" t="s">
        <v>73</v>
      </c>
      <c r="B12" s="15">
        <v>22</v>
      </c>
      <c r="C12" s="32">
        <v>12</v>
      </c>
      <c r="D12" s="125">
        <f t="shared" si="0"/>
        <v>0.54545454545454541</v>
      </c>
      <c r="E12" s="126">
        <f t="shared" si="2"/>
        <v>0.97402597402597391</v>
      </c>
      <c r="F12" s="32">
        <v>25</v>
      </c>
      <c r="G12" s="44">
        <v>13</v>
      </c>
      <c r="H12" s="129">
        <f t="shared" si="1"/>
        <v>0.52</v>
      </c>
      <c r="I12" s="126">
        <f t="shared" si="3"/>
        <v>0.92857142857142849</v>
      </c>
      <c r="J12" s="61">
        <v>8463.89</v>
      </c>
      <c r="K12" s="133">
        <f t="shared" si="4"/>
        <v>0.89093578947368413</v>
      </c>
    </row>
    <row r="13" spans="1:13" s="97" customFormat="1" ht="16.5" customHeight="1" x14ac:dyDescent="0.2">
      <c r="A13" s="17" t="s">
        <v>74</v>
      </c>
      <c r="B13" s="15">
        <v>44</v>
      </c>
      <c r="C13" s="32">
        <v>28</v>
      </c>
      <c r="D13" s="125">
        <f t="shared" si="0"/>
        <v>0.63636363636363635</v>
      </c>
      <c r="E13" s="126">
        <f t="shared" si="2"/>
        <v>1.1363636363636362</v>
      </c>
      <c r="F13" s="32">
        <v>38</v>
      </c>
      <c r="G13" s="44">
        <v>24</v>
      </c>
      <c r="H13" s="129">
        <f t="shared" si="1"/>
        <v>0.63157894736842102</v>
      </c>
      <c r="I13" s="126">
        <f t="shared" si="3"/>
        <v>1.1278195488721803</v>
      </c>
      <c r="J13" s="61">
        <v>14084.695</v>
      </c>
      <c r="K13" s="133">
        <f t="shared" si="4"/>
        <v>1.4825994736842105</v>
      </c>
    </row>
    <row r="14" spans="1:13" s="97" customFormat="1" ht="16.5" customHeight="1" x14ac:dyDescent="0.2">
      <c r="A14" s="17" t="s">
        <v>75</v>
      </c>
      <c r="B14" s="15">
        <v>53</v>
      </c>
      <c r="C14" s="32">
        <v>31</v>
      </c>
      <c r="D14" s="125">
        <f t="shared" si="0"/>
        <v>0.58490566037735847</v>
      </c>
      <c r="E14" s="126">
        <f t="shared" si="2"/>
        <v>1.0444743935309972</v>
      </c>
      <c r="F14" s="32">
        <v>62</v>
      </c>
      <c r="G14" s="44">
        <v>34</v>
      </c>
      <c r="H14" s="129">
        <f t="shared" si="1"/>
        <v>0.54838709677419351</v>
      </c>
      <c r="I14" s="126">
        <f t="shared" si="3"/>
        <v>0.97926267281105972</v>
      </c>
      <c r="J14" s="61">
        <v>11586.36</v>
      </c>
      <c r="K14" s="133">
        <f t="shared" si="4"/>
        <v>1.2196168421052631</v>
      </c>
    </row>
    <row r="15" spans="1:13" s="97" customFormat="1" ht="16.5" customHeight="1" x14ac:dyDescent="0.2">
      <c r="A15" s="17" t="s">
        <v>51</v>
      </c>
      <c r="B15" s="15">
        <v>27</v>
      </c>
      <c r="C15" s="32">
        <v>12</v>
      </c>
      <c r="D15" s="125">
        <f t="shared" si="0"/>
        <v>0.44444444444444442</v>
      </c>
      <c r="E15" s="126">
        <f t="shared" si="2"/>
        <v>0.7936507936507935</v>
      </c>
      <c r="F15" s="32">
        <v>33</v>
      </c>
      <c r="G15" s="44">
        <v>17</v>
      </c>
      <c r="H15" s="129">
        <f t="shared" si="1"/>
        <v>0.51515151515151514</v>
      </c>
      <c r="I15" s="126">
        <f t="shared" si="3"/>
        <v>0.91991341991341979</v>
      </c>
      <c r="J15" s="61">
        <v>13635.805</v>
      </c>
      <c r="K15" s="133">
        <f t="shared" si="4"/>
        <v>1.4353478947368421</v>
      </c>
    </row>
    <row r="16" spans="1:13" s="97" customFormat="1" ht="16.5" customHeight="1" x14ac:dyDescent="0.2">
      <c r="A16" s="17" t="s">
        <v>76</v>
      </c>
      <c r="B16" s="15">
        <v>50</v>
      </c>
      <c r="C16" s="32">
        <v>24</v>
      </c>
      <c r="D16" s="125">
        <f t="shared" si="0"/>
        <v>0.48</v>
      </c>
      <c r="E16" s="126">
        <f t="shared" si="2"/>
        <v>0.85714285714285698</v>
      </c>
      <c r="F16" s="32">
        <v>29</v>
      </c>
      <c r="G16" s="44">
        <v>17</v>
      </c>
      <c r="H16" s="129">
        <f t="shared" si="1"/>
        <v>0.58620689655172409</v>
      </c>
      <c r="I16" s="126">
        <f t="shared" si="3"/>
        <v>1.0467980295566501</v>
      </c>
      <c r="J16" s="61">
        <v>12548.01</v>
      </c>
      <c r="K16" s="133">
        <f t="shared" si="4"/>
        <v>1.3208431578947368</v>
      </c>
    </row>
    <row r="17" spans="1:12" s="97" customFormat="1" ht="16.5" customHeight="1" x14ac:dyDescent="0.2">
      <c r="A17" s="17" t="s">
        <v>53</v>
      </c>
      <c r="B17" s="15">
        <v>51</v>
      </c>
      <c r="C17" s="32">
        <v>26</v>
      </c>
      <c r="D17" s="125">
        <f t="shared" si="0"/>
        <v>0.50980392156862742</v>
      </c>
      <c r="E17" s="126">
        <f t="shared" si="2"/>
        <v>0.91036414565826318</v>
      </c>
      <c r="F17" s="32">
        <v>44</v>
      </c>
      <c r="G17" s="44">
        <v>18</v>
      </c>
      <c r="H17" s="129">
        <f t="shared" si="1"/>
        <v>0.40909090909090912</v>
      </c>
      <c r="I17" s="126">
        <f t="shared" si="3"/>
        <v>0.73051948051948046</v>
      </c>
      <c r="J17" s="61">
        <v>15204.564999999999</v>
      </c>
      <c r="K17" s="133">
        <f t="shared" si="4"/>
        <v>1.6004805263157893</v>
      </c>
    </row>
    <row r="18" spans="1:12" s="97" customFormat="1" ht="16.5" customHeight="1" x14ac:dyDescent="0.2">
      <c r="A18" s="17" t="s">
        <v>77</v>
      </c>
      <c r="B18" s="15">
        <v>31</v>
      </c>
      <c r="C18" s="32">
        <v>14</v>
      </c>
      <c r="D18" s="125">
        <f>IF(B18&gt;0,C18/B18,0)</f>
        <v>0.45161290322580644</v>
      </c>
      <c r="E18" s="126">
        <f t="shared" si="2"/>
        <v>0.80645161290322576</v>
      </c>
      <c r="F18" s="32">
        <v>36</v>
      </c>
      <c r="G18" s="44">
        <v>21</v>
      </c>
      <c r="H18" s="129">
        <f t="shared" si="1"/>
        <v>0.58333333333333337</v>
      </c>
      <c r="I18" s="126">
        <f t="shared" si="3"/>
        <v>1.0416666666666667</v>
      </c>
      <c r="J18" s="61">
        <v>9378.1749999999993</v>
      </c>
      <c r="K18" s="133">
        <f t="shared" si="4"/>
        <v>0.98717631578947362</v>
      </c>
    </row>
    <row r="19" spans="1:12" s="97" customFormat="1" ht="16.5" customHeight="1" x14ac:dyDescent="0.2">
      <c r="A19" s="17" t="s">
        <v>78</v>
      </c>
      <c r="B19" s="15">
        <v>41</v>
      </c>
      <c r="C19" s="32">
        <v>18</v>
      </c>
      <c r="D19" s="125">
        <f t="shared" si="0"/>
        <v>0.43902439024390244</v>
      </c>
      <c r="E19" s="126">
        <f t="shared" si="2"/>
        <v>0.78397212543553996</v>
      </c>
      <c r="F19" s="32">
        <v>37</v>
      </c>
      <c r="G19" s="44">
        <v>13</v>
      </c>
      <c r="H19" s="129">
        <f t="shared" si="1"/>
        <v>0.35135135135135137</v>
      </c>
      <c r="I19" s="126">
        <f t="shared" si="3"/>
        <v>0.62741312741312738</v>
      </c>
      <c r="J19" s="61">
        <v>11334.865</v>
      </c>
      <c r="K19" s="133">
        <f t="shared" si="4"/>
        <v>1.1931436842105263</v>
      </c>
    </row>
    <row r="20" spans="1:12" s="97" customFormat="1" ht="16.5" customHeight="1" x14ac:dyDescent="0.2">
      <c r="A20" s="17" t="s">
        <v>56</v>
      </c>
      <c r="B20" s="15">
        <v>12</v>
      </c>
      <c r="C20" s="32">
        <v>7</v>
      </c>
      <c r="D20" s="125">
        <f t="shared" si="0"/>
        <v>0.58333333333333337</v>
      </c>
      <c r="E20" s="126">
        <f t="shared" si="2"/>
        <v>1.0416666666666667</v>
      </c>
      <c r="F20" s="32">
        <v>11</v>
      </c>
      <c r="G20" s="44">
        <v>5</v>
      </c>
      <c r="H20" s="129">
        <f t="shared" si="1"/>
        <v>0.45454545454545453</v>
      </c>
      <c r="I20" s="126">
        <f t="shared" si="3"/>
        <v>0.81168831168831157</v>
      </c>
      <c r="J20" s="61">
        <v>10403.85</v>
      </c>
      <c r="K20" s="133">
        <f t="shared" si="4"/>
        <v>1.095142105263158</v>
      </c>
    </row>
    <row r="21" spans="1:12" s="97" customFormat="1" ht="16.5" customHeight="1" thickBot="1" x14ac:dyDescent="0.25">
      <c r="A21" s="18" t="s">
        <v>57</v>
      </c>
      <c r="B21" s="19">
        <v>35</v>
      </c>
      <c r="C21" s="41">
        <v>19</v>
      </c>
      <c r="D21" s="127">
        <f t="shared" si="0"/>
        <v>0.54285714285714282</v>
      </c>
      <c r="E21" s="126">
        <f t="shared" si="2"/>
        <v>0.96938775510204067</v>
      </c>
      <c r="F21" s="34">
        <v>33</v>
      </c>
      <c r="G21" s="70">
        <v>16</v>
      </c>
      <c r="H21" s="130">
        <f t="shared" si="1"/>
        <v>0.48484848484848486</v>
      </c>
      <c r="I21" s="126">
        <f t="shared" si="3"/>
        <v>0.86580086580086579</v>
      </c>
      <c r="J21" s="95">
        <v>12605.69</v>
      </c>
      <c r="K21" s="133">
        <f>(J21/9500)</f>
        <v>1.3269147368421053</v>
      </c>
    </row>
    <row r="22" spans="1:12" s="98" customFormat="1" ht="16.5" customHeight="1" thickBot="1" x14ac:dyDescent="0.25">
      <c r="A22" s="21" t="s">
        <v>79</v>
      </c>
      <c r="B22" s="22">
        <v>607</v>
      </c>
      <c r="C22" s="42">
        <v>330</v>
      </c>
      <c r="D22" s="128">
        <f t="shared" si="0"/>
        <v>0.54365733113673809</v>
      </c>
      <c r="E22" s="132">
        <f>D22/0.56</f>
        <v>0.97081666274417511</v>
      </c>
      <c r="F22" s="102">
        <v>567</v>
      </c>
      <c r="G22" s="42">
        <v>306</v>
      </c>
      <c r="H22" s="128">
        <f t="shared" si="1"/>
        <v>0.53968253968253965</v>
      </c>
      <c r="I22" s="132">
        <f>H22/0.56</f>
        <v>0.96371882086167782</v>
      </c>
      <c r="J22" s="103">
        <v>12156.27</v>
      </c>
      <c r="K22" s="134">
        <f>(J22/9500)</f>
        <v>1.2796073684210527</v>
      </c>
    </row>
    <row r="23" spans="1:12" s="98" customFormat="1" ht="16.5" customHeight="1" x14ac:dyDescent="0.2">
      <c r="A23" s="173" t="s">
        <v>90</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zoomScaleNormal="100" workbookViewId="0">
      <selection activeCell="D6" sqref="D6"/>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FY25 QUARTER ENDING JUNE 30, 2025</v>
      </c>
      <c r="B2" s="194"/>
      <c r="C2" s="194"/>
      <c r="D2" s="194"/>
      <c r="E2" s="194"/>
      <c r="F2" s="194"/>
      <c r="G2" s="194"/>
      <c r="H2" s="194"/>
      <c r="I2" s="194"/>
      <c r="J2" s="194"/>
      <c r="K2" s="195"/>
    </row>
    <row r="3" spans="1:13" s="96" customFormat="1" ht="20.100000000000001" customHeight="1" thickBot="1" x14ac:dyDescent="0.25">
      <c r="A3" s="196" t="s">
        <v>85</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0</v>
      </c>
      <c r="C6" s="107">
        <v>0</v>
      </c>
      <c r="D6" s="135">
        <f>IF(B6&gt;0,C6/B6,0)</f>
        <v>0</v>
      </c>
      <c r="E6" s="136">
        <f>D6/0.56</f>
        <v>0</v>
      </c>
      <c r="F6" s="107">
        <v>1</v>
      </c>
      <c r="G6" s="43">
        <v>1</v>
      </c>
      <c r="H6" s="139">
        <f>IF(F6&gt;0,G6/F6,0)</f>
        <v>1</v>
      </c>
      <c r="I6" s="136">
        <f>H6/0.56</f>
        <v>1.7857142857142856</v>
      </c>
      <c r="J6" s="108">
        <v>0</v>
      </c>
      <c r="K6" s="138">
        <f>(J6/9500)</f>
        <v>0</v>
      </c>
    </row>
    <row r="7" spans="1:13" s="97" customFormat="1" ht="16.5" customHeight="1" x14ac:dyDescent="0.2">
      <c r="A7" s="17" t="s">
        <v>43</v>
      </c>
      <c r="B7" s="15">
        <v>47</v>
      </c>
      <c r="C7" s="32">
        <v>32</v>
      </c>
      <c r="D7" s="125">
        <f t="shared" ref="D7:D22" si="0">+C7/B7</f>
        <v>0.68085106382978722</v>
      </c>
      <c r="E7" s="126">
        <f>D7/0.56</f>
        <v>1.21580547112462</v>
      </c>
      <c r="F7" s="32">
        <v>48</v>
      </c>
      <c r="G7" s="44">
        <v>35</v>
      </c>
      <c r="H7" s="129">
        <f t="shared" ref="H7:H22" si="1">+G7/F7</f>
        <v>0.72916666666666663</v>
      </c>
      <c r="I7" s="126">
        <f>H7/0.56</f>
        <v>1.302083333333333</v>
      </c>
      <c r="J7" s="61">
        <v>10233.040000000001</v>
      </c>
      <c r="K7" s="133">
        <f>(J7/9500)</f>
        <v>1.0771621052631579</v>
      </c>
    </row>
    <row r="8" spans="1:13" s="97" customFormat="1" ht="16.5" customHeight="1" x14ac:dyDescent="0.2">
      <c r="A8" s="17" t="s">
        <v>44</v>
      </c>
      <c r="B8" s="15">
        <v>17</v>
      </c>
      <c r="C8" s="32">
        <v>12</v>
      </c>
      <c r="D8" s="125">
        <f t="shared" si="0"/>
        <v>0.70588235294117652</v>
      </c>
      <c r="E8" s="126">
        <f t="shared" ref="E8:E21" si="2">D8/0.56</f>
        <v>1.2605042016806722</v>
      </c>
      <c r="F8" s="32">
        <v>3</v>
      </c>
      <c r="G8" s="44">
        <v>2</v>
      </c>
      <c r="H8" s="129">
        <f>IF(F8&gt;0,G8/F8,0)</f>
        <v>0.66666666666666663</v>
      </c>
      <c r="I8" s="126">
        <f t="shared" ref="I8:I21" si="3">H8/0.56</f>
        <v>1.1904761904761902</v>
      </c>
      <c r="J8" s="61">
        <v>9347.4249999999993</v>
      </c>
      <c r="K8" s="133">
        <f t="shared" ref="K8:K20" si="4">(J8/9500)</f>
        <v>0.98393947368421042</v>
      </c>
    </row>
    <row r="9" spans="1:13" s="97" customFormat="1" ht="16.5" customHeight="1" x14ac:dyDescent="0.2">
      <c r="A9" s="17" t="s">
        <v>45</v>
      </c>
      <c r="B9" s="15">
        <v>4</v>
      </c>
      <c r="C9" s="32">
        <v>3</v>
      </c>
      <c r="D9" s="125">
        <f t="shared" si="0"/>
        <v>0.75</v>
      </c>
      <c r="E9" s="126">
        <f t="shared" si="2"/>
        <v>1.3392857142857142</v>
      </c>
      <c r="F9" s="32">
        <v>2</v>
      </c>
      <c r="G9" s="44">
        <v>1</v>
      </c>
      <c r="H9" s="129">
        <f t="shared" si="1"/>
        <v>0.5</v>
      </c>
      <c r="I9" s="126">
        <f t="shared" si="3"/>
        <v>0.89285714285714279</v>
      </c>
      <c r="J9" s="61">
        <v>9191.3799999999992</v>
      </c>
      <c r="K9" s="133">
        <f t="shared" si="4"/>
        <v>0.96751368421052619</v>
      </c>
    </row>
    <row r="10" spans="1:13" s="97" customFormat="1" ht="16.5" customHeight="1" x14ac:dyDescent="0.2">
      <c r="A10" s="17" t="s">
        <v>72</v>
      </c>
      <c r="B10" s="15">
        <v>18</v>
      </c>
      <c r="C10" s="32">
        <v>6</v>
      </c>
      <c r="D10" s="125">
        <f>IF(B10&gt;0,C10/B10,0)</f>
        <v>0.33333333333333331</v>
      </c>
      <c r="E10" s="126">
        <f t="shared" si="2"/>
        <v>0.59523809523809512</v>
      </c>
      <c r="F10" s="32">
        <v>15</v>
      </c>
      <c r="G10" s="44">
        <v>3</v>
      </c>
      <c r="H10" s="129">
        <f>IF(F10&gt;0,G10/F10,0)</f>
        <v>0.2</v>
      </c>
      <c r="I10" s="126">
        <f t="shared" si="3"/>
        <v>0.35714285714285715</v>
      </c>
      <c r="J10" s="61">
        <v>16146.36</v>
      </c>
      <c r="K10" s="133">
        <f t="shared" si="4"/>
        <v>1.6996168421052633</v>
      </c>
    </row>
    <row r="11" spans="1:13" s="97" customFormat="1" ht="16.5" customHeight="1" x14ac:dyDescent="0.2">
      <c r="A11" s="17" t="s">
        <v>47</v>
      </c>
      <c r="B11" s="15">
        <v>37</v>
      </c>
      <c r="C11" s="32">
        <v>22</v>
      </c>
      <c r="D11" s="125">
        <f t="shared" si="0"/>
        <v>0.59459459459459463</v>
      </c>
      <c r="E11" s="126">
        <f t="shared" si="2"/>
        <v>1.0617760617760617</v>
      </c>
      <c r="F11" s="32">
        <v>32</v>
      </c>
      <c r="G11" s="44">
        <v>18</v>
      </c>
      <c r="H11" s="129">
        <f t="shared" si="1"/>
        <v>0.5625</v>
      </c>
      <c r="I11" s="126">
        <f t="shared" si="3"/>
        <v>1.0044642857142856</v>
      </c>
      <c r="J11" s="61">
        <v>15991.665000000001</v>
      </c>
      <c r="K11" s="133">
        <f t="shared" si="4"/>
        <v>1.683333157894737</v>
      </c>
    </row>
    <row r="12" spans="1:13" s="97" customFormat="1" ht="16.5" customHeight="1" x14ac:dyDescent="0.2">
      <c r="A12" s="14" t="s">
        <v>73</v>
      </c>
      <c r="B12" s="15">
        <v>14</v>
      </c>
      <c r="C12" s="32">
        <v>8</v>
      </c>
      <c r="D12" s="125">
        <f t="shared" si="0"/>
        <v>0.5714285714285714</v>
      </c>
      <c r="E12" s="126">
        <f t="shared" si="2"/>
        <v>1.0204081632653059</v>
      </c>
      <c r="F12" s="32">
        <v>17</v>
      </c>
      <c r="G12" s="44">
        <v>9</v>
      </c>
      <c r="H12" s="129">
        <f>IF(F12&gt;0,G12/F12,0)</f>
        <v>0.52941176470588236</v>
      </c>
      <c r="I12" s="126">
        <f t="shared" si="3"/>
        <v>0.94537815126050417</v>
      </c>
      <c r="J12" s="61">
        <v>5680.2199999999993</v>
      </c>
      <c r="K12" s="133">
        <f t="shared" si="4"/>
        <v>0.59791789473684198</v>
      </c>
    </row>
    <row r="13" spans="1:13" s="97" customFormat="1" ht="16.5" customHeight="1" x14ac:dyDescent="0.2">
      <c r="A13" s="17" t="s">
        <v>74</v>
      </c>
      <c r="B13" s="15">
        <v>15</v>
      </c>
      <c r="C13" s="32">
        <v>7</v>
      </c>
      <c r="D13" s="125">
        <f t="shared" si="0"/>
        <v>0.46666666666666667</v>
      </c>
      <c r="E13" s="126">
        <f t="shared" si="2"/>
        <v>0.83333333333333326</v>
      </c>
      <c r="F13" s="32">
        <v>20</v>
      </c>
      <c r="G13" s="44">
        <v>13</v>
      </c>
      <c r="H13" s="129">
        <f t="shared" si="1"/>
        <v>0.65</v>
      </c>
      <c r="I13" s="126">
        <f t="shared" si="3"/>
        <v>1.1607142857142856</v>
      </c>
      <c r="J13" s="61">
        <v>14538.49</v>
      </c>
      <c r="K13" s="133">
        <f t="shared" si="4"/>
        <v>1.5303673684210526</v>
      </c>
    </row>
    <row r="14" spans="1:13" s="97" customFormat="1" ht="16.5" customHeight="1" x14ac:dyDescent="0.2">
      <c r="A14" s="17" t="s">
        <v>75</v>
      </c>
      <c r="B14" s="15">
        <v>31</v>
      </c>
      <c r="C14" s="32">
        <v>19</v>
      </c>
      <c r="D14" s="125">
        <f>IF(B14&gt;0,C14/B14,0)</f>
        <v>0.61290322580645162</v>
      </c>
      <c r="E14" s="126">
        <f t="shared" si="2"/>
        <v>1.0944700460829493</v>
      </c>
      <c r="F14" s="32">
        <v>38</v>
      </c>
      <c r="G14" s="44">
        <v>23</v>
      </c>
      <c r="H14" s="129">
        <f>IF(F14&gt;0,G14/F14,0)</f>
        <v>0.60526315789473684</v>
      </c>
      <c r="I14" s="126">
        <f t="shared" si="3"/>
        <v>1.0808270676691729</v>
      </c>
      <c r="J14" s="61">
        <v>11729.5</v>
      </c>
      <c r="K14" s="133">
        <f t="shared" si="4"/>
        <v>1.2346842105263158</v>
      </c>
    </row>
    <row r="15" spans="1:13" s="97" customFormat="1" ht="16.5" customHeight="1" x14ac:dyDescent="0.2">
      <c r="A15" s="17" t="s">
        <v>51</v>
      </c>
      <c r="B15" s="15">
        <v>7</v>
      </c>
      <c r="C15" s="32">
        <v>4</v>
      </c>
      <c r="D15" s="125">
        <f t="shared" si="0"/>
        <v>0.5714285714285714</v>
      </c>
      <c r="E15" s="126">
        <f t="shared" si="2"/>
        <v>1.0204081632653059</v>
      </c>
      <c r="F15" s="32">
        <v>7</v>
      </c>
      <c r="G15" s="44">
        <v>2</v>
      </c>
      <c r="H15" s="129">
        <f t="shared" si="1"/>
        <v>0.2857142857142857</v>
      </c>
      <c r="I15" s="126">
        <f t="shared" si="3"/>
        <v>0.51020408163265296</v>
      </c>
      <c r="J15" s="61">
        <v>10721.094999999999</v>
      </c>
      <c r="K15" s="133">
        <f t="shared" si="4"/>
        <v>1.1285363157894737</v>
      </c>
    </row>
    <row r="16" spans="1:13" s="97" customFormat="1" ht="16.5" customHeight="1" x14ac:dyDescent="0.2">
      <c r="A16" s="17" t="s">
        <v>76</v>
      </c>
      <c r="B16" s="15">
        <v>14</v>
      </c>
      <c r="C16" s="32">
        <v>6</v>
      </c>
      <c r="D16" s="125">
        <f t="shared" si="0"/>
        <v>0.42857142857142855</v>
      </c>
      <c r="E16" s="126">
        <f t="shared" si="2"/>
        <v>0.76530612244897944</v>
      </c>
      <c r="F16" s="32">
        <v>6</v>
      </c>
      <c r="G16" s="44">
        <v>3</v>
      </c>
      <c r="H16" s="129">
        <f>IF(F16&gt;0,G16/F16,0)</f>
        <v>0.5</v>
      </c>
      <c r="I16" s="126">
        <f t="shared" si="3"/>
        <v>0.89285714285714279</v>
      </c>
      <c r="J16" s="61">
        <v>14017.095000000001</v>
      </c>
      <c r="K16" s="133">
        <f t="shared" si="4"/>
        <v>1.4754836842105263</v>
      </c>
    </row>
    <row r="17" spans="1:12" s="97" customFormat="1" ht="16.5" customHeight="1" x14ac:dyDescent="0.2">
      <c r="A17" s="17" t="s">
        <v>53</v>
      </c>
      <c r="B17" s="15">
        <v>27</v>
      </c>
      <c r="C17" s="32">
        <v>14</v>
      </c>
      <c r="D17" s="125">
        <f>IF(B17&gt;0,C17/B17,0)</f>
        <v>0.51851851851851849</v>
      </c>
      <c r="E17" s="126">
        <f t="shared" si="2"/>
        <v>0.92592592592592582</v>
      </c>
      <c r="F17" s="32">
        <v>21</v>
      </c>
      <c r="G17" s="44">
        <v>9</v>
      </c>
      <c r="H17" s="129">
        <f>IF(F17&gt;0,G17/F17,0)</f>
        <v>0.42857142857142855</v>
      </c>
      <c r="I17" s="126">
        <f t="shared" si="3"/>
        <v>0.76530612244897944</v>
      </c>
      <c r="J17" s="61">
        <v>12853.225</v>
      </c>
      <c r="K17" s="133">
        <f t="shared" si="4"/>
        <v>1.352971052631579</v>
      </c>
    </row>
    <row r="18" spans="1:12" s="97" customFormat="1" ht="16.5" customHeight="1" x14ac:dyDescent="0.2">
      <c r="A18" s="17" t="s">
        <v>77</v>
      </c>
      <c r="B18" s="15">
        <v>4</v>
      </c>
      <c r="C18" s="32">
        <v>2</v>
      </c>
      <c r="D18" s="125">
        <f>IF(B18&gt;0,C18/B18,0)</f>
        <v>0.5</v>
      </c>
      <c r="E18" s="126">
        <f t="shared" si="2"/>
        <v>0.89285714285714279</v>
      </c>
      <c r="F18" s="32">
        <v>7</v>
      </c>
      <c r="G18" s="44">
        <v>3</v>
      </c>
      <c r="H18" s="129">
        <f>IF(F18&gt;0,G18/F18,0)</f>
        <v>0.42857142857142855</v>
      </c>
      <c r="I18" s="126">
        <f t="shared" si="3"/>
        <v>0.76530612244897944</v>
      </c>
      <c r="J18" s="61">
        <v>12060</v>
      </c>
      <c r="K18" s="133">
        <f t="shared" si="4"/>
        <v>1.2694736842105263</v>
      </c>
    </row>
    <row r="19" spans="1:12" s="97" customFormat="1" ht="16.5" customHeight="1" x14ac:dyDescent="0.2">
      <c r="A19" s="17" t="s">
        <v>78</v>
      </c>
      <c r="B19" s="15">
        <v>18</v>
      </c>
      <c r="C19" s="32">
        <v>8</v>
      </c>
      <c r="D19" s="125">
        <f t="shared" si="0"/>
        <v>0.44444444444444442</v>
      </c>
      <c r="E19" s="126">
        <f t="shared" si="2"/>
        <v>0.7936507936507935</v>
      </c>
      <c r="F19" s="32">
        <v>14</v>
      </c>
      <c r="G19" s="44">
        <v>6</v>
      </c>
      <c r="H19" s="129">
        <f t="shared" si="1"/>
        <v>0.42857142857142855</v>
      </c>
      <c r="I19" s="126">
        <f t="shared" si="3"/>
        <v>0.76530612244897944</v>
      </c>
      <c r="J19" s="61">
        <v>17336.555</v>
      </c>
      <c r="K19" s="133">
        <f t="shared" si="4"/>
        <v>1.8249005263157896</v>
      </c>
    </row>
    <row r="20" spans="1:12" s="97" customFormat="1" ht="16.5" customHeight="1" x14ac:dyDescent="0.2">
      <c r="A20" s="17" t="s">
        <v>56</v>
      </c>
      <c r="B20" s="15">
        <v>4</v>
      </c>
      <c r="C20" s="32">
        <v>2</v>
      </c>
      <c r="D20" s="125">
        <f t="shared" si="0"/>
        <v>0.5</v>
      </c>
      <c r="E20" s="126">
        <f t="shared" si="2"/>
        <v>0.89285714285714279</v>
      </c>
      <c r="F20" s="32">
        <v>4</v>
      </c>
      <c r="G20" s="44">
        <v>1</v>
      </c>
      <c r="H20" s="129">
        <f t="shared" si="1"/>
        <v>0.25</v>
      </c>
      <c r="I20" s="126">
        <f t="shared" si="3"/>
        <v>0.4464285714285714</v>
      </c>
      <c r="J20" s="61">
        <v>13091.18</v>
      </c>
      <c r="K20" s="133">
        <f t="shared" si="4"/>
        <v>1.378018947368421</v>
      </c>
    </row>
    <row r="21" spans="1:12" s="97" customFormat="1" ht="16.5" customHeight="1" thickBot="1" x14ac:dyDescent="0.25">
      <c r="A21" s="18" t="s">
        <v>57</v>
      </c>
      <c r="B21" s="19">
        <v>11</v>
      </c>
      <c r="C21" s="41">
        <v>5</v>
      </c>
      <c r="D21" s="127">
        <f t="shared" si="0"/>
        <v>0.45454545454545453</v>
      </c>
      <c r="E21" s="126">
        <f t="shared" si="2"/>
        <v>0.81168831168831157</v>
      </c>
      <c r="F21" s="34">
        <v>16</v>
      </c>
      <c r="G21" s="70">
        <v>6</v>
      </c>
      <c r="H21" s="130">
        <f t="shared" si="1"/>
        <v>0.375</v>
      </c>
      <c r="I21" s="126">
        <f t="shared" si="3"/>
        <v>0.6696428571428571</v>
      </c>
      <c r="J21" s="95">
        <v>21000</v>
      </c>
      <c r="K21" s="133">
        <f>(J21/9500)</f>
        <v>2.2105263157894739</v>
      </c>
    </row>
    <row r="22" spans="1:12" s="98" customFormat="1" ht="16.5" customHeight="1" thickBot="1" x14ac:dyDescent="0.25">
      <c r="A22" s="21" t="s">
        <v>79</v>
      </c>
      <c r="B22" s="22">
        <v>268</v>
      </c>
      <c r="C22" s="42">
        <v>150</v>
      </c>
      <c r="D22" s="128">
        <f t="shared" si="0"/>
        <v>0.55970149253731338</v>
      </c>
      <c r="E22" s="132">
        <f>D22/0.56</f>
        <v>0.99946695095948812</v>
      </c>
      <c r="F22" s="102">
        <v>251</v>
      </c>
      <c r="G22" s="42">
        <v>135</v>
      </c>
      <c r="H22" s="128">
        <f t="shared" si="1"/>
        <v>0.53784860557768921</v>
      </c>
      <c r="I22" s="132">
        <f>H22/0.56</f>
        <v>0.96044393853158783</v>
      </c>
      <c r="J22" s="103">
        <v>13554.205</v>
      </c>
      <c r="K22" s="134">
        <f>(J22/9500)</f>
        <v>1.4267584210526316</v>
      </c>
    </row>
    <row r="23" spans="1:12" s="98" customFormat="1" ht="16.5" customHeight="1" x14ac:dyDescent="0.2">
      <c r="A23" s="173" t="s">
        <v>90</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4 H7: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topLeftCell="A15" zoomScaleNormal="100" workbookViewId="0">
      <selection activeCell="A25" sqref="A25"/>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FY25 QUARTER ENDING JUNE 30, 2025</v>
      </c>
      <c r="B2" s="194"/>
      <c r="C2" s="194"/>
      <c r="D2" s="194"/>
      <c r="E2" s="194"/>
      <c r="F2" s="194"/>
      <c r="G2" s="194"/>
      <c r="H2" s="194"/>
      <c r="I2" s="194"/>
      <c r="J2" s="194"/>
      <c r="K2" s="195"/>
    </row>
    <row r="3" spans="1:13" s="96" customFormat="1" ht="20.100000000000001" customHeight="1" thickBot="1" x14ac:dyDescent="0.25">
      <c r="A3" s="196" t="s">
        <v>86</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3</v>
      </c>
      <c r="C6" s="107">
        <v>2</v>
      </c>
      <c r="D6" s="135">
        <f>+C6/B6</f>
        <v>0.66666666666666663</v>
      </c>
      <c r="E6" s="136">
        <f>D6/0.56</f>
        <v>1.1904761904761902</v>
      </c>
      <c r="F6" s="107">
        <v>1</v>
      </c>
      <c r="G6" s="43">
        <v>1</v>
      </c>
      <c r="H6" s="137">
        <f>+G6/F6</f>
        <v>1</v>
      </c>
      <c r="I6" s="136">
        <f>H6/0.56</f>
        <v>1.7857142857142856</v>
      </c>
      <c r="J6" s="108">
        <v>8228.0650000000005</v>
      </c>
      <c r="K6" s="138">
        <f>(J6/9500)</f>
        <v>0.86611210526315796</v>
      </c>
    </row>
    <row r="7" spans="1:13" s="97" customFormat="1" ht="16.5" customHeight="1" x14ac:dyDescent="0.2">
      <c r="A7" s="17" t="s">
        <v>43</v>
      </c>
      <c r="B7" s="15">
        <v>53</v>
      </c>
      <c r="C7" s="32">
        <v>35</v>
      </c>
      <c r="D7" s="125">
        <f t="shared" ref="D7:D22" si="0">+C7/B7</f>
        <v>0.660377358490566</v>
      </c>
      <c r="E7" s="126">
        <f>D7/0.56</f>
        <v>1.1792452830188678</v>
      </c>
      <c r="F7" s="32">
        <v>53</v>
      </c>
      <c r="G7" s="44">
        <v>36</v>
      </c>
      <c r="H7" s="129">
        <f t="shared" ref="H7:H22" si="1">+G7/F7</f>
        <v>0.67924528301886788</v>
      </c>
      <c r="I7" s="126">
        <f>H7/0.56</f>
        <v>1.2129380053908354</v>
      </c>
      <c r="J7" s="61">
        <v>10603.53</v>
      </c>
      <c r="K7" s="133">
        <f>(J7/9500)</f>
        <v>1.1161610526315791</v>
      </c>
    </row>
    <row r="8" spans="1:13" s="97" customFormat="1" ht="16.5" customHeight="1" x14ac:dyDescent="0.2">
      <c r="A8" s="17" t="s">
        <v>44</v>
      </c>
      <c r="B8" s="15">
        <v>31</v>
      </c>
      <c r="C8" s="32">
        <v>21</v>
      </c>
      <c r="D8" s="125">
        <f t="shared" si="0"/>
        <v>0.67741935483870963</v>
      </c>
      <c r="E8" s="126">
        <f t="shared" ref="E8:E22" si="2">D8/0.56</f>
        <v>1.2096774193548385</v>
      </c>
      <c r="F8" s="32">
        <v>5</v>
      </c>
      <c r="G8" s="44">
        <v>4</v>
      </c>
      <c r="H8" s="129">
        <f t="shared" si="1"/>
        <v>0.8</v>
      </c>
      <c r="I8" s="126">
        <f t="shared" ref="I8:I22" si="3">H8/0.56</f>
        <v>1.4285714285714286</v>
      </c>
      <c r="J8" s="61">
        <v>9361.49</v>
      </c>
      <c r="K8" s="133">
        <f t="shared" ref="K8:K20" si="4">(J8/9500)</f>
        <v>0.98541999999999996</v>
      </c>
    </row>
    <row r="9" spans="1:13" s="97" customFormat="1" ht="16.5" customHeight="1" x14ac:dyDescent="0.2">
      <c r="A9" s="17" t="s">
        <v>45</v>
      </c>
      <c r="B9" s="15">
        <v>10</v>
      </c>
      <c r="C9" s="32">
        <v>7</v>
      </c>
      <c r="D9" s="125">
        <f t="shared" si="0"/>
        <v>0.7</v>
      </c>
      <c r="E9" s="126">
        <f t="shared" si="2"/>
        <v>1.2499999999999998</v>
      </c>
      <c r="F9" s="32">
        <v>8</v>
      </c>
      <c r="G9" s="44">
        <v>4</v>
      </c>
      <c r="H9" s="129">
        <f t="shared" si="1"/>
        <v>0.5</v>
      </c>
      <c r="I9" s="126">
        <f t="shared" si="3"/>
        <v>0.89285714285714279</v>
      </c>
      <c r="J9" s="61">
        <v>9191.3799999999992</v>
      </c>
      <c r="K9" s="133">
        <f t="shared" si="4"/>
        <v>0.96751368421052619</v>
      </c>
    </row>
    <row r="10" spans="1:13" s="97" customFormat="1" ht="16.5" customHeight="1" x14ac:dyDescent="0.2">
      <c r="A10" s="17" t="s">
        <v>72</v>
      </c>
      <c r="B10" s="15">
        <v>46</v>
      </c>
      <c r="C10" s="32">
        <v>24</v>
      </c>
      <c r="D10" s="125">
        <f>IF(B10&gt;0,C10/B10,0)</f>
        <v>0.52173913043478259</v>
      </c>
      <c r="E10" s="126">
        <f t="shared" si="2"/>
        <v>0.93167701863354024</v>
      </c>
      <c r="F10" s="32">
        <v>43</v>
      </c>
      <c r="G10" s="44">
        <v>16</v>
      </c>
      <c r="H10" s="129">
        <f>IF(F10&gt;0,G10/F10,0)</f>
        <v>0.37209302325581395</v>
      </c>
      <c r="I10" s="126">
        <f t="shared" si="3"/>
        <v>0.66445182724252483</v>
      </c>
      <c r="J10" s="61">
        <v>9801.61</v>
      </c>
      <c r="K10" s="133">
        <f t="shared" si="4"/>
        <v>1.0317484210526315</v>
      </c>
    </row>
    <row r="11" spans="1:13" s="97" customFormat="1" ht="16.5" customHeight="1" x14ac:dyDescent="0.2">
      <c r="A11" s="17" t="s">
        <v>47</v>
      </c>
      <c r="B11" s="15">
        <v>70</v>
      </c>
      <c r="C11" s="32">
        <v>41</v>
      </c>
      <c r="D11" s="125">
        <f t="shared" si="0"/>
        <v>0.58571428571428574</v>
      </c>
      <c r="E11" s="126">
        <f t="shared" si="2"/>
        <v>1.0459183673469388</v>
      </c>
      <c r="F11" s="32">
        <v>65</v>
      </c>
      <c r="G11" s="44">
        <v>37</v>
      </c>
      <c r="H11" s="129">
        <f t="shared" si="1"/>
        <v>0.56923076923076921</v>
      </c>
      <c r="I11" s="126">
        <f t="shared" si="3"/>
        <v>1.0164835164835164</v>
      </c>
      <c r="J11" s="61">
        <v>10159.790000000001</v>
      </c>
      <c r="K11" s="133">
        <f t="shared" si="4"/>
        <v>1.0694515789473684</v>
      </c>
    </row>
    <row r="12" spans="1:13" s="97" customFormat="1" ht="16.5" customHeight="1" x14ac:dyDescent="0.2">
      <c r="A12" s="14" t="s">
        <v>73</v>
      </c>
      <c r="B12" s="15">
        <v>29</v>
      </c>
      <c r="C12" s="32">
        <v>15</v>
      </c>
      <c r="D12" s="125">
        <f t="shared" si="0"/>
        <v>0.51724137931034486</v>
      </c>
      <c r="E12" s="126">
        <f t="shared" si="2"/>
        <v>0.92364532019704426</v>
      </c>
      <c r="F12" s="32">
        <v>40</v>
      </c>
      <c r="G12" s="44">
        <v>22</v>
      </c>
      <c r="H12" s="129">
        <f t="shared" si="1"/>
        <v>0.55000000000000004</v>
      </c>
      <c r="I12" s="126">
        <f t="shared" si="3"/>
        <v>0.9821428571428571</v>
      </c>
      <c r="J12" s="61">
        <v>5487.36</v>
      </c>
      <c r="K12" s="133">
        <f t="shared" si="4"/>
        <v>0.5776168421052631</v>
      </c>
    </row>
    <row r="13" spans="1:13" s="97" customFormat="1" ht="16.5" customHeight="1" x14ac:dyDescent="0.2">
      <c r="A13" s="17" t="s">
        <v>74</v>
      </c>
      <c r="B13" s="15">
        <v>18</v>
      </c>
      <c r="C13" s="32">
        <v>9</v>
      </c>
      <c r="D13" s="125">
        <f t="shared" si="0"/>
        <v>0.5</v>
      </c>
      <c r="E13" s="126">
        <f t="shared" si="2"/>
        <v>0.89285714285714279</v>
      </c>
      <c r="F13" s="32">
        <v>28</v>
      </c>
      <c r="G13" s="44">
        <v>17</v>
      </c>
      <c r="H13" s="129">
        <f t="shared" si="1"/>
        <v>0.6071428571428571</v>
      </c>
      <c r="I13" s="126">
        <f t="shared" si="3"/>
        <v>1.0841836734693875</v>
      </c>
      <c r="J13" s="61">
        <v>13630.9</v>
      </c>
      <c r="K13" s="133">
        <f t="shared" si="4"/>
        <v>1.4348315789473685</v>
      </c>
    </row>
    <row r="14" spans="1:13" s="97" customFormat="1" ht="16.5" customHeight="1" x14ac:dyDescent="0.2">
      <c r="A14" s="17" t="s">
        <v>75</v>
      </c>
      <c r="B14" s="15">
        <v>69</v>
      </c>
      <c r="C14" s="32">
        <v>41</v>
      </c>
      <c r="D14" s="125">
        <f>IF(B14&gt;0,C14/B14,0)</f>
        <v>0.59420289855072461</v>
      </c>
      <c r="E14" s="126">
        <f t="shared" si="2"/>
        <v>1.0610766045548652</v>
      </c>
      <c r="F14" s="32">
        <v>73</v>
      </c>
      <c r="G14" s="44">
        <v>45</v>
      </c>
      <c r="H14" s="129">
        <f>IF(F14&gt;0,G14/F14,0)</f>
        <v>0.61643835616438358</v>
      </c>
      <c r="I14" s="126">
        <f t="shared" si="3"/>
        <v>1.1007827788649707</v>
      </c>
      <c r="J14" s="61">
        <v>8685.7999999999993</v>
      </c>
      <c r="K14" s="133">
        <f t="shared" si="4"/>
        <v>0.91429473684210516</v>
      </c>
    </row>
    <row r="15" spans="1:13" s="97" customFormat="1" ht="16.5" customHeight="1" x14ac:dyDescent="0.2">
      <c r="A15" s="17" t="s">
        <v>51</v>
      </c>
      <c r="B15" s="15">
        <v>29</v>
      </c>
      <c r="C15" s="32">
        <v>18</v>
      </c>
      <c r="D15" s="125">
        <f t="shared" si="0"/>
        <v>0.62068965517241381</v>
      </c>
      <c r="E15" s="126">
        <f t="shared" si="2"/>
        <v>1.1083743842364531</v>
      </c>
      <c r="F15" s="32">
        <v>20</v>
      </c>
      <c r="G15" s="44">
        <v>10</v>
      </c>
      <c r="H15" s="129">
        <f t="shared" si="1"/>
        <v>0.5</v>
      </c>
      <c r="I15" s="126">
        <f t="shared" si="3"/>
        <v>0.89285714285714279</v>
      </c>
      <c r="J15" s="61">
        <v>8661.6049999999996</v>
      </c>
      <c r="K15" s="133">
        <f t="shared" si="4"/>
        <v>0.91174789473684204</v>
      </c>
    </row>
    <row r="16" spans="1:13" s="97" customFormat="1" ht="16.5" customHeight="1" x14ac:dyDescent="0.2">
      <c r="A16" s="17" t="s">
        <v>76</v>
      </c>
      <c r="B16" s="15">
        <v>22</v>
      </c>
      <c r="C16" s="32">
        <v>10</v>
      </c>
      <c r="D16" s="125">
        <f t="shared" si="0"/>
        <v>0.45454545454545453</v>
      </c>
      <c r="E16" s="126">
        <f t="shared" si="2"/>
        <v>0.81168831168831157</v>
      </c>
      <c r="F16" s="32">
        <v>17</v>
      </c>
      <c r="G16" s="44">
        <v>10</v>
      </c>
      <c r="H16" s="129">
        <f t="shared" si="1"/>
        <v>0.58823529411764708</v>
      </c>
      <c r="I16" s="126">
        <f t="shared" si="3"/>
        <v>1.0504201680672269</v>
      </c>
      <c r="J16" s="61">
        <v>13485.85</v>
      </c>
      <c r="K16" s="133">
        <f t="shared" si="4"/>
        <v>1.419563157894737</v>
      </c>
    </row>
    <row r="17" spans="1:12" s="97" customFormat="1" ht="16.5" customHeight="1" x14ac:dyDescent="0.2">
      <c r="A17" s="17" t="s">
        <v>53</v>
      </c>
      <c r="B17" s="15">
        <v>66</v>
      </c>
      <c r="C17" s="32">
        <v>30</v>
      </c>
      <c r="D17" s="125">
        <f t="shared" si="0"/>
        <v>0.45454545454545453</v>
      </c>
      <c r="E17" s="126">
        <f t="shared" si="2"/>
        <v>0.81168831168831157</v>
      </c>
      <c r="F17" s="32">
        <v>60</v>
      </c>
      <c r="G17" s="44">
        <v>29</v>
      </c>
      <c r="H17" s="129">
        <f t="shared" si="1"/>
        <v>0.48333333333333334</v>
      </c>
      <c r="I17" s="126">
        <f t="shared" si="3"/>
        <v>0.86309523809523803</v>
      </c>
      <c r="J17" s="61">
        <v>13844.965</v>
      </c>
      <c r="K17" s="133">
        <f t="shared" si="4"/>
        <v>1.4573647368421052</v>
      </c>
    </row>
    <row r="18" spans="1:12" s="97" customFormat="1" ht="16.5" customHeight="1" x14ac:dyDescent="0.2">
      <c r="A18" s="17" t="s">
        <v>77</v>
      </c>
      <c r="B18" s="15">
        <v>14</v>
      </c>
      <c r="C18" s="32">
        <v>7</v>
      </c>
      <c r="D18" s="125">
        <f>IF(B18&gt;0,C18/B18,0)</f>
        <v>0.5</v>
      </c>
      <c r="E18" s="126">
        <f t="shared" si="2"/>
        <v>0.89285714285714279</v>
      </c>
      <c r="F18" s="32">
        <v>20</v>
      </c>
      <c r="G18" s="44">
        <v>11</v>
      </c>
      <c r="H18" s="129">
        <f>IF(F18&gt;0,G18/F18,0)</f>
        <v>0.55000000000000004</v>
      </c>
      <c r="I18" s="126">
        <f t="shared" si="3"/>
        <v>0.9821428571428571</v>
      </c>
      <c r="J18" s="61">
        <v>7973.89</v>
      </c>
      <c r="K18" s="133">
        <f t="shared" si="4"/>
        <v>0.83935684210526318</v>
      </c>
    </row>
    <row r="19" spans="1:12" s="97" customFormat="1" ht="16.5" customHeight="1" x14ac:dyDescent="0.2">
      <c r="A19" s="17" t="s">
        <v>78</v>
      </c>
      <c r="B19" s="15">
        <v>33</v>
      </c>
      <c r="C19" s="32">
        <v>22</v>
      </c>
      <c r="D19" s="125">
        <f t="shared" si="0"/>
        <v>0.66666666666666663</v>
      </c>
      <c r="E19" s="126">
        <f t="shared" si="2"/>
        <v>1.1904761904761902</v>
      </c>
      <c r="F19" s="32">
        <v>23</v>
      </c>
      <c r="G19" s="44">
        <v>12</v>
      </c>
      <c r="H19" s="129">
        <f t="shared" si="1"/>
        <v>0.52173913043478259</v>
      </c>
      <c r="I19" s="126">
        <f t="shared" si="3"/>
        <v>0.93167701863354024</v>
      </c>
      <c r="J19" s="61">
        <v>12628.34</v>
      </c>
      <c r="K19" s="133">
        <f t="shared" si="4"/>
        <v>1.3292989473684211</v>
      </c>
    </row>
    <row r="20" spans="1:12" s="97" customFormat="1" ht="16.5" customHeight="1" x14ac:dyDescent="0.2">
      <c r="A20" s="17" t="s">
        <v>56</v>
      </c>
      <c r="B20" s="15">
        <v>18</v>
      </c>
      <c r="C20" s="32">
        <v>8</v>
      </c>
      <c r="D20" s="125">
        <f t="shared" si="0"/>
        <v>0.44444444444444442</v>
      </c>
      <c r="E20" s="126">
        <f t="shared" si="2"/>
        <v>0.7936507936507935</v>
      </c>
      <c r="F20" s="32">
        <v>24</v>
      </c>
      <c r="G20" s="44">
        <v>9</v>
      </c>
      <c r="H20" s="129">
        <f t="shared" si="1"/>
        <v>0.375</v>
      </c>
      <c r="I20" s="126">
        <f t="shared" si="3"/>
        <v>0.6696428571428571</v>
      </c>
      <c r="J20" s="61">
        <v>15727.404999999999</v>
      </c>
      <c r="K20" s="133">
        <f t="shared" si="4"/>
        <v>1.6555163157894737</v>
      </c>
    </row>
    <row r="21" spans="1:12" s="97" customFormat="1" ht="16.5" customHeight="1" thickBot="1" x14ac:dyDescent="0.25">
      <c r="A21" s="18" t="s">
        <v>57</v>
      </c>
      <c r="B21" s="19">
        <v>21</v>
      </c>
      <c r="C21" s="41">
        <v>8</v>
      </c>
      <c r="D21" s="127">
        <f t="shared" si="0"/>
        <v>0.38095238095238093</v>
      </c>
      <c r="E21" s="131">
        <f t="shared" si="2"/>
        <v>0.68027210884353728</v>
      </c>
      <c r="F21" s="34">
        <v>31</v>
      </c>
      <c r="G21" s="70">
        <v>11</v>
      </c>
      <c r="H21" s="130">
        <f t="shared" si="1"/>
        <v>0.35483870967741937</v>
      </c>
      <c r="I21" s="131">
        <f t="shared" si="3"/>
        <v>0.63364055299539168</v>
      </c>
      <c r="J21" s="95">
        <v>17611.489999999998</v>
      </c>
      <c r="K21" s="140">
        <f>(J21/9500)</f>
        <v>1.8538410526315787</v>
      </c>
    </row>
    <row r="22" spans="1:12" s="98" customFormat="1" ht="16.5" customHeight="1" thickBot="1" x14ac:dyDescent="0.25">
      <c r="A22" s="21" t="s">
        <v>79</v>
      </c>
      <c r="B22" s="22">
        <v>532</v>
      </c>
      <c r="C22" s="42">
        <v>298</v>
      </c>
      <c r="D22" s="128">
        <f t="shared" si="0"/>
        <v>0.56015037593984962</v>
      </c>
      <c r="E22" s="132">
        <f t="shared" si="2"/>
        <v>1.0002685284640171</v>
      </c>
      <c r="F22" s="102">
        <v>511</v>
      </c>
      <c r="G22" s="42">
        <v>274</v>
      </c>
      <c r="H22" s="128">
        <f t="shared" si="1"/>
        <v>0.53620352250489234</v>
      </c>
      <c r="I22" s="132">
        <f t="shared" si="3"/>
        <v>0.95750629018730771</v>
      </c>
      <c r="J22" s="103">
        <v>10558.03</v>
      </c>
      <c r="K22" s="134">
        <f>(J22/9500)</f>
        <v>1.1113715789473686</v>
      </c>
    </row>
    <row r="23" spans="1:12" s="98" customFormat="1" ht="16.5" customHeight="1" x14ac:dyDescent="0.2">
      <c r="A23" s="173" t="s">
        <v>91</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D14 D18 H10 H14 H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topLeftCell="A10" zoomScaleNormal="100" workbookViewId="0">
      <selection activeCell="A25" sqref="A25"/>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FY25 QUARTER ENDING JUNE 30, 2025</v>
      </c>
      <c r="B2" s="194"/>
      <c r="C2" s="194"/>
      <c r="D2" s="194"/>
      <c r="E2" s="194"/>
      <c r="F2" s="194"/>
      <c r="G2" s="194"/>
      <c r="H2" s="194"/>
      <c r="I2" s="194"/>
      <c r="J2" s="194"/>
      <c r="K2" s="195"/>
    </row>
    <row r="3" spans="1:13" s="96" customFormat="1" ht="20.100000000000001" customHeight="1" thickBot="1" x14ac:dyDescent="0.25">
      <c r="A3" s="196" t="s">
        <v>87</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773</v>
      </c>
      <c r="C6" s="107">
        <v>525</v>
      </c>
      <c r="D6" s="135">
        <f>+C6/B6</f>
        <v>0.67917205692108662</v>
      </c>
      <c r="E6" s="136">
        <f>D6/0.635</f>
        <v>1.0695622943639158</v>
      </c>
      <c r="F6" s="107">
        <v>907</v>
      </c>
      <c r="G6" s="43">
        <v>633</v>
      </c>
      <c r="H6" s="137">
        <f>+G6/F6</f>
        <v>0.69790518191841233</v>
      </c>
      <c r="I6" s="136">
        <f>H6/0.67</f>
        <v>1.0416495252513616</v>
      </c>
      <c r="J6" s="108">
        <v>10931.52</v>
      </c>
      <c r="K6" s="138">
        <f>(J6/9500)</f>
        <v>1.1506863157894738</v>
      </c>
    </row>
    <row r="7" spans="1:13" s="97" customFormat="1" ht="16.5" customHeight="1" x14ac:dyDescent="0.2">
      <c r="A7" s="17" t="s">
        <v>43</v>
      </c>
      <c r="B7" s="15">
        <v>5095</v>
      </c>
      <c r="C7" s="32">
        <v>3397</v>
      </c>
      <c r="D7" s="125">
        <f t="shared" ref="D7:D22" si="0">+C7/B7</f>
        <v>0.66673209028459279</v>
      </c>
      <c r="E7" s="126">
        <f>D7/0.635</f>
        <v>1.0499717957237682</v>
      </c>
      <c r="F7" s="32">
        <v>4598</v>
      </c>
      <c r="G7" s="44">
        <v>3345</v>
      </c>
      <c r="H7" s="129">
        <f t="shared" ref="H7:H22" si="1">+G7/F7</f>
        <v>0.72749021313614615</v>
      </c>
      <c r="I7" s="126">
        <f>H7/0.67</f>
        <v>1.0858062882629047</v>
      </c>
      <c r="J7" s="61">
        <v>15987.5</v>
      </c>
      <c r="K7" s="133">
        <f>(J7/9500)</f>
        <v>1.6828947368421052</v>
      </c>
    </row>
    <row r="8" spans="1:13" s="97" customFormat="1" ht="16.5" customHeight="1" x14ac:dyDescent="0.2">
      <c r="A8" s="17" t="s">
        <v>44</v>
      </c>
      <c r="B8" s="15">
        <v>3813</v>
      </c>
      <c r="C8" s="32">
        <v>2554</v>
      </c>
      <c r="D8" s="125">
        <f t="shared" si="0"/>
        <v>0.66981379491214266</v>
      </c>
      <c r="E8" s="126">
        <f t="shared" ref="E8:E20" si="2">D8/0.635</f>
        <v>1.05482487387739</v>
      </c>
      <c r="F8" s="32">
        <v>3479</v>
      </c>
      <c r="G8" s="44">
        <v>2504</v>
      </c>
      <c r="H8" s="129">
        <f t="shared" si="1"/>
        <v>0.71974705375107795</v>
      </c>
      <c r="I8" s="126">
        <f t="shared" ref="I8:I20" si="3">H8/0.67</f>
        <v>1.0742493339568326</v>
      </c>
      <c r="J8" s="61">
        <v>12167.04</v>
      </c>
      <c r="K8" s="133">
        <f t="shared" ref="K8:K20" si="4">(J8/9500)</f>
        <v>1.280741052631579</v>
      </c>
    </row>
    <row r="9" spans="1:13" s="97" customFormat="1" ht="16.5" customHeight="1" x14ac:dyDescent="0.2">
      <c r="A9" s="17" t="s">
        <v>45</v>
      </c>
      <c r="B9" s="15">
        <v>2894</v>
      </c>
      <c r="C9" s="32">
        <v>1890</v>
      </c>
      <c r="D9" s="125">
        <f t="shared" si="0"/>
        <v>0.65307532826537662</v>
      </c>
      <c r="E9" s="126">
        <f t="shared" si="2"/>
        <v>1.0284650838824829</v>
      </c>
      <c r="F9" s="32">
        <v>2620</v>
      </c>
      <c r="G9" s="44">
        <v>1854</v>
      </c>
      <c r="H9" s="129">
        <f t="shared" si="1"/>
        <v>0.70763358778625951</v>
      </c>
      <c r="I9" s="126">
        <f t="shared" si="3"/>
        <v>1.0561695340093424</v>
      </c>
      <c r="J9" s="61">
        <v>12820.865</v>
      </c>
      <c r="K9" s="133">
        <f t="shared" si="4"/>
        <v>1.3495647368421053</v>
      </c>
    </row>
    <row r="10" spans="1:13" s="97" customFormat="1" ht="16.5" customHeight="1" x14ac:dyDescent="0.2">
      <c r="A10" s="17" t="s">
        <v>72</v>
      </c>
      <c r="B10" s="15">
        <v>1100</v>
      </c>
      <c r="C10" s="32">
        <v>715</v>
      </c>
      <c r="D10" s="125">
        <f>IF(B10&gt;0,C10/B10,0)</f>
        <v>0.65</v>
      </c>
      <c r="E10" s="126">
        <f t="shared" si="2"/>
        <v>1.0236220472440944</v>
      </c>
      <c r="F10" s="32">
        <v>1082</v>
      </c>
      <c r="G10" s="44">
        <v>718</v>
      </c>
      <c r="H10" s="129">
        <f>IF(F10&gt;0,G10/F10,0)</f>
        <v>0.66358595194085024</v>
      </c>
      <c r="I10" s="126">
        <f t="shared" si="3"/>
        <v>0.99042679394156741</v>
      </c>
      <c r="J10" s="61">
        <v>14712.88</v>
      </c>
      <c r="K10" s="133">
        <f t="shared" si="4"/>
        <v>1.5487242105263157</v>
      </c>
    </row>
    <row r="11" spans="1:13" s="97" customFormat="1" ht="16.5" customHeight="1" x14ac:dyDescent="0.2">
      <c r="A11" s="17" t="s">
        <v>47</v>
      </c>
      <c r="B11" s="15">
        <v>4224</v>
      </c>
      <c r="C11" s="32">
        <v>2804</v>
      </c>
      <c r="D11" s="125">
        <f t="shared" si="0"/>
        <v>0.66382575757575757</v>
      </c>
      <c r="E11" s="126">
        <f t="shared" si="2"/>
        <v>1.0453948938200905</v>
      </c>
      <c r="F11" s="32">
        <v>4435</v>
      </c>
      <c r="G11" s="44">
        <v>3184</v>
      </c>
      <c r="H11" s="129">
        <f t="shared" si="1"/>
        <v>0.71792559188275085</v>
      </c>
      <c r="I11" s="126">
        <f t="shared" si="3"/>
        <v>1.0715307341533593</v>
      </c>
      <c r="J11" s="61">
        <v>13129.794999999998</v>
      </c>
      <c r="K11" s="133">
        <f t="shared" si="4"/>
        <v>1.3820836842105262</v>
      </c>
    </row>
    <row r="12" spans="1:13" s="97" customFormat="1" ht="16.5" customHeight="1" x14ac:dyDescent="0.2">
      <c r="A12" s="14" t="s">
        <v>73</v>
      </c>
      <c r="B12" s="15">
        <v>938</v>
      </c>
      <c r="C12" s="32">
        <v>585</v>
      </c>
      <c r="D12" s="125">
        <f t="shared" si="0"/>
        <v>0.62366737739872069</v>
      </c>
      <c r="E12" s="126">
        <f t="shared" si="2"/>
        <v>0.9821533502342058</v>
      </c>
      <c r="F12" s="32">
        <v>963</v>
      </c>
      <c r="G12" s="44">
        <v>673</v>
      </c>
      <c r="H12" s="129">
        <f t="shared" si="1"/>
        <v>0.69885773624091385</v>
      </c>
      <c r="I12" s="126">
        <f t="shared" si="3"/>
        <v>1.0430712481207669</v>
      </c>
      <c r="J12" s="61">
        <v>11386.75</v>
      </c>
      <c r="K12" s="133">
        <f t="shared" si="4"/>
        <v>1.1986052631578947</v>
      </c>
    </row>
    <row r="13" spans="1:13" s="97" customFormat="1" ht="16.5" customHeight="1" x14ac:dyDescent="0.2">
      <c r="A13" s="17" t="s">
        <v>74</v>
      </c>
      <c r="B13" s="15">
        <v>2532</v>
      </c>
      <c r="C13" s="32">
        <v>1695</v>
      </c>
      <c r="D13" s="125">
        <f t="shared" si="0"/>
        <v>0.66943127962085303</v>
      </c>
      <c r="E13" s="126">
        <f t="shared" si="2"/>
        <v>1.0542224875918944</v>
      </c>
      <c r="F13" s="32">
        <v>2381</v>
      </c>
      <c r="G13" s="44">
        <v>1666</v>
      </c>
      <c r="H13" s="129">
        <f t="shared" si="1"/>
        <v>0.69970600587988241</v>
      </c>
      <c r="I13" s="126">
        <f t="shared" si="3"/>
        <v>1.0443373222087797</v>
      </c>
      <c r="J13" s="61">
        <v>14828.25</v>
      </c>
      <c r="K13" s="133">
        <f t="shared" si="4"/>
        <v>1.5608684210526316</v>
      </c>
    </row>
    <row r="14" spans="1:13" s="97" customFormat="1" ht="16.5" customHeight="1" x14ac:dyDescent="0.2">
      <c r="A14" s="17" t="s">
        <v>75</v>
      </c>
      <c r="B14" s="15">
        <v>1586</v>
      </c>
      <c r="C14" s="32">
        <v>1073</v>
      </c>
      <c r="D14" s="125">
        <f t="shared" si="0"/>
        <v>0.67654476670870112</v>
      </c>
      <c r="E14" s="126">
        <f t="shared" si="2"/>
        <v>1.0654248294625215</v>
      </c>
      <c r="F14" s="32">
        <v>1693</v>
      </c>
      <c r="G14" s="44">
        <v>1179</v>
      </c>
      <c r="H14" s="129">
        <f t="shared" si="1"/>
        <v>0.69639692852923807</v>
      </c>
      <c r="I14" s="126">
        <f t="shared" si="3"/>
        <v>1.0393984007899075</v>
      </c>
      <c r="J14" s="61">
        <v>10731.6</v>
      </c>
      <c r="K14" s="133">
        <f t="shared" si="4"/>
        <v>1.129642105263158</v>
      </c>
    </row>
    <row r="15" spans="1:13" s="97" customFormat="1" ht="16.5" customHeight="1" x14ac:dyDescent="0.2">
      <c r="A15" s="17" t="s">
        <v>51</v>
      </c>
      <c r="B15" s="15">
        <v>3891</v>
      </c>
      <c r="C15" s="32">
        <v>2643</v>
      </c>
      <c r="D15" s="125">
        <f t="shared" si="0"/>
        <v>0.67925983037779492</v>
      </c>
      <c r="E15" s="126">
        <f t="shared" si="2"/>
        <v>1.0697005202799921</v>
      </c>
      <c r="F15" s="32">
        <v>4370</v>
      </c>
      <c r="G15" s="44">
        <v>3167</v>
      </c>
      <c r="H15" s="129">
        <f t="shared" si="1"/>
        <v>0.72471395881006861</v>
      </c>
      <c r="I15" s="126">
        <f t="shared" si="3"/>
        <v>1.0816626250896546</v>
      </c>
      <c r="J15" s="61">
        <v>9848.02</v>
      </c>
      <c r="K15" s="133">
        <f t="shared" si="4"/>
        <v>1.0366336842105264</v>
      </c>
    </row>
    <row r="16" spans="1:13" s="97" customFormat="1" ht="16.5" customHeight="1" x14ac:dyDescent="0.2">
      <c r="A16" s="17" t="s">
        <v>76</v>
      </c>
      <c r="B16" s="15">
        <v>3676</v>
      </c>
      <c r="C16" s="32">
        <v>2475</v>
      </c>
      <c r="D16" s="125">
        <f t="shared" si="0"/>
        <v>0.67328618063112078</v>
      </c>
      <c r="E16" s="126">
        <f t="shared" si="2"/>
        <v>1.0602931978442847</v>
      </c>
      <c r="F16" s="32">
        <v>3690</v>
      </c>
      <c r="G16" s="44">
        <v>2630</v>
      </c>
      <c r="H16" s="129">
        <f t="shared" si="1"/>
        <v>0.7127371273712737</v>
      </c>
      <c r="I16" s="126">
        <f t="shared" si="3"/>
        <v>1.0637867572705577</v>
      </c>
      <c r="J16" s="61">
        <v>13736.62</v>
      </c>
      <c r="K16" s="133">
        <f t="shared" si="4"/>
        <v>1.4459600000000001</v>
      </c>
    </row>
    <row r="17" spans="1:12" s="97" customFormat="1" ht="16.5" customHeight="1" x14ac:dyDescent="0.2">
      <c r="A17" s="17" t="s">
        <v>53</v>
      </c>
      <c r="B17" s="15">
        <v>6578</v>
      </c>
      <c r="C17" s="32">
        <v>4171</v>
      </c>
      <c r="D17" s="125">
        <f t="shared" si="0"/>
        <v>0.63408330799635149</v>
      </c>
      <c r="E17" s="126">
        <f t="shared" si="2"/>
        <v>0.99855639054543543</v>
      </c>
      <c r="F17" s="32">
        <v>6146</v>
      </c>
      <c r="G17" s="44">
        <v>4331</v>
      </c>
      <c r="H17" s="129">
        <f t="shared" si="1"/>
        <v>0.70468597461763749</v>
      </c>
      <c r="I17" s="126">
        <f t="shared" si="3"/>
        <v>1.0517701113696081</v>
      </c>
      <c r="J17" s="61">
        <v>18581.59</v>
      </c>
      <c r="K17" s="133">
        <f t="shared" si="4"/>
        <v>1.9559568421052631</v>
      </c>
    </row>
    <row r="18" spans="1:12" s="97" customFormat="1" ht="16.5" customHeight="1" x14ac:dyDescent="0.2">
      <c r="A18" s="17" t="s">
        <v>77</v>
      </c>
      <c r="B18" s="15">
        <v>5885</v>
      </c>
      <c r="C18" s="32">
        <v>3712</v>
      </c>
      <c r="D18" s="125">
        <f>IF(B18&gt;0,C18/B18,0)</f>
        <v>0.63075615972812238</v>
      </c>
      <c r="E18" s="126">
        <f t="shared" si="2"/>
        <v>0.99331678697342107</v>
      </c>
      <c r="F18" s="32">
        <v>5836</v>
      </c>
      <c r="G18" s="44">
        <v>4020</v>
      </c>
      <c r="H18" s="129">
        <f>IF(F18&gt;0,G18/F18,0)</f>
        <v>0.68882796435915006</v>
      </c>
      <c r="I18" s="126">
        <f t="shared" si="3"/>
        <v>1.0281014393420149</v>
      </c>
      <c r="J18" s="61">
        <v>20497.160000000003</v>
      </c>
      <c r="K18" s="133">
        <f t="shared" si="4"/>
        <v>2.1575957894736848</v>
      </c>
    </row>
    <row r="19" spans="1:12" s="97" customFormat="1" ht="16.5" customHeight="1" x14ac:dyDescent="0.2">
      <c r="A19" s="17" t="s">
        <v>78</v>
      </c>
      <c r="B19" s="15">
        <v>2200</v>
      </c>
      <c r="C19" s="32">
        <v>1469</v>
      </c>
      <c r="D19" s="125">
        <f t="shared" si="0"/>
        <v>0.66772727272727272</v>
      </c>
      <c r="E19" s="126">
        <f t="shared" si="2"/>
        <v>1.0515390121689334</v>
      </c>
      <c r="F19" s="32">
        <v>2331</v>
      </c>
      <c r="G19" s="44">
        <v>1635</v>
      </c>
      <c r="H19" s="129">
        <f t="shared" si="1"/>
        <v>0.70141570141570142</v>
      </c>
      <c r="I19" s="126">
        <f t="shared" si="3"/>
        <v>1.046889106590599</v>
      </c>
      <c r="J19" s="61">
        <v>13914.33</v>
      </c>
      <c r="K19" s="133">
        <f t="shared" si="4"/>
        <v>1.4646663157894737</v>
      </c>
    </row>
    <row r="20" spans="1:12" s="97" customFormat="1" ht="16.5" customHeight="1" x14ac:dyDescent="0.2">
      <c r="A20" s="17" t="s">
        <v>56</v>
      </c>
      <c r="B20" s="15">
        <v>2519</v>
      </c>
      <c r="C20" s="32">
        <v>1581</v>
      </c>
      <c r="D20" s="125">
        <f t="shared" si="0"/>
        <v>0.62763001190948786</v>
      </c>
      <c r="E20" s="126">
        <f t="shared" si="2"/>
        <v>0.98839371954250055</v>
      </c>
      <c r="F20" s="32">
        <v>2740</v>
      </c>
      <c r="G20" s="44">
        <v>1939</v>
      </c>
      <c r="H20" s="129">
        <f t="shared" si="1"/>
        <v>0.70766423357664232</v>
      </c>
      <c r="I20" s="126">
        <f t="shared" si="3"/>
        <v>1.0562152739949884</v>
      </c>
      <c r="J20" s="61">
        <v>13720</v>
      </c>
      <c r="K20" s="133">
        <f t="shared" si="4"/>
        <v>1.4442105263157894</v>
      </c>
    </row>
    <row r="21" spans="1:12" s="97" customFormat="1" ht="16.5" customHeight="1" thickBot="1" x14ac:dyDescent="0.25">
      <c r="A21" s="18" t="s">
        <v>57</v>
      </c>
      <c r="B21" s="19">
        <v>4468</v>
      </c>
      <c r="C21" s="41">
        <v>2887</v>
      </c>
      <c r="D21" s="127">
        <f t="shared" si="0"/>
        <v>0.64615040286481651</v>
      </c>
      <c r="E21" s="126">
        <f>D21/0.635</f>
        <v>1.017559689550892</v>
      </c>
      <c r="F21" s="34">
        <v>3862</v>
      </c>
      <c r="G21" s="70">
        <v>2756</v>
      </c>
      <c r="H21" s="130">
        <f t="shared" si="1"/>
        <v>0.71361988606939408</v>
      </c>
      <c r="I21" s="126">
        <f>H21/0.67</f>
        <v>1.0651043075662598</v>
      </c>
      <c r="J21" s="95">
        <v>16107.77</v>
      </c>
      <c r="K21" s="133">
        <f>(J21/9500)</f>
        <v>1.6955547368421053</v>
      </c>
    </row>
    <row r="22" spans="1:12" s="98" customFormat="1" ht="16.5" customHeight="1" thickBot="1" x14ac:dyDescent="0.25">
      <c r="A22" s="21" t="s">
        <v>79</v>
      </c>
      <c r="B22" s="22">
        <v>52172</v>
      </c>
      <c r="C22" s="42">
        <v>34176</v>
      </c>
      <c r="D22" s="128">
        <f t="shared" si="0"/>
        <v>0.65506401901403055</v>
      </c>
      <c r="E22" s="132">
        <f>D22/0.635</f>
        <v>1.0315968803370559</v>
      </c>
      <c r="F22" s="102">
        <v>51133</v>
      </c>
      <c r="G22" s="42">
        <v>36234</v>
      </c>
      <c r="H22" s="128">
        <f t="shared" si="1"/>
        <v>0.70862261162067552</v>
      </c>
      <c r="I22" s="132">
        <f>H22/0.67</f>
        <v>1.0576456889860828</v>
      </c>
      <c r="J22" s="103">
        <v>14287.51</v>
      </c>
      <c r="K22" s="134">
        <f>(J22/9500)</f>
        <v>1.5039484210526317</v>
      </c>
    </row>
    <row r="23" spans="1:12" s="98" customFormat="1" ht="16.5" customHeight="1" x14ac:dyDescent="0.2">
      <c r="A23" s="173" t="str">
        <f>'2 - Job Seeker'!A25:K25</f>
        <v>*State Labor Exchange Goals:   Q2 EE Rate = 63.5%    Q4 EE Rate = 67%    Median Earnings = $9500</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H10 D18 H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2.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3.xml><?xml version="1.0" encoding="utf-8"?>
<ds:datastoreItem xmlns:ds="http://schemas.openxmlformats.org/officeDocument/2006/customXml" ds:itemID="{E7AE3279-3512-49AB-83E1-17697809A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388747-ADF0-4514-929B-D05696B94FC7}">
  <ds:schemaRef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72976aa-e7d9-498e-b08a-d3d9e47e4056"/>
    <ds:schemaRef ds:uri="a543ae4e-6060-48c8-a421-709023b87e3c"/>
    <ds:schemaRef ds:uri="http://schemas.microsoft.com/office/2006/metadata/properties"/>
    <ds:schemaRef ds:uri="http://purl.org/dc/dcmitype/"/>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(DCS)</cp:lastModifiedBy>
  <cp:revision/>
  <dcterms:created xsi:type="dcterms:W3CDTF">2002-02-12T20:34:33Z</dcterms:created>
  <dcterms:modified xsi:type="dcterms:W3CDTF">2025-09-19T13:29:51Z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0x010100A95036446F218841831E389EE0ED1EE2</vt:lpwstr>
  </property>
</Properties>
</file>