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531" documentId="11_0AF0487787B1D6A6942B36392F02BFAF5E74A281" xr6:coauthVersionLast="47" xr6:coauthVersionMax="47" xr10:uidLastSave="{492EEDD5-9923-4075-BF5D-87953BC9BB8C}"/>
  <bookViews>
    <workbookView xWindow="-110" yWindow="-110" windowWidth="19420" windowHeight="11020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9" l="1"/>
  <c r="D35" i="9"/>
  <c r="D34" i="9"/>
  <c r="D33" i="9"/>
  <c r="D32" i="9"/>
  <c r="D31" i="9"/>
  <c r="D30" i="9"/>
  <c r="D29" i="9"/>
  <c r="D26" i="9"/>
  <c r="D25" i="9"/>
  <c r="D24" i="9"/>
  <c r="D23" i="9"/>
  <c r="D22" i="9"/>
  <c r="D21" i="9"/>
  <c r="D20" i="9"/>
  <c r="D18" i="9"/>
  <c r="D15" i="9"/>
  <c r="D14" i="9"/>
  <c r="D13" i="9"/>
  <c r="D12" i="9"/>
  <c r="D11" i="9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<sst xmlns="http://schemas.openxmlformats.org/spreadsheetml/2006/main" count="416" uniqueCount="152">
  <si>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</si>
  <si>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</si>
  <si>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</si>
  <si>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</si>
  <si>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</si>
  <si>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</si>
  <si>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</si>
  <si>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</si>
  <si>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</si>
  <si>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</si>
  <si>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</si>
  <si>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</si>
  <si>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</si>
  <si>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</si>
  <si>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</si>
  <si>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</si>
  <si>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</si>
  <si>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</si>
  <si>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</si>
  <si>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</si>
  <si>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</si>
  <si>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</si>
  <si>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</si>
  <si>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</si>
  <si>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</si>
  <si>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</si>
  <si>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</si>
  <si>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</si>
  <si>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</si>
  <si>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</si>
  <si>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</si>
  <si>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</si>
  <si>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</si>
  <si>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</si>
  <si>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</si>
  <si>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</si>
  <si>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</si>
  <si>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</si>
  <si>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</si>
  <si>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</si>
  <si>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</si>
  <si>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</si>
  <si>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</si>
  <si>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</si>
  <si>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</si>
  <si>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</si>
  <si>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</si>
  <si>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</si>
  <si>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</si>
  <si>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</si>
  <si>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</si>
  <si>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</si>
  <si>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</si>
  <si>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</si>
  <si>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</si>
  <si>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</si>
  <si>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</si>
  <si>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</si>
  <si>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</si>
  <si>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</si>
  <si>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</si>
  <si>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</si>
  <si>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</si>
  <si>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</si>
  <si>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</si>
  <si>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</si>
  <si>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</si>
  <si>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</si>
  <si>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</si>
  <si>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</si>
  <si>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</si>
  <si>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</si>
  <si>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</si>
  <si>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</si>
  <si>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</si>
  <si>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</si>
  <si>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</si>
  <si>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</si>
  <si>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</si>
  <si>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</si>
  <si>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</si>
  <si>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</si>
  <si>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</si>
  <si>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</si>
  <si>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</si>
  <si>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</si>
  <si>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</si>
  <si>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</si>
  <si>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</si>
  <si>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</si>
  <si>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</si>
  <si>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</si>
  <si>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</si>
  <si>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</si>
  <si>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</si>
  <si>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</si>
  <si>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</si>
  <si>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</si>
  <si>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</si>
  <si>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</si>
  <si>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</si>
  <si>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</si>
  <si>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</si>
  <si>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</si>
  <si>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</si>
  <si>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</si>
  <si>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</si>
  <si>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</si>
  <si>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</si>
  <si>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</si>
  <si>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</si>
  <si>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</si>
  <si>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</si>
  <si>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</si>
  <si>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</si>
  <si>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</si>
  <si>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</si>
  <si>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</si>
  <si>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</si>
  <si>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</si>
  <si>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</si>
  <si>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</si>
  <si>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</si>
  <si>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</si>
  <si>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</si>
  <si>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</si>
  <si>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</si>
  <si>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</si>
  <si>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</si>
  <si>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</si>
  <si>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</si>
  <si>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</si>
  <si>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</si>
  <si>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</si>
  <si>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</si>
  <si>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</si>
  <si>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</si>
  <si>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</si>
  <si>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</si>
  <si>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</si>
  <si>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</si>
  <si>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</si>
  <si>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</si>
  <si>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</si>
  <si>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</si>
  <si>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</si>
  <si>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FY25 Qtr 1</t>
  </si>
  <si>
    <t>09/30/24
YTD Customers</t>
  </si>
  <si>
    <t>FY26 Quarter Ending September 30, 2025</t>
  </si>
  <si>
    <t>FY26 Qtr 1</t>
  </si>
  <si>
    <t>09/30/25
YTD Customers</t>
  </si>
  <si>
    <t>FY25 to FY26
Change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</si>
</sst>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C28" sqref="C28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125"/>
      <c r="D4" s="125"/>
      <c r="E4" s="125"/>
      <c r="F4" s="125"/>
      <c r="G4" s="6"/>
    </row>
    <row r="5" spans="2:20" ht="22" thickTop="1" thickBot="1" x14ac:dyDescent="0.55000000000000004">
      <c r="B5" s="2"/>
      <c r="C5" s="152" t="s">
        <v>0</v>
      </c>
      <c r="D5" s="152"/>
      <c r="E5" s="152"/>
      <c r="F5" s="152"/>
      <c r="G5" s="6"/>
    </row>
    <row r="6" spans="2:20" ht="23.25" customHeight="1" thickTop="1" thickBot="1" x14ac:dyDescent="0.4">
      <c r="B6" s="2"/>
      <c r="C6" s="127"/>
      <c r="D6" s="153" t="s">
        <v>1</v>
      </c>
      <c r="E6" s="154"/>
      <c r="F6" s="7"/>
      <c r="G6" s="6"/>
    </row>
    <row r="7" spans="2:20" ht="16.5" thickTop="1" thickBot="1" x14ac:dyDescent="0.4">
      <c r="B7" s="2"/>
      <c r="C7" s="127"/>
      <c r="D7" s="153" t="s">
        <v>148</v>
      </c>
      <c r="E7" s="154"/>
      <c r="F7" s="7"/>
      <c r="G7" s="6"/>
    </row>
    <row r="8" spans="2:20" ht="16.5" customHeight="1" thickTop="1" thickBot="1" x14ac:dyDescent="0.5">
      <c r="B8" s="2"/>
      <c r="C8" s="127"/>
      <c r="D8" s="140"/>
      <c r="E8" s="141"/>
      <c r="F8" s="7"/>
      <c r="G8" s="6"/>
    </row>
    <row r="9" spans="2:20" ht="19.5" thickTop="1" thickBot="1" x14ac:dyDescent="0.5">
      <c r="B9" s="2"/>
      <c r="C9" s="127"/>
      <c r="D9" s="140"/>
      <c r="E9" s="8" t="s">
        <v>2</v>
      </c>
      <c r="F9" s="7"/>
      <c r="G9" s="6"/>
    </row>
    <row r="10" spans="2:20" ht="19.5" thickTop="1" thickBot="1" x14ac:dyDescent="0.5">
      <c r="B10" s="2"/>
      <c r="C10" s="127"/>
      <c r="D10" s="140"/>
      <c r="E10" s="8"/>
      <c r="F10" s="7"/>
      <c r="G10" s="6"/>
    </row>
    <row r="11" spans="2:20" ht="19.5" thickTop="1" thickBot="1" x14ac:dyDescent="0.5">
      <c r="B11" s="2"/>
      <c r="C11" s="127"/>
      <c r="D11" s="141"/>
      <c r="E11" s="8" t="s">
        <v>3</v>
      </c>
      <c r="G11" s="6"/>
      <c r="S11" s="124"/>
      <c r="T11" s="124"/>
    </row>
    <row r="12" spans="2:20" ht="19.5" thickTop="1" thickBot="1" x14ac:dyDescent="0.5">
      <c r="B12" s="2"/>
      <c r="C12" s="127"/>
      <c r="D12" s="141"/>
      <c r="E12" s="8" t="s">
        <v>4</v>
      </c>
      <c r="G12" s="6"/>
    </row>
    <row r="13" spans="2:20" ht="19.5" thickTop="1" thickBot="1" x14ac:dyDescent="0.5">
      <c r="B13" s="2"/>
      <c r="C13" s="127"/>
      <c r="D13" s="9"/>
      <c r="E13" s="8" t="s">
        <v>5</v>
      </c>
      <c r="G13" s="6"/>
    </row>
    <row r="14" spans="2:20" ht="19.5" thickTop="1" thickBot="1" x14ac:dyDescent="0.5">
      <c r="B14" s="2"/>
      <c r="C14" s="127"/>
      <c r="D14" s="9"/>
      <c r="E14" s="8" t="s">
        <v>6</v>
      </c>
      <c r="G14" s="6"/>
    </row>
    <row r="15" spans="2:20" ht="19.5" thickTop="1" thickBot="1" x14ac:dyDescent="0.5">
      <c r="B15" s="2"/>
      <c r="C15" s="127"/>
      <c r="D15" s="9"/>
      <c r="E15" s="8" t="s">
        <v>7</v>
      </c>
      <c r="G15" s="6"/>
    </row>
    <row r="16" spans="2:20" ht="19.5" thickTop="1" thickBot="1" x14ac:dyDescent="0.5">
      <c r="B16" s="2"/>
      <c r="C16" s="127"/>
      <c r="D16" s="9"/>
      <c r="E16" s="8" t="s">
        <v>8</v>
      </c>
      <c r="G16" s="6"/>
    </row>
    <row r="17" spans="2:7" ht="19.5" thickTop="1" thickBot="1" x14ac:dyDescent="0.5">
      <c r="B17" s="2"/>
      <c r="C17" s="127"/>
      <c r="D17" s="9"/>
      <c r="E17" s="8"/>
      <c r="G17" s="6"/>
    </row>
    <row r="18" spans="2:7" ht="24.75" customHeight="1" thickTop="1" thickBot="1" x14ac:dyDescent="0.5">
      <c r="B18" s="2"/>
      <c r="D18" s="141"/>
      <c r="E18" s="10" t="s">
        <v>9</v>
      </c>
      <c r="F18" s="11"/>
      <c r="G18" s="6"/>
    </row>
    <row r="19" spans="2:7" ht="24.75" customHeight="1" thickTop="1" thickBot="1" x14ac:dyDescent="0.5">
      <c r="B19" s="2"/>
      <c r="D19" s="141"/>
      <c r="E19" s="10"/>
      <c r="F19" s="11"/>
      <c r="G19" s="6"/>
    </row>
    <row r="20" spans="2:7" ht="19.5" thickTop="1" thickBot="1" x14ac:dyDescent="0.5">
      <c r="B20" s="2"/>
      <c r="C20" s="127"/>
      <c r="D20" s="9"/>
      <c r="E20" s="8" t="s">
        <v>10</v>
      </c>
      <c r="G20" s="6"/>
    </row>
    <row r="21" spans="2:7" ht="19.5" thickTop="1" thickBot="1" x14ac:dyDescent="0.5">
      <c r="B21" s="2"/>
      <c r="C21" s="127"/>
      <c r="D21" s="9"/>
      <c r="E21" s="8" t="s">
        <v>11</v>
      </c>
      <c r="G21" s="6"/>
    </row>
    <row r="22" spans="2:7" ht="19.5" thickTop="1" thickBot="1" x14ac:dyDescent="0.5">
      <c r="B22" s="2"/>
      <c r="C22" s="127"/>
      <c r="D22" s="141"/>
      <c r="E22" s="8"/>
      <c r="G22" s="6"/>
    </row>
    <row r="23" spans="2:7" ht="14" thickTop="1" thickBot="1" x14ac:dyDescent="0.35">
      <c r="B23" s="2"/>
      <c r="E23" s="12"/>
      <c r="G23" s="6"/>
    </row>
    <row r="24" spans="2:7" ht="14" thickTop="1" thickBot="1" x14ac:dyDescent="0.35">
      <c r="B24" s="2"/>
      <c r="C24" s="13"/>
      <c r="D24" s="13"/>
      <c r="E24" s="13"/>
      <c r="F24" s="13"/>
      <c r="G24" s="6"/>
    </row>
    <row r="25" spans="2:7" ht="4.5" customHeight="1" thickTop="1" x14ac:dyDescent="0.3">
      <c r="B25" s="2"/>
      <c r="C25" s="3" t="s">
        <v>12</v>
      </c>
      <c r="D25" s="3"/>
      <c r="E25" s="3"/>
      <c r="F25" s="3"/>
      <c r="G25" s="6"/>
    </row>
    <row r="26" spans="2:7" ht="12.75" customHeight="1" x14ac:dyDescent="0.3">
      <c r="C26" s="14" t="s">
        <v>13</v>
      </c>
    </row>
    <row r="27" spans="2:7" ht="26.25" customHeight="1" x14ac:dyDescent="0.3">
      <c r="C27" s="151" t="s">
        <v>14</v>
      </c>
      <c r="D27" s="151"/>
      <c r="E27" s="151"/>
      <c r="F27" s="151"/>
    </row>
    <row r="28" spans="2:7" x14ac:dyDescent="0.3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zoomScale="90" zoomScaleNormal="90" workbookViewId="0">
      <selection activeCell="A34" sqref="A34"/>
    </sheetView>
  </sheetViews>
  <sheetFormatPr defaultColWidth="9.1796875" defaultRowHeight="13" x14ac:dyDescent="0.3"/>
  <cols>
    <col min="1" max="1" width="18.7265625" style="11" customWidth="1"/>
    <col min="2" max="2" width="7.453125" style="11" customWidth="1"/>
    <col min="3" max="3" width="7.26953125" style="11" customWidth="1"/>
    <col min="4" max="4" width="7" style="11" customWidth="1"/>
    <col min="5" max="6" width="7.26953125" style="11" customWidth="1"/>
    <col min="7" max="10" width="6.7265625" style="11" customWidth="1"/>
    <col min="11" max="12" width="7.26953125" style="11" customWidth="1"/>
    <col min="13" max="16" width="6.7265625" style="11" customWidth="1"/>
    <col min="17" max="16384" width="9.1796875" style="11"/>
  </cols>
  <sheetData>
    <row r="1" spans="1:18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8" ht="15.5" x14ac:dyDescent="0.3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27"/>
      <c r="R2" s="127"/>
    </row>
    <row r="3" spans="1:18" ht="15.5" x14ac:dyDescent="0.35">
      <c r="A3" s="153" t="s">
        <v>148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6"/>
      <c r="R3" s="16"/>
    </row>
    <row r="5" spans="1:18" ht="18.5" x14ac:dyDescent="0.45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8"/>
      <c r="R5" s="8"/>
    </row>
    <row r="6" spans="1:18" ht="6.75" customHeight="1" thickBot="1" x14ac:dyDescent="0.35"/>
    <row r="7" spans="1:18" ht="13.5" thickTop="1" x14ac:dyDescent="0.3">
      <c r="A7" s="138" t="s">
        <v>16</v>
      </c>
      <c r="B7" s="159" t="s">
        <v>17</v>
      </c>
      <c r="C7" s="159"/>
      <c r="D7" s="159"/>
      <c r="E7" s="156" t="s">
        <v>18</v>
      </c>
      <c r="F7" s="157"/>
      <c r="G7" s="158"/>
      <c r="H7" s="156" t="s">
        <v>19</v>
      </c>
      <c r="I7" s="157"/>
      <c r="J7" s="158"/>
      <c r="K7" s="156" t="s">
        <v>20</v>
      </c>
      <c r="L7" s="157"/>
      <c r="M7" s="158"/>
      <c r="N7" s="159" t="s">
        <v>21</v>
      </c>
      <c r="O7" s="159"/>
      <c r="P7" s="160"/>
    </row>
    <row r="8" spans="1:18" ht="25.5" customHeight="1" x14ac:dyDescent="0.3">
      <c r="A8" s="17"/>
      <c r="B8" s="161" t="s">
        <v>22</v>
      </c>
      <c r="C8" s="161"/>
      <c r="D8" s="161"/>
      <c r="E8" s="164" t="s">
        <v>23</v>
      </c>
      <c r="F8" s="165"/>
      <c r="G8" s="166"/>
      <c r="H8" s="162" t="s">
        <v>24</v>
      </c>
      <c r="I8" s="162"/>
      <c r="J8" s="162"/>
      <c r="K8" s="162" t="s">
        <v>25</v>
      </c>
      <c r="L8" s="162"/>
      <c r="M8" s="162"/>
      <c r="N8" s="161" t="s">
        <v>26</v>
      </c>
      <c r="O8" s="161"/>
      <c r="P8" s="168"/>
    </row>
    <row r="9" spans="1:18" ht="26" x14ac:dyDescent="0.3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5" customHeight="1" x14ac:dyDescent="0.3">
      <c r="A10" s="19" t="s">
        <v>30</v>
      </c>
      <c r="B10" s="142">
        <v>3500</v>
      </c>
      <c r="C10" s="20">
        <v>1349</v>
      </c>
      <c r="D10" s="21">
        <f>C10/B10</f>
        <v>0.38542857142857145</v>
      </c>
      <c r="E10" s="106">
        <v>3000</v>
      </c>
      <c r="F10" s="20">
        <v>1225</v>
      </c>
      <c r="G10" s="22">
        <f>F10/E10</f>
        <v>0.40833333333333333</v>
      </c>
      <c r="H10" s="106">
        <v>225</v>
      </c>
      <c r="I10" s="20">
        <v>141</v>
      </c>
      <c r="J10" s="22">
        <f>I10/H10</f>
        <v>0.62666666666666671</v>
      </c>
      <c r="K10" s="104">
        <v>2000</v>
      </c>
      <c r="L10" s="20">
        <v>659</v>
      </c>
      <c r="M10" s="21">
        <f>L10/K10</f>
        <v>0.32950000000000002</v>
      </c>
      <c r="N10" s="104">
        <v>150</v>
      </c>
      <c r="O10" s="20">
        <v>45</v>
      </c>
      <c r="P10" s="23">
        <f>O10/N10</f>
        <v>0.3</v>
      </c>
    </row>
    <row r="11" spans="1:18" ht="14.15" customHeight="1" x14ac:dyDescent="0.3">
      <c r="A11" s="19" t="s">
        <v>31</v>
      </c>
      <c r="B11" s="142">
        <v>16500</v>
      </c>
      <c r="C11" s="20">
        <v>5071</v>
      </c>
      <c r="D11" s="21">
        <f t="shared" ref="D11:D25" si="0">C11/B11</f>
        <v>0.30733333333333335</v>
      </c>
      <c r="E11" s="106">
        <v>14850</v>
      </c>
      <c r="F11" s="20">
        <v>4553</v>
      </c>
      <c r="G11" s="22">
        <f t="shared" ref="G11:G25" si="1">F11/E11</f>
        <v>0.30659932659932659</v>
      </c>
      <c r="H11" s="106">
        <v>1300</v>
      </c>
      <c r="I11" s="20">
        <v>625</v>
      </c>
      <c r="J11" s="22">
        <f t="shared" ref="J11:J25" si="2">I11/H11</f>
        <v>0.48076923076923078</v>
      </c>
      <c r="K11" s="104">
        <v>9700</v>
      </c>
      <c r="L11" s="20">
        <v>3108</v>
      </c>
      <c r="M11" s="21">
        <f>L11/K11</f>
        <v>0.3204123711340206</v>
      </c>
      <c r="N11" s="104">
        <v>300</v>
      </c>
      <c r="O11" s="20">
        <v>87</v>
      </c>
      <c r="P11" s="23">
        <f t="shared" ref="P11:P25" si="3">O11/N11</f>
        <v>0.28999999999999998</v>
      </c>
    </row>
    <row r="12" spans="1:18" ht="14.15" customHeight="1" x14ac:dyDescent="0.3">
      <c r="A12" s="19" t="s">
        <v>32</v>
      </c>
      <c r="B12" s="142">
        <v>8950</v>
      </c>
      <c r="C12" s="20">
        <v>2955</v>
      </c>
      <c r="D12" s="21">
        <f t="shared" si="0"/>
        <v>0.33016759776536314</v>
      </c>
      <c r="E12" s="11">
        <v>8503</v>
      </c>
      <c r="F12" s="20">
        <v>2732</v>
      </c>
      <c r="G12" s="22">
        <f t="shared" si="1"/>
        <v>0.32129836528284134</v>
      </c>
      <c r="H12" s="106">
        <v>806</v>
      </c>
      <c r="I12" s="20">
        <v>485</v>
      </c>
      <c r="J12" s="22">
        <f t="shared" si="2"/>
        <v>0.6017369727047146</v>
      </c>
      <c r="K12" s="104">
        <v>5818</v>
      </c>
      <c r="L12" s="20">
        <v>1756</v>
      </c>
      <c r="M12" s="21">
        <f t="shared" ref="M12:M25" si="4">L12/K12</f>
        <v>0.30182193193537299</v>
      </c>
      <c r="N12" s="104">
        <v>331</v>
      </c>
      <c r="O12" s="20">
        <v>104</v>
      </c>
      <c r="P12" s="23">
        <f t="shared" si="3"/>
        <v>0.31419939577039274</v>
      </c>
    </row>
    <row r="13" spans="1:18" ht="14.15" customHeight="1" x14ac:dyDescent="0.3">
      <c r="A13" s="19" t="s">
        <v>33</v>
      </c>
      <c r="B13" s="142">
        <v>7500</v>
      </c>
      <c r="C13" s="20">
        <v>2686</v>
      </c>
      <c r="D13" s="21">
        <f t="shared" si="0"/>
        <v>0.35813333333333336</v>
      </c>
      <c r="E13" s="106">
        <v>7050</v>
      </c>
      <c r="F13" s="20">
        <v>2486</v>
      </c>
      <c r="G13" s="22">
        <f t="shared" si="1"/>
        <v>0.3526241134751773</v>
      </c>
      <c r="H13" s="106">
        <v>375</v>
      </c>
      <c r="I13" s="20">
        <v>240</v>
      </c>
      <c r="J13" s="22">
        <f t="shared" si="2"/>
        <v>0.64</v>
      </c>
      <c r="K13" s="104">
        <v>4950</v>
      </c>
      <c r="L13" s="20">
        <v>1677</v>
      </c>
      <c r="M13" s="21">
        <f t="shared" si="4"/>
        <v>0.3387878787878788</v>
      </c>
      <c r="N13" s="104">
        <v>215</v>
      </c>
      <c r="O13" s="20">
        <v>64</v>
      </c>
      <c r="P13" s="23">
        <f t="shared" si="3"/>
        <v>0.29767441860465116</v>
      </c>
    </row>
    <row r="14" spans="1:18" ht="14.15" customHeight="1" x14ac:dyDescent="0.3">
      <c r="A14" s="19" t="s">
        <v>34</v>
      </c>
      <c r="B14" s="142">
        <v>2436</v>
      </c>
      <c r="C14" s="20">
        <v>1096</v>
      </c>
      <c r="D14" s="21">
        <f t="shared" si="0"/>
        <v>0.44991789819376027</v>
      </c>
      <c r="E14" s="106">
        <v>2310</v>
      </c>
      <c r="F14" s="20">
        <v>1015</v>
      </c>
      <c r="G14" s="22">
        <f t="shared" si="1"/>
        <v>0.43939393939393939</v>
      </c>
      <c r="H14" s="106">
        <v>189</v>
      </c>
      <c r="I14" s="20">
        <v>126</v>
      </c>
      <c r="J14" s="22">
        <f t="shared" si="2"/>
        <v>0.66666666666666663</v>
      </c>
      <c r="K14" s="104">
        <v>1851</v>
      </c>
      <c r="L14" s="20">
        <v>674</v>
      </c>
      <c r="M14" s="21">
        <f t="shared" si="4"/>
        <v>0.36412749864937871</v>
      </c>
      <c r="N14" s="104">
        <v>143</v>
      </c>
      <c r="O14" s="20">
        <v>48</v>
      </c>
      <c r="P14" s="23">
        <f t="shared" si="3"/>
        <v>0.33566433566433568</v>
      </c>
    </row>
    <row r="15" spans="1:18" ht="14.15" customHeight="1" x14ac:dyDescent="0.3">
      <c r="A15" s="19" t="s">
        <v>35</v>
      </c>
      <c r="B15" s="142">
        <v>10500</v>
      </c>
      <c r="C15" s="20">
        <v>3579</v>
      </c>
      <c r="D15" s="21">
        <f t="shared" si="0"/>
        <v>0.34085714285714286</v>
      </c>
      <c r="E15" s="106">
        <v>9700</v>
      </c>
      <c r="F15" s="20">
        <v>3288</v>
      </c>
      <c r="G15" s="22">
        <f t="shared" si="1"/>
        <v>0.33896907216494843</v>
      </c>
      <c r="H15" s="106">
        <v>850</v>
      </c>
      <c r="I15" s="20">
        <v>502</v>
      </c>
      <c r="J15" s="22">
        <f t="shared" si="2"/>
        <v>0.59058823529411764</v>
      </c>
      <c r="K15" s="104">
        <v>7500</v>
      </c>
      <c r="L15" s="20">
        <v>2331</v>
      </c>
      <c r="M15" s="21">
        <f t="shared" si="4"/>
        <v>0.31080000000000002</v>
      </c>
      <c r="N15" s="104">
        <v>350</v>
      </c>
      <c r="O15" s="20">
        <v>142</v>
      </c>
      <c r="P15" s="23">
        <f t="shared" si="3"/>
        <v>0.40571428571428569</v>
      </c>
    </row>
    <row r="16" spans="1:18" ht="14.15" customHeight="1" x14ac:dyDescent="0.3">
      <c r="A16" s="19" t="s">
        <v>36</v>
      </c>
      <c r="B16" s="142">
        <v>3600</v>
      </c>
      <c r="C16" s="20">
        <v>1172</v>
      </c>
      <c r="D16" s="21">
        <f t="shared" si="0"/>
        <v>0.32555555555555554</v>
      </c>
      <c r="E16" s="106">
        <v>3175</v>
      </c>
      <c r="F16" s="20">
        <v>1003</v>
      </c>
      <c r="G16" s="22">
        <f t="shared" si="1"/>
        <v>0.31590551181102361</v>
      </c>
      <c r="H16" s="106">
        <v>400</v>
      </c>
      <c r="I16" s="20">
        <v>188</v>
      </c>
      <c r="J16" s="22">
        <f t="shared" si="2"/>
        <v>0.47</v>
      </c>
      <c r="K16" s="104">
        <v>2300</v>
      </c>
      <c r="L16" s="20">
        <v>613</v>
      </c>
      <c r="M16" s="21">
        <f t="shared" si="4"/>
        <v>0.26652173913043481</v>
      </c>
      <c r="N16" s="104">
        <v>150</v>
      </c>
      <c r="O16" s="20">
        <v>42</v>
      </c>
      <c r="P16" s="23">
        <f t="shared" si="3"/>
        <v>0.28000000000000003</v>
      </c>
    </row>
    <row r="17" spans="1:17" ht="14.15" customHeight="1" x14ac:dyDescent="0.3">
      <c r="A17" s="19" t="s">
        <v>37</v>
      </c>
      <c r="B17" s="142">
        <v>10892</v>
      </c>
      <c r="C17" s="20">
        <v>4110</v>
      </c>
      <c r="D17" s="21">
        <f t="shared" si="0"/>
        <v>0.3773411678295997</v>
      </c>
      <c r="E17" s="106">
        <v>9500</v>
      </c>
      <c r="F17" s="20">
        <v>3530</v>
      </c>
      <c r="G17" s="22">
        <f t="shared" si="1"/>
        <v>0.37157894736842106</v>
      </c>
      <c r="H17" s="106">
        <v>700</v>
      </c>
      <c r="I17" s="20">
        <v>406</v>
      </c>
      <c r="J17" s="22">
        <f t="shared" si="2"/>
        <v>0.57999999999999996</v>
      </c>
      <c r="K17" s="104">
        <v>6600</v>
      </c>
      <c r="L17" s="20">
        <v>2199</v>
      </c>
      <c r="M17" s="21">
        <f t="shared" si="4"/>
        <v>0.33318181818181819</v>
      </c>
      <c r="N17" s="104">
        <v>275</v>
      </c>
      <c r="O17" s="20">
        <v>105</v>
      </c>
      <c r="P17" s="23">
        <f t="shared" si="3"/>
        <v>0.38181818181818183</v>
      </c>
    </row>
    <row r="18" spans="1:17" ht="14.15" customHeight="1" x14ac:dyDescent="0.3">
      <c r="A18" s="19" t="s">
        <v>38</v>
      </c>
      <c r="B18" s="142">
        <v>4300</v>
      </c>
      <c r="C18" s="20">
        <v>1412</v>
      </c>
      <c r="D18" s="21">
        <f t="shared" si="0"/>
        <v>0.32837209302325582</v>
      </c>
      <c r="E18" s="106">
        <v>3800</v>
      </c>
      <c r="F18" s="20">
        <v>1209</v>
      </c>
      <c r="G18" s="22">
        <f t="shared" si="1"/>
        <v>0.31815789473684208</v>
      </c>
      <c r="H18" s="106">
        <v>360</v>
      </c>
      <c r="I18" s="20">
        <v>164</v>
      </c>
      <c r="J18" s="22">
        <f t="shared" si="2"/>
        <v>0.45555555555555555</v>
      </c>
      <c r="K18" s="104">
        <v>2500</v>
      </c>
      <c r="L18" s="20">
        <v>646</v>
      </c>
      <c r="M18" s="21">
        <f t="shared" si="4"/>
        <v>0.25840000000000002</v>
      </c>
      <c r="N18" s="104">
        <v>205</v>
      </c>
      <c r="O18" s="20">
        <v>80</v>
      </c>
      <c r="P18" s="23">
        <f t="shared" si="3"/>
        <v>0.3902439024390244</v>
      </c>
    </row>
    <row r="19" spans="1:17" ht="14.15" customHeight="1" x14ac:dyDescent="0.3">
      <c r="A19" s="19" t="s">
        <v>39</v>
      </c>
      <c r="B19" s="142">
        <v>20000</v>
      </c>
      <c r="C19" s="20">
        <v>7679</v>
      </c>
      <c r="D19" s="21">
        <f t="shared" si="0"/>
        <v>0.38395000000000001</v>
      </c>
      <c r="E19" s="106">
        <v>18000</v>
      </c>
      <c r="F19" s="20">
        <v>7044</v>
      </c>
      <c r="G19" s="22">
        <f t="shared" si="1"/>
        <v>0.39133333333333331</v>
      </c>
      <c r="H19" s="106">
        <v>1500</v>
      </c>
      <c r="I19" s="20">
        <v>742</v>
      </c>
      <c r="J19" s="22">
        <f t="shared" si="2"/>
        <v>0.49466666666666664</v>
      </c>
      <c r="K19" s="104">
        <v>9500</v>
      </c>
      <c r="L19" s="20">
        <v>3320</v>
      </c>
      <c r="M19" s="21">
        <f t="shared" si="4"/>
        <v>0.34947368421052633</v>
      </c>
      <c r="N19" s="104">
        <v>450</v>
      </c>
      <c r="O19" s="20">
        <v>167</v>
      </c>
      <c r="P19" s="23">
        <f t="shared" si="3"/>
        <v>0.37111111111111111</v>
      </c>
    </row>
    <row r="20" spans="1:17" ht="14.15" customHeight="1" x14ac:dyDescent="0.3">
      <c r="A20" s="19" t="s">
        <v>40</v>
      </c>
      <c r="B20" s="142">
        <v>8800</v>
      </c>
      <c r="C20" s="20">
        <v>1963</v>
      </c>
      <c r="D20" s="21">
        <f t="shared" si="0"/>
        <v>0.2230681818181818</v>
      </c>
      <c r="E20" s="106">
        <v>8200</v>
      </c>
      <c r="F20" s="20">
        <v>1755</v>
      </c>
      <c r="G20" s="22">
        <f t="shared" si="1"/>
        <v>0.21402439024390243</v>
      </c>
      <c r="H20" s="106">
        <v>388</v>
      </c>
      <c r="I20" s="20">
        <v>185</v>
      </c>
      <c r="J20" s="22">
        <f t="shared" si="2"/>
        <v>0.47680412371134023</v>
      </c>
      <c r="K20" s="104">
        <v>6112</v>
      </c>
      <c r="L20" s="20">
        <v>1227</v>
      </c>
      <c r="M20" s="21">
        <f t="shared" si="4"/>
        <v>0.20075261780104711</v>
      </c>
      <c r="N20" s="104">
        <v>213</v>
      </c>
      <c r="O20" s="20">
        <v>47</v>
      </c>
      <c r="P20" s="23">
        <f t="shared" si="3"/>
        <v>0.22065727699530516</v>
      </c>
    </row>
    <row r="21" spans="1:17" ht="14.15" customHeight="1" x14ac:dyDescent="0.3">
      <c r="A21" s="19" t="s">
        <v>41</v>
      </c>
      <c r="B21" s="142">
        <v>10500</v>
      </c>
      <c r="C21" s="20">
        <v>4479</v>
      </c>
      <c r="D21" s="21">
        <f t="shared" si="0"/>
        <v>0.42657142857142855</v>
      </c>
      <c r="E21" s="106">
        <v>8820</v>
      </c>
      <c r="F21" s="20">
        <v>4149</v>
      </c>
      <c r="G21" s="22">
        <f t="shared" si="1"/>
        <v>0.4704081632653061</v>
      </c>
      <c r="H21" s="106">
        <v>735</v>
      </c>
      <c r="I21" s="20">
        <v>590</v>
      </c>
      <c r="J21" s="22">
        <f t="shared" si="2"/>
        <v>0.80272108843537415</v>
      </c>
      <c r="K21" s="104">
        <v>8190</v>
      </c>
      <c r="L21" s="20">
        <v>3218</v>
      </c>
      <c r="M21" s="21">
        <f t="shared" si="4"/>
        <v>0.39291819291819291</v>
      </c>
      <c r="N21" s="104">
        <v>400</v>
      </c>
      <c r="O21" s="20">
        <v>124</v>
      </c>
      <c r="P21" s="23">
        <f t="shared" si="3"/>
        <v>0.31</v>
      </c>
    </row>
    <row r="22" spans="1:17" ht="14.15" customHeight="1" x14ac:dyDescent="0.3">
      <c r="A22" s="19" t="s">
        <v>42</v>
      </c>
      <c r="B22" s="142">
        <v>8800</v>
      </c>
      <c r="C22" s="20">
        <v>3871</v>
      </c>
      <c r="D22" s="21">
        <f t="shared" si="0"/>
        <v>0.43988636363636363</v>
      </c>
      <c r="E22" s="106">
        <v>8200</v>
      </c>
      <c r="F22" s="20">
        <v>3503</v>
      </c>
      <c r="G22" s="22">
        <f t="shared" si="1"/>
        <v>0.4271951219512195</v>
      </c>
      <c r="H22" s="106">
        <v>500</v>
      </c>
      <c r="I22" s="20">
        <v>502</v>
      </c>
      <c r="J22" s="22">
        <f t="shared" si="2"/>
        <v>1.004</v>
      </c>
      <c r="K22" s="104">
        <v>7250</v>
      </c>
      <c r="L22" s="20">
        <v>2776</v>
      </c>
      <c r="M22" s="21">
        <f t="shared" si="4"/>
        <v>0.38289655172413795</v>
      </c>
      <c r="N22" s="104">
        <v>300</v>
      </c>
      <c r="O22" s="20">
        <v>125</v>
      </c>
      <c r="P22" s="23">
        <f t="shared" si="3"/>
        <v>0.41666666666666669</v>
      </c>
    </row>
    <row r="23" spans="1:17" ht="14.15" customHeight="1" x14ac:dyDescent="0.3">
      <c r="A23" s="19" t="s">
        <v>43</v>
      </c>
      <c r="B23" s="142">
        <v>4850</v>
      </c>
      <c r="C23" s="20">
        <v>1512</v>
      </c>
      <c r="D23" s="21">
        <f t="shared" si="0"/>
        <v>0.31175257731958761</v>
      </c>
      <c r="E23" s="106">
        <v>3700</v>
      </c>
      <c r="F23" s="20">
        <v>1302</v>
      </c>
      <c r="G23" s="22">
        <f t="shared" si="1"/>
        <v>0.35189189189189191</v>
      </c>
      <c r="H23" s="106">
        <v>375</v>
      </c>
      <c r="I23" s="20">
        <v>189</v>
      </c>
      <c r="J23" s="22">
        <f t="shared" si="2"/>
        <v>0.504</v>
      </c>
      <c r="K23" s="104">
        <v>4400</v>
      </c>
      <c r="L23" s="20">
        <v>989</v>
      </c>
      <c r="M23" s="21">
        <f t="shared" si="4"/>
        <v>0.22477272727272726</v>
      </c>
      <c r="N23" s="104">
        <v>180</v>
      </c>
      <c r="O23" s="20">
        <v>73</v>
      </c>
      <c r="P23" s="23">
        <f t="shared" si="3"/>
        <v>0.40555555555555556</v>
      </c>
    </row>
    <row r="24" spans="1:17" ht="14.15" customHeight="1" x14ac:dyDescent="0.3">
      <c r="A24" s="19" t="s">
        <v>44</v>
      </c>
      <c r="B24" s="142">
        <v>8250</v>
      </c>
      <c r="C24" s="20">
        <v>3128</v>
      </c>
      <c r="D24" s="21">
        <f t="shared" si="0"/>
        <v>0.37915151515151513</v>
      </c>
      <c r="E24" s="106">
        <v>7000</v>
      </c>
      <c r="F24" s="20">
        <v>2619</v>
      </c>
      <c r="G24" s="22">
        <f t="shared" si="1"/>
        <v>0.37414285714285717</v>
      </c>
      <c r="H24" s="106">
        <v>575</v>
      </c>
      <c r="I24" s="20">
        <v>311</v>
      </c>
      <c r="J24" s="22">
        <f t="shared" si="2"/>
        <v>0.54086956521739127</v>
      </c>
      <c r="K24" s="104">
        <v>5500</v>
      </c>
      <c r="L24" s="20">
        <v>1843</v>
      </c>
      <c r="M24" s="21">
        <f t="shared" si="4"/>
        <v>0.33509090909090911</v>
      </c>
      <c r="N24" s="104">
        <v>250</v>
      </c>
      <c r="O24" s="20">
        <v>81</v>
      </c>
      <c r="P24" s="23">
        <f t="shared" si="3"/>
        <v>0.32400000000000001</v>
      </c>
    </row>
    <row r="25" spans="1:17" ht="14.15" customHeight="1" x14ac:dyDescent="0.3">
      <c r="A25" s="19" t="s">
        <v>45</v>
      </c>
      <c r="B25" s="143">
        <v>9660</v>
      </c>
      <c r="C25" s="20">
        <v>3335</v>
      </c>
      <c r="D25" s="21">
        <f t="shared" si="0"/>
        <v>0.34523809523809523</v>
      </c>
      <c r="E25" s="106">
        <v>9400</v>
      </c>
      <c r="F25" s="20">
        <v>3094</v>
      </c>
      <c r="G25" s="22">
        <f t="shared" si="1"/>
        <v>0.32914893617021279</v>
      </c>
      <c r="H25" s="106">
        <v>800</v>
      </c>
      <c r="I25" s="20">
        <v>463</v>
      </c>
      <c r="J25" s="22">
        <f t="shared" si="2"/>
        <v>0.57874999999999999</v>
      </c>
      <c r="K25" s="104">
        <v>8000</v>
      </c>
      <c r="L25" s="20">
        <v>2359</v>
      </c>
      <c r="M25" s="21">
        <f t="shared" si="4"/>
        <v>0.294875</v>
      </c>
      <c r="N25" s="104">
        <v>300</v>
      </c>
      <c r="O25" s="20">
        <v>112</v>
      </c>
      <c r="P25" s="23">
        <f t="shared" si="3"/>
        <v>0.37333333333333335</v>
      </c>
    </row>
    <row r="26" spans="1:17" x14ac:dyDescent="0.3">
      <c r="A26" s="19" t="s">
        <v>46</v>
      </c>
      <c r="B26" s="112" t="s">
        <v>47</v>
      </c>
      <c r="C26" s="104">
        <v>557</v>
      </c>
      <c r="D26" s="21" t="s">
        <v>47</v>
      </c>
      <c r="E26" s="106" t="s">
        <v>47</v>
      </c>
      <c r="F26" s="107">
        <v>540</v>
      </c>
      <c r="G26" s="22" t="s">
        <v>47</v>
      </c>
      <c r="H26" s="106" t="s">
        <v>47</v>
      </c>
      <c r="I26" s="107">
        <v>18</v>
      </c>
      <c r="J26" s="22" t="s">
        <v>47</v>
      </c>
      <c r="K26" s="104" t="s">
        <v>47</v>
      </c>
      <c r="L26" s="104">
        <v>187</v>
      </c>
      <c r="M26" s="21" t="s">
        <v>47</v>
      </c>
      <c r="N26" s="104" t="s">
        <v>47</v>
      </c>
      <c r="O26" s="104">
        <v>22</v>
      </c>
      <c r="P26" s="23" t="s">
        <v>47</v>
      </c>
    </row>
    <row r="27" spans="1:17" ht="13.5" thickBot="1" x14ac:dyDescent="0.35">
      <c r="A27" s="24" t="s">
        <v>48</v>
      </c>
      <c r="B27" s="115">
        <f>SUM(B10:B26)</f>
        <v>139038</v>
      </c>
      <c r="C27" s="105">
        <v>45519</v>
      </c>
      <c r="D27" s="25">
        <f>C27/B27</f>
        <v>0.32738531912139129</v>
      </c>
      <c r="E27" s="105">
        <f>SUM(E10:E26)</f>
        <v>125208</v>
      </c>
      <c r="F27" s="105">
        <v>40287</v>
      </c>
      <c r="G27" s="26">
        <f>F27/E27</f>
        <v>0.32176059037761168</v>
      </c>
      <c r="H27" s="105">
        <f>SUM(H10:H26)</f>
        <v>10078</v>
      </c>
      <c r="I27" s="105">
        <v>5707</v>
      </c>
      <c r="J27" s="26">
        <f>I27/H27</f>
        <v>0.56628299265727322</v>
      </c>
      <c r="K27" s="105">
        <f>SUM(K10:K26)</f>
        <v>92171</v>
      </c>
      <c r="L27" s="105">
        <v>24132</v>
      </c>
      <c r="M27" s="25">
        <f>L27/K27</f>
        <v>0.26181770838984064</v>
      </c>
      <c r="N27" s="105">
        <f>SUM(N10:N26)</f>
        <v>4212</v>
      </c>
      <c r="O27" s="105">
        <v>1505</v>
      </c>
      <c r="P27" s="27">
        <f>O27/N27</f>
        <v>0.357312440645774</v>
      </c>
    </row>
    <row r="28" spans="1:17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63" t="s">
        <v>51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32"/>
    </row>
    <row r="31" spans="1:17" ht="12.75" customHeight="1" x14ac:dyDescent="0.3">
      <c r="A31" s="163" t="s">
        <v>52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32"/>
    </row>
    <row r="32" spans="1:17" x14ac:dyDescent="0.3">
      <c r="A32" s="167" t="s">
        <v>53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21" workbookViewId="0">
      <selection activeCell="A33" sqref="A33"/>
    </sheetView>
  </sheetViews>
  <sheetFormatPr defaultColWidth="9.1796875" defaultRowHeight="13" x14ac:dyDescent="0.3"/>
  <cols>
    <col min="1" max="1" width="21.81640625" style="11" customWidth="1"/>
    <col min="2" max="2" width="10.1796875" style="11" customWidth="1"/>
    <col min="3" max="4" width="7.453125" style="11" customWidth="1"/>
    <col min="5" max="5" width="11" style="11" customWidth="1"/>
    <col min="6" max="6" width="7.7265625" style="11" customWidth="1"/>
    <col min="7" max="7" width="10.81640625" style="11" customWidth="1"/>
    <col min="8" max="8" width="6.81640625" style="11" customWidth="1"/>
    <col min="9" max="9" width="9.54296875" style="11" customWidth="1"/>
    <col min="10" max="10" width="7" style="11" customWidth="1"/>
    <col min="11" max="11" width="8.1796875" style="11" customWidth="1"/>
    <col min="12" max="12" width="6.81640625" style="11" customWidth="1"/>
    <col min="13" max="16384" width="9.1796875" style="11"/>
  </cols>
  <sheetData>
    <row r="1" spans="1:16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6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26"/>
      <c r="N2" s="126"/>
      <c r="O2" s="126"/>
      <c r="P2" s="126"/>
    </row>
    <row r="3" spans="1:16" ht="15.5" x14ac:dyDescent="0.35">
      <c r="A3" s="153" t="str">
        <f>'1. Plan vs Actual'!A3</f>
        <v>FY26 Quarter Ending September 30, 2025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26"/>
      <c r="N3" s="126"/>
      <c r="O3" s="126"/>
      <c r="P3" s="126"/>
    </row>
    <row r="5" spans="1:16" ht="18.5" x14ac:dyDescent="0.45">
      <c r="A5" s="155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"/>
    </row>
    <row r="6" spans="1:16" ht="6.75" customHeight="1" thickBot="1" x14ac:dyDescent="0.35"/>
    <row r="7" spans="1:16" ht="13.5" thickTop="1" x14ac:dyDescent="0.3">
      <c r="A7" s="173" t="s">
        <v>16</v>
      </c>
      <c r="B7" s="159" t="s">
        <v>17</v>
      </c>
      <c r="C7" s="159" t="s">
        <v>18</v>
      </c>
      <c r="D7" s="159"/>
      <c r="E7" s="169" t="s">
        <v>54</v>
      </c>
      <c r="F7" s="169"/>
      <c r="G7" s="169"/>
      <c r="H7" s="169"/>
      <c r="I7" s="169"/>
      <c r="J7" s="169"/>
      <c r="K7" s="169"/>
      <c r="L7" s="170"/>
    </row>
    <row r="8" spans="1:16" x14ac:dyDescent="0.3">
      <c r="A8" s="174"/>
      <c r="B8" s="171"/>
      <c r="C8" s="171"/>
      <c r="D8" s="171"/>
      <c r="E8" s="171" t="s">
        <v>19</v>
      </c>
      <c r="F8" s="171"/>
      <c r="G8" s="171" t="s">
        <v>20</v>
      </c>
      <c r="H8" s="171"/>
      <c r="I8" s="171" t="s">
        <v>21</v>
      </c>
      <c r="J8" s="171"/>
      <c r="K8" s="171" t="s">
        <v>55</v>
      </c>
      <c r="L8" s="172"/>
    </row>
    <row r="9" spans="1:16" s="29" customFormat="1" ht="39" x14ac:dyDescent="0.3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5" customHeight="1" x14ac:dyDescent="0.3">
      <c r="A10" s="19" t="s">
        <v>30</v>
      </c>
      <c r="B10" s="30">
        <f>'1. Plan vs Actual'!C10</f>
        <v>1349</v>
      </c>
      <c r="C10" s="20">
        <v>670</v>
      </c>
      <c r="D10" s="21">
        <f>C10/B10</f>
        <v>0.4966641957005189</v>
      </c>
      <c r="E10" s="20">
        <f>'1. Plan vs Actual'!F10</f>
        <v>1225</v>
      </c>
      <c r="F10" s="21">
        <f>E10/B10</f>
        <v>0.90808005930318758</v>
      </c>
      <c r="G10" s="20">
        <f>'1. Plan vs Actual'!I10</f>
        <v>141</v>
      </c>
      <c r="H10" s="21">
        <f>G10/B10</f>
        <v>0.10452186805040771</v>
      </c>
      <c r="I10" s="30">
        <f>'1. Plan vs Actual'!L10</f>
        <v>659</v>
      </c>
      <c r="J10" s="21">
        <f>I10/B10</f>
        <v>0.48851000741289846</v>
      </c>
      <c r="K10" s="20">
        <f>'1. Plan vs Actual'!O10</f>
        <v>45</v>
      </c>
      <c r="L10" s="23">
        <f>K10/B10</f>
        <v>3.3358042994810974E-2</v>
      </c>
    </row>
    <row r="11" spans="1:16" ht="14.15" customHeight="1" x14ac:dyDescent="0.3">
      <c r="A11" s="19" t="s">
        <v>31</v>
      </c>
      <c r="B11" s="30">
        <f>'1. Plan vs Actual'!C11</f>
        <v>5071</v>
      </c>
      <c r="C11" s="20">
        <v>3494</v>
      </c>
      <c r="D11" s="21">
        <f t="shared" ref="D11:D27" si="0">C11/B11</f>
        <v>0.68901597318083219</v>
      </c>
      <c r="E11" s="20">
        <f>'1. Plan vs Actual'!F11</f>
        <v>4553</v>
      </c>
      <c r="F11" s="21">
        <f t="shared" ref="F11:F27" si="1">E11/B11</f>
        <v>0.89785052257937292</v>
      </c>
      <c r="G11" s="20">
        <f>'1. Plan vs Actual'!I11</f>
        <v>625</v>
      </c>
      <c r="H11" s="21">
        <f t="shared" ref="H11:H27" si="2">G11/B11</f>
        <v>0.12324985210017748</v>
      </c>
      <c r="I11" s="30">
        <f>'1. Plan vs Actual'!L11</f>
        <v>3108</v>
      </c>
      <c r="J11" s="21">
        <f t="shared" ref="J11:J27" si="3">I11/B11</f>
        <v>0.61289686452376257</v>
      </c>
      <c r="K11" s="20">
        <f>'1. Plan vs Actual'!O11</f>
        <v>87</v>
      </c>
      <c r="L11" s="23">
        <f t="shared" ref="L11:L27" si="4">K11/B11</f>
        <v>1.7156379412344706E-2</v>
      </c>
    </row>
    <row r="12" spans="1:16" ht="14.15" customHeight="1" x14ac:dyDescent="0.3">
      <c r="A12" s="19" t="s">
        <v>32</v>
      </c>
      <c r="B12" s="30">
        <f>'1. Plan vs Actual'!C12</f>
        <v>2955</v>
      </c>
      <c r="C12" s="20">
        <v>1722</v>
      </c>
      <c r="D12" s="21">
        <f t="shared" si="0"/>
        <v>0.58274111675126905</v>
      </c>
      <c r="E12" s="20">
        <f>'1. Plan vs Actual'!F12</f>
        <v>2732</v>
      </c>
      <c r="F12" s="21">
        <f t="shared" si="1"/>
        <v>0.9245346869712352</v>
      </c>
      <c r="G12" s="20">
        <f>'1. Plan vs Actual'!I12</f>
        <v>485</v>
      </c>
      <c r="H12" s="21">
        <f t="shared" si="2"/>
        <v>0.16412859560067683</v>
      </c>
      <c r="I12" s="30">
        <f>'1. Plan vs Actual'!L12</f>
        <v>1756</v>
      </c>
      <c r="J12" s="21">
        <f t="shared" si="3"/>
        <v>0.59424703891708963</v>
      </c>
      <c r="K12" s="20">
        <f>'1. Plan vs Actual'!O12</f>
        <v>104</v>
      </c>
      <c r="L12" s="23">
        <f t="shared" si="4"/>
        <v>3.5194585448392553E-2</v>
      </c>
    </row>
    <row r="13" spans="1:16" ht="14.15" customHeight="1" x14ac:dyDescent="0.3">
      <c r="A13" s="19" t="s">
        <v>33</v>
      </c>
      <c r="B13" s="30">
        <f>'1. Plan vs Actual'!C13</f>
        <v>2686</v>
      </c>
      <c r="C13" s="20">
        <v>1555</v>
      </c>
      <c r="D13" s="21">
        <f t="shared" si="0"/>
        <v>0.57892777364110204</v>
      </c>
      <c r="E13" s="20">
        <f>'1. Plan vs Actual'!F13</f>
        <v>2486</v>
      </c>
      <c r="F13" s="21">
        <f t="shared" si="1"/>
        <v>0.92553983618763958</v>
      </c>
      <c r="G13" s="20">
        <f>'1. Plan vs Actual'!I13</f>
        <v>240</v>
      </c>
      <c r="H13" s="21">
        <f t="shared" si="2"/>
        <v>8.9352196574832468E-2</v>
      </c>
      <c r="I13" s="30">
        <f>'1. Plan vs Actual'!L13</f>
        <v>1677</v>
      </c>
      <c r="J13" s="21">
        <f t="shared" si="3"/>
        <v>0.6243484735666418</v>
      </c>
      <c r="K13" s="20">
        <f>'1. Plan vs Actual'!O13</f>
        <v>64</v>
      </c>
      <c r="L13" s="23">
        <f t="shared" si="4"/>
        <v>2.3827252419955324E-2</v>
      </c>
    </row>
    <row r="14" spans="1:16" ht="14.15" customHeight="1" x14ac:dyDescent="0.3">
      <c r="A14" s="19" t="s">
        <v>34</v>
      </c>
      <c r="B14" s="30">
        <f>'1. Plan vs Actual'!C14</f>
        <v>1096</v>
      </c>
      <c r="C14" s="20">
        <v>540</v>
      </c>
      <c r="D14" s="21">
        <f t="shared" si="0"/>
        <v>0.49270072992700731</v>
      </c>
      <c r="E14" s="20">
        <f>'1. Plan vs Actual'!F14</f>
        <v>1015</v>
      </c>
      <c r="F14" s="21">
        <f t="shared" si="1"/>
        <v>0.92609489051094895</v>
      </c>
      <c r="G14" s="20">
        <f>'1. Plan vs Actual'!I14</f>
        <v>126</v>
      </c>
      <c r="H14" s="21">
        <f t="shared" si="2"/>
        <v>0.11496350364963503</v>
      </c>
      <c r="I14" s="30">
        <f>'1. Plan vs Actual'!L14</f>
        <v>674</v>
      </c>
      <c r="J14" s="21">
        <f t="shared" si="3"/>
        <v>0.61496350364963503</v>
      </c>
      <c r="K14" s="20">
        <f>'1. Plan vs Actual'!O14</f>
        <v>48</v>
      </c>
      <c r="L14" s="23">
        <f t="shared" si="4"/>
        <v>4.3795620437956206E-2</v>
      </c>
    </row>
    <row r="15" spans="1:16" ht="14.15" customHeight="1" x14ac:dyDescent="0.3">
      <c r="A15" s="19" t="s">
        <v>35</v>
      </c>
      <c r="B15" s="30">
        <f>'1. Plan vs Actual'!C15</f>
        <v>3579</v>
      </c>
      <c r="C15" s="20">
        <v>2131</v>
      </c>
      <c r="D15" s="21">
        <f t="shared" si="0"/>
        <v>0.59541771444537583</v>
      </c>
      <c r="E15" s="20">
        <f>'1. Plan vs Actual'!F15</f>
        <v>3288</v>
      </c>
      <c r="F15" s="21">
        <f t="shared" si="1"/>
        <v>0.91869237217099753</v>
      </c>
      <c r="G15" s="20">
        <f>'1. Plan vs Actual'!I15</f>
        <v>502</v>
      </c>
      <c r="H15" s="21">
        <f t="shared" si="2"/>
        <v>0.14026264319642359</v>
      </c>
      <c r="I15" s="30">
        <f>'1. Plan vs Actual'!L15</f>
        <v>2331</v>
      </c>
      <c r="J15" s="21">
        <f t="shared" si="3"/>
        <v>0.65129924559932939</v>
      </c>
      <c r="K15" s="20">
        <f>'1. Plan vs Actual'!O15</f>
        <v>142</v>
      </c>
      <c r="L15" s="23">
        <f t="shared" si="4"/>
        <v>3.9675887119307071E-2</v>
      </c>
    </row>
    <row r="16" spans="1:16" ht="14.15" customHeight="1" x14ac:dyDescent="0.3">
      <c r="A16" s="19" t="s">
        <v>36</v>
      </c>
      <c r="B16" s="30">
        <f>'1. Plan vs Actual'!C16</f>
        <v>1172</v>
      </c>
      <c r="C16" s="20">
        <v>679</v>
      </c>
      <c r="D16" s="21">
        <f t="shared" si="0"/>
        <v>0.57935153583617749</v>
      </c>
      <c r="E16" s="20">
        <f>'1. Plan vs Actual'!F16</f>
        <v>1003</v>
      </c>
      <c r="F16" s="21">
        <f t="shared" si="1"/>
        <v>0.85580204778156999</v>
      </c>
      <c r="G16" s="20">
        <f>'1. Plan vs Actual'!I16</f>
        <v>188</v>
      </c>
      <c r="H16" s="21">
        <f t="shared" si="2"/>
        <v>0.16040955631399317</v>
      </c>
      <c r="I16" s="30">
        <f>'1. Plan vs Actual'!L16</f>
        <v>613</v>
      </c>
      <c r="J16" s="21">
        <f t="shared" si="3"/>
        <v>0.523037542662116</v>
      </c>
      <c r="K16" s="20">
        <f>'1. Plan vs Actual'!O16</f>
        <v>42</v>
      </c>
      <c r="L16" s="23">
        <f t="shared" si="4"/>
        <v>3.5836177474402729E-2</v>
      </c>
    </row>
    <row r="17" spans="1:16" ht="14.15" customHeight="1" x14ac:dyDescent="0.3">
      <c r="A17" s="19" t="s">
        <v>37</v>
      </c>
      <c r="B17" s="30">
        <f>'1. Plan vs Actual'!C17</f>
        <v>4110</v>
      </c>
      <c r="C17" s="20">
        <v>2052</v>
      </c>
      <c r="D17" s="21">
        <f t="shared" si="0"/>
        <v>0.49927007299270071</v>
      </c>
      <c r="E17" s="20">
        <f>'1. Plan vs Actual'!F17</f>
        <v>3530</v>
      </c>
      <c r="F17" s="21">
        <f t="shared" si="1"/>
        <v>0.85888077858880774</v>
      </c>
      <c r="G17" s="20">
        <f>'1. Plan vs Actual'!I17</f>
        <v>406</v>
      </c>
      <c r="H17" s="21">
        <f t="shared" si="2"/>
        <v>9.8783454987834543E-2</v>
      </c>
      <c r="I17" s="30">
        <f>'1. Plan vs Actual'!L17</f>
        <v>2199</v>
      </c>
      <c r="J17" s="21">
        <f t="shared" si="3"/>
        <v>0.53503649635036499</v>
      </c>
      <c r="K17" s="20">
        <f>'1. Plan vs Actual'!O17</f>
        <v>105</v>
      </c>
      <c r="L17" s="23">
        <f t="shared" si="4"/>
        <v>2.5547445255474453E-2</v>
      </c>
    </row>
    <row r="18" spans="1:16" ht="14.15" customHeight="1" x14ac:dyDescent="0.3">
      <c r="A18" s="19" t="s">
        <v>38</v>
      </c>
      <c r="B18" s="30">
        <f>'1. Plan vs Actual'!C18</f>
        <v>1412</v>
      </c>
      <c r="C18" s="20">
        <v>606</v>
      </c>
      <c r="D18" s="21">
        <f t="shared" si="0"/>
        <v>0.42917847025495753</v>
      </c>
      <c r="E18" s="20">
        <f>'1. Plan vs Actual'!F18</f>
        <v>1209</v>
      </c>
      <c r="F18" s="21">
        <f t="shared" si="1"/>
        <v>0.85623229461756378</v>
      </c>
      <c r="G18" s="20">
        <f>'1. Plan vs Actual'!I18</f>
        <v>164</v>
      </c>
      <c r="H18" s="21">
        <f t="shared" si="2"/>
        <v>0.11614730878186968</v>
      </c>
      <c r="I18" s="30">
        <f>'1. Plan vs Actual'!L18</f>
        <v>646</v>
      </c>
      <c r="J18" s="21">
        <f t="shared" si="3"/>
        <v>0.45750708215297453</v>
      </c>
      <c r="K18" s="20">
        <f>'1. Plan vs Actual'!O18</f>
        <v>80</v>
      </c>
      <c r="L18" s="23">
        <f t="shared" si="4"/>
        <v>5.6657223796033995E-2</v>
      </c>
    </row>
    <row r="19" spans="1:16" ht="14.15" customHeight="1" x14ac:dyDescent="0.3">
      <c r="A19" s="19" t="s">
        <v>39</v>
      </c>
      <c r="B19" s="30">
        <f>'1. Plan vs Actual'!C19</f>
        <v>7679</v>
      </c>
      <c r="C19" s="20">
        <v>3426</v>
      </c>
      <c r="D19" s="21">
        <f t="shared" si="0"/>
        <v>0.44615184268784996</v>
      </c>
      <c r="E19" s="20">
        <f>'1. Plan vs Actual'!F19</f>
        <v>7044</v>
      </c>
      <c r="F19" s="21">
        <f t="shared" si="1"/>
        <v>0.91730694100794374</v>
      </c>
      <c r="G19" s="20">
        <f>'1. Plan vs Actual'!I19</f>
        <v>742</v>
      </c>
      <c r="H19" s="21">
        <f t="shared" si="2"/>
        <v>9.6627164995442119E-2</v>
      </c>
      <c r="I19" s="30">
        <f>'1. Plan vs Actual'!L19</f>
        <v>3320</v>
      </c>
      <c r="J19" s="21">
        <f t="shared" si="3"/>
        <v>0.43234796197421538</v>
      </c>
      <c r="K19" s="20">
        <f>'1. Plan vs Actual'!O19</f>
        <v>167</v>
      </c>
      <c r="L19" s="23">
        <f t="shared" si="4"/>
        <v>2.1747623388462041E-2</v>
      </c>
    </row>
    <row r="20" spans="1:16" ht="14.15" customHeight="1" x14ac:dyDescent="0.3">
      <c r="A20" s="19" t="s">
        <v>40</v>
      </c>
      <c r="B20" s="30">
        <f>'1. Plan vs Actual'!C20</f>
        <v>1963</v>
      </c>
      <c r="C20" s="20">
        <v>1043</v>
      </c>
      <c r="D20" s="21">
        <f t="shared" si="0"/>
        <v>0.53132959755476317</v>
      </c>
      <c r="E20" s="20">
        <f>'1. Plan vs Actual'!F20</f>
        <v>1755</v>
      </c>
      <c r="F20" s="21">
        <f t="shared" si="1"/>
        <v>0.89403973509933776</v>
      </c>
      <c r="G20" s="20">
        <f>'1. Plan vs Actual'!I20</f>
        <v>185</v>
      </c>
      <c r="H20" s="21">
        <f t="shared" si="2"/>
        <v>9.4243504839531325E-2</v>
      </c>
      <c r="I20" s="30">
        <f>'1. Plan vs Actual'!L20</f>
        <v>1227</v>
      </c>
      <c r="J20" s="21">
        <f t="shared" si="3"/>
        <v>0.62506367804381047</v>
      </c>
      <c r="K20" s="20">
        <f>'1. Plan vs Actual'!O20</f>
        <v>47</v>
      </c>
      <c r="L20" s="23">
        <f t="shared" si="4"/>
        <v>2.3942944472745798E-2</v>
      </c>
    </row>
    <row r="21" spans="1:16" ht="14.15" customHeight="1" x14ac:dyDescent="0.3">
      <c r="A21" s="19" t="s">
        <v>41</v>
      </c>
      <c r="B21" s="30">
        <f>'1. Plan vs Actual'!C21</f>
        <v>4479</v>
      </c>
      <c r="C21" s="20">
        <v>3157</v>
      </c>
      <c r="D21" s="21">
        <f t="shared" si="0"/>
        <v>0.70484483143558829</v>
      </c>
      <c r="E21" s="20">
        <f>'1. Plan vs Actual'!F21</f>
        <v>4149</v>
      </c>
      <c r="F21" s="21">
        <f t="shared" si="1"/>
        <v>0.92632283991962494</v>
      </c>
      <c r="G21" s="20">
        <f>'1. Plan vs Actual'!I21</f>
        <v>590</v>
      </c>
      <c r="H21" s="21">
        <f t="shared" si="2"/>
        <v>0.13172583165885243</v>
      </c>
      <c r="I21" s="30">
        <f>'1. Plan vs Actual'!L21</f>
        <v>3218</v>
      </c>
      <c r="J21" s="21">
        <f t="shared" si="3"/>
        <v>0.71846394284438486</v>
      </c>
      <c r="K21" s="20">
        <f>'1. Plan vs Actual'!O21</f>
        <v>124</v>
      </c>
      <c r="L21" s="23">
        <f t="shared" si="4"/>
        <v>2.7684751060504578E-2</v>
      </c>
    </row>
    <row r="22" spans="1:16" ht="14.15" customHeight="1" x14ac:dyDescent="0.3">
      <c r="A22" s="19" t="s">
        <v>42</v>
      </c>
      <c r="B22" s="30">
        <f>'1. Plan vs Actual'!C22</f>
        <v>3871</v>
      </c>
      <c r="C22" s="20">
        <v>2644</v>
      </c>
      <c r="D22" s="21">
        <f t="shared" si="0"/>
        <v>0.68302764143632133</v>
      </c>
      <c r="E22" s="20">
        <f>'1. Plan vs Actual'!F22</f>
        <v>3503</v>
      </c>
      <c r="F22" s="21">
        <f t="shared" si="1"/>
        <v>0.9049341255489538</v>
      </c>
      <c r="G22" s="20">
        <f>'1. Plan vs Actual'!I22</f>
        <v>502</v>
      </c>
      <c r="H22" s="21">
        <f t="shared" si="2"/>
        <v>0.1296822526478946</v>
      </c>
      <c r="I22" s="30">
        <f>'1. Plan vs Actual'!L22</f>
        <v>2776</v>
      </c>
      <c r="J22" s="21">
        <f t="shared" si="3"/>
        <v>0.7171273572720227</v>
      </c>
      <c r="K22" s="20">
        <f>'1. Plan vs Actual'!O22</f>
        <v>125</v>
      </c>
      <c r="L22" s="23">
        <f t="shared" si="4"/>
        <v>3.2291397571686906E-2</v>
      </c>
    </row>
    <row r="23" spans="1:16" ht="14.15" customHeight="1" x14ac:dyDescent="0.3">
      <c r="A23" s="19" t="s">
        <v>43</v>
      </c>
      <c r="B23" s="30">
        <f>'1. Plan vs Actual'!C23</f>
        <v>1512</v>
      </c>
      <c r="C23" s="20">
        <v>891</v>
      </c>
      <c r="D23" s="21">
        <f t="shared" si="0"/>
        <v>0.5892857142857143</v>
      </c>
      <c r="E23" s="20">
        <f>'1. Plan vs Actual'!F23</f>
        <v>1302</v>
      </c>
      <c r="F23" s="21">
        <f t="shared" si="1"/>
        <v>0.86111111111111116</v>
      </c>
      <c r="G23" s="20">
        <f>'1. Plan vs Actual'!I23</f>
        <v>189</v>
      </c>
      <c r="H23" s="21">
        <f t="shared" si="2"/>
        <v>0.125</v>
      </c>
      <c r="I23" s="30">
        <f>'1. Plan vs Actual'!L23</f>
        <v>989</v>
      </c>
      <c r="J23" s="21">
        <f t="shared" si="3"/>
        <v>0.65410052910052907</v>
      </c>
      <c r="K23" s="20">
        <f>'1. Plan vs Actual'!O23</f>
        <v>73</v>
      </c>
      <c r="L23" s="23">
        <f t="shared" si="4"/>
        <v>4.8280423280423278E-2</v>
      </c>
    </row>
    <row r="24" spans="1:16" ht="14.15" customHeight="1" x14ac:dyDescent="0.3">
      <c r="A24" s="19" t="s">
        <v>44</v>
      </c>
      <c r="B24" s="30">
        <f>'1. Plan vs Actual'!C24</f>
        <v>3128</v>
      </c>
      <c r="C24" s="20">
        <v>1864</v>
      </c>
      <c r="D24" s="21">
        <f t="shared" si="0"/>
        <v>0.59590792838874684</v>
      </c>
      <c r="E24" s="20">
        <f>'1. Plan vs Actual'!F24</f>
        <v>2619</v>
      </c>
      <c r="F24" s="21">
        <f t="shared" si="1"/>
        <v>0.83727621483375958</v>
      </c>
      <c r="G24" s="20">
        <f>'1. Plan vs Actual'!I24</f>
        <v>311</v>
      </c>
      <c r="H24" s="21">
        <f t="shared" si="2"/>
        <v>9.9424552429667523E-2</v>
      </c>
      <c r="I24" s="30">
        <f>'1. Plan vs Actual'!L24</f>
        <v>1843</v>
      </c>
      <c r="J24" s="21">
        <f t="shared" si="3"/>
        <v>0.58919437340153458</v>
      </c>
      <c r="K24" s="20">
        <f>'1. Plan vs Actual'!O24</f>
        <v>81</v>
      </c>
      <c r="L24" s="23">
        <f t="shared" si="4"/>
        <v>2.5895140664961638E-2</v>
      </c>
    </row>
    <row r="25" spans="1:16" ht="14.15" customHeight="1" x14ac:dyDescent="0.3">
      <c r="A25" s="19" t="s">
        <v>45</v>
      </c>
      <c r="B25" s="30">
        <f>'1. Plan vs Actual'!C25</f>
        <v>3335</v>
      </c>
      <c r="C25" s="20">
        <v>1957</v>
      </c>
      <c r="D25" s="21">
        <f t="shared" si="0"/>
        <v>0.58680659670164914</v>
      </c>
      <c r="E25" s="20">
        <f>'1. Plan vs Actual'!F25</f>
        <v>3094</v>
      </c>
      <c r="F25" s="21">
        <f t="shared" si="1"/>
        <v>0.92773613193403304</v>
      </c>
      <c r="G25" s="20">
        <f>'1. Plan vs Actual'!I25</f>
        <v>463</v>
      </c>
      <c r="H25" s="21">
        <f t="shared" si="2"/>
        <v>0.13883058470764617</v>
      </c>
      <c r="I25" s="30">
        <f>'1. Plan vs Actual'!L25</f>
        <v>2359</v>
      </c>
      <c r="J25" s="21">
        <f t="shared" si="3"/>
        <v>0.70734632683658172</v>
      </c>
      <c r="K25" s="20">
        <f>'1. Plan vs Actual'!O25</f>
        <v>112</v>
      </c>
      <c r="L25" s="23">
        <f t="shared" si="4"/>
        <v>3.3583208395802096E-2</v>
      </c>
    </row>
    <row r="26" spans="1:16" x14ac:dyDescent="0.3">
      <c r="A26" s="19" t="s">
        <v>46</v>
      </c>
      <c r="B26" s="104">
        <f>'1. Plan vs Actual'!C26</f>
        <v>557</v>
      </c>
      <c r="C26" s="104">
        <v>353</v>
      </c>
      <c r="D26" s="21">
        <f t="shared" si="0"/>
        <v>0.63375224416517051</v>
      </c>
      <c r="E26" s="20">
        <f>'1. Plan vs Actual'!F26</f>
        <v>540</v>
      </c>
      <c r="F26" s="21">
        <f t="shared" si="1"/>
        <v>0.96947935368043092</v>
      </c>
      <c r="G26" s="20">
        <f>'1. Plan vs Actual'!I26</f>
        <v>18</v>
      </c>
      <c r="H26" s="21">
        <f t="shared" si="2"/>
        <v>3.231597845601436E-2</v>
      </c>
      <c r="I26" s="104">
        <f>'1. Plan vs Actual'!L26</f>
        <v>187</v>
      </c>
      <c r="J26" s="21">
        <f t="shared" si="3"/>
        <v>0.3357271095152603</v>
      </c>
      <c r="K26" s="104">
        <f>'1. Plan vs Actual'!O26</f>
        <v>22</v>
      </c>
      <c r="L26" s="23">
        <f t="shared" si="4"/>
        <v>3.949730700179533E-2</v>
      </c>
      <c r="M26" s="150"/>
    </row>
    <row r="27" spans="1:16" ht="13.5" thickBot="1" x14ac:dyDescent="0.35">
      <c r="A27" s="24" t="s">
        <v>48</v>
      </c>
      <c r="B27" s="105">
        <f>'1. Plan vs Actual'!C27</f>
        <v>45519</v>
      </c>
      <c r="C27" s="105">
        <v>28049</v>
      </c>
      <c r="D27" s="25">
        <f t="shared" si="0"/>
        <v>0.61620422241261885</v>
      </c>
      <c r="E27" s="31">
        <f>'1. Plan vs Actual'!F27</f>
        <v>40287</v>
      </c>
      <c r="F27" s="25">
        <f t="shared" si="1"/>
        <v>0.88505898635734526</v>
      </c>
      <c r="G27" s="31">
        <f>'1. Plan vs Actual'!I27</f>
        <v>5707</v>
      </c>
      <c r="H27" s="25">
        <f t="shared" si="2"/>
        <v>0.12537621652496761</v>
      </c>
      <c r="I27" s="105">
        <f>+'1. Plan vs Actual'!L27</f>
        <v>24132</v>
      </c>
      <c r="J27" s="25">
        <f t="shared" si="3"/>
        <v>0.5301522441178409</v>
      </c>
      <c r="K27" s="105">
        <f>+'1. Plan vs Actual'!O27</f>
        <v>1505</v>
      </c>
      <c r="L27" s="27">
        <f t="shared" si="4"/>
        <v>3.3063116500801862E-2</v>
      </c>
    </row>
    <row r="28" spans="1:16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63" t="s">
        <v>51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ht="12.75" customHeight="1" x14ac:dyDescent="0.3">
      <c r="A31" s="163" t="s">
        <v>52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</row>
    <row r="32" spans="1:16" x14ac:dyDescent="0.3">
      <c r="A32" s="167" t="s">
        <v>53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0.81640625" style="11" customWidth="1"/>
    <col min="2" max="2" width="10.7265625" style="11" customWidth="1"/>
    <col min="3" max="3" width="10.453125" style="11" customWidth="1"/>
    <col min="4" max="4" width="10.7265625" style="11" customWidth="1"/>
    <col min="5" max="5" width="9.81640625" style="11" customWidth="1"/>
    <col min="6" max="6" width="9.1796875" style="11"/>
    <col min="7" max="7" width="11.7265625" style="11" customWidth="1"/>
    <col min="8" max="8" width="10" style="11" customWidth="1"/>
    <col min="9" max="9" width="9.1796875" style="11"/>
    <col min="10" max="10" width="11.81640625" style="11" customWidth="1"/>
    <col min="11" max="16384" width="9.1796875" style="11"/>
  </cols>
  <sheetData>
    <row r="1" spans="1:10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5" x14ac:dyDescent="0.35">
      <c r="A3" s="153" t="str">
        <f>'1. Plan vs Actual'!A3</f>
        <v>FY26 Quarter Ending September 30, 2025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ht="18.5" x14ac:dyDescent="0.45">
      <c r="A5" s="155" t="s">
        <v>5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6.75" customHeight="1" thickBot="1" x14ac:dyDescent="0.35"/>
    <row r="7" spans="1:10" ht="13.5" thickTop="1" x14ac:dyDescent="0.3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9" x14ac:dyDescent="0.3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5" customHeight="1" x14ac:dyDescent="0.3">
      <c r="A9" s="19" t="s">
        <v>30</v>
      </c>
      <c r="B9" s="20">
        <v>492</v>
      </c>
      <c r="C9" s="20">
        <v>744</v>
      </c>
      <c r="D9" s="20">
        <v>579</v>
      </c>
      <c r="E9" s="20">
        <v>387</v>
      </c>
      <c r="F9" s="20">
        <v>711</v>
      </c>
      <c r="G9" s="20">
        <v>49</v>
      </c>
      <c r="H9" s="20">
        <v>164</v>
      </c>
      <c r="I9" s="20">
        <v>20</v>
      </c>
      <c r="J9" s="32">
        <v>2</v>
      </c>
    </row>
    <row r="10" spans="1:10" ht="14.15" customHeight="1" x14ac:dyDescent="0.3">
      <c r="A10" s="19" t="s">
        <v>31</v>
      </c>
      <c r="B10" s="20">
        <v>1437</v>
      </c>
      <c r="C10" s="20">
        <v>3530</v>
      </c>
      <c r="D10" s="20">
        <v>3719</v>
      </c>
      <c r="E10" s="20">
        <v>802</v>
      </c>
      <c r="F10" s="20">
        <v>2819</v>
      </c>
      <c r="G10" s="20">
        <v>911</v>
      </c>
      <c r="H10" s="20">
        <v>109</v>
      </c>
      <c r="I10" s="20">
        <v>73</v>
      </c>
      <c r="J10" s="32">
        <v>14</v>
      </c>
    </row>
    <row r="11" spans="1:10" ht="14.15" customHeight="1" x14ac:dyDescent="0.3">
      <c r="A11" s="19" t="s">
        <v>32</v>
      </c>
      <c r="B11" s="20">
        <v>1240</v>
      </c>
      <c r="C11" s="20">
        <v>1922</v>
      </c>
      <c r="D11" s="20">
        <v>1385</v>
      </c>
      <c r="E11" s="20">
        <v>524</v>
      </c>
      <c r="F11" s="20">
        <v>1757</v>
      </c>
      <c r="G11" s="20">
        <v>9</v>
      </c>
      <c r="H11" s="20">
        <v>162</v>
      </c>
      <c r="I11" s="20">
        <v>323</v>
      </c>
      <c r="J11" s="32">
        <v>1</v>
      </c>
    </row>
    <row r="12" spans="1:10" ht="14.15" customHeight="1" x14ac:dyDescent="0.3">
      <c r="A12" s="19" t="s">
        <v>33</v>
      </c>
      <c r="B12" s="20">
        <v>1148</v>
      </c>
      <c r="C12" s="20">
        <v>2035</v>
      </c>
      <c r="D12" s="20">
        <v>1753</v>
      </c>
      <c r="E12" s="20">
        <v>442</v>
      </c>
      <c r="F12" s="20">
        <v>1561</v>
      </c>
      <c r="G12" s="20">
        <v>36</v>
      </c>
      <c r="H12" s="20">
        <v>54</v>
      </c>
      <c r="I12" s="20">
        <v>41</v>
      </c>
      <c r="J12" s="32">
        <v>0</v>
      </c>
    </row>
    <row r="13" spans="1:10" ht="14.15" customHeight="1" x14ac:dyDescent="0.3">
      <c r="A13" s="19" t="s">
        <v>34</v>
      </c>
      <c r="B13" s="20">
        <v>282</v>
      </c>
      <c r="C13" s="20">
        <v>404</v>
      </c>
      <c r="D13" s="20">
        <v>515</v>
      </c>
      <c r="E13" s="20">
        <v>518</v>
      </c>
      <c r="F13" s="20">
        <v>812</v>
      </c>
      <c r="G13" s="20">
        <v>61</v>
      </c>
      <c r="H13" s="20">
        <v>40</v>
      </c>
      <c r="I13" s="20">
        <v>22</v>
      </c>
      <c r="J13" s="32">
        <v>0</v>
      </c>
    </row>
    <row r="14" spans="1:10" ht="14.15" customHeight="1" x14ac:dyDescent="0.3">
      <c r="A14" s="19" t="s">
        <v>35</v>
      </c>
      <c r="B14" s="20">
        <v>1980</v>
      </c>
      <c r="C14" s="20">
        <v>2220</v>
      </c>
      <c r="D14" s="20">
        <v>2017</v>
      </c>
      <c r="E14" s="20">
        <v>298</v>
      </c>
      <c r="F14" s="20">
        <v>2880</v>
      </c>
      <c r="G14" s="20">
        <v>748</v>
      </c>
      <c r="H14" s="20">
        <v>55</v>
      </c>
      <c r="I14" s="20">
        <v>155</v>
      </c>
      <c r="J14" s="32">
        <v>11</v>
      </c>
    </row>
    <row r="15" spans="1:10" ht="14.15" customHeight="1" x14ac:dyDescent="0.3">
      <c r="A15" s="19" t="s">
        <v>36</v>
      </c>
      <c r="B15" s="20">
        <v>462</v>
      </c>
      <c r="C15" s="20">
        <v>625</v>
      </c>
      <c r="D15" s="20">
        <v>633</v>
      </c>
      <c r="E15" s="20">
        <v>185</v>
      </c>
      <c r="F15" s="20">
        <v>534</v>
      </c>
      <c r="G15" s="20">
        <v>17</v>
      </c>
      <c r="H15" s="20">
        <v>62</v>
      </c>
      <c r="I15" s="20">
        <v>83</v>
      </c>
      <c r="J15" s="32">
        <v>27</v>
      </c>
    </row>
    <row r="16" spans="1:10" ht="14.15" customHeight="1" x14ac:dyDescent="0.3">
      <c r="A16" s="19" t="s">
        <v>37</v>
      </c>
      <c r="B16" s="20">
        <v>943</v>
      </c>
      <c r="C16" s="20">
        <v>2303</v>
      </c>
      <c r="D16" s="20">
        <v>1347</v>
      </c>
      <c r="E16" s="20">
        <v>773</v>
      </c>
      <c r="F16" s="20">
        <v>2332</v>
      </c>
      <c r="G16" s="20">
        <v>68</v>
      </c>
      <c r="H16" s="20">
        <v>263</v>
      </c>
      <c r="I16" s="20">
        <v>71</v>
      </c>
      <c r="J16" s="32">
        <v>12</v>
      </c>
    </row>
    <row r="17" spans="1:16" ht="14.15" customHeight="1" x14ac:dyDescent="0.3">
      <c r="A17" s="19" t="s">
        <v>38</v>
      </c>
      <c r="B17" s="20">
        <v>716</v>
      </c>
      <c r="C17" s="20">
        <v>728</v>
      </c>
      <c r="D17" s="20">
        <v>904</v>
      </c>
      <c r="E17" s="20">
        <v>334</v>
      </c>
      <c r="F17" s="20">
        <v>932</v>
      </c>
      <c r="G17" s="20">
        <v>91</v>
      </c>
      <c r="H17" s="20">
        <v>99</v>
      </c>
      <c r="I17" s="20">
        <v>36</v>
      </c>
      <c r="J17" s="32">
        <v>46</v>
      </c>
    </row>
    <row r="18" spans="1:16" ht="14.15" customHeight="1" x14ac:dyDescent="0.3">
      <c r="A18" s="19" t="s">
        <v>39</v>
      </c>
      <c r="B18" s="20">
        <v>2226</v>
      </c>
      <c r="C18" s="20">
        <v>4287</v>
      </c>
      <c r="D18" s="20">
        <v>4704</v>
      </c>
      <c r="E18" s="20">
        <v>2334</v>
      </c>
      <c r="F18" s="20">
        <v>3973</v>
      </c>
      <c r="G18" s="20">
        <v>740</v>
      </c>
      <c r="H18" s="20">
        <v>242</v>
      </c>
      <c r="I18" s="20">
        <v>201</v>
      </c>
      <c r="J18" s="32">
        <v>62</v>
      </c>
    </row>
    <row r="19" spans="1:16" ht="14.15" customHeight="1" x14ac:dyDescent="0.3">
      <c r="A19" s="19" t="s">
        <v>40</v>
      </c>
      <c r="B19" s="20">
        <v>852</v>
      </c>
      <c r="C19" s="20">
        <v>1186</v>
      </c>
      <c r="D19" s="20">
        <v>1370</v>
      </c>
      <c r="E19" s="20">
        <v>1095</v>
      </c>
      <c r="F19" s="20">
        <v>1483</v>
      </c>
      <c r="G19" s="20">
        <v>166</v>
      </c>
      <c r="H19" s="20">
        <v>38</v>
      </c>
      <c r="I19" s="20">
        <v>56</v>
      </c>
      <c r="J19" s="32">
        <v>0</v>
      </c>
    </row>
    <row r="20" spans="1:16" ht="14.15" customHeight="1" x14ac:dyDescent="0.3">
      <c r="A20" s="19" t="s">
        <v>41</v>
      </c>
      <c r="B20" s="20">
        <v>1952</v>
      </c>
      <c r="C20" s="20">
        <v>2427</v>
      </c>
      <c r="D20" s="20">
        <v>3379</v>
      </c>
      <c r="E20" s="20">
        <v>895</v>
      </c>
      <c r="F20" s="20">
        <v>2745</v>
      </c>
      <c r="G20" s="20">
        <v>18</v>
      </c>
      <c r="H20" s="20">
        <v>56</v>
      </c>
      <c r="I20" s="20">
        <v>33</v>
      </c>
      <c r="J20" s="32">
        <v>0</v>
      </c>
    </row>
    <row r="21" spans="1:16" ht="14.15" customHeight="1" x14ac:dyDescent="0.3">
      <c r="A21" s="19" t="s">
        <v>42</v>
      </c>
      <c r="B21" s="20">
        <v>1814</v>
      </c>
      <c r="C21" s="20">
        <v>2615</v>
      </c>
      <c r="D21" s="20">
        <v>2743</v>
      </c>
      <c r="E21" s="20">
        <v>377</v>
      </c>
      <c r="F21" s="20">
        <v>2311</v>
      </c>
      <c r="G21" s="20">
        <v>203</v>
      </c>
      <c r="H21" s="20">
        <v>496</v>
      </c>
      <c r="I21" s="20">
        <v>171</v>
      </c>
      <c r="J21" s="32">
        <v>6</v>
      </c>
    </row>
    <row r="22" spans="1:16" ht="14.15" customHeight="1" x14ac:dyDescent="0.3">
      <c r="A22" s="19" t="s">
        <v>43</v>
      </c>
      <c r="B22" s="20">
        <v>751</v>
      </c>
      <c r="C22" s="20">
        <v>1014</v>
      </c>
      <c r="D22" s="20">
        <v>965</v>
      </c>
      <c r="E22" s="20">
        <v>165</v>
      </c>
      <c r="F22" s="20">
        <v>1066</v>
      </c>
      <c r="G22" s="20">
        <v>96</v>
      </c>
      <c r="H22" s="20">
        <v>16</v>
      </c>
      <c r="I22" s="20">
        <v>86</v>
      </c>
      <c r="J22" s="32">
        <v>0</v>
      </c>
    </row>
    <row r="23" spans="1:16" ht="14.15" customHeight="1" x14ac:dyDescent="0.3">
      <c r="A23" s="19" t="s">
        <v>44</v>
      </c>
      <c r="B23" s="20">
        <v>924</v>
      </c>
      <c r="C23" s="20">
        <v>1769</v>
      </c>
      <c r="D23" s="20">
        <v>2101</v>
      </c>
      <c r="E23" s="20">
        <v>615</v>
      </c>
      <c r="F23" s="20">
        <v>1611</v>
      </c>
      <c r="G23" s="20">
        <v>8</v>
      </c>
      <c r="H23" s="20">
        <v>88</v>
      </c>
      <c r="I23" s="20">
        <v>207</v>
      </c>
      <c r="J23" s="32">
        <v>0</v>
      </c>
    </row>
    <row r="24" spans="1:16" ht="14.15" customHeight="1" x14ac:dyDescent="0.3">
      <c r="A24" s="19" t="s">
        <v>45</v>
      </c>
      <c r="B24" s="20">
        <v>1191</v>
      </c>
      <c r="C24" s="20">
        <v>2110</v>
      </c>
      <c r="D24" s="20">
        <v>2052</v>
      </c>
      <c r="E24" s="20">
        <v>696</v>
      </c>
      <c r="F24" s="20">
        <v>2435</v>
      </c>
      <c r="G24" s="20">
        <v>256</v>
      </c>
      <c r="H24" s="20">
        <v>149</v>
      </c>
      <c r="I24" s="20">
        <v>28</v>
      </c>
      <c r="J24" s="32">
        <v>3</v>
      </c>
    </row>
    <row r="25" spans="1:16" x14ac:dyDescent="0.3">
      <c r="A25" s="19" t="s">
        <v>46</v>
      </c>
      <c r="B25" s="104">
        <v>124</v>
      </c>
      <c r="C25" s="104">
        <v>349</v>
      </c>
      <c r="D25" s="104">
        <v>89</v>
      </c>
      <c r="E25" s="104">
        <v>4</v>
      </c>
      <c r="F25" s="104">
        <v>318</v>
      </c>
      <c r="G25" s="104">
        <v>42</v>
      </c>
      <c r="H25" s="104">
        <v>0</v>
      </c>
      <c r="I25" s="104">
        <v>0</v>
      </c>
      <c r="J25" s="108">
        <v>0</v>
      </c>
    </row>
    <row r="26" spans="1:16" ht="13.5" thickBot="1" x14ac:dyDescent="0.35">
      <c r="A26" s="24" t="s">
        <v>48</v>
      </c>
      <c r="B26" s="105">
        <v>18193</v>
      </c>
      <c r="C26" s="105">
        <v>28714</v>
      </c>
      <c r="D26" s="105">
        <v>29712</v>
      </c>
      <c r="E26" s="105">
        <v>10338</v>
      </c>
      <c r="F26" s="105">
        <v>32075</v>
      </c>
      <c r="G26" s="105">
        <v>3415</v>
      </c>
      <c r="H26" s="105">
        <v>2072</v>
      </c>
      <c r="I26" s="105">
        <v>1611</v>
      </c>
      <c r="J26" s="109">
        <v>184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" style="11" customWidth="1"/>
    <col min="2" max="2" width="9.81640625" style="11" customWidth="1"/>
    <col min="3" max="3" width="7.81640625" style="11" customWidth="1"/>
    <col min="4" max="4" width="6.453125" style="11" customWidth="1"/>
    <col min="5" max="5" width="9.54296875" style="11" customWidth="1"/>
    <col min="6" max="6" width="6.453125" style="11" customWidth="1"/>
    <col min="7" max="7" width="9.1796875" style="11"/>
    <col min="8" max="8" width="6.453125" style="11" customWidth="1"/>
    <col min="9" max="9" width="9.1796875" style="11"/>
    <col min="10" max="10" width="6.453125" style="11" customWidth="1"/>
    <col min="11" max="11" width="7" style="11" customWidth="1"/>
    <col min="12" max="12" width="6.453125" style="11" customWidth="1"/>
    <col min="13" max="13" width="9.1796875" style="11"/>
    <col min="14" max="14" width="6.453125" style="11" customWidth="1"/>
    <col min="15" max="15" width="7" style="11" customWidth="1"/>
    <col min="16" max="16" width="6.453125" style="11" customWidth="1"/>
    <col min="17" max="16384" width="9.1796875" style="11"/>
  </cols>
  <sheetData>
    <row r="1" spans="1:16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53" t="str">
        <f>'1. Plan vs Actual'!A3</f>
        <v>FY26 Quarter Ending September 30,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8.25" customHeight="1" x14ac:dyDescent="0.3"/>
    <row r="5" spans="1:16" ht="18.5" x14ac:dyDescent="0.45">
      <c r="A5" s="155" t="s">
        <v>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35"/>
    <row r="7" spans="1:16" ht="13.5" thickTop="1" x14ac:dyDescent="0.3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2" x14ac:dyDescent="0.3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5" customHeight="1" x14ac:dyDescent="0.3">
      <c r="A9" s="19" t="s">
        <v>30</v>
      </c>
      <c r="B9" s="30">
        <f>'1. Plan vs Actual'!C10</f>
        <v>1349</v>
      </c>
      <c r="C9" s="20">
        <v>984</v>
      </c>
      <c r="D9" s="21">
        <f>C9/B9</f>
        <v>0.72942920681986656</v>
      </c>
      <c r="E9" s="20">
        <v>219</v>
      </c>
      <c r="F9" s="21">
        <f>E9/B9</f>
        <v>0.16234247590808007</v>
      </c>
      <c r="G9" s="20">
        <v>178</v>
      </c>
      <c r="H9" s="21">
        <f>G9/B9</f>
        <v>0.13194959229058562</v>
      </c>
      <c r="I9" s="20">
        <v>25</v>
      </c>
      <c r="J9" s="110">
        <f>I9/B9</f>
        <v>1.8532246108228317E-2</v>
      </c>
      <c r="K9" s="20">
        <v>54</v>
      </c>
      <c r="L9" s="110">
        <f>K9/B9</f>
        <v>4.0029651593773162E-2</v>
      </c>
      <c r="M9" s="20">
        <v>5</v>
      </c>
      <c r="N9" s="110">
        <f>M9/B9</f>
        <v>3.7064492216456633E-3</v>
      </c>
      <c r="O9" s="20">
        <v>100</v>
      </c>
      <c r="P9" s="23">
        <f>O9/B9</f>
        <v>7.412898443291327E-2</v>
      </c>
    </row>
    <row r="10" spans="1:16" ht="14.15" customHeight="1" x14ac:dyDescent="0.3">
      <c r="A10" s="19" t="s">
        <v>31</v>
      </c>
      <c r="B10" s="30">
        <f>'1. Plan vs Actual'!C11</f>
        <v>5071</v>
      </c>
      <c r="C10" s="20">
        <v>2150</v>
      </c>
      <c r="D10" s="21">
        <f t="shared" ref="D10:D26" si="0">C10/B10</f>
        <v>0.42397949122461054</v>
      </c>
      <c r="E10" s="20">
        <v>1822</v>
      </c>
      <c r="F10" s="21">
        <f t="shared" ref="F10:F26" si="1">E10/B10</f>
        <v>0.35929796884243737</v>
      </c>
      <c r="G10" s="20">
        <v>972</v>
      </c>
      <c r="H10" s="21">
        <f t="shared" ref="H10:H26" si="2">G10/B10</f>
        <v>0.19167816998619602</v>
      </c>
      <c r="I10" s="20">
        <v>61</v>
      </c>
      <c r="J10" s="110">
        <f t="shared" ref="J10:J26" si="3">I10/B10</f>
        <v>1.2029185564977321E-2</v>
      </c>
      <c r="K10" s="20">
        <v>475</v>
      </c>
      <c r="L10" s="21">
        <f t="shared" ref="L10:L26" si="4">K10/B10</f>
        <v>9.3669887596134885E-2</v>
      </c>
      <c r="M10" s="20">
        <v>17</v>
      </c>
      <c r="N10" s="110">
        <f t="shared" ref="N10:N26" si="5">M10/B10</f>
        <v>3.3523959771248274E-3</v>
      </c>
      <c r="O10" s="20">
        <v>658</v>
      </c>
      <c r="P10" s="23">
        <f t="shared" ref="P10:P26" si="6">O10/B10</f>
        <v>0.12975744429106684</v>
      </c>
    </row>
    <row r="11" spans="1:16" ht="14.15" customHeight="1" x14ac:dyDescent="0.3">
      <c r="A11" s="19" t="s">
        <v>32</v>
      </c>
      <c r="B11" s="30">
        <f>'1. Plan vs Actual'!C12</f>
        <v>2955</v>
      </c>
      <c r="C11" s="20">
        <v>1846</v>
      </c>
      <c r="D11" s="21">
        <f t="shared" si="0"/>
        <v>0.6247038917089679</v>
      </c>
      <c r="E11" s="20">
        <v>703</v>
      </c>
      <c r="F11" s="21">
        <f t="shared" si="1"/>
        <v>0.23790186125211507</v>
      </c>
      <c r="G11" s="20">
        <v>497</v>
      </c>
      <c r="H11" s="21">
        <f t="shared" si="2"/>
        <v>0.16818950930626059</v>
      </c>
      <c r="I11" s="20">
        <v>46</v>
      </c>
      <c r="J11" s="110">
        <f t="shared" si="3"/>
        <v>1.5566835871404399E-2</v>
      </c>
      <c r="K11" s="20">
        <v>115</v>
      </c>
      <c r="L11" s="21">
        <f t="shared" si="4"/>
        <v>3.8917089678510999E-2</v>
      </c>
      <c r="M11" s="20">
        <v>3</v>
      </c>
      <c r="N11" s="110">
        <f t="shared" si="5"/>
        <v>1.0152284263959391E-3</v>
      </c>
      <c r="O11" s="20">
        <v>304</v>
      </c>
      <c r="P11" s="23">
        <f t="shared" si="6"/>
        <v>0.10287648054145516</v>
      </c>
    </row>
    <row r="12" spans="1:16" ht="14.15" customHeight="1" x14ac:dyDescent="0.3">
      <c r="A12" s="19" t="s">
        <v>33</v>
      </c>
      <c r="B12" s="30">
        <f>'1. Plan vs Actual'!C13</f>
        <v>2686</v>
      </c>
      <c r="C12" s="20">
        <v>1305</v>
      </c>
      <c r="D12" s="21">
        <f t="shared" si="0"/>
        <v>0.48585256887565154</v>
      </c>
      <c r="E12" s="20">
        <v>1036</v>
      </c>
      <c r="F12" s="21">
        <f t="shared" si="1"/>
        <v>0.3857036485480268</v>
      </c>
      <c r="G12" s="20">
        <v>261</v>
      </c>
      <c r="H12" s="21">
        <f t="shared" si="2"/>
        <v>9.7170513775130307E-2</v>
      </c>
      <c r="I12" s="20">
        <v>34</v>
      </c>
      <c r="J12" s="110">
        <f t="shared" si="3"/>
        <v>1.2658227848101266E-2</v>
      </c>
      <c r="K12" s="20">
        <v>129</v>
      </c>
      <c r="L12" s="21">
        <f t="shared" si="4"/>
        <v>4.8026805658972452E-2</v>
      </c>
      <c r="M12" s="20">
        <v>9</v>
      </c>
      <c r="N12" s="110">
        <f t="shared" si="5"/>
        <v>3.3507073715562173E-3</v>
      </c>
      <c r="O12" s="20">
        <v>265</v>
      </c>
      <c r="P12" s="23">
        <f t="shared" si="6"/>
        <v>9.8659717051377507E-2</v>
      </c>
    </row>
    <row r="13" spans="1:16" ht="14.15" customHeight="1" x14ac:dyDescent="0.3">
      <c r="A13" s="19" t="s">
        <v>34</v>
      </c>
      <c r="B13" s="30">
        <f>'1. Plan vs Actual'!C14</f>
        <v>1096</v>
      </c>
      <c r="C13" s="20">
        <v>881</v>
      </c>
      <c r="D13" s="21">
        <f t="shared" si="0"/>
        <v>0.80383211678832112</v>
      </c>
      <c r="E13" s="20">
        <v>143</v>
      </c>
      <c r="F13" s="21">
        <f t="shared" si="1"/>
        <v>0.13047445255474452</v>
      </c>
      <c r="G13" s="20">
        <v>81</v>
      </c>
      <c r="H13" s="21">
        <f t="shared" si="2"/>
        <v>7.3905109489051102E-2</v>
      </c>
      <c r="I13" s="20">
        <v>24</v>
      </c>
      <c r="J13" s="110">
        <f t="shared" si="3"/>
        <v>2.1897810218978103E-2</v>
      </c>
      <c r="K13" s="20">
        <v>31</v>
      </c>
      <c r="L13" s="21">
        <f t="shared" si="4"/>
        <v>2.8284671532846715E-2</v>
      </c>
      <c r="M13" s="20">
        <v>9</v>
      </c>
      <c r="N13" s="110">
        <f t="shared" si="5"/>
        <v>8.2116788321167887E-3</v>
      </c>
      <c r="O13" s="20">
        <v>66</v>
      </c>
      <c r="P13" s="23">
        <f t="shared" si="6"/>
        <v>6.0218978102189784E-2</v>
      </c>
    </row>
    <row r="14" spans="1:16" ht="14.15" customHeight="1" x14ac:dyDescent="0.3">
      <c r="A14" s="19" t="s">
        <v>35</v>
      </c>
      <c r="B14" s="30">
        <f>'1. Plan vs Actual'!C15</f>
        <v>3579</v>
      </c>
      <c r="C14" s="20">
        <v>2370</v>
      </c>
      <c r="D14" s="21">
        <f t="shared" si="0"/>
        <v>0.66219614417435035</v>
      </c>
      <c r="E14" s="20">
        <v>566</v>
      </c>
      <c r="F14" s="21">
        <f t="shared" si="1"/>
        <v>0.15814473316568875</v>
      </c>
      <c r="G14" s="20">
        <v>638</v>
      </c>
      <c r="H14" s="21">
        <f t="shared" si="2"/>
        <v>0.17826208438111205</v>
      </c>
      <c r="I14" s="20">
        <v>50</v>
      </c>
      <c r="J14" s="110">
        <f t="shared" si="3"/>
        <v>1.3970382788488405E-2</v>
      </c>
      <c r="K14" s="20">
        <v>273</v>
      </c>
      <c r="L14" s="21">
        <f t="shared" si="4"/>
        <v>7.6278290025146689E-2</v>
      </c>
      <c r="M14" s="20">
        <v>13</v>
      </c>
      <c r="N14" s="110">
        <f t="shared" si="5"/>
        <v>3.6322995250069852E-3</v>
      </c>
      <c r="O14" s="20">
        <v>351</v>
      </c>
      <c r="P14" s="23">
        <f t="shared" si="6"/>
        <v>9.8072087175188602E-2</v>
      </c>
    </row>
    <row r="15" spans="1:16" ht="14.15" customHeight="1" x14ac:dyDescent="0.3">
      <c r="A15" s="19" t="s">
        <v>36</v>
      </c>
      <c r="B15" s="30">
        <f>'1. Plan vs Actual'!C16</f>
        <v>1172</v>
      </c>
      <c r="C15" s="20">
        <v>915</v>
      </c>
      <c r="D15" s="21">
        <f t="shared" si="0"/>
        <v>0.78071672354948807</v>
      </c>
      <c r="E15" s="20">
        <v>117</v>
      </c>
      <c r="F15" s="21">
        <f t="shared" si="1"/>
        <v>9.9829351535836178E-2</v>
      </c>
      <c r="G15" s="20">
        <v>110</v>
      </c>
      <c r="H15" s="21">
        <f t="shared" si="2"/>
        <v>9.3856655290102384E-2</v>
      </c>
      <c r="I15" s="20">
        <v>18</v>
      </c>
      <c r="J15" s="110">
        <f t="shared" si="3"/>
        <v>1.5358361774744027E-2</v>
      </c>
      <c r="K15" s="20">
        <v>40</v>
      </c>
      <c r="L15" s="21">
        <f t="shared" si="4"/>
        <v>3.4129692832764506E-2</v>
      </c>
      <c r="M15" s="20">
        <v>4</v>
      </c>
      <c r="N15" s="110">
        <f t="shared" si="5"/>
        <v>3.4129692832764505E-3</v>
      </c>
      <c r="O15" s="20">
        <v>71</v>
      </c>
      <c r="P15" s="23">
        <f t="shared" si="6"/>
        <v>6.0580204778156996E-2</v>
      </c>
    </row>
    <row r="16" spans="1:16" ht="14.15" customHeight="1" x14ac:dyDescent="0.3">
      <c r="A16" s="19" t="s">
        <v>37</v>
      </c>
      <c r="B16" s="30">
        <f>'1. Plan vs Actual'!C17</f>
        <v>4110</v>
      </c>
      <c r="C16" s="20">
        <v>2306</v>
      </c>
      <c r="D16" s="21">
        <f t="shared" si="0"/>
        <v>0.56107055961070562</v>
      </c>
      <c r="E16" s="20">
        <v>776</v>
      </c>
      <c r="F16" s="21">
        <f t="shared" si="1"/>
        <v>0.18880778588807787</v>
      </c>
      <c r="G16" s="20">
        <v>767</v>
      </c>
      <c r="H16" s="21">
        <f t="shared" si="2"/>
        <v>0.18661800486618005</v>
      </c>
      <c r="I16" s="20">
        <v>31</v>
      </c>
      <c r="J16" s="110">
        <f t="shared" si="3"/>
        <v>7.5425790754257904E-3</v>
      </c>
      <c r="K16" s="20">
        <v>588</v>
      </c>
      <c r="L16" s="21">
        <f t="shared" si="4"/>
        <v>0.14306569343065692</v>
      </c>
      <c r="M16" s="20">
        <v>17</v>
      </c>
      <c r="N16" s="110">
        <f t="shared" si="5"/>
        <v>4.13625304136253E-3</v>
      </c>
      <c r="O16" s="20">
        <v>426</v>
      </c>
      <c r="P16" s="23">
        <f t="shared" si="6"/>
        <v>0.10364963503649635</v>
      </c>
    </row>
    <row r="17" spans="1:16" ht="14.15" customHeight="1" x14ac:dyDescent="0.3">
      <c r="A17" s="19" t="s">
        <v>38</v>
      </c>
      <c r="B17" s="30">
        <f>'1. Plan vs Actual'!C18</f>
        <v>1412</v>
      </c>
      <c r="C17" s="20">
        <v>800</v>
      </c>
      <c r="D17" s="21">
        <f t="shared" si="0"/>
        <v>0.56657223796033995</v>
      </c>
      <c r="E17" s="20">
        <v>376</v>
      </c>
      <c r="F17" s="21">
        <f t="shared" si="1"/>
        <v>0.26628895184135976</v>
      </c>
      <c r="G17" s="20">
        <v>283</v>
      </c>
      <c r="H17" s="21">
        <f t="shared" si="2"/>
        <v>0.20042492917847027</v>
      </c>
      <c r="I17" s="20">
        <v>42</v>
      </c>
      <c r="J17" s="110">
        <f t="shared" si="3"/>
        <v>2.9745042492917848E-2</v>
      </c>
      <c r="K17" s="20">
        <v>33</v>
      </c>
      <c r="L17" s="21">
        <f t="shared" si="4"/>
        <v>2.3371104815864022E-2</v>
      </c>
      <c r="M17" s="20">
        <v>6</v>
      </c>
      <c r="N17" s="110">
        <f t="shared" si="5"/>
        <v>4.24929178470255E-3</v>
      </c>
      <c r="O17" s="20">
        <v>232</v>
      </c>
      <c r="P17" s="23">
        <f t="shared" si="6"/>
        <v>0.1643059490084986</v>
      </c>
    </row>
    <row r="18" spans="1:16" ht="14.15" customHeight="1" x14ac:dyDescent="0.3">
      <c r="A18" s="19" t="s">
        <v>39</v>
      </c>
      <c r="B18" s="30">
        <f>'1. Plan vs Actual'!C19</f>
        <v>7679</v>
      </c>
      <c r="C18" s="20">
        <v>3445</v>
      </c>
      <c r="D18" s="21">
        <f t="shared" si="0"/>
        <v>0.44862612319312412</v>
      </c>
      <c r="E18" s="20">
        <v>1603</v>
      </c>
      <c r="F18" s="21">
        <f t="shared" si="1"/>
        <v>0.20875113947128532</v>
      </c>
      <c r="G18" s="20">
        <v>3125</v>
      </c>
      <c r="H18" s="21">
        <f t="shared" si="2"/>
        <v>0.40695403047271778</v>
      </c>
      <c r="I18" s="20">
        <v>102</v>
      </c>
      <c r="J18" s="110">
        <f t="shared" si="3"/>
        <v>1.3282979554629509E-2</v>
      </c>
      <c r="K18" s="20">
        <v>267</v>
      </c>
      <c r="L18" s="21">
        <f t="shared" si="4"/>
        <v>3.4770152363589012E-2</v>
      </c>
      <c r="M18" s="20">
        <v>37</v>
      </c>
      <c r="N18" s="110">
        <f t="shared" si="5"/>
        <v>4.8183357207969785E-3</v>
      </c>
      <c r="O18" s="20">
        <v>1229</v>
      </c>
      <c r="P18" s="23">
        <f t="shared" si="6"/>
        <v>0.16004688110431045</v>
      </c>
    </row>
    <row r="19" spans="1:16" ht="14.15" customHeight="1" x14ac:dyDescent="0.3">
      <c r="A19" s="19" t="s">
        <v>40</v>
      </c>
      <c r="B19" s="30">
        <f>'1. Plan vs Actual'!C20</f>
        <v>1963</v>
      </c>
      <c r="C19" s="20">
        <v>953</v>
      </c>
      <c r="D19" s="21">
        <f t="shared" si="0"/>
        <v>0.48548140601120732</v>
      </c>
      <c r="E19" s="20">
        <v>218</v>
      </c>
      <c r="F19" s="21">
        <f t="shared" si="1"/>
        <v>0.11105450840550178</v>
      </c>
      <c r="G19" s="20">
        <v>915</v>
      </c>
      <c r="H19" s="21">
        <f t="shared" si="2"/>
        <v>0.46612328069281711</v>
      </c>
      <c r="I19" s="20">
        <v>19</v>
      </c>
      <c r="J19" s="110">
        <f t="shared" si="3"/>
        <v>9.6790626591951104E-3</v>
      </c>
      <c r="K19" s="20">
        <v>89</v>
      </c>
      <c r="L19" s="21">
        <f t="shared" si="4"/>
        <v>4.5338767193071831E-2</v>
      </c>
      <c r="M19" s="20">
        <v>13</v>
      </c>
      <c r="N19" s="110">
        <f t="shared" si="5"/>
        <v>6.6225165562913907E-3</v>
      </c>
      <c r="O19" s="20">
        <v>444</v>
      </c>
      <c r="P19" s="23">
        <f t="shared" si="6"/>
        <v>0.22618441161487518</v>
      </c>
    </row>
    <row r="20" spans="1:16" ht="14.15" customHeight="1" x14ac:dyDescent="0.3">
      <c r="A20" s="19" t="s">
        <v>41</v>
      </c>
      <c r="B20" s="30">
        <f>'1. Plan vs Actual'!C21</f>
        <v>4479</v>
      </c>
      <c r="C20" s="20">
        <v>2788</v>
      </c>
      <c r="D20" s="21">
        <f t="shared" si="0"/>
        <v>0.62246037061844162</v>
      </c>
      <c r="E20" s="20">
        <v>727</v>
      </c>
      <c r="F20" s="21">
        <f t="shared" si="1"/>
        <v>0.16231301629828088</v>
      </c>
      <c r="G20" s="20">
        <v>690</v>
      </c>
      <c r="H20" s="21">
        <f t="shared" si="2"/>
        <v>0.15405224380442062</v>
      </c>
      <c r="I20" s="20">
        <v>45</v>
      </c>
      <c r="J20" s="110">
        <f t="shared" si="3"/>
        <v>1.0046885465505693E-2</v>
      </c>
      <c r="K20" s="20">
        <v>507</v>
      </c>
      <c r="L20" s="21">
        <f t="shared" si="4"/>
        <v>0.11319490957803081</v>
      </c>
      <c r="M20" s="20">
        <v>19</v>
      </c>
      <c r="N20" s="110">
        <f t="shared" si="5"/>
        <v>4.2420183076579592E-3</v>
      </c>
      <c r="O20" s="20">
        <v>491</v>
      </c>
      <c r="P20" s="23">
        <f t="shared" si="6"/>
        <v>0.1096226836347399</v>
      </c>
    </row>
    <row r="21" spans="1:16" ht="14.15" customHeight="1" x14ac:dyDescent="0.3">
      <c r="A21" s="19" t="s">
        <v>42</v>
      </c>
      <c r="B21" s="30">
        <f>'1. Plan vs Actual'!C22</f>
        <v>3871</v>
      </c>
      <c r="C21" s="20">
        <v>2629</v>
      </c>
      <c r="D21" s="21">
        <f t="shared" si="0"/>
        <v>0.67915267372771893</v>
      </c>
      <c r="E21" s="20">
        <v>582</v>
      </c>
      <c r="F21" s="21">
        <f t="shared" si="1"/>
        <v>0.15034874709377422</v>
      </c>
      <c r="G21" s="20">
        <v>442</v>
      </c>
      <c r="H21" s="21">
        <f t="shared" si="2"/>
        <v>0.11418238181348489</v>
      </c>
      <c r="I21" s="20">
        <v>47</v>
      </c>
      <c r="J21" s="110">
        <f t="shared" si="3"/>
        <v>1.2141565486954276E-2</v>
      </c>
      <c r="K21" s="20">
        <v>431</v>
      </c>
      <c r="L21" s="21">
        <f t="shared" si="4"/>
        <v>0.11134073882717645</v>
      </c>
      <c r="M21" s="20">
        <v>23</v>
      </c>
      <c r="N21" s="110">
        <f t="shared" si="5"/>
        <v>5.9416171531903898E-3</v>
      </c>
      <c r="O21" s="20">
        <v>281</v>
      </c>
      <c r="P21" s="23">
        <f t="shared" si="6"/>
        <v>7.2591061741152152E-2</v>
      </c>
    </row>
    <row r="22" spans="1:16" ht="14.15" customHeight="1" x14ac:dyDescent="0.3">
      <c r="A22" s="19" t="s">
        <v>43</v>
      </c>
      <c r="B22" s="30">
        <f>'1. Plan vs Actual'!C23</f>
        <v>1512</v>
      </c>
      <c r="C22" s="20">
        <v>1099</v>
      </c>
      <c r="D22" s="21">
        <f t="shared" si="0"/>
        <v>0.72685185185185186</v>
      </c>
      <c r="E22" s="20">
        <v>202</v>
      </c>
      <c r="F22" s="21">
        <f t="shared" si="1"/>
        <v>0.1335978835978836</v>
      </c>
      <c r="G22" s="20">
        <v>271</v>
      </c>
      <c r="H22" s="21">
        <f t="shared" si="2"/>
        <v>0.17923280423280424</v>
      </c>
      <c r="I22" s="20">
        <v>17</v>
      </c>
      <c r="J22" s="110">
        <f t="shared" si="3"/>
        <v>1.1243386243386243E-2</v>
      </c>
      <c r="K22" s="20">
        <v>78</v>
      </c>
      <c r="L22" s="21">
        <f t="shared" si="4"/>
        <v>5.1587301587301584E-2</v>
      </c>
      <c r="M22" s="20">
        <v>5</v>
      </c>
      <c r="N22" s="110">
        <f t="shared" si="5"/>
        <v>3.3068783068783067E-3</v>
      </c>
      <c r="O22" s="20">
        <v>136</v>
      </c>
      <c r="P22" s="23">
        <f t="shared" si="6"/>
        <v>8.9947089947089942E-2</v>
      </c>
    </row>
    <row r="23" spans="1:16" ht="14.15" customHeight="1" x14ac:dyDescent="0.3">
      <c r="A23" s="19" t="s">
        <v>44</v>
      </c>
      <c r="B23" s="30">
        <f>'1. Plan vs Actual'!C24</f>
        <v>3128</v>
      </c>
      <c r="C23" s="20">
        <v>1965</v>
      </c>
      <c r="D23" s="21">
        <f t="shared" si="0"/>
        <v>0.62819693094629159</v>
      </c>
      <c r="E23" s="20">
        <v>546</v>
      </c>
      <c r="F23" s="21">
        <f t="shared" si="1"/>
        <v>0.17455242966751919</v>
      </c>
      <c r="G23" s="20">
        <v>757</v>
      </c>
      <c r="H23" s="21">
        <f t="shared" si="2"/>
        <v>0.24200767263427109</v>
      </c>
      <c r="I23" s="20">
        <v>47</v>
      </c>
      <c r="J23" s="110">
        <f t="shared" si="3"/>
        <v>1.5025575447570333E-2</v>
      </c>
      <c r="K23" s="20">
        <v>202</v>
      </c>
      <c r="L23" s="21">
        <f t="shared" si="4"/>
        <v>6.4578005115089515E-2</v>
      </c>
      <c r="M23" s="20">
        <v>17</v>
      </c>
      <c r="N23" s="110">
        <f t="shared" si="5"/>
        <v>5.434782608695652E-3</v>
      </c>
      <c r="O23" s="20">
        <v>462</v>
      </c>
      <c r="P23" s="23">
        <f t="shared" si="6"/>
        <v>0.14769820971867006</v>
      </c>
    </row>
    <row r="24" spans="1:16" ht="14.15" customHeight="1" x14ac:dyDescent="0.3">
      <c r="A24" s="19" t="s">
        <v>45</v>
      </c>
      <c r="B24" s="30">
        <f>'1. Plan vs Actual'!C25</f>
        <v>3335</v>
      </c>
      <c r="C24" s="20">
        <v>2089</v>
      </c>
      <c r="D24" s="21">
        <f t="shared" si="0"/>
        <v>0.62638680659670165</v>
      </c>
      <c r="E24" s="20">
        <v>703</v>
      </c>
      <c r="F24" s="21">
        <f t="shared" si="1"/>
        <v>0.21079460269865066</v>
      </c>
      <c r="G24" s="20">
        <v>301</v>
      </c>
      <c r="H24" s="21">
        <f t="shared" si="2"/>
        <v>9.0254872563718141E-2</v>
      </c>
      <c r="I24" s="20">
        <v>37</v>
      </c>
      <c r="J24" s="110">
        <f t="shared" si="3"/>
        <v>1.1094452773613194E-2</v>
      </c>
      <c r="K24" s="20">
        <v>370</v>
      </c>
      <c r="L24" s="21">
        <f t="shared" si="4"/>
        <v>0.11094452773613193</v>
      </c>
      <c r="M24" s="20">
        <v>6</v>
      </c>
      <c r="N24" s="110">
        <f t="shared" si="5"/>
        <v>1.7991004497751124E-3</v>
      </c>
      <c r="O24" s="20">
        <v>238</v>
      </c>
      <c r="P24" s="23">
        <f t="shared" si="6"/>
        <v>7.1364317841079467E-2</v>
      </c>
    </row>
    <row r="25" spans="1:16" x14ac:dyDescent="0.3">
      <c r="A25" s="19" t="s">
        <v>46</v>
      </c>
      <c r="B25" s="30">
        <f>'1. Plan vs Actual'!C26</f>
        <v>557</v>
      </c>
      <c r="C25" s="104">
        <v>393</v>
      </c>
      <c r="D25" s="21">
        <f t="shared" si="0"/>
        <v>0.70556552962298025</v>
      </c>
      <c r="E25" s="104">
        <v>68</v>
      </c>
      <c r="F25" s="21">
        <f t="shared" si="1"/>
        <v>0.12208258527827648</v>
      </c>
      <c r="G25" s="104">
        <v>110</v>
      </c>
      <c r="H25" s="21">
        <f t="shared" si="2"/>
        <v>0.19748653500897667</v>
      </c>
      <c r="I25" s="104">
        <v>5</v>
      </c>
      <c r="J25" s="110">
        <f t="shared" si="3"/>
        <v>8.9766606822262122E-3</v>
      </c>
      <c r="K25" s="104">
        <v>24</v>
      </c>
      <c r="L25" s="21">
        <f t="shared" si="4"/>
        <v>4.3087971274685818E-2</v>
      </c>
      <c r="M25" s="104">
        <v>2</v>
      </c>
      <c r="N25" s="110">
        <f t="shared" si="5"/>
        <v>3.5906642728904849E-3</v>
      </c>
      <c r="O25" s="104">
        <v>29</v>
      </c>
      <c r="P25" s="23">
        <f t="shared" si="6"/>
        <v>5.2064631956912029E-2</v>
      </c>
    </row>
    <row r="26" spans="1:16" ht="13.5" thickBot="1" x14ac:dyDescent="0.35">
      <c r="A26" s="24" t="s">
        <v>48</v>
      </c>
      <c r="B26" s="105">
        <f>'1. Plan vs Actual'!C27</f>
        <v>45519</v>
      </c>
      <c r="C26" s="105">
        <v>25224</v>
      </c>
      <c r="D26" s="25">
        <f t="shared" si="0"/>
        <v>0.55414222632307386</v>
      </c>
      <c r="E26" s="105">
        <v>10358</v>
      </c>
      <c r="F26" s="25">
        <f t="shared" si="1"/>
        <v>0.22755332937894066</v>
      </c>
      <c r="G26" s="105">
        <v>10459</v>
      </c>
      <c r="H26" s="25">
        <f t="shared" si="2"/>
        <v>0.22977218304444297</v>
      </c>
      <c r="I26" s="105">
        <v>647</v>
      </c>
      <c r="J26" s="35">
        <f t="shared" si="3"/>
        <v>1.4213844768118808E-2</v>
      </c>
      <c r="K26" s="105">
        <v>3013</v>
      </c>
      <c r="L26" s="25">
        <f t="shared" si="4"/>
        <v>6.6192139546123602E-2</v>
      </c>
      <c r="M26" s="105">
        <v>195</v>
      </c>
      <c r="N26" s="35">
        <f t="shared" si="5"/>
        <v>4.2839253937916036E-3</v>
      </c>
      <c r="O26" s="105">
        <v>5614</v>
      </c>
      <c r="P26" s="27">
        <f t="shared" si="6"/>
        <v>0.1233331136448516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11" customWidth="1"/>
    <col min="2" max="2" width="10.1796875" style="11" customWidth="1"/>
    <col min="3" max="3" width="8.26953125" style="11" customWidth="1"/>
    <col min="4" max="4" width="7.453125" style="11" customWidth="1"/>
    <col min="5" max="5" width="8.7265625" style="11" customWidth="1"/>
    <col min="6" max="6" width="6.26953125" style="11" customWidth="1"/>
    <col min="7" max="7" width="8.7265625" style="11" customWidth="1"/>
    <col min="8" max="8" width="6.453125" style="11" customWidth="1"/>
    <col min="9" max="9" width="8.7265625" style="11" customWidth="1"/>
    <col min="10" max="10" width="6.453125" style="11" customWidth="1"/>
    <col min="11" max="11" width="8.7265625" style="11" customWidth="1"/>
    <col min="12" max="12" width="6.453125" style="11" customWidth="1"/>
    <col min="13" max="13" width="8.7265625" style="11" customWidth="1"/>
    <col min="14" max="14" width="6.453125" style="11" customWidth="1"/>
    <col min="15" max="16384" width="9.1796875" style="11"/>
  </cols>
  <sheetData>
    <row r="1" spans="1:15" ht="18.5" x14ac:dyDescent="0.45">
      <c r="A1" s="15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5.5" x14ac:dyDescent="0.35">
      <c r="A3" s="153" t="str">
        <f>'1. Plan vs Actual'!A3</f>
        <v>FY26 Quarter Ending September 30, 2025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5" ht="18.5" x14ac:dyDescent="0.45">
      <c r="A5" s="155" t="s">
        <v>88</v>
      </c>
      <c r="B5" s="155"/>
      <c r="C5" s="155"/>
      <c r="D5" s="155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5" ht="6.75" customHeight="1" thickBot="1" x14ac:dyDescent="0.35"/>
    <row r="7" spans="1:15" ht="13.5" thickTop="1" x14ac:dyDescent="0.3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9" x14ac:dyDescent="0.3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5" customHeight="1" x14ac:dyDescent="0.3">
      <c r="A9" s="19" t="s">
        <v>30</v>
      </c>
      <c r="B9" s="43">
        <f>'1. Plan vs Actual'!C10</f>
        <v>1349</v>
      </c>
      <c r="C9" s="44">
        <v>713</v>
      </c>
      <c r="D9" s="23">
        <f>C9/B9</f>
        <v>0.52853965900667166</v>
      </c>
      <c r="E9" s="45">
        <v>103</v>
      </c>
      <c r="F9" s="46">
        <f>E9/B9</f>
        <v>7.6352853965900663E-2</v>
      </c>
      <c r="G9" s="47">
        <v>64</v>
      </c>
      <c r="H9" s="48">
        <f t="shared" ref="H9:H26" si="0">G9/B9</f>
        <v>4.744255003706449E-2</v>
      </c>
      <c r="I9" s="45">
        <v>614</v>
      </c>
      <c r="J9" s="46">
        <f>I9/B9</f>
        <v>0.45515196441808747</v>
      </c>
      <c r="K9" s="47">
        <v>210</v>
      </c>
      <c r="L9" s="48">
        <f>K9/B9</f>
        <v>0.15567086730911786</v>
      </c>
      <c r="M9" s="45">
        <v>358</v>
      </c>
      <c r="N9" s="23">
        <f>M9/B9</f>
        <v>0.26538176426982951</v>
      </c>
      <c r="O9" s="49"/>
    </row>
    <row r="10" spans="1:15" ht="14.15" customHeight="1" x14ac:dyDescent="0.3">
      <c r="A10" s="19" t="s">
        <v>31</v>
      </c>
      <c r="B10" s="43">
        <f>'1. Plan vs Actual'!C11</f>
        <v>5071</v>
      </c>
      <c r="C10" s="44">
        <v>2710</v>
      </c>
      <c r="D10" s="23">
        <f t="shared" ref="D10:D24" si="1">C10/B10</f>
        <v>0.53441135870636958</v>
      </c>
      <c r="E10" s="45">
        <v>36</v>
      </c>
      <c r="F10" s="46">
        <f t="shared" ref="F10:F26" si="2">E10/B10</f>
        <v>7.0991914809702232E-3</v>
      </c>
      <c r="G10" s="47">
        <v>164</v>
      </c>
      <c r="H10" s="48">
        <f t="shared" si="0"/>
        <v>3.2340761191086573E-2</v>
      </c>
      <c r="I10" s="45">
        <v>2791</v>
      </c>
      <c r="J10" s="46">
        <f t="shared" ref="J10:J26" si="3">I10/B10</f>
        <v>0.5503845395385526</v>
      </c>
      <c r="K10" s="47">
        <v>849</v>
      </c>
      <c r="L10" s="48">
        <f t="shared" ref="L10:L26" si="4">K10/B10</f>
        <v>0.1674225990928811</v>
      </c>
      <c r="M10" s="45">
        <v>1231</v>
      </c>
      <c r="N10" s="23">
        <f t="shared" ref="N10:N26" si="5">M10/B10</f>
        <v>0.24275290869650956</v>
      </c>
      <c r="O10" s="49"/>
    </row>
    <row r="11" spans="1:15" ht="14.15" customHeight="1" x14ac:dyDescent="0.3">
      <c r="A11" s="19" t="s">
        <v>32</v>
      </c>
      <c r="B11" s="43">
        <f>'1. Plan vs Actual'!C12</f>
        <v>2955</v>
      </c>
      <c r="C11" s="44">
        <v>1457</v>
      </c>
      <c r="D11" s="23">
        <f t="shared" si="1"/>
        <v>0.49306260575296107</v>
      </c>
      <c r="E11" s="45">
        <v>358</v>
      </c>
      <c r="F11" s="46">
        <f t="shared" si="2"/>
        <v>0.12115059221658206</v>
      </c>
      <c r="G11" s="47">
        <v>76</v>
      </c>
      <c r="H11" s="48">
        <f t="shared" si="0"/>
        <v>2.5719120135363791E-2</v>
      </c>
      <c r="I11" s="45">
        <v>1413</v>
      </c>
      <c r="J11" s="46">
        <f t="shared" si="3"/>
        <v>0.47817258883248731</v>
      </c>
      <c r="K11" s="47">
        <v>430</v>
      </c>
      <c r="L11" s="48">
        <f t="shared" si="4"/>
        <v>0.1455160744500846</v>
      </c>
      <c r="M11" s="45">
        <v>678</v>
      </c>
      <c r="N11" s="23">
        <f t="shared" si="5"/>
        <v>0.22944162436548224</v>
      </c>
      <c r="O11" s="49"/>
    </row>
    <row r="12" spans="1:15" ht="14.15" customHeight="1" x14ac:dyDescent="0.3">
      <c r="A12" s="19" t="s">
        <v>33</v>
      </c>
      <c r="B12" s="43">
        <f>'1. Plan vs Actual'!C13</f>
        <v>2686</v>
      </c>
      <c r="C12" s="44">
        <v>1617</v>
      </c>
      <c r="D12" s="23">
        <f t="shared" si="1"/>
        <v>0.60201042442293373</v>
      </c>
      <c r="E12" s="45">
        <v>36</v>
      </c>
      <c r="F12" s="46">
        <f t="shared" si="2"/>
        <v>1.3402829486224869E-2</v>
      </c>
      <c r="G12" s="47">
        <v>73</v>
      </c>
      <c r="H12" s="48">
        <f t="shared" si="0"/>
        <v>2.7177959791511542E-2</v>
      </c>
      <c r="I12" s="45">
        <v>1322</v>
      </c>
      <c r="J12" s="46">
        <f t="shared" si="3"/>
        <v>0.49218168279970215</v>
      </c>
      <c r="K12" s="47">
        <v>492</v>
      </c>
      <c r="L12" s="48">
        <f t="shared" si="4"/>
        <v>0.18317200297840655</v>
      </c>
      <c r="M12" s="45">
        <v>763</v>
      </c>
      <c r="N12" s="23">
        <f t="shared" si="5"/>
        <v>0.28406552494415488</v>
      </c>
      <c r="O12" s="49"/>
    </row>
    <row r="13" spans="1:15" ht="14.15" customHeight="1" x14ac:dyDescent="0.3">
      <c r="A13" s="19" t="s">
        <v>34</v>
      </c>
      <c r="B13" s="43">
        <f>'1. Plan vs Actual'!C14</f>
        <v>1096</v>
      </c>
      <c r="C13" s="44">
        <v>562</v>
      </c>
      <c r="D13" s="23">
        <f t="shared" si="1"/>
        <v>0.51277372262773724</v>
      </c>
      <c r="E13" s="45">
        <v>51</v>
      </c>
      <c r="F13" s="46">
        <f t="shared" si="2"/>
        <v>4.6532846715328466E-2</v>
      </c>
      <c r="G13" s="47">
        <v>45</v>
      </c>
      <c r="H13" s="48">
        <f t="shared" si="0"/>
        <v>4.105839416058394E-2</v>
      </c>
      <c r="I13" s="45">
        <v>345</v>
      </c>
      <c r="J13" s="46">
        <f t="shared" si="3"/>
        <v>0.31478102189781021</v>
      </c>
      <c r="K13" s="47">
        <v>145</v>
      </c>
      <c r="L13" s="48">
        <f t="shared" si="4"/>
        <v>0.13229927007299269</v>
      </c>
      <c r="M13" s="45">
        <v>510</v>
      </c>
      <c r="N13" s="23">
        <f t="shared" si="5"/>
        <v>0.46532846715328469</v>
      </c>
      <c r="O13" s="49"/>
    </row>
    <row r="14" spans="1:15" ht="14.15" customHeight="1" x14ac:dyDescent="0.3">
      <c r="A14" s="19" t="s">
        <v>35</v>
      </c>
      <c r="B14" s="43">
        <f>'1. Plan vs Actual'!C15</f>
        <v>3579</v>
      </c>
      <c r="C14" s="44">
        <v>1754</v>
      </c>
      <c r="D14" s="23">
        <f t="shared" si="1"/>
        <v>0.49008102822017324</v>
      </c>
      <c r="E14" s="45">
        <v>64</v>
      </c>
      <c r="F14" s="46">
        <f t="shared" si="2"/>
        <v>1.7882089969265158E-2</v>
      </c>
      <c r="G14" s="47">
        <v>118</v>
      </c>
      <c r="H14" s="48">
        <f t="shared" si="0"/>
        <v>3.2970103380832637E-2</v>
      </c>
      <c r="I14" s="45">
        <v>1715</v>
      </c>
      <c r="J14" s="46">
        <f t="shared" si="3"/>
        <v>0.47918412964515228</v>
      </c>
      <c r="K14" s="47">
        <v>639</v>
      </c>
      <c r="L14" s="48">
        <f t="shared" si="4"/>
        <v>0.1785414920368818</v>
      </c>
      <c r="M14" s="45">
        <v>1043</v>
      </c>
      <c r="N14" s="23">
        <f t="shared" si="5"/>
        <v>0.29142218496786809</v>
      </c>
      <c r="O14" s="49"/>
    </row>
    <row r="15" spans="1:15" ht="14.15" customHeight="1" x14ac:dyDescent="0.3">
      <c r="A15" s="19" t="s">
        <v>36</v>
      </c>
      <c r="B15" s="43">
        <f>'1. Plan vs Actual'!C16</f>
        <v>1172</v>
      </c>
      <c r="C15" s="44">
        <v>592</v>
      </c>
      <c r="D15" s="23">
        <f t="shared" si="1"/>
        <v>0.50511945392491464</v>
      </c>
      <c r="E15" s="45">
        <v>55</v>
      </c>
      <c r="F15" s="46">
        <f t="shared" si="2"/>
        <v>4.6928327645051192E-2</v>
      </c>
      <c r="G15" s="47">
        <v>46</v>
      </c>
      <c r="H15" s="48">
        <f t="shared" si="0"/>
        <v>3.9249146757679182E-2</v>
      </c>
      <c r="I15" s="45">
        <v>500</v>
      </c>
      <c r="J15" s="46">
        <f t="shared" si="3"/>
        <v>0.42662116040955633</v>
      </c>
      <c r="K15" s="47">
        <v>188</v>
      </c>
      <c r="L15" s="48">
        <f t="shared" si="4"/>
        <v>0.16040955631399317</v>
      </c>
      <c r="M15" s="45">
        <v>383</v>
      </c>
      <c r="N15" s="23">
        <f t="shared" si="5"/>
        <v>0.32679180887372011</v>
      </c>
      <c r="O15" s="49"/>
    </row>
    <row r="16" spans="1:15" ht="14.15" customHeight="1" x14ac:dyDescent="0.3">
      <c r="A16" s="19" t="s">
        <v>37</v>
      </c>
      <c r="B16" s="43">
        <f>'1. Plan vs Actual'!C17</f>
        <v>4110</v>
      </c>
      <c r="C16" s="44">
        <v>2231</v>
      </c>
      <c r="D16" s="23">
        <f t="shared" si="1"/>
        <v>0.54282238442822384</v>
      </c>
      <c r="E16" s="45">
        <v>107</v>
      </c>
      <c r="F16" s="46">
        <f t="shared" si="2"/>
        <v>2.6034063260340634E-2</v>
      </c>
      <c r="G16" s="47">
        <v>129</v>
      </c>
      <c r="H16" s="48">
        <f t="shared" si="0"/>
        <v>3.1386861313868614E-2</v>
      </c>
      <c r="I16" s="45">
        <v>2173</v>
      </c>
      <c r="J16" s="46">
        <f t="shared" si="3"/>
        <v>0.52871046228710461</v>
      </c>
      <c r="K16" s="47">
        <v>642</v>
      </c>
      <c r="L16" s="48">
        <f t="shared" si="4"/>
        <v>0.1562043795620438</v>
      </c>
      <c r="M16" s="45">
        <v>1059</v>
      </c>
      <c r="N16" s="23">
        <f t="shared" si="5"/>
        <v>0.25766423357664231</v>
      </c>
      <c r="O16" s="49"/>
    </row>
    <row r="17" spans="1:17" ht="14.15" customHeight="1" x14ac:dyDescent="0.3">
      <c r="A17" s="19" t="s">
        <v>38</v>
      </c>
      <c r="B17" s="43">
        <f>'1. Plan vs Actual'!C18</f>
        <v>1412</v>
      </c>
      <c r="C17" s="44">
        <v>753</v>
      </c>
      <c r="D17" s="23">
        <f t="shared" si="1"/>
        <v>0.53328611898016998</v>
      </c>
      <c r="E17" s="45">
        <v>30</v>
      </c>
      <c r="F17" s="46">
        <f t="shared" si="2"/>
        <v>2.1246458923512748E-2</v>
      </c>
      <c r="G17" s="47">
        <v>89</v>
      </c>
      <c r="H17" s="48">
        <f t="shared" si="0"/>
        <v>6.3031161473087821E-2</v>
      </c>
      <c r="I17" s="45">
        <v>783</v>
      </c>
      <c r="J17" s="46">
        <f t="shared" si="3"/>
        <v>0.55453257790368271</v>
      </c>
      <c r="K17" s="47">
        <v>200</v>
      </c>
      <c r="L17" s="48">
        <f t="shared" si="4"/>
        <v>0.14164305949008499</v>
      </c>
      <c r="M17" s="45">
        <v>310</v>
      </c>
      <c r="N17" s="23">
        <f t="shared" si="5"/>
        <v>0.21954674220963172</v>
      </c>
      <c r="O17" s="49"/>
    </row>
    <row r="18" spans="1:17" ht="14.15" customHeight="1" x14ac:dyDescent="0.3">
      <c r="A18" s="19" t="s">
        <v>39</v>
      </c>
      <c r="B18" s="43">
        <f>'1. Plan vs Actual'!C19</f>
        <v>7679</v>
      </c>
      <c r="C18" s="44">
        <v>3897</v>
      </c>
      <c r="D18" s="23">
        <f t="shared" si="1"/>
        <v>0.50748795416069803</v>
      </c>
      <c r="E18" s="45">
        <v>570</v>
      </c>
      <c r="F18" s="46">
        <f t="shared" si="2"/>
        <v>7.4228415158223732E-2</v>
      </c>
      <c r="G18" s="47">
        <v>401</v>
      </c>
      <c r="H18" s="48">
        <f t="shared" si="0"/>
        <v>5.2220341190259145E-2</v>
      </c>
      <c r="I18" s="45">
        <v>4121</v>
      </c>
      <c r="J18" s="46">
        <f t="shared" si="3"/>
        <v>0.53665841906498246</v>
      </c>
      <c r="K18" s="47">
        <v>1112</v>
      </c>
      <c r="L18" s="48">
        <f t="shared" si="4"/>
        <v>0.1448105222034119</v>
      </c>
      <c r="M18" s="45">
        <v>1475</v>
      </c>
      <c r="N18" s="23">
        <f t="shared" si="5"/>
        <v>0.19208230238312279</v>
      </c>
      <c r="O18" s="49"/>
    </row>
    <row r="19" spans="1:17" ht="14.15" customHeight="1" x14ac:dyDescent="0.3">
      <c r="A19" s="19" t="s">
        <v>40</v>
      </c>
      <c r="B19" s="43">
        <f>'1. Plan vs Actual'!C20</f>
        <v>1963</v>
      </c>
      <c r="C19" s="44">
        <v>1059</v>
      </c>
      <c r="D19" s="23">
        <f t="shared" si="1"/>
        <v>0.53948038716250635</v>
      </c>
      <c r="E19" s="45">
        <v>43</v>
      </c>
      <c r="F19" s="46">
        <f t="shared" si="2"/>
        <v>2.1905247070809986E-2</v>
      </c>
      <c r="G19" s="47">
        <v>76</v>
      </c>
      <c r="H19" s="48">
        <f t="shared" si="0"/>
        <v>3.8716250636780442E-2</v>
      </c>
      <c r="I19" s="45">
        <v>940</v>
      </c>
      <c r="J19" s="46">
        <f t="shared" si="3"/>
        <v>0.47885888945491595</v>
      </c>
      <c r="K19" s="47">
        <v>328</v>
      </c>
      <c r="L19" s="48">
        <f t="shared" si="4"/>
        <v>0.16709118695873662</v>
      </c>
      <c r="M19" s="45">
        <v>576</v>
      </c>
      <c r="N19" s="23">
        <f t="shared" si="5"/>
        <v>0.293428425878757</v>
      </c>
      <c r="O19" s="49"/>
    </row>
    <row r="20" spans="1:17" ht="14.15" customHeight="1" x14ac:dyDescent="0.3">
      <c r="A20" s="19" t="s">
        <v>41</v>
      </c>
      <c r="B20" s="43">
        <f>'1. Plan vs Actual'!C21</f>
        <v>4479</v>
      </c>
      <c r="C20" s="44">
        <v>2271</v>
      </c>
      <c r="D20" s="23">
        <f t="shared" si="1"/>
        <v>0.50703281982585402</v>
      </c>
      <c r="E20" s="45">
        <v>41</v>
      </c>
      <c r="F20" s="46">
        <f t="shared" si="2"/>
        <v>9.1538289796829642E-3</v>
      </c>
      <c r="G20" s="47">
        <v>77</v>
      </c>
      <c r="H20" s="48">
        <f t="shared" si="0"/>
        <v>1.719133735208752E-2</v>
      </c>
      <c r="I20" s="45">
        <v>2280</v>
      </c>
      <c r="J20" s="46">
        <f t="shared" si="3"/>
        <v>0.50904219691895514</v>
      </c>
      <c r="K20" s="47">
        <v>760</v>
      </c>
      <c r="L20" s="48">
        <f t="shared" si="4"/>
        <v>0.16968073230631839</v>
      </c>
      <c r="M20" s="45">
        <v>1321</v>
      </c>
      <c r="N20" s="23">
        <f t="shared" si="5"/>
        <v>0.29493190444295603</v>
      </c>
      <c r="O20" s="49"/>
    </row>
    <row r="21" spans="1:17" ht="14.15" customHeight="1" x14ac:dyDescent="0.3">
      <c r="A21" s="19" t="s">
        <v>42</v>
      </c>
      <c r="B21" s="43">
        <f>'1. Plan vs Actual'!C22</f>
        <v>3871</v>
      </c>
      <c r="C21" s="44">
        <v>1945</v>
      </c>
      <c r="D21" s="23">
        <f t="shared" si="1"/>
        <v>0.50245414621544815</v>
      </c>
      <c r="E21" s="45">
        <v>80</v>
      </c>
      <c r="F21" s="46">
        <f t="shared" si="2"/>
        <v>2.0666494445879618E-2</v>
      </c>
      <c r="G21" s="47">
        <v>127</v>
      </c>
      <c r="H21" s="48">
        <f t="shared" si="0"/>
        <v>3.2808059932833894E-2</v>
      </c>
      <c r="I21" s="45">
        <v>1683</v>
      </c>
      <c r="J21" s="46">
        <f t="shared" si="3"/>
        <v>0.43477137690519246</v>
      </c>
      <c r="K21" s="47">
        <v>739</v>
      </c>
      <c r="L21" s="48">
        <f t="shared" si="4"/>
        <v>0.19090674244381298</v>
      </c>
      <c r="M21" s="45">
        <v>1242</v>
      </c>
      <c r="N21" s="23">
        <f t="shared" si="5"/>
        <v>0.32084732627228107</v>
      </c>
      <c r="O21" s="49"/>
    </row>
    <row r="22" spans="1:17" ht="14.15" customHeight="1" x14ac:dyDescent="0.3">
      <c r="A22" s="19" t="s">
        <v>43</v>
      </c>
      <c r="B22" s="43">
        <f>'1. Plan vs Actual'!C23</f>
        <v>1512</v>
      </c>
      <c r="C22" s="44">
        <v>707</v>
      </c>
      <c r="D22" s="23">
        <f t="shared" si="1"/>
        <v>0.46759259259259262</v>
      </c>
      <c r="E22" s="45">
        <v>38</v>
      </c>
      <c r="F22" s="46">
        <f t="shared" si="2"/>
        <v>2.5132275132275131E-2</v>
      </c>
      <c r="G22" s="47">
        <v>81</v>
      </c>
      <c r="H22" s="48">
        <f t="shared" si="0"/>
        <v>5.3571428571428568E-2</v>
      </c>
      <c r="I22" s="45">
        <v>689</v>
      </c>
      <c r="J22" s="46">
        <f t="shared" si="3"/>
        <v>0.4556878306878307</v>
      </c>
      <c r="K22" s="47">
        <v>233</v>
      </c>
      <c r="L22" s="48">
        <f t="shared" si="4"/>
        <v>0.1541005291005291</v>
      </c>
      <c r="M22" s="45">
        <v>471</v>
      </c>
      <c r="N22" s="23">
        <f t="shared" si="5"/>
        <v>0.31150793650793651</v>
      </c>
      <c r="O22" s="49"/>
    </row>
    <row r="23" spans="1:17" ht="14.15" customHeight="1" x14ac:dyDescent="0.3">
      <c r="A23" s="19" t="s">
        <v>44</v>
      </c>
      <c r="B23" s="43">
        <f>'1. Plan vs Actual'!C24</f>
        <v>3128</v>
      </c>
      <c r="C23" s="44">
        <v>1567</v>
      </c>
      <c r="D23" s="23">
        <f t="shared" si="1"/>
        <v>0.5009590792838875</v>
      </c>
      <c r="E23" s="45">
        <v>87</v>
      </c>
      <c r="F23" s="46">
        <f t="shared" si="2"/>
        <v>2.7813299232736573E-2</v>
      </c>
      <c r="G23" s="47">
        <v>179</v>
      </c>
      <c r="H23" s="48">
        <f t="shared" si="0"/>
        <v>5.7225063938618925E-2</v>
      </c>
      <c r="I23" s="45">
        <v>1550</v>
      </c>
      <c r="J23" s="46">
        <f t="shared" si="3"/>
        <v>0.49552429667519182</v>
      </c>
      <c r="K23" s="47">
        <v>465</v>
      </c>
      <c r="L23" s="48">
        <f t="shared" si="4"/>
        <v>0.14865728900255754</v>
      </c>
      <c r="M23" s="45">
        <v>847</v>
      </c>
      <c r="N23" s="23">
        <f t="shared" si="5"/>
        <v>0.27078005115089515</v>
      </c>
      <c r="O23" s="49"/>
    </row>
    <row r="24" spans="1:17" ht="14.15" customHeight="1" x14ac:dyDescent="0.3">
      <c r="A24" s="19" t="s">
        <v>45</v>
      </c>
      <c r="B24" s="43">
        <f>'1. Plan vs Actual'!C25</f>
        <v>3335</v>
      </c>
      <c r="C24" s="44">
        <v>1729</v>
      </c>
      <c r="D24" s="23">
        <f t="shared" si="1"/>
        <v>0.51844077961019486</v>
      </c>
      <c r="E24" s="45">
        <v>55</v>
      </c>
      <c r="F24" s="46">
        <f t="shared" si="2"/>
        <v>1.6491754122938532E-2</v>
      </c>
      <c r="G24" s="47">
        <v>107</v>
      </c>
      <c r="H24" s="48">
        <f t="shared" si="0"/>
        <v>3.2083958020989505E-2</v>
      </c>
      <c r="I24" s="45">
        <v>1456</v>
      </c>
      <c r="J24" s="46">
        <f t="shared" si="3"/>
        <v>0.43658170914542727</v>
      </c>
      <c r="K24" s="47">
        <v>564</v>
      </c>
      <c r="L24" s="48">
        <f t="shared" si="4"/>
        <v>0.16911544227886058</v>
      </c>
      <c r="M24" s="45">
        <v>1153</v>
      </c>
      <c r="N24" s="23">
        <f t="shared" si="5"/>
        <v>0.3457271364317841</v>
      </c>
      <c r="O24" s="49"/>
      <c r="Q24" s="49"/>
    </row>
    <row r="25" spans="1:17" x14ac:dyDescent="0.3">
      <c r="A25" s="19" t="s">
        <v>46</v>
      </c>
      <c r="B25" s="50">
        <f>'1. Plan vs Actual'!C26</f>
        <v>557</v>
      </c>
      <c r="C25" s="111">
        <v>180</v>
      </c>
      <c r="D25" s="23">
        <f>C25/B25</f>
        <v>0.3231597845601436</v>
      </c>
      <c r="E25" s="112">
        <v>1</v>
      </c>
      <c r="F25" s="46">
        <f>E25/B25</f>
        <v>1.7953321364452424E-3</v>
      </c>
      <c r="G25" s="113">
        <v>14</v>
      </c>
      <c r="H25" s="48">
        <f t="shared" si="0"/>
        <v>2.5134649910233394E-2</v>
      </c>
      <c r="I25" s="112">
        <v>257</v>
      </c>
      <c r="J25" s="46">
        <f t="shared" si="3"/>
        <v>0.46140035906642729</v>
      </c>
      <c r="K25" s="113">
        <v>91</v>
      </c>
      <c r="L25" s="48">
        <f t="shared" si="4"/>
        <v>0.16337522441651706</v>
      </c>
      <c r="M25" s="112">
        <v>194</v>
      </c>
      <c r="N25" s="23">
        <f t="shared" si="5"/>
        <v>0.348294434470377</v>
      </c>
      <c r="O25" s="49"/>
    </row>
    <row r="26" spans="1:17" ht="13.5" thickBot="1" x14ac:dyDescent="0.35">
      <c r="A26" s="24" t="s">
        <v>48</v>
      </c>
      <c r="B26" s="51">
        <f>'1. Plan vs Actual'!C27</f>
        <v>45519</v>
      </c>
      <c r="C26" s="114">
        <v>22713</v>
      </c>
      <c r="D26" s="27">
        <f>C26/B26</f>
        <v>0.498978448559942</v>
      </c>
      <c r="E26" s="115">
        <v>1834</v>
      </c>
      <c r="F26" s="52">
        <f t="shared" si="2"/>
        <v>4.0290867549814362E-2</v>
      </c>
      <c r="G26" s="116">
        <v>2051</v>
      </c>
      <c r="H26" s="53">
        <f t="shared" si="0"/>
        <v>4.505810760341835E-2</v>
      </c>
      <c r="I26" s="115">
        <v>23835</v>
      </c>
      <c r="J26" s="52">
        <f t="shared" si="3"/>
        <v>0.52362749621037374</v>
      </c>
      <c r="K26" s="116">
        <v>7045</v>
      </c>
      <c r="L26" s="53">
        <f t="shared" si="4"/>
        <v>0.15477053538082999</v>
      </c>
      <c r="M26" s="115">
        <v>10754</v>
      </c>
      <c r="N26" s="27">
        <f t="shared" si="5"/>
        <v>0.23625299325556362</v>
      </c>
      <c r="O26" s="49"/>
      <c r="P26" s="49"/>
    </row>
    <row r="27" spans="1:17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7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7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49" customWidth="1"/>
    <col min="2" max="2" width="9.453125" style="49" customWidth="1"/>
    <col min="3" max="3" width="8.26953125" style="49" customWidth="1"/>
    <col min="4" max="4" width="5.1796875" style="49" customWidth="1"/>
    <col min="5" max="5" width="8.7265625" style="49" customWidth="1"/>
    <col min="6" max="6" width="5.1796875" style="49" customWidth="1"/>
    <col min="7" max="7" width="9.453125" style="49" customWidth="1"/>
    <col min="8" max="8" width="5.1796875" style="49" customWidth="1"/>
    <col min="9" max="9" width="8.7265625" style="49" customWidth="1"/>
    <col min="10" max="10" width="5.1796875" style="49" customWidth="1"/>
    <col min="11" max="11" width="9.1796875" style="49" customWidth="1"/>
    <col min="12" max="12" width="5.1796875" style="49" customWidth="1"/>
    <col min="13" max="13" width="8.7265625" style="49" customWidth="1"/>
    <col min="14" max="14" width="5.1796875" style="49" customWidth="1"/>
    <col min="15" max="15" width="10.7265625" style="49" customWidth="1"/>
    <col min="16" max="16" width="5.1796875" style="49" customWidth="1"/>
    <col min="17" max="16384" width="9.1796875" style="49"/>
  </cols>
  <sheetData>
    <row r="1" spans="1:16" ht="18.5" x14ac:dyDescent="0.45">
      <c r="A1" s="155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79" t="str">
        <f>'1. Plan vs Actual'!A3</f>
        <v>FY26 Quarter Ending September 30,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54"/>
    </row>
    <row r="5" spans="1:16" ht="18.5" x14ac:dyDescent="0.45">
      <c r="A5" s="155" t="s">
        <v>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35"/>
    <row r="7" spans="1:16" ht="13.5" thickTop="1" x14ac:dyDescent="0.3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2" x14ac:dyDescent="0.3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5" customHeight="1" x14ac:dyDescent="0.3">
      <c r="A9" s="61" t="s">
        <v>30</v>
      </c>
      <c r="B9" s="30">
        <f>'1. Plan vs Actual'!C10</f>
        <v>1349</v>
      </c>
      <c r="C9" s="20">
        <v>112</v>
      </c>
      <c r="D9" s="21">
        <f>C9/B9</f>
        <v>8.3024462564862858E-2</v>
      </c>
      <c r="E9" s="20">
        <v>395</v>
      </c>
      <c r="F9" s="21">
        <f>E9/B9</f>
        <v>0.29280948851000743</v>
      </c>
      <c r="G9" s="20">
        <v>128</v>
      </c>
      <c r="H9" s="21">
        <f>G9/B9</f>
        <v>9.4885100074128981E-2</v>
      </c>
      <c r="I9" s="20">
        <v>91</v>
      </c>
      <c r="J9" s="21">
        <f>I9/B9</f>
        <v>6.7457375833951075E-2</v>
      </c>
      <c r="K9" s="20">
        <v>247</v>
      </c>
      <c r="L9" s="21">
        <f>K9/B9</f>
        <v>0.18309859154929578</v>
      </c>
      <c r="M9" s="20">
        <v>189</v>
      </c>
      <c r="N9" s="21">
        <f>M9/B9</f>
        <v>0.14010378057820608</v>
      </c>
      <c r="O9" s="20">
        <v>187</v>
      </c>
      <c r="P9" s="23">
        <f>O9/B9</f>
        <v>0.13862120088954782</v>
      </c>
    </row>
    <row r="10" spans="1:16" ht="14.15" customHeight="1" x14ac:dyDescent="0.3">
      <c r="A10" s="61" t="s">
        <v>31</v>
      </c>
      <c r="B10" s="30">
        <f>'1. Plan vs Actual'!C11</f>
        <v>5071</v>
      </c>
      <c r="C10" s="20">
        <v>319</v>
      </c>
      <c r="D10" s="21">
        <f t="shared" ref="D10:D26" si="0">C10/B10</f>
        <v>6.2906724511930592E-2</v>
      </c>
      <c r="E10" s="20">
        <v>1344</v>
      </c>
      <c r="F10" s="21">
        <f t="shared" ref="F10:F26" si="1">E10/B10</f>
        <v>0.26503648195622165</v>
      </c>
      <c r="G10" s="20">
        <v>639</v>
      </c>
      <c r="H10" s="21">
        <f t="shared" ref="H10:H26" si="2">G10/B10</f>
        <v>0.12601064878722146</v>
      </c>
      <c r="I10" s="20">
        <v>335</v>
      </c>
      <c r="J10" s="21">
        <f t="shared" ref="J10:J26" si="3">I10/B10</f>
        <v>6.6061920725695125E-2</v>
      </c>
      <c r="K10" s="20">
        <v>1414</v>
      </c>
      <c r="L10" s="21">
        <f t="shared" ref="L10:L26" si="4">K10/B10</f>
        <v>0.27884046539144153</v>
      </c>
      <c r="M10" s="20">
        <v>941</v>
      </c>
      <c r="N10" s="21">
        <f t="shared" ref="N10:N26" si="5">M10/B10</f>
        <v>0.1855649773220272</v>
      </c>
      <c r="O10" s="20">
        <v>79</v>
      </c>
      <c r="P10" s="23">
        <f t="shared" ref="P10:P26" si="6">O10/B10</f>
        <v>1.5578781305462433E-2</v>
      </c>
    </row>
    <row r="11" spans="1:16" ht="14.15" customHeight="1" x14ac:dyDescent="0.3">
      <c r="A11" s="61" t="s">
        <v>32</v>
      </c>
      <c r="B11" s="30">
        <f>'1. Plan vs Actual'!C12</f>
        <v>2955</v>
      </c>
      <c r="C11" s="20">
        <v>542</v>
      </c>
      <c r="D11" s="21">
        <f t="shared" si="0"/>
        <v>0.18341793570219966</v>
      </c>
      <c r="E11" s="20">
        <v>926</v>
      </c>
      <c r="F11" s="21">
        <f t="shared" si="1"/>
        <v>0.31336717428087985</v>
      </c>
      <c r="G11" s="20">
        <v>359</v>
      </c>
      <c r="H11" s="21">
        <f t="shared" si="2"/>
        <v>0.12148900169204738</v>
      </c>
      <c r="I11" s="20">
        <v>214</v>
      </c>
      <c r="J11" s="21">
        <f t="shared" si="3"/>
        <v>7.2419627749576984E-2</v>
      </c>
      <c r="K11" s="20">
        <v>528</v>
      </c>
      <c r="L11" s="21">
        <f t="shared" si="4"/>
        <v>0.17868020304568527</v>
      </c>
      <c r="M11" s="20">
        <v>257</v>
      </c>
      <c r="N11" s="21">
        <f t="shared" si="5"/>
        <v>8.6971235194585453E-2</v>
      </c>
      <c r="O11" s="20">
        <v>129</v>
      </c>
      <c r="P11" s="23">
        <f t="shared" si="6"/>
        <v>4.3654822335025378E-2</v>
      </c>
    </row>
    <row r="12" spans="1:16" ht="14.15" customHeight="1" x14ac:dyDescent="0.3">
      <c r="A12" s="61" t="s">
        <v>33</v>
      </c>
      <c r="B12" s="30">
        <f>'1. Plan vs Actual'!C13</f>
        <v>2686</v>
      </c>
      <c r="C12" s="20">
        <v>235</v>
      </c>
      <c r="D12" s="21">
        <f t="shared" si="0"/>
        <v>8.7490692479523458E-2</v>
      </c>
      <c r="E12" s="20">
        <v>880</v>
      </c>
      <c r="F12" s="21">
        <f t="shared" si="1"/>
        <v>0.3276247207743857</v>
      </c>
      <c r="G12" s="20">
        <v>357</v>
      </c>
      <c r="H12" s="21">
        <f t="shared" si="2"/>
        <v>0.13291139240506328</v>
      </c>
      <c r="I12" s="20">
        <v>220</v>
      </c>
      <c r="J12" s="21">
        <f t="shared" si="3"/>
        <v>8.1906180193596426E-2</v>
      </c>
      <c r="K12" s="20">
        <v>638</v>
      </c>
      <c r="L12" s="21">
        <f t="shared" si="4"/>
        <v>0.23752792256142963</v>
      </c>
      <c r="M12" s="20">
        <v>349</v>
      </c>
      <c r="N12" s="21">
        <f t="shared" si="5"/>
        <v>0.12993298585256888</v>
      </c>
      <c r="O12" s="20">
        <v>7</v>
      </c>
      <c r="P12" s="23">
        <f t="shared" si="6"/>
        <v>2.6061057334326137E-3</v>
      </c>
    </row>
    <row r="13" spans="1:16" ht="14.15" customHeight="1" x14ac:dyDescent="0.3">
      <c r="A13" s="61" t="s">
        <v>34</v>
      </c>
      <c r="B13" s="30">
        <f>'1. Plan vs Actual'!C14</f>
        <v>1096</v>
      </c>
      <c r="C13" s="20">
        <v>119</v>
      </c>
      <c r="D13" s="21">
        <f t="shared" si="0"/>
        <v>0.10857664233576643</v>
      </c>
      <c r="E13" s="20">
        <v>228</v>
      </c>
      <c r="F13" s="21">
        <f t="shared" si="1"/>
        <v>0.20802919708029197</v>
      </c>
      <c r="G13" s="20">
        <v>121</v>
      </c>
      <c r="H13" s="21">
        <f t="shared" si="2"/>
        <v>0.1104014598540146</v>
      </c>
      <c r="I13" s="20">
        <v>101</v>
      </c>
      <c r="J13" s="21">
        <f t="shared" si="3"/>
        <v>9.2153284671532845E-2</v>
      </c>
      <c r="K13" s="20">
        <v>317</v>
      </c>
      <c r="L13" s="21">
        <f t="shared" si="4"/>
        <v>0.28923357664233579</v>
      </c>
      <c r="M13" s="20">
        <v>170</v>
      </c>
      <c r="N13" s="21">
        <f t="shared" si="5"/>
        <v>0.1551094890510949</v>
      </c>
      <c r="O13" s="20">
        <v>40</v>
      </c>
      <c r="P13" s="23">
        <f t="shared" si="6"/>
        <v>3.6496350364963501E-2</v>
      </c>
    </row>
    <row r="14" spans="1:16" ht="14.15" customHeight="1" x14ac:dyDescent="0.3">
      <c r="A14" s="61" t="s">
        <v>35</v>
      </c>
      <c r="B14" s="30">
        <f>'1. Plan vs Actual'!C15</f>
        <v>3579</v>
      </c>
      <c r="C14" s="20">
        <v>155</v>
      </c>
      <c r="D14" s="21">
        <f t="shared" si="0"/>
        <v>4.3308186644314052E-2</v>
      </c>
      <c r="E14" s="20">
        <v>1161</v>
      </c>
      <c r="F14" s="21">
        <f t="shared" si="1"/>
        <v>0.32439228834870076</v>
      </c>
      <c r="G14" s="20">
        <v>498</v>
      </c>
      <c r="H14" s="21">
        <f t="shared" si="2"/>
        <v>0.13914501257334452</v>
      </c>
      <c r="I14" s="20">
        <v>286</v>
      </c>
      <c r="J14" s="21">
        <f t="shared" si="3"/>
        <v>7.9910589550153677E-2</v>
      </c>
      <c r="K14" s="20">
        <v>865</v>
      </c>
      <c r="L14" s="21">
        <f t="shared" si="4"/>
        <v>0.24168762224084939</v>
      </c>
      <c r="M14" s="20">
        <v>560</v>
      </c>
      <c r="N14" s="21">
        <f t="shared" si="5"/>
        <v>0.15646828723107012</v>
      </c>
      <c r="O14" s="20">
        <v>54</v>
      </c>
      <c r="P14" s="23">
        <f t="shared" si="6"/>
        <v>1.5088013411567477E-2</v>
      </c>
    </row>
    <row r="15" spans="1:16" ht="14.15" customHeight="1" x14ac:dyDescent="0.3">
      <c r="A15" s="61" t="s">
        <v>36</v>
      </c>
      <c r="B15" s="30">
        <f>'1. Plan vs Actual'!C16</f>
        <v>1172</v>
      </c>
      <c r="C15" s="20">
        <v>73</v>
      </c>
      <c r="D15" s="21">
        <f t="shared" si="0"/>
        <v>6.2286689419795219E-2</v>
      </c>
      <c r="E15" s="20">
        <v>324</v>
      </c>
      <c r="F15" s="21">
        <f t="shared" si="1"/>
        <v>0.2764505119453925</v>
      </c>
      <c r="G15" s="20">
        <v>174</v>
      </c>
      <c r="H15" s="21">
        <f t="shared" si="2"/>
        <v>0.14846416382252559</v>
      </c>
      <c r="I15" s="20">
        <v>82</v>
      </c>
      <c r="J15" s="21">
        <f t="shared" si="3"/>
        <v>6.9965870307167236E-2</v>
      </c>
      <c r="K15" s="20">
        <v>270</v>
      </c>
      <c r="L15" s="21">
        <f t="shared" si="4"/>
        <v>0.23037542662116042</v>
      </c>
      <c r="M15" s="20">
        <v>173</v>
      </c>
      <c r="N15" s="21">
        <f t="shared" si="5"/>
        <v>0.14761092150170649</v>
      </c>
      <c r="O15" s="20">
        <v>76</v>
      </c>
      <c r="P15" s="23">
        <f t="shared" si="6"/>
        <v>6.4846416382252553E-2</v>
      </c>
    </row>
    <row r="16" spans="1:16" ht="14.15" customHeight="1" x14ac:dyDescent="0.3">
      <c r="A16" s="61" t="s">
        <v>37</v>
      </c>
      <c r="B16" s="30">
        <f>'1. Plan vs Actual'!C17</f>
        <v>4110</v>
      </c>
      <c r="C16" s="20">
        <v>458</v>
      </c>
      <c r="D16" s="21">
        <f t="shared" si="0"/>
        <v>0.11143552311435523</v>
      </c>
      <c r="E16" s="20">
        <v>1201</v>
      </c>
      <c r="F16" s="21">
        <f t="shared" si="1"/>
        <v>0.29221411192214114</v>
      </c>
      <c r="G16" s="20">
        <v>442</v>
      </c>
      <c r="H16" s="21">
        <f t="shared" si="2"/>
        <v>0.10754257907542579</v>
      </c>
      <c r="I16" s="20">
        <v>248</v>
      </c>
      <c r="J16" s="21">
        <f t="shared" si="3"/>
        <v>6.0340632603406323E-2</v>
      </c>
      <c r="K16" s="20">
        <v>1012</v>
      </c>
      <c r="L16" s="21">
        <f t="shared" si="4"/>
        <v>0.24622871046228711</v>
      </c>
      <c r="M16" s="20">
        <v>643</v>
      </c>
      <c r="N16" s="21">
        <f t="shared" si="5"/>
        <v>0.15644768856447688</v>
      </c>
      <c r="O16" s="20">
        <v>106</v>
      </c>
      <c r="P16" s="23">
        <f t="shared" si="6"/>
        <v>2.5790754257907542E-2</v>
      </c>
    </row>
    <row r="17" spans="1:16" ht="14.15" customHeight="1" x14ac:dyDescent="0.3">
      <c r="A17" s="61" t="s">
        <v>38</v>
      </c>
      <c r="B17" s="30">
        <f>'1. Plan vs Actual'!C18</f>
        <v>1412</v>
      </c>
      <c r="C17" s="20">
        <v>201</v>
      </c>
      <c r="D17" s="21">
        <f t="shared" si="0"/>
        <v>0.1423512747875354</v>
      </c>
      <c r="E17" s="20">
        <v>647</v>
      </c>
      <c r="F17" s="21">
        <f t="shared" si="1"/>
        <v>0.45821529745042494</v>
      </c>
      <c r="G17" s="20">
        <v>197</v>
      </c>
      <c r="H17" s="21">
        <f t="shared" si="2"/>
        <v>0.1395184135977337</v>
      </c>
      <c r="I17" s="20">
        <v>89</v>
      </c>
      <c r="J17" s="21">
        <f t="shared" si="3"/>
        <v>6.3031161473087821E-2</v>
      </c>
      <c r="K17" s="20">
        <v>172</v>
      </c>
      <c r="L17" s="21">
        <f t="shared" si="4"/>
        <v>0.12181303116147309</v>
      </c>
      <c r="M17" s="20">
        <v>87</v>
      </c>
      <c r="N17" s="21">
        <f t="shared" si="5"/>
        <v>6.1614730878186967E-2</v>
      </c>
      <c r="O17" s="20">
        <v>19</v>
      </c>
      <c r="P17" s="23">
        <f t="shared" si="6"/>
        <v>1.3456090651558074E-2</v>
      </c>
    </row>
    <row r="18" spans="1:16" ht="14.15" customHeight="1" x14ac:dyDescent="0.3">
      <c r="A18" s="61" t="s">
        <v>39</v>
      </c>
      <c r="B18" s="30">
        <f>'1. Plan vs Actual'!C19</f>
        <v>7679</v>
      </c>
      <c r="C18" s="20">
        <v>1382</v>
      </c>
      <c r="D18" s="21">
        <f t="shared" si="0"/>
        <v>0.17997135043625473</v>
      </c>
      <c r="E18" s="20">
        <v>2556</v>
      </c>
      <c r="F18" s="21">
        <f t="shared" si="1"/>
        <v>0.33285584060424533</v>
      </c>
      <c r="G18" s="20">
        <v>875</v>
      </c>
      <c r="H18" s="21">
        <f t="shared" si="2"/>
        <v>0.11394712853236098</v>
      </c>
      <c r="I18" s="20">
        <v>478</v>
      </c>
      <c r="J18" s="21">
        <f t="shared" si="3"/>
        <v>6.2247688501106915E-2</v>
      </c>
      <c r="K18" s="20">
        <v>1070</v>
      </c>
      <c r="L18" s="21">
        <f t="shared" si="4"/>
        <v>0.13934106003385857</v>
      </c>
      <c r="M18" s="20">
        <v>669</v>
      </c>
      <c r="N18" s="21">
        <f t="shared" si="5"/>
        <v>8.7120718843599426E-2</v>
      </c>
      <c r="O18" s="20">
        <v>649</v>
      </c>
      <c r="P18" s="23">
        <f t="shared" si="6"/>
        <v>8.4516213048574027E-2</v>
      </c>
    </row>
    <row r="19" spans="1:16" ht="14.15" customHeight="1" x14ac:dyDescent="0.3">
      <c r="A19" s="61" t="s">
        <v>40</v>
      </c>
      <c r="B19" s="30">
        <f>'1. Plan vs Actual'!C20</f>
        <v>1963</v>
      </c>
      <c r="C19" s="20">
        <v>175</v>
      </c>
      <c r="D19" s="21">
        <f t="shared" si="0"/>
        <v>8.9149261334691796E-2</v>
      </c>
      <c r="E19" s="20">
        <v>697</v>
      </c>
      <c r="F19" s="21">
        <f t="shared" si="1"/>
        <v>0.35506877228731532</v>
      </c>
      <c r="G19" s="20">
        <v>238</v>
      </c>
      <c r="H19" s="21">
        <f t="shared" si="2"/>
        <v>0.12124299541518084</v>
      </c>
      <c r="I19" s="20">
        <v>133</v>
      </c>
      <c r="J19" s="21">
        <f t="shared" si="3"/>
        <v>6.7753438614365766E-2</v>
      </c>
      <c r="K19" s="20">
        <v>399</v>
      </c>
      <c r="L19" s="21">
        <f t="shared" si="4"/>
        <v>0.20326031584309731</v>
      </c>
      <c r="M19" s="20">
        <v>265</v>
      </c>
      <c r="N19" s="21">
        <f t="shared" si="5"/>
        <v>0.13499745287824758</v>
      </c>
      <c r="O19" s="20">
        <v>56</v>
      </c>
      <c r="P19" s="23">
        <f t="shared" si="6"/>
        <v>2.8527763627101375E-2</v>
      </c>
    </row>
    <row r="20" spans="1:16" ht="14.15" customHeight="1" x14ac:dyDescent="0.3">
      <c r="A20" s="61" t="s">
        <v>41</v>
      </c>
      <c r="B20" s="30">
        <f>'1. Plan vs Actual'!C21</f>
        <v>4479</v>
      </c>
      <c r="C20" s="20">
        <v>235</v>
      </c>
      <c r="D20" s="21">
        <f t="shared" si="0"/>
        <v>5.2467068542085285E-2</v>
      </c>
      <c r="E20" s="20">
        <v>959</v>
      </c>
      <c r="F20" s="21">
        <f t="shared" si="1"/>
        <v>0.21411029247599911</v>
      </c>
      <c r="G20" s="20">
        <v>499</v>
      </c>
      <c r="H20" s="21">
        <f t="shared" si="2"/>
        <v>0.11140879660638535</v>
      </c>
      <c r="I20" s="20">
        <v>295</v>
      </c>
      <c r="J20" s="21">
        <f t="shared" si="3"/>
        <v>6.5862915829426216E-2</v>
      </c>
      <c r="K20" s="20">
        <v>1364</v>
      </c>
      <c r="L20" s="21">
        <f t="shared" si="4"/>
        <v>0.30453226166555036</v>
      </c>
      <c r="M20" s="20">
        <v>1106</v>
      </c>
      <c r="N20" s="21">
        <f t="shared" si="5"/>
        <v>0.24693011832998438</v>
      </c>
      <c r="O20" s="20">
        <v>21</v>
      </c>
      <c r="P20" s="23">
        <f t="shared" si="6"/>
        <v>4.6885465505693237E-3</v>
      </c>
    </row>
    <row r="21" spans="1:16" ht="14.15" customHeight="1" x14ac:dyDescent="0.3">
      <c r="A21" s="61" t="s">
        <v>42</v>
      </c>
      <c r="B21" s="30">
        <f>'1. Plan vs Actual'!C22</f>
        <v>3871</v>
      </c>
      <c r="C21" s="20">
        <v>141</v>
      </c>
      <c r="D21" s="21">
        <f t="shared" si="0"/>
        <v>3.6424696460862827E-2</v>
      </c>
      <c r="E21" s="20">
        <v>774</v>
      </c>
      <c r="F21" s="21">
        <f t="shared" si="1"/>
        <v>0.19994833376388529</v>
      </c>
      <c r="G21" s="20">
        <v>373</v>
      </c>
      <c r="H21" s="21">
        <f t="shared" si="2"/>
        <v>9.6357530353913715E-2</v>
      </c>
      <c r="I21" s="20">
        <v>233</v>
      </c>
      <c r="J21" s="21">
        <f t="shared" si="3"/>
        <v>6.0191165073624389E-2</v>
      </c>
      <c r="K21" s="20">
        <v>1275</v>
      </c>
      <c r="L21" s="21">
        <f t="shared" si="4"/>
        <v>0.32937225523120639</v>
      </c>
      <c r="M21" s="20">
        <v>1038</v>
      </c>
      <c r="N21" s="21">
        <f t="shared" si="5"/>
        <v>0.26814776543528807</v>
      </c>
      <c r="O21" s="20">
        <v>37</v>
      </c>
      <c r="P21" s="23">
        <f t="shared" si="6"/>
        <v>9.5582536812193232E-3</v>
      </c>
    </row>
    <row r="22" spans="1:16" ht="14.15" customHeight="1" x14ac:dyDescent="0.3">
      <c r="A22" s="61" t="s">
        <v>43</v>
      </c>
      <c r="B22" s="30">
        <f>'1. Plan vs Actual'!C23</f>
        <v>1512</v>
      </c>
      <c r="C22" s="20">
        <v>85</v>
      </c>
      <c r="D22" s="21">
        <f t="shared" si="0"/>
        <v>5.6216931216931214E-2</v>
      </c>
      <c r="E22" s="20">
        <v>531</v>
      </c>
      <c r="F22" s="21">
        <f t="shared" si="1"/>
        <v>0.35119047619047616</v>
      </c>
      <c r="G22" s="20">
        <v>206</v>
      </c>
      <c r="H22" s="21">
        <f t="shared" si="2"/>
        <v>0.13624338624338625</v>
      </c>
      <c r="I22" s="20">
        <v>109</v>
      </c>
      <c r="J22" s="21">
        <f t="shared" si="3"/>
        <v>7.2089947089947093E-2</v>
      </c>
      <c r="K22" s="20">
        <v>350</v>
      </c>
      <c r="L22" s="21">
        <f t="shared" si="4"/>
        <v>0.23148148148148148</v>
      </c>
      <c r="M22" s="20">
        <v>222</v>
      </c>
      <c r="N22" s="21">
        <f t="shared" si="5"/>
        <v>0.14682539682539683</v>
      </c>
      <c r="O22" s="20">
        <v>9</v>
      </c>
      <c r="P22" s="23">
        <f t="shared" si="6"/>
        <v>5.9523809523809521E-3</v>
      </c>
    </row>
    <row r="23" spans="1:16" ht="14.15" customHeight="1" x14ac:dyDescent="0.3">
      <c r="A23" s="61" t="s">
        <v>44</v>
      </c>
      <c r="B23" s="30">
        <f>'1. Plan vs Actual'!C24</f>
        <v>3128</v>
      </c>
      <c r="C23" s="20">
        <v>228</v>
      </c>
      <c r="D23" s="21">
        <f t="shared" si="0"/>
        <v>7.2890025575447576E-2</v>
      </c>
      <c r="E23" s="20">
        <v>1049</v>
      </c>
      <c r="F23" s="21">
        <f t="shared" si="1"/>
        <v>0.33535805626598464</v>
      </c>
      <c r="G23" s="20">
        <v>352</v>
      </c>
      <c r="H23" s="21">
        <f t="shared" si="2"/>
        <v>0.11253196930946291</v>
      </c>
      <c r="I23" s="20">
        <v>197</v>
      </c>
      <c r="J23" s="21">
        <f t="shared" si="3"/>
        <v>6.2979539641943735E-2</v>
      </c>
      <c r="K23" s="20">
        <v>810</v>
      </c>
      <c r="L23" s="21">
        <f t="shared" si="4"/>
        <v>0.25895140664961636</v>
      </c>
      <c r="M23" s="20">
        <v>473</v>
      </c>
      <c r="N23" s="21">
        <f t="shared" si="5"/>
        <v>0.1512148337595908</v>
      </c>
      <c r="O23" s="20">
        <v>19</v>
      </c>
      <c r="P23" s="23">
        <f t="shared" si="6"/>
        <v>6.0741687979539638E-3</v>
      </c>
    </row>
    <row r="24" spans="1:16" ht="14.15" customHeight="1" x14ac:dyDescent="0.3">
      <c r="A24" s="61" t="s">
        <v>45</v>
      </c>
      <c r="B24" s="30">
        <f>'1. Plan vs Actual'!C25</f>
        <v>3335</v>
      </c>
      <c r="C24" s="20">
        <v>193</v>
      </c>
      <c r="D24" s="21">
        <f t="shared" si="0"/>
        <v>5.7871064467766117E-2</v>
      </c>
      <c r="E24" s="20">
        <v>840</v>
      </c>
      <c r="F24" s="21">
        <f t="shared" si="1"/>
        <v>0.25187406296851572</v>
      </c>
      <c r="G24" s="20">
        <v>380</v>
      </c>
      <c r="H24" s="21">
        <f t="shared" si="2"/>
        <v>0.11394302848575712</v>
      </c>
      <c r="I24" s="20">
        <v>280</v>
      </c>
      <c r="J24" s="21">
        <f t="shared" si="3"/>
        <v>8.395802098950525E-2</v>
      </c>
      <c r="K24" s="20">
        <v>1036</v>
      </c>
      <c r="L24" s="21">
        <f t="shared" si="4"/>
        <v>0.31064467766116943</v>
      </c>
      <c r="M24" s="20">
        <v>595</v>
      </c>
      <c r="N24" s="21">
        <f t="shared" si="5"/>
        <v>0.17841079460269865</v>
      </c>
      <c r="O24" s="20">
        <v>11</v>
      </c>
      <c r="P24" s="23">
        <f t="shared" si="6"/>
        <v>3.2983508245877061E-3</v>
      </c>
    </row>
    <row r="25" spans="1:16" x14ac:dyDescent="0.3">
      <c r="A25" s="61" t="s">
        <v>46</v>
      </c>
      <c r="B25" s="104">
        <f>'1. Plan vs Actual'!C26</f>
        <v>557</v>
      </c>
      <c r="C25" s="104">
        <v>47</v>
      </c>
      <c r="D25" s="21">
        <f t="shared" si="0"/>
        <v>8.4380610412926396E-2</v>
      </c>
      <c r="E25" s="104">
        <v>240</v>
      </c>
      <c r="F25" s="21">
        <f t="shared" si="1"/>
        <v>0.43087971274685816</v>
      </c>
      <c r="G25" s="104">
        <v>55</v>
      </c>
      <c r="H25" s="21">
        <f t="shared" si="2"/>
        <v>9.8743267504488336E-2</v>
      </c>
      <c r="I25" s="104">
        <v>38</v>
      </c>
      <c r="J25" s="21">
        <f t="shared" si="3"/>
        <v>6.8222621184919216E-2</v>
      </c>
      <c r="K25" s="104">
        <v>65</v>
      </c>
      <c r="L25" s="21">
        <f t="shared" si="4"/>
        <v>0.11669658886894076</v>
      </c>
      <c r="M25" s="104">
        <v>53</v>
      </c>
      <c r="N25" s="21">
        <f t="shared" si="5"/>
        <v>9.515260323159784E-2</v>
      </c>
      <c r="O25" s="104">
        <v>59</v>
      </c>
      <c r="P25" s="23">
        <f t="shared" si="6"/>
        <v>0.1059245960502693</v>
      </c>
    </row>
    <row r="26" spans="1:16" ht="13.5" thickBot="1" x14ac:dyDescent="0.35">
      <c r="A26" s="62" t="s">
        <v>48</v>
      </c>
      <c r="B26" s="105">
        <f>'1. Plan vs Actual'!C27</f>
        <v>45519</v>
      </c>
      <c r="C26" s="105">
        <v>4841</v>
      </c>
      <c r="D26" s="25">
        <f t="shared" si="0"/>
        <v>0.10635119400689821</v>
      </c>
      <c r="E26" s="105">
        <v>15016</v>
      </c>
      <c r="F26" s="25">
        <f t="shared" si="1"/>
        <v>0.32988422417012675</v>
      </c>
      <c r="G26" s="105">
        <v>5708</v>
      </c>
      <c r="H26" s="25">
        <f t="shared" si="2"/>
        <v>0.12539818537314087</v>
      </c>
      <c r="I26" s="105">
        <v>3132</v>
      </c>
      <c r="J26" s="25">
        <f t="shared" si="3"/>
        <v>6.8806432478745141E-2</v>
      </c>
      <c r="K26" s="105">
        <v>9525</v>
      </c>
      <c r="L26" s="25">
        <f t="shared" si="4"/>
        <v>0.20925327885058986</v>
      </c>
      <c r="M26" s="105">
        <v>5718</v>
      </c>
      <c r="N26" s="25">
        <f t="shared" si="5"/>
        <v>0.1256178738548738</v>
      </c>
      <c r="O26" s="105">
        <v>1579</v>
      </c>
      <c r="P26" s="27">
        <f t="shared" si="6"/>
        <v>3.4688811265625341E-2</v>
      </c>
    </row>
    <row r="27" spans="1:16" s="11" customFormat="1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s="11" customFormat="1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s="11" customFormat="1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0" sqref="A30"/>
    </sheetView>
  </sheetViews>
  <sheetFormatPr defaultColWidth="9.1796875" defaultRowHeight="13" x14ac:dyDescent="0.3"/>
  <cols>
    <col min="1" max="1" width="29.81640625" style="1" customWidth="1"/>
    <col min="2" max="13" width="8.26953125" style="1" customWidth="1"/>
    <col min="14" max="16384" width="9.1796875" style="1"/>
  </cols>
  <sheetData>
    <row r="1" spans="1:15" ht="18.5" x14ac:dyDescent="0.45">
      <c r="A1" s="155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5" x14ac:dyDescent="0.35">
      <c r="A3" s="153" t="str">
        <f>'1. Plan vs Actual'!A3</f>
        <v>FY26 Quarter Ending September 30,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5" ht="14.5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5" x14ac:dyDescent="0.45">
      <c r="A5" s="155" t="s">
        <v>103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5" ht="6.75" customHeight="1" thickBot="1" x14ac:dyDescent="0.35"/>
    <row r="7" spans="1:15" s="11" customFormat="1" ht="13.5" thickTop="1" x14ac:dyDescent="0.3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0.5" x14ac:dyDescent="0.25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4.5" x14ac:dyDescent="0.3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3">
      <c r="A10" s="70" t="s">
        <v>116</v>
      </c>
      <c r="B10" s="104">
        <v>22128</v>
      </c>
      <c r="C10" s="104">
        <v>34486</v>
      </c>
      <c r="D10" s="104">
        <v>45519</v>
      </c>
      <c r="E10" s="104"/>
      <c r="F10" s="104"/>
      <c r="G10" s="104"/>
      <c r="H10" s="104"/>
      <c r="I10" s="104"/>
      <c r="J10" s="104"/>
      <c r="K10" s="104"/>
      <c r="L10" s="104"/>
      <c r="M10" s="147"/>
    </row>
    <row r="11" spans="1:15" x14ac:dyDescent="0.3">
      <c r="A11" s="70" t="s">
        <v>117</v>
      </c>
      <c r="B11" s="104">
        <v>22128</v>
      </c>
      <c r="C11" s="104">
        <v>22249</v>
      </c>
      <c r="D11" s="104">
        <v>22876</v>
      </c>
      <c r="E11" s="104"/>
      <c r="F11" s="104"/>
      <c r="G11" s="104"/>
      <c r="H11" s="104"/>
      <c r="I11" s="104"/>
      <c r="J11" s="104"/>
      <c r="K11" s="71"/>
      <c r="L11" s="104"/>
      <c r="M11" s="147"/>
      <c r="O11" s="72"/>
    </row>
    <row r="12" spans="1:15" x14ac:dyDescent="0.3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15" customHeight="1" x14ac:dyDescent="0.3">
      <c r="A13" s="70" t="s">
        <v>118</v>
      </c>
      <c r="B13" s="104">
        <v>19553</v>
      </c>
      <c r="C13" s="104">
        <v>30517</v>
      </c>
      <c r="D13" s="104">
        <v>40287</v>
      </c>
      <c r="E13" s="104"/>
      <c r="F13" s="104"/>
      <c r="G13" s="104"/>
      <c r="H13" s="104"/>
      <c r="I13" s="104"/>
      <c r="J13" s="104"/>
      <c r="K13" s="104"/>
      <c r="L13" s="104"/>
      <c r="M13" s="147"/>
    </row>
    <row r="14" spans="1:15" x14ac:dyDescent="0.3">
      <c r="A14" s="70" t="s">
        <v>119</v>
      </c>
      <c r="B14" s="110">
        <f t="shared" ref="B14:D14" si="0">B13/B10</f>
        <v>0.88363159797541579</v>
      </c>
      <c r="C14" s="110">
        <f t="shared" si="0"/>
        <v>0.88490981847706318</v>
      </c>
      <c r="D14" s="110">
        <f t="shared" si="0"/>
        <v>0.88505898635734526</v>
      </c>
      <c r="E14" s="110"/>
      <c r="F14" s="110"/>
      <c r="G14" s="110"/>
      <c r="H14" s="110"/>
      <c r="I14" s="110"/>
      <c r="J14" s="110"/>
      <c r="K14" s="110"/>
      <c r="L14" s="110"/>
      <c r="M14" s="148"/>
      <c r="N14" s="67"/>
    </row>
    <row r="15" spans="1:15" x14ac:dyDescent="0.3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3">
      <c r="A16" s="70" t="s">
        <v>120</v>
      </c>
      <c r="B16" s="104">
        <v>2659</v>
      </c>
      <c r="C16" s="104">
        <v>4287</v>
      </c>
      <c r="D16" s="104">
        <v>5707</v>
      </c>
      <c r="E16" s="104"/>
      <c r="F16" s="104"/>
      <c r="G16" s="104"/>
      <c r="H16" s="104"/>
      <c r="I16" s="104"/>
      <c r="J16" s="104"/>
      <c r="K16" s="104"/>
      <c r="L16" s="104"/>
      <c r="M16" s="147"/>
    </row>
    <row r="17" spans="1:13" x14ac:dyDescent="0.3">
      <c r="A17" s="70" t="s">
        <v>119</v>
      </c>
      <c r="B17" s="110">
        <f t="shared" ref="B17:D17" si="1">B16/B10</f>
        <v>0.1201644974692697</v>
      </c>
      <c r="C17" s="110">
        <f t="shared" si="1"/>
        <v>0.12431131473641478</v>
      </c>
      <c r="D17" s="110">
        <f t="shared" si="1"/>
        <v>0.12537621652496761</v>
      </c>
      <c r="E17" s="110"/>
      <c r="F17" s="110"/>
      <c r="G17" s="110"/>
      <c r="H17" s="110"/>
      <c r="I17" s="110"/>
      <c r="J17" s="110"/>
      <c r="K17" s="110"/>
      <c r="L17" s="110"/>
      <c r="M17" s="148"/>
    </row>
    <row r="18" spans="1:13" x14ac:dyDescent="0.3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3">
      <c r="A19" s="70" t="s">
        <v>121</v>
      </c>
      <c r="B19" s="104">
        <v>10773</v>
      </c>
      <c r="C19" s="104">
        <v>18002</v>
      </c>
      <c r="D19" s="104">
        <v>24132</v>
      </c>
      <c r="E19" s="104"/>
      <c r="F19" s="104"/>
      <c r="G19" s="104"/>
      <c r="H19" s="104"/>
      <c r="I19" s="104"/>
      <c r="J19" s="104"/>
      <c r="K19" s="104"/>
      <c r="L19" s="104"/>
      <c r="M19" s="147"/>
    </row>
    <row r="20" spans="1:13" x14ac:dyDescent="0.3">
      <c r="A20" s="70" t="s">
        <v>119</v>
      </c>
      <c r="B20" s="110">
        <f t="shared" ref="B20:D20" si="2">B19/B10</f>
        <v>0.48684924078091107</v>
      </c>
      <c r="C20" s="110">
        <f t="shared" si="2"/>
        <v>0.52200893116047087</v>
      </c>
      <c r="D20" s="110">
        <f t="shared" si="2"/>
        <v>0.5301522441178409</v>
      </c>
      <c r="E20" s="110"/>
      <c r="F20" s="110"/>
      <c r="G20" s="110"/>
      <c r="H20" s="110"/>
      <c r="I20" s="110"/>
      <c r="J20" s="110"/>
      <c r="K20" s="110"/>
      <c r="L20" s="110"/>
      <c r="M20" s="148"/>
    </row>
    <row r="21" spans="1:13" x14ac:dyDescent="0.3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3">
      <c r="A22" s="70" t="s">
        <v>122</v>
      </c>
      <c r="B22" s="104">
        <v>742</v>
      </c>
      <c r="C22" s="104">
        <v>1120</v>
      </c>
      <c r="D22" s="104">
        <v>1505</v>
      </c>
      <c r="E22" s="104"/>
      <c r="F22" s="104"/>
      <c r="G22" s="104"/>
      <c r="H22" s="104"/>
      <c r="I22" s="104"/>
      <c r="J22" s="104"/>
      <c r="K22" s="104"/>
      <c r="L22" s="104"/>
      <c r="M22" s="147"/>
    </row>
    <row r="23" spans="1:13" x14ac:dyDescent="0.3">
      <c r="A23" s="70" t="s">
        <v>119</v>
      </c>
      <c r="B23" s="110">
        <f t="shared" ref="B23:D23" si="3">B22/B10</f>
        <v>3.3532176428054956E-2</v>
      </c>
      <c r="C23" s="110">
        <f t="shared" si="3"/>
        <v>3.2476947166966308E-2</v>
      </c>
      <c r="D23" s="110">
        <f t="shared" si="3"/>
        <v>3.3063116500801862E-2</v>
      </c>
      <c r="E23" s="110"/>
      <c r="F23" s="110"/>
      <c r="G23" s="110"/>
      <c r="H23" s="110"/>
      <c r="I23" s="110"/>
      <c r="J23" s="110"/>
      <c r="K23" s="110"/>
      <c r="L23" s="110"/>
      <c r="M23" s="148"/>
    </row>
    <row r="24" spans="1:13" x14ac:dyDescent="0.3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3">
      <c r="A25" s="73" t="s">
        <v>123</v>
      </c>
      <c r="B25" s="104">
        <v>218</v>
      </c>
      <c r="C25" s="104">
        <v>404</v>
      </c>
      <c r="D25" s="104">
        <v>557</v>
      </c>
      <c r="E25" s="104"/>
      <c r="F25" s="104"/>
      <c r="G25" s="104"/>
      <c r="H25" s="104"/>
      <c r="I25" s="104"/>
      <c r="J25" s="104"/>
      <c r="K25" s="104"/>
      <c r="L25" s="104"/>
      <c r="M25" s="147"/>
    </row>
    <row r="26" spans="1:13" x14ac:dyDescent="0.3">
      <c r="A26" s="70" t="s">
        <v>119</v>
      </c>
      <c r="B26" s="110">
        <f t="shared" ref="B26:D26" si="4">B25/B10</f>
        <v>9.8517715112075195E-3</v>
      </c>
      <c r="C26" s="110">
        <f t="shared" si="4"/>
        <v>1.1714898799512846E-2</v>
      </c>
      <c r="D26" s="110">
        <f t="shared" si="4"/>
        <v>1.2236648432522684E-2</v>
      </c>
      <c r="E26" s="110"/>
      <c r="F26" s="110"/>
      <c r="G26" s="110"/>
      <c r="H26" s="110"/>
      <c r="I26" s="110"/>
      <c r="J26" s="110"/>
      <c r="K26" s="110"/>
      <c r="L26" s="110"/>
      <c r="M26" s="148"/>
    </row>
    <row r="27" spans="1:13" ht="13.5" thickBot="1" x14ac:dyDescent="0.3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3"/>
    <row r="29" spans="1:13" x14ac:dyDescent="0.3">
      <c r="A29" s="180" t="s">
        <v>124</v>
      </c>
      <c r="B29" s="181"/>
      <c r="C29" s="178"/>
      <c r="D29" s="178"/>
      <c r="E29" s="17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workbookViewId="0">
      <selection activeCell="A40" sqref="A40"/>
    </sheetView>
  </sheetViews>
  <sheetFormatPr defaultColWidth="9.1796875" defaultRowHeight="13" x14ac:dyDescent="0.3"/>
  <cols>
    <col min="1" max="1" width="24.26953125" style="1" customWidth="1"/>
    <col min="2" max="5" width="15.54296875" style="1" customWidth="1"/>
    <col min="6" max="6" width="19.1796875" style="1" customWidth="1"/>
    <col min="7" max="7" width="17" style="1" customWidth="1"/>
    <col min="8" max="16384" width="9.1796875" style="1"/>
  </cols>
  <sheetData>
    <row r="1" spans="1:16" ht="18.75" customHeight="1" x14ac:dyDescent="0.3"/>
    <row r="2" spans="1:16" ht="15.75" customHeight="1" x14ac:dyDescent="0.45">
      <c r="A2" s="155" t="s">
        <v>0</v>
      </c>
      <c r="B2" s="182"/>
      <c r="C2" s="182"/>
      <c r="D2" s="182"/>
      <c r="E2" s="182"/>
      <c r="F2" s="182"/>
      <c r="G2" s="182"/>
    </row>
    <row r="3" spans="1:16" ht="15.75" customHeight="1" x14ac:dyDescent="0.35">
      <c r="A3" s="153" t="str">
        <f>'1. Plan vs Actual'!A2</f>
        <v>OSCCAR Summary by Workforce Area</v>
      </c>
      <c r="B3" s="175"/>
      <c r="C3" s="175"/>
      <c r="D3" s="175"/>
      <c r="E3" s="175"/>
      <c r="F3" s="175"/>
      <c r="G3" s="175"/>
    </row>
    <row r="4" spans="1:16" ht="15.75" customHeight="1" x14ac:dyDescent="0.35">
      <c r="A4" s="179" t="str">
        <f>'1. Plan vs Actual'!A3</f>
        <v>FY26 Quarter Ending September 30, 2025</v>
      </c>
      <c r="B4" s="179"/>
      <c r="C4" s="179"/>
      <c r="D4" s="179"/>
      <c r="E4" s="179"/>
      <c r="F4" s="179"/>
      <c r="G4" s="179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3"/>
    <row r="6" spans="1:16" ht="18.5" x14ac:dyDescent="0.45">
      <c r="A6" s="155" t="s">
        <v>125</v>
      </c>
      <c r="B6" s="177"/>
      <c r="C6" s="177"/>
      <c r="D6" s="177"/>
      <c r="E6" s="177"/>
      <c r="F6" s="177"/>
      <c r="G6" s="177"/>
    </row>
    <row r="7" spans="1:16" ht="6.75" customHeight="1" thickBot="1" x14ac:dyDescent="0.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3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3">
      <c r="A9" s="186"/>
      <c r="B9" s="185" t="s">
        <v>146</v>
      </c>
      <c r="C9" s="168"/>
      <c r="D9" s="188" t="s">
        <v>149</v>
      </c>
      <c r="E9" s="189"/>
      <c r="F9" s="185" t="s">
        <v>126</v>
      </c>
      <c r="G9" s="168"/>
    </row>
    <row r="10" spans="1:16" ht="30.75" customHeight="1" thickBot="1" x14ac:dyDescent="0.35">
      <c r="A10" s="187"/>
      <c r="B10" s="77" t="s">
        <v>147</v>
      </c>
      <c r="C10" s="78" t="s">
        <v>127</v>
      </c>
      <c r="D10" s="79" t="s">
        <v>150</v>
      </c>
      <c r="E10" s="80" t="s">
        <v>127</v>
      </c>
      <c r="F10" s="77" t="s">
        <v>151</v>
      </c>
      <c r="G10" s="78" t="s">
        <v>128</v>
      </c>
    </row>
    <row r="11" spans="1:16" ht="17.25" customHeight="1" x14ac:dyDescent="0.35">
      <c r="A11" s="81" t="s">
        <v>129</v>
      </c>
      <c r="B11" s="120">
        <v>46701</v>
      </c>
      <c r="C11" s="82">
        <f t="shared" ref="C11:C18" si="0">B11/$B$11</f>
        <v>1</v>
      </c>
      <c r="D11" s="117">
        <f>'1. Plan vs Actual'!C27</f>
        <v>45519</v>
      </c>
      <c r="E11" s="83">
        <f>D11/$D$11</f>
        <v>1</v>
      </c>
      <c r="F11" s="84">
        <f t="shared" ref="F11:F18" si="1">D11-B11</f>
        <v>-1182</v>
      </c>
      <c r="G11" s="82">
        <f t="shared" ref="G11:G18" si="2">F11/B11</f>
        <v>-2.5309950536391082E-2</v>
      </c>
    </row>
    <row r="12" spans="1:16" ht="14" x14ac:dyDescent="0.35">
      <c r="A12" s="85" t="s">
        <v>130</v>
      </c>
      <c r="B12" s="121">
        <v>4002</v>
      </c>
      <c r="C12" s="86">
        <f t="shared" si="0"/>
        <v>8.5694096486156612E-2</v>
      </c>
      <c r="D12" s="118">
        <f>'1. Plan vs Actual'!I27</f>
        <v>5707</v>
      </c>
      <c r="E12" s="87">
        <f>D12/$D$11</f>
        <v>0.12537621652496761</v>
      </c>
      <c r="F12" s="88">
        <f t="shared" si="1"/>
        <v>1705</v>
      </c>
      <c r="G12" s="86">
        <f t="shared" si="2"/>
        <v>0.4260369815092454</v>
      </c>
    </row>
    <row r="13" spans="1:16" ht="14" x14ac:dyDescent="0.35">
      <c r="A13" s="85" t="s">
        <v>60</v>
      </c>
      <c r="B13" s="121">
        <v>25649</v>
      </c>
      <c r="C13" s="86">
        <f t="shared" si="0"/>
        <v>0.54921736151260148</v>
      </c>
      <c r="D13" s="118">
        <f>'1. Plan vs Actual'!L27</f>
        <v>24132</v>
      </c>
      <c r="E13" s="87">
        <f>D13/$D$11</f>
        <v>0.5301522441178409</v>
      </c>
      <c r="F13" s="88">
        <f t="shared" si="1"/>
        <v>-1517</v>
      </c>
      <c r="G13" s="86">
        <f t="shared" si="2"/>
        <v>-5.9144606027525443E-2</v>
      </c>
    </row>
    <row r="14" spans="1:16" ht="14" x14ac:dyDescent="0.35">
      <c r="A14" s="85" t="s">
        <v>26</v>
      </c>
      <c r="B14" s="121">
        <v>1342</v>
      </c>
      <c r="C14" s="86">
        <f t="shared" si="0"/>
        <v>2.8736001370420334E-2</v>
      </c>
      <c r="D14" s="118">
        <f>'1. Plan vs Actual'!O27</f>
        <v>1505</v>
      </c>
      <c r="E14" s="87">
        <f>D14/$D$11</f>
        <v>3.3063116500801862E-2</v>
      </c>
      <c r="F14" s="88">
        <f t="shared" si="1"/>
        <v>163</v>
      </c>
      <c r="G14" s="86">
        <f t="shared" si="2"/>
        <v>0.12146050670640834</v>
      </c>
    </row>
    <row r="15" spans="1:16" ht="14" x14ac:dyDescent="0.35">
      <c r="A15" s="85" t="s">
        <v>23</v>
      </c>
      <c r="B15" s="121">
        <v>41946</v>
      </c>
      <c r="C15" s="86">
        <f t="shared" si="0"/>
        <v>0.89818205177619326</v>
      </c>
      <c r="D15" s="118">
        <f>'1. Plan vs Actual'!F27</f>
        <v>40287</v>
      </c>
      <c r="E15" s="87">
        <f>D15/$D$11</f>
        <v>0.88505898635734526</v>
      </c>
      <c r="F15" s="88">
        <f t="shared" si="1"/>
        <v>-1659</v>
      </c>
      <c r="G15" s="86">
        <f t="shared" si="2"/>
        <v>-3.9550851094264053E-2</v>
      </c>
    </row>
    <row r="16" spans="1:16" ht="14" x14ac:dyDescent="0.3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" x14ac:dyDescent="0.35">
      <c r="A17" s="85" t="s">
        <v>132</v>
      </c>
      <c r="B17" s="121">
        <v>23202</v>
      </c>
      <c r="C17" s="86">
        <f t="shared" si="0"/>
        <v>0.49682019656966658</v>
      </c>
      <c r="D17" s="118">
        <v>22308</v>
      </c>
      <c r="E17" s="87">
        <f>D17/$D$11</f>
        <v>0.49008106504975946</v>
      </c>
      <c r="F17" s="88">
        <f t="shared" si="1"/>
        <v>-894</v>
      </c>
      <c r="G17" s="86">
        <f t="shared" si="2"/>
        <v>-3.8531161106801139E-2</v>
      </c>
      <c r="H17" s="72"/>
    </row>
    <row r="18" spans="1:8" ht="14" x14ac:dyDescent="0.35">
      <c r="A18" s="85" t="s">
        <v>89</v>
      </c>
      <c r="B18" s="121">
        <v>23032</v>
      </c>
      <c r="C18" s="86">
        <f t="shared" si="0"/>
        <v>0.49318001755851054</v>
      </c>
      <c r="D18" s="118">
        <f>'5.Gender&amp;Age'!C26</f>
        <v>22713</v>
      </c>
      <c r="E18" s="87">
        <f>D18/$D$11</f>
        <v>0.498978448559942</v>
      </c>
      <c r="F18" s="88">
        <f t="shared" si="1"/>
        <v>-319</v>
      </c>
      <c r="G18" s="86">
        <f t="shared" si="2"/>
        <v>-1.3850295241403266E-2</v>
      </c>
      <c r="H18" s="72"/>
    </row>
    <row r="19" spans="1:8" ht="14" x14ac:dyDescent="0.35">
      <c r="A19" s="89" t="s">
        <v>133</v>
      </c>
      <c r="B19" s="122"/>
      <c r="C19" s="90"/>
      <c r="D19" s="91"/>
      <c r="E19" s="92"/>
      <c r="F19" s="95"/>
      <c r="G19" s="96"/>
    </row>
    <row r="20" spans="1:8" ht="14" x14ac:dyDescent="0.35">
      <c r="A20" s="85" t="s">
        <v>79</v>
      </c>
      <c r="B20" s="121">
        <v>25606</v>
      </c>
      <c r="C20" s="86">
        <f t="shared" ref="C20:C27" si="3">B20/$B$11</f>
        <v>0.54829661035095612</v>
      </c>
      <c r="D20" s="118">
        <f>'4. Ethnicity'!C26</f>
        <v>25224</v>
      </c>
      <c r="E20" s="87">
        <f t="shared" ref="E20:E27" si="4">D20/$D$11</f>
        <v>0.55414222632307386</v>
      </c>
      <c r="F20" s="88">
        <f t="shared" ref="F20:F35" si="5">D20-B20</f>
        <v>-382</v>
      </c>
      <c r="G20" s="86">
        <f t="shared" ref="G20:G27" si="6">F20/B20</f>
        <v>-1.4918378505037883E-2</v>
      </c>
    </row>
    <row r="21" spans="1:8" ht="14" x14ac:dyDescent="0.35">
      <c r="A21" s="85" t="s">
        <v>134</v>
      </c>
      <c r="B21" s="121">
        <v>10886</v>
      </c>
      <c r="C21" s="86">
        <f t="shared" si="3"/>
        <v>0.2330999336202651</v>
      </c>
      <c r="D21" s="118">
        <f>'4. Ethnicity'!E26</f>
        <v>10358</v>
      </c>
      <c r="E21" s="87">
        <f t="shared" si="4"/>
        <v>0.22755332937894066</v>
      </c>
      <c r="F21" s="88">
        <f t="shared" si="5"/>
        <v>-528</v>
      </c>
      <c r="G21" s="86">
        <f t="shared" si="6"/>
        <v>-4.8502663972074221E-2</v>
      </c>
    </row>
    <row r="22" spans="1:8" ht="14" x14ac:dyDescent="0.35">
      <c r="A22" s="85" t="s">
        <v>135</v>
      </c>
      <c r="B22" s="121">
        <v>10496</v>
      </c>
      <c r="C22" s="86">
        <f t="shared" si="3"/>
        <v>0.2247489347123188</v>
      </c>
      <c r="D22" s="118">
        <f>'4. Ethnicity'!G26</f>
        <v>10459</v>
      </c>
      <c r="E22" s="87">
        <f t="shared" si="4"/>
        <v>0.22977218304444297</v>
      </c>
      <c r="F22" s="88">
        <f t="shared" si="5"/>
        <v>-37</v>
      </c>
      <c r="G22" s="86">
        <f t="shared" si="6"/>
        <v>-3.5251524390243903E-3</v>
      </c>
    </row>
    <row r="23" spans="1:8" ht="14" x14ac:dyDescent="0.35">
      <c r="A23" s="85" t="s">
        <v>136</v>
      </c>
      <c r="B23" s="121">
        <v>658</v>
      </c>
      <c r="C23" s="86">
        <f t="shared" si="3"/>
        <v>1.408963405494529E-2</v>
      </c>
      <c r="D23" s="118">
        <f>'4. Ethnicity'!I26</f>
        <v>647</v>
      </c>
      <c r="E23" s="87">
        <f t="shared" si="4"/>
        <v>1.4213844768118808E-2</v>
      </c>
      <c r="F23" s="88">
        <f t="shared" si="5"/>
        <v>-11</v>
      </c>
      <c r="G23" s="86">
        <f t="shared" si="6"/>
        <v>-1.6717325227963525E-2</v>
      </c>
    </row>
    <row r="24" spans="1:8" ht="14" x14ac:dyDescent="0.35">
      <c r="A24" s="85" t="s">
        <v>84</v>
      </c>
      <c r="B24" s="121">
        <v>3055</v>
      </c>
      <c r="C24" s="86">
        <f t="shared" si="3"/>
        <v>6.5416158112245992E-2</v>
      </c>
      <c r="D24" s="118">
        <f>'4. Ethnicity'!K26</f>
        <v>3013</v>
      </c>
      <c r="E24" s="87">
        <f t="shared" si="4"/>
        <v>6.6192139546123602E-2</v>
      </c>
      <c r="F24" s="88">
        <f t="shared" si="5"/>
        <v>-42</v>
      </c>
      <c r="G24" s="86">
        <f t="shared" si="6"/>
        <v>-1.3747954173486088E-2</v>
      </c>
    </row>
    <row r="25" spans="1:8" ht="14" x14ac:dyDescent="0.35">
      <c r="A25" s="85" t="s">
        <v>137</v>
      </c>
      <c r="B25" s="121">
        <v>217</v>
      </c>
      <c r="C25" s="86">
        <f t="shared" si="3"/>
        <v>4.64658144365217E-3</v>
      </c>
      <c r="D25" s="118">
        <f>'4. Ethnicity'!M26</f>
        <v>195</v>
      </c>
      <c r="E25" s="87">
        <f t="shared" si="4"/>
        <v>4.2839253937916036E-3</v>
      </c>
      <c r="F25" s="88">
        <f t="shared" si="5"/>
        <v>-22</v>
      </c>
      <c r="G25" s="86">
        <f t="shared" si="6"/>
        <v>-0.10138248847926268</v>
      </c>
      <c r="H25" s="103"/>
    </row>
    <row r="26" spans="1:8" ht="14" x14ac:dyDescent="0.35">
      <c r="A26" s="85" t="s">
        <v>86</v>
      </c>
      <c r="B26" s="121">
        <v>5572</v>
      </c>
      <c r="C26" s="86">
        <f t="shared" si="3"/>
        <v>0.11931222029506863</v>
      </c>
      <c r="D26" s="118">
        <f>'4. Ethnicity'!O26</f>
        <v>5614</v>
      </c>
      <c r="E26" s="87">
        <f t="shared" si="4"/>
        <v>0.1233331136448516</v>
      </c>
      <c r="F26" s="88">
        <f t="shared" si="5"/>
        <v>42</v>
      </c>
      <c r="G26" s="86">
        <f t="shared" si="6"/>
        <v>7.537688442211055E-3</v>
      </c>
    </row>
    <row r="27" spans="1:8" ht="14" x14ac:dyDescent="0.35">
      <c r="A27" s="85" t="s">
        <v>138</v>
      </c>
      <c r="B27" s="121">
        <v>2827</v>
      </c>
      <c r="C27" s="86">
        <f t="shared" si="3"/>
        <v>6.0534035673754309E-2</v>
      </c>
      <c r="D27" s="118">
        <v>2594</v>
      </c>
      <c r="E27" s="87">
        <f t="shared" si="4"/>
        <v>5.6987192161514974E-2</v>
      </c>
      <c r="F27" s="88">
        <f t="shared" si="5"/>
        <v>-233</v>
      </c>
      <c r="G27" s="86">
        <f t="shared" si="6"/>
        <v>-8.2419525999292531E-2</v>
      </c>
    </row>
    <row r="28" spans="1:8" ht="14" x14ac:dyDescent="0.35">
      <c r="A28" s="89" t="s">
        <v>139</v>
      </c>
      <c r="B28" s="122"/>
      <c r="C28" s="90"/>
      <c r="D28" s="91"/>
      <c r="E28" s="92"/>
      <c r="F28" s="95"/>
      <c r="G28" s="96"/>
    </row>
    <row r="29" spans="1:8" ht="14" x14ac:dyDescent="0.35">
      <c r="A29" s="85" t="s">
        <v>140</v>
      </c>
      <c r="B29" s="121">
        <v>4940</v>
      </c>
      <c r="C29" s="86">
        <f t="shared" ref="C29:C35" si="7">B29/$B$11</f>
        <v>0.10577931950065309</v>
      </c>
      <c r="D29" s="118">
        <f>'6. Education'!C26</f>
        <v>4841</v>
      </c>
      <c r="E29" s="87">
        <f t="shared" ref="E29:E35" si="8">D29/$D$11</f>
        <v>0.10635119400689821</v>
      </c>
      <c r="F29" s="88">
        <f t="shared" si="5"/>
        <v>-99</v>
      </c>
      <c r="G29" s="86">
        <f t="shared" ref="G29:G35" si="9">F29/B29</f>
        <v>-2.0040485829959515E-2</v>
      </c>
    </row>
    <row r="30" spans="1:8" ht="14" x14ac:dyDescent="0.35">
      <c r="A30" s="85" t="s">
        <v>141</v>
      </c>
      <c r="B30" s="121">
        <v>14921</v>
      </c>
      <c r="C30" s="86">
        <f t="shared" si="7"/>
        <v>0.31950065309094022</v>
      </c>
      <c r="D30" s="118">
        <f>'6. Education'!E26</f>
        <v>15016</v>
      </c>
      <c r="E30" s="87">
        <f t="shared" si="8"/>
        <v>0.32988422417012675</v>
      </c>
      <c r="F30" s="88">
        <f t="shared" si="5"/>
        <v>95</v>
      </c>
      <c r="G30" s="86">
        <f t="shared" si="9"/>
        <v>6.3668654915890353E-3</v>
      </c>
    </row>
    <row r="31" spans="1:8" ht="14" x14ac:dyDescent="0.35">
      <c r="A31" s="85" t="s">
        <v>142</v>
      </c>
      <c r="B31" s="121">
        <v>5844</v>
      </c>
      <c r="C31" s="86">
        <f t="shared" si="7"/>
        <v>0.12513650671291834</v>
      </c>
      <c r="D31" s="118">
        <f>'6. Education'!G26</f>
        <v>5708</v>
      </c>
      <c r="E31" s="87">
        <f t="shared" si="8"/>
        <v>0.12539818537314087</v>
      </c>
      <c r="F31" s="88">
        <f t="shared" si="5"/>
        <v>-136</v>
      </c>
      <c r="G31" s="86">
        <f t="shared" si="9"/>
        <v>-2.3271731690622861E-2</v>
      </c>
    </row>
    <row r="32" spans="1:8" ht="14" x14ac:dyDescent="0.35">
      <c r="A32" s="85" t="s">
        <v>143</v>
      </c>
      <c r="B32" s="121">
        <v>3294</v>
      </c>
      <c r="C32" s="86">
        <f t="shared" si="7"/>
        <v>7.0533821545577177E-2</v>
      </c>
      <c r="D32" s="118">
        <f>'6. Education'!I26</f>
        <v>3132</v>
      </c>
      <c r="E32" s="87">
        <f t="shared" si="8"/>
        <v>6.8806432478745141E-2</v>
      </c>
      <c r="F32" s="88">
        <f t="shared" si="5"/>
        <v>-162</v>
      </c>
      <c r="G32" s="86">
        <f t="shared" si="9"/>
        <v>-4.9180327868852458E-2</v>
      </c>
    </row>
    <row r="33" spans="1:7" ht="14" x14ac:dyDescent="0.35">
      <c r="A33" s="85" t="s">
        <v>144</v>
      </c>
      <c r="B33" s="121">
        <v>10055</v>
      </c>
      <c r="C33" s="86">
        <f t="shared" si="7"/>
        <v>0.21530588210102566</v>
      </c>
      <c r="D33" s="118">
        <f>'6. Education'!K26</f>
        <v>9525</v>
      </c>
      <c r="E33" s="87">
        <f t="shared" si="8"/>
        <v>0.20925327885058986</v>
      </c>
      <c r="F33" s="88">
        <f t="shared" si="5"/>
        <v>-530</v>
      </c>
      <c r="G33" s="86">
        <f t="shared" si="9"/>
        <v>-5.271009448035803E-2</v>
      </c>
    </row>
    <row r="34" spans="1:7" ht="14" x14ac:dyDescent="0.35">
      <c r="A34" s="85" t="s">
        <v>145</v>
      </c>
      <c r="B34" s="121">
        <v>5783</v>
      </c>
      <c r="C34" s="86">
        <f t="shared" si="7"/>
        <v>0.1238303248324447</v>
      </c>
      <c r="D34" s="118">
        <f>'6. Education'!M26</f>
        <v>5718</v>
      </c>
      <c r="E34" s="87">
        <f t="shared" si="8"/>
        <v>0.1256178738548738</v>
      </c>
      <c r="F34" s="88">
        <f t="shared" si="5"/>
        <v>-65</v>
      </c>
      <c r="G34" s="86">
        <f t="shared" si="9"/>
        <v>-1.1239840913020924E-2</v>
      </c>
    </row>
    <row r="35" spans="1:7" ht="14" x14ac:dyDescent="0.35">
      <c r="A35" s="97" t="s">
        <v>138</v>
      </c>
      <c r="B35" s="121">
        <v>1864</v>
      </c>
      <c r="C35" s="86">
        <f t="shared" si="7"/>
        <v>3.9913492216440763E-2</v>
      </c>
      <c r="D35" s="118">
        <f>'6. Education'!O26</f>
        <v>1579</v>
      </c>
      <c r="E35" s="87">
        <f t="shared" si="8"/>
        <v>3.4688811265625341E-2</v>
      </c>
      <c r="F35" s="88">
        <f t="shared" si="5"/>
        <v>-285</v>
      </c>
      <c r="G35" s="86">
        <f t="shared" si="9"/>
        <v>-0.15289699570815452</v>
      </c>
    </row>
    <row r="36" spans="1:7" ht="14" x14ac:dyDescent="0.35">
      <c r="A36" s="98" t="s">
        <v>46</v>
      </c>
      <c r="B36" s="122"/>
      <c r="C36" s="90"/>
      <c r="D36" s="91"/>
      <c r="E36" s="92"/>
      <c r="F36" s="95"/>
      <c r="G36" s="96"/>
    </row>
    <row r="37" spans="1:7" ht="14.5" thickBot="1" x14ac:dyDescent="0.4">
      <c r="A37" s="62"/>
      <c r="B37" s="123">
        <v>690</v>
      </c>
      <c r="C37" s="99">
        <f>B37/$B$11</f>
        <v>1.4774844221751141E-2</v>
      </c>
      <c r="D37" s="119">
        <f>'1. Plan vs Actual'!C26</f>
        <v>557</v>
      </c>
      <c r="E37" s="100">
        <f>D37/$D$11</f>
        <v>1.2236648432522684E-2</v>
      </c>
      <c r="F37" s="101">
        <f>D37-B37</f>
        <v>-133</v>
      </c>
      <c r="G37" s="102">
        <f>F37/B37</f>
        <v>-0.1927536231884058</v>
      </c>
    </row>
    <row r="38" spans="1:7" ht="15.75" customHeight="1" thickTop="1" x14ac:dyDescent="0.3">
      <c r="A38" s="183"/>
      <c r="B38" s="184"/>
      <c r="C38" s="184"/>
      <c r="D38" s="184"/>
      <c r="E38" s="184"/>
      <c r="F38" s="184"/>
      <c r="G38" s="184"/>
    </row>
    <row r="39" spans="1:7" x14ac:dyDescent="0.3">
      <c r="A39" s="180" t="s">
        <v>124</v>
      </c>
      <c r="B39" s="181"/>
      <c r="C39" s="178"/>
      <c r="D39" s="17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41C232E-A515-4A43-8688-DA1DDBFEAA47}"/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7C2118-95B7-4B6E-BBFA-E175E8F08C74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2025-11-17T17:11:33Z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18856800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