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Boucher\Commonwealth of Massachusetts\EOL-MDCS-Teams - MIS\Analysis &amp; Reporting\Career Center Performance Reports\FY26 Reports\FY26 Q1 09302025\"/>
    </mc:Choice>
  </mc:AlternateContent>
  <xr:revisionPtr revIDLastSave="0" documentId="13_ncr:1_{01636944-C323-430B-A385-374A10290598}" xr6:coauthVersionLast="47" xr6:coauthVersionMax="47" xr10:uidLastSave="{00000000-0000-0000-0000-000000000000}"/>
  <bookViews>
    <workbookView xWindow="-120" yWindow="-120" windowWidth="19440" windowHeight="9705" tabRatio="935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38" l="1"/>
  <c r="D9" i="38"/>
  <c r="D10" i="38"/>
  <c r="D11" i="38"/>
  <c r="D12" i="38"/>
  <c r="D13" i="38"/>
  <c r="D14" i="38"/>
  <c r="D15" i="38"/>
  <c r="D16" i="38"/>
  <c r="D17" i="38"/>
  <c r="D18" i="38"/>
  <c r="D19" i="38"/>
  <c r="D20" i="38"/>
  <c r="D7" i="38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B20" i="64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B9" i="64"/>
  <c r="D6" i="42"/>
  <c r="G6" i="42"/>
  <c r="L6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G21" i="42"/>
  <c r="L21" i="42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I22" i="42"/>
  <c r="D21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B9" i="63"/>
  <c r="E9" i="63"/>
  <c r="H9" i="63"/>
  <c r="B10" i="63"/>
  <c r="E10" i="63"/>
  <c r="H10" i="63"/>
  <c r="B11" i="63"/>
  <c r="E11" i="63"/>
  <c r="H11" i="63"/>
  <c r="B12" i="63"/>
  <c r="E12" i="63"/>
  <c r="H12" i="63"/>
  <c r="B13" i="63"/>
  <c r="E13" i="63"/>
  <c r="H13" i="63"/>
  <c r="B14" i="63"/>
  <c r="E14" i="63"/>
  <c r="H14" i="63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B21" i="63"/>
  <c r="E21" i="63"/>
  <c r="H21" i="63"/>
  <c r="B6" i="63"/>
  <c r="E6" i="63"/>
  <c r="H6" i="63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F6" i="63"/>
  <c r="G6" i="63" s="1"/>
  <c r="C7" i="63"/>
  <c r="C8" i="63"/>
  <c r="D8" i="63" s="1"/>
  <c r="C9" i="63"/>
  <c r="C10" i="63"/>
  <c r="C11" i="63"/>
  <c r="C12" i="63"/>
  <c r="C13" i="63"/>
  <c r="C14" i="63"/>
  <c r="C15" i="63"/>
  <c r="C16" i="63"/>
  <c r="C17" i="63"/>
  <c r="C18" i="63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D11" i="39" s="1"/>
  <c r="B12" i="39"/>
  <c r="D12" i="39" s="1"/>
  <c r="B13" i="39"/>
  <c r="D13" i="39" s="1"/>
  <c r="B14" i="39"/>
  <c r="B15" i="39"/>
  <c r="D15" i="39" s="1"/>
  <c r="B16" i="39"/>
  <c r="D16" i="39" s="1"/>
  <c r="B17" i="39"/>
  <c r="D17" i="39" s="1"/>
  <c r="B18" i="39"/>
  <c r="B19" i="39"/>
  <c r="B20" i="39"/>
  <c r="D20" i="39" s="1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C20" i="63"/>
  <c r="D17" i="63"/>
  <c r="K20" i="63" l="1"/>
  <c r="K12" i="63"/>
  <c r="D15" i="63"/>
  <c r="G21" i="63"/>
  <c r="G13" i="63"/>
  <c r="D18" i="63"/>
  <c r="K14" i="63"/>
  <c r="D13" i="63"/>
  <c r="K8" i="63"/>
  <c r="H22" i="63"/>
  <c r="G22" i="62"/>
  <c r="B22" i="63"/>
  <c r="K22" i="42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1" i="39"/>
  <c r="D6" i="39"/>
  <c r="K22" i="63" l="1"/>
  <c r="G22" i="63"/>
  <c r="D22" i="39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<sst xmlns="http://schemas.openxmlformats.org/spreadsheetml/2006/main" count="363" uniqueCount="91">
  <si>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</si>
  <si>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</si>
  <si>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</si>
  <si>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</si>
  <si>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</si>
  <si>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</si>
  <si>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</si>
  <si>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</si>
  <si>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</si>
  <si>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</si>
  <si>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</si>
  <si>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</si>
  <si>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</si>
  <si>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</si>
  <si>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</si>
  <si>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</si>
  <si>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</si>
  <si>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</si>
  <si>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</si>
  <si>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</si>
  <si>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</si>
  <si>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</si>
  <si>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</si>
  <si>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</si>
  <si>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</si>
  <si>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</si>
  <si>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</si>
  <si>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</si>
  <si>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</si>
  <si>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</si>
  <si>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</si>
  <si>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</si>
  <si>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</si>
  <si>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</si>
  <si>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</si>
  <si>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</si>
  <si>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</si>
  <si>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</si>
  <si>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</si>
  <si>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</si>
  <si>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</si>
  <si>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</si>
  <si>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</si>
  <si>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</si>
  <si>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</si>
  <si>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</si>
  <si>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</si>
  <si>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</si>
  <si>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</si>
  <si>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</si>
  <si>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</si>
  <si>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</si>
  <si>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</si>
  <si>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</si>
  <si>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</si>
  <si>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</si>
  <si>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</si>
  <si>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</si>
  <si>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</si>
  <si>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</si>
  <si>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</si>
  <si>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</si>
  <si>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</si>
  <si>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</si>
  <si>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</si>
  <si>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</si>
  <si>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</si>
  <si>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</si>
  <si>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</si>
  <si>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</si>
  <si>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</si>
  <si>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</si>
  <si>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</si>
  <si>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</si>
  <si>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</si>
  <si>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</si>
  <si>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</si>
  <si>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</si>
  <si>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</si>
  <si>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</si>
  <si>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</si>
  <si>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</si>
  <si>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</si>
  <si>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</si>
  <si>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</si>
  <si>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</si>
  <si>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</si>
  <si>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</si>
  <si>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</si>
  <si>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</si>
  <si>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FY26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</si>
</sst>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169" fontId="1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3" fillId="0" borderId="3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90" zoomScaleNormal="90" workbookViewId="0">
      <selection activeCell="A32" sqref="A32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18"/>
      <c r="B1" s="218"/>
      <c r="C1" s="218"/>
    </row>
    <row r="2" spans="1:15" ht="17.25" customHeight="1" x14ac:dyDescent="0.3">
      <c r="A2" s="221"/>
      <c r="B2" s="221"/>
      <c r="C2" s="221"/>
    </row>
    <row r="3" spans="1:15" ht="17.25" customHeight="1" x14ac:dyDescent="0.3">
      <c r="A3" s="219"/>
      <c r="B3" s="219"/>
      <c r="C3" s="219"/>
    </row>
    <row r="4" spans="1:15" ht="17.25" customHeight="1" x14ac:dyDescent="0.3">
      <c r="A4" s="222" t="s">
        <v>0</v>
      </c>
      <c r="B4" s="221"/>
      <c r="C4" s="221"/>
      <c r="D4" s="2"/>
    </row>
    <row r="5" spans="1:15" ht="16.5" customHeight="1" x14ac:dyDescent="0.3">
      <c r="A5" s="221" t="s">
        <v>90</v>
      </c>
      <c r="B5" s="221"/>
      <c r="C5" s="221"/>
    </row>
    <row r="6" spans="1:15" ht="17.25" customHeight="1" x14ac:dyDescent="0.25">
      <c r="A6" s="3"/>
      <c r="B6" s="3"/>
      <c r="C6" s="3"/>
    </row>
    <row r="7" spans="1:15" ht="17.25" customHeight="1" x14ac:dyDescent="0.35">
      <c r="A7" s="220" t="s">
        <v>1</v>
      </c>
      <c r="B7" s="220"/>
      <c r="C7" s="220"/>
    </row>
    <row r="8" spans="1:15" ht="17.25" customHeight="1" x14ac:dyDescent="0.35">
      <c r="A8" s="215"/>
      <c r="B8" s="215"/>
      <c r="C8" s="215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20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57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FY26 QUARTER ENDING SEPTEMBER 30, 2025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7" t="s">
        <v>67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69</v>
      </c>
      <c r="D5" s="141" t="s">
        <v>70</v>
      </c>
      <c r="E5" s="142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'3 Total Youth Part'!C6</f>
        <v>19</v>
      </c>
      <c r="C6" s="181">
        <v>36.842105263157897</v>
      </c>
      <c r="D6" s="182">
        <v>26.315789473684202</v>
      </c>
      <c r="E6" s="183">
        <v>36.842105263157897</v>
      </c>
      <c r="F6" s="183">
        <v>57.894736842105303</v>
      </c>
      <c r="G6" s="182">
        <v>21.052631578947398</v>
      </c>
      <c r="H6" s="182">
        <v>31.578947368421101</v>
      </c>
      <c r="I6" s="184">
        <v>5.2631578947368398</v>
      </c>
      <c r="J6" s="182">
        <v>47.368421052631597</v>
      </c>
      <c r="K6" s="182">
        <v>0</v>
      </c>
      <c r="L6" s="182">
        <v>68.421052631578902</v>
      </c>
      <c r="M6" s="185">
        <v>0</v>
      </c>
      <c r="N6" s="182">
        <v>26.315789473684202</v>
      </c>
      <c r="O6" s="182">
        <v>0</v>
      </c>
      <c r="P6" s="182">
        <v>57.894736842105303</v>
      </c>
      <c r="Q6" s="182">
        <v>0</v>
      </c>
      <c r="R6" s="182">
        <v>0</v>
      </c>
      <c r="S6" s="182">
        <v>36.842105263157897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'3 Total Youth Part'!C7</f>
        <v>49</v>
      </c>
      <c r="C7" s="188">
        <v>28.571428571428601</v>
      </c>
      <c r="D7" s="189">
        <v>42.857142857142897</v>
      </c>
      <c r="E7" s="190">
        <v>28.571428571428601</v>
      </c>
      <c r="F7" s="190">
        <v>53.061224489795897</v>
      </c>
      <c r="G7" s="189">
        <v>36.734693877551003</v>
      </c>
      <c r="H7" s="189">
        <v>61.224489795918402</v>
      </c>
      <c r="I7" s="189">
        <v>2.0408163265306101</v>
      </c>
      <c r="J7" s="189">
        <v>8.1632653061224492</v>
      </c>
      <c r="K7" s="189">
        <v>4.0816326530612201</v>
      </c>
      <c r="L7" s="189">
        <v>48.979591836734699</v>
      </c>
      <c r="M7" s="190">
        <v>0</v>
      </c>
      <c r="N7" s="189">
        <v>22.4489795918367</v>
      </c>
      <c r="O7" s="189">
        <v>6.12244897959184</v>
      </c>
      <c r="P7" s="189">
        <v>26.530612244897998</v>
      </c>
      <c r="Q7" s="189">
        <v>6.12244897959184</v>
      </c>
      <c r="R7" s="189">
        <v>8.1632653061224492</v>
      </c>
      <c r="S7" s="189">
        <v>12.244897959183699</v>
      </c>
      <c r="T7" s="192">
        <v>16.326530612244898</v>
      </c>
      <c r="U7" s="28"/>
    </row>
    <row r="8" spans="1:24" s="29" customFormat="1" ht="21.95" customHeight="1" x14ac:dyDescent="0.2">
      <c r="A8" s="18" t="s">
        <v>36</v>
      </c>
      <c r="B8" s="187">
        <f>'3 Total Youth Part'!C8</f>
        <v>15</v>
      </c>
      <c r="C8" s="188">
        <v>40</v>
      </c>
      <c r="D8" s="189">
        <v>26.6666666666667</v>
      </c>
      <c r="E8" s="190">
        <v>33.3333333333333</v>
      </c>
      <c r="F8" s="190">
        <v>66.6666666666667</v>
      </c>
      <c r="G8" s="189">
        <v>20</v>
      </c>
      <c r="H8" s="189">
        <v>26.6666666666667</v>
      </c>
      <c r="I8" s="189">
        <v>0</v>
      </c>
      <c r="J8" s="189">
        <v>66.6666666666667</v>
      </c>
      <c r="K8" s="189">
        <v>0</v>
      </c>
      <c r="L8" s="189">
        <v>60</v>
      </c>
      <c r="M8" s="193">
        <v>0</v>
      </c>
      <c r="N8" s="189">
        <v>26.6666666666667</v>
      </c>
      <c r="O8" s="189">
        <v>13.3333333333333</v>
      </c>
      <c r="P8" s="189">
        <v>6.6666666666666696</v>
      </c>
      <c r="Q8" s="189">
        <v>13.3333333333333</v>
      </c>
      <c r="R8" s="189">
        <v>6.6666666666666696</v>
      </c>
      <c r="S8" s="189">
        <v>6.6666666666666696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'3 Total Youth Part'!C9</f>
        <v>41</v>
      </c>
      <c r="C9" s="188">
        <v>14.634146341463399</v>
      </c>
      <c r="D9" s="189">
        <v>48.780487804878</v>
      </c>
      <c r="E9" s="190">
        <v>36.585365853658502</v>
      </c>
      <c r="F9" s="190">
        <v>53.658536585365901</v>
      </c>
      <c r="G9" s="189">
        <v>17.0731707317073</v>
      </c>
      <c r="H9" s="189">
        <v>90.243902439024396</v>
      </c>
      <c r="I9" s="189">
        <v>0</v>
      </c>
      <c r="J9" s="189">
        <v>29.268292682926798</v>
      </c>
      <c r="K9" s="189">
        <v>0</v>
      </c>
      <c r="L9" s="189">
        <v>4.8780487804878003</v>
      </c>
      <c r="M9" s="190">
        <v>2.4390243902439002</v>
      </c>
      <c r="N9" s="189">
        <v>2.4390243902439002</v>
      </c>
      <c r="O9" s="189">
        <v>9.7560975609756095</v>
      </c>
      <c r="P9" s="189">
        <v>17.0731707317073</v>
      </c>
      <c r="Q9" s="189">
        <v>0</v>
      </c>
      <c r="R9" s="189">
        <v>12.1951219512195</v>
      </c>
      <c r="S9" s="189">
        <v>24.390243902439</v>
      </c>
      <c r="T9" s="192">
        <v>0</v>
      </c>
      <c r="U9" s="28"/>
    </row>
    <row r="10" spans="1:24" s="29" customFormat="1" ht="21.95" customHeight="1" x14ac:dyDescent="0.2">
      <c r="A10" s="18" t="s">
        <v>38</v>
      </c>
      <c r="B10" s="187">
        <f>'3 Total Youth Part'!C10</f>
        <v>64</v>
      </c>
      <c r="C10" s="188">
        <v>78.125</v>
      </c>
      <c r="D10" s="189">
        <v>18.75</v>
      </c>
      <c r="E10" s="190">
        <v>3.125</v>
      </c>
      <c r="F10" s="190">
        <v>37.5</v>
      </c>
      <c r="G10" s="189">
        <v>18.75</v>
      </c>
      <c r="H10" s="189">
        <v>20.3125</v>
      </c>
      <c r="I10" s="191">
        <v>6.25</v>
      </c>
      <c r="J10" s="189">
        <v>21.875</v>
      </c>
      <c r="K10" s="189">
        <v>0</v>
      </c>
      <c r="L10" s="189">
        <v>96.875</v>
      </c>
      <c r="M10" s="193">
        <v>7.8125</v>
      </c>
      <c r="N10" s="189">
        <v>0</v>
      </c>
      <c r="O10" s="189">
        <v>0</v>
      </c>
      <c r="P10" s="189">
        <v>1.5625</v>
      </c>
      <c r="Q10" s="189">
        <v>1.5625</v>
      </c>
      <c r="R10" s="189">
        <v>4.6875</v>
      </c>
      <c r="S10" s="189">
        <v>3.125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'3 Total Youth Part'!C11</f>
        <v>45</v>
      </c>
      <c r="C11" s="188">
        <v>40</v>
      </c>
      <c r="D11" s="189">
        <v>42.2222222222222</v>
      </c>
      <c r="E11" s="190">
        <v>17.7777777777778</v>
      </c>
      <c r="F11" s="190">
        <v>75.5555555555556</v>
      </c>
      <c r="G11" s="189">
        <v>20</v>
      </c>
      <c r="H11" s="189">
        <v>40</v>
      </c>
      <c r="I11" s="189">
        <v>8.8888888888888893</v>
      </c>
      <c r="J11" s="189">
        <v>2.2222222222222201</v>
      </c>
      <c r="K11" s="189">
        <v>0</v>
      </c>
      <c r="L11" s="189">
        <v>31.1111111111111</v>
      </c>
      <c r="M11" s="190">
        <v>0</v>
      </c>
      <c r="N11" s="189">
        <v>88.8888888888889</v>
      </c>
      <c r="O11" s="189">
        <v>0</v>
      </c>
      <c r="P11" s="189">
        <v>13.3333333333333</v>
      </c>
      <c r="Q11" s="189">
        <v>0</v>
      </c>
      <c r="R11" s="189">
        <v>0</v>
      </c>
      <c r="S11" s="189">
        <v>6.6666666666666696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'3 Total Youth Part'!C12</f>
        <v>20</v>
      </c>
      <c r="C12" s="188">
        <v>85</v>
      </c>
      <c r="D12" s="189">
        <v>5</v>
      </c>
      <c r="E12" s="190">
        <v>10</v>
      </c>
      <c r="F12" s="190">
        <v>45</v>
      </c>
      <c r="G12" s="189">
        <v>25</v>
      </c>
      <c r="H12" s="189">
        <v>5</v>
      </c>
      <c r="I12" s="189">
        <v>0</v>
      </c>
      <c r="J12" s="189">
        <v>80</v>
      </c>
      <c r="K12" s="189">
        <v>0</v>
      </c>
      <c r="L12" s="189">
        <v>25</v>
      </c>
      <c r="M12" s="193">
        <v>0</v>
      </c>
      <c r="N12" s="189">
        <v>50</v>
      </c>
      <c r="O12" s="189">
        <v>5</v>
      </c>
      <c r="P12" s="189">
        <v>0</v>
      </c>
      <c r="Q12" s="189">
        <v>0</v>
      </c>
      <c r="R12" s="189">
        <v>5</v>
      </c>
      <c r="S12" s="189">
        <v>0</v>
      </c>
      <c r="T12" s="192">
        <v>15</v>
      </c>
      <c r="U12" s="28"/>
    </row>
    <row r="13" spans="1:24" s="29" customFormat="1" ht="21.95" customHeight="1" x14ac:dyDescent="0.2">
      <c r="A13" s="18" t="s">
        <v>41</v>
      </c>
      <c r="B13" s="187">
        <f>'3 Total Youth Part'!C13</f>
        <v>31</v>
      </c>
      <c r="C13" s="188">
        <v>74.193548387096797</v>
      </c>
      <c r="D13" s="189">
        <v>16.129032258064498</v>
      </c>
      <c r="E13" s="190">
        <v>9.67741935483871</v>
      </c>
      <c r="F13" s="190">
        <v>67.741935483871003</v>
      </c>
      <c r="G13" s="189">
        <v>25.806451612903199</v>
      </c>
      <c r="H13" s="189">
        <v>16.129032258064498</v>
      </c>
      <c r="I13" s="189">
        <v>19.354838709677399</v>
      </c>
      <c r="J13" s="189">
        <v>38.709677419354797</v>
      </c>
      <c r="K13" s="189">
        <v>51.612903225806399</v>
      </c>
      <c r="L13" s="189">
        <v>41.935483870967701</v>
      </c>
      <c r="M13" s="190">
        <v>22.580645161290299</v>
      </c>
      <c r="N13" s="189">
        <v>9.67741935483871</v>
      </c>
      <c r="O13" s="191">
        <v>0</v>
      </c>
      <c r="P13" s="189">
        <v>12.9032258064516</v>
      </c>
      <c r="Q13" s="189">
        <v>0</v>
      </c>
      <c r="R13" s="189">
        <v>0</v>
      </c>
      <c r="S13" s="189">
        <v>0</v>
      </c>
      <c r="T13" s="192">
        <v>22.580645161290299</v>
      </c>
      <c r="U13" s="28"/>
    </row>
    <row r="14" spans="1:24" s="29" customFormat="1" ht="21.95" customHeight="1" x14ac:dyDescent="0.2">
      <c r="A14" s="18" t="s">
        <v>42</v>
      </c>
      <c r="B14" s="187">
        <f>'3 Total Youth Part'!C14</f>
        <v>43</v>
      </c>
      <c r="C14" s="188">
        <v>34.883720930232599</v>
      </c>
      <c r="D14" s="189">
        <v>48.837209302325597</v>
      </c>
      <c r="E14" s="190">
        <v>16.2790697674419</v>
      </c>
      <c r="F14" s="190">
        <v>41.860465116279101</v>
      </c>
      <c r="G14" s="189">
        <v>39.534883720930203</v>
      </c>
      <c r="H14" s="189">
        <v>46.511627906976699</v>
      </c>
      <c r="I14" s="189">
        <v>0</v>
      </c>
      <c r="J14" s="189">
        <v>11.6279069767442</v>
      </c>
      <c r="K14" s="189">
        <v>9.3023255813953494</v>
      </c>
      <c r="L14" s="189">
        <v>46.511627906976699</v>
      </c>
      <c r="M14" s="193">
        <v>2.32558139534884</v>
      </c>
      <c r="N14" s="189">
        <v>39.534883720930203</v>
      </c>
      <c r="O14" s="189">
        <v>4.6511627906976702</v>
      </c>
      <c r="P14" s="189">
        <v>13.953488372093</v>
      </c>
      <c r="Q14" s="189">
        <v>0</v>
      </c>
      <c r="R14" s="189">
        <v>18.604651162790699</v>
      </c>
      <c r="S14" s="189">
        <v>13.953488372093</v>
      </c>
      <c r="T14" s="192">
        <v>0</v>
      </c>
      <c r="U14" s="28"/>
    </row>
    <row r="15" spans="1:24" s="29" customFormat="1" ht="21.95" customHeight="1" x14ac:dyDescent="0.2">
      <c r="A15" s="18" t="s">
        <v>43</v>
      </c>
      <c r="B15" s="187">
        <f>'3 Total Youth Part'!C15</f>
        <v>289</v>
      </c>
      <c r="C15" s="188">
        <v>75.432525951557096</v>
      </c>
      <c r="D15" s="189">
        <v>16.955017301038101</v>
      </c>
      <c r="E15" s="190">
        <v>7.6124567474048401</v>
      </c>
      <c r="F15" s="190">
        <v>53.633217993079597</v>
      </c>
      <c r="G15" s="189">
        <v>64.013840830449794</v>
      </c>
      <c r="H15" s="189">
        <v>12.4567474048443</v>
      </c>
      <c r="I15" s="189">
        <v>0.34602076124567499</v>
      </c>
      <c r="J15" s="189">
        <v>13.1487889273356</v>
      </c>
      <c r="K15" s="189">
        <v>42.214532871972303</v>
      </c>
      <c r="L15" s="189">
        <v>47.404844290657401</v>
      </c>
      <c r="M15" s="190">
        <v>1.0380622837370199</v>
      </c>
      <c r="N15" s="189">
        <v>97.231833910034595</v>
      </c>
      <c r="O15" s="189">
        <v>0.69204152249134998</v>
      </c>
      <c r="P15" s="189">
        <v>9.3425605536332199</v>
      </c>
      <c r="Q15" s="189">
        <v>0</v>
      </c>
      <c r="R15" s="189">
        <v>8.3044982698961896</v>
      </c>
      <c r="S15" s="189">
        <v>3.4602076124567498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'3 Total Youth Part'!C16</f>
        <v>24</v>
      </c>
      <c r="C16" s="188">
        <v>33.3333333333333</v>
      </c>
      <c r="D16" s="189">
        <v>33.3333333333333</v>
      </c>
      <c r="E16" s="190">
        <v>33.3333333333333</v>
      </c>
      <c r="F16" s="190">
        <v>50</v>
      </c>
      <c r="G16" s="189">
        <v>58.3333333333333</v>
      </c>
      <c r="H16" s="189">
        <v>37.5</v>
      </c>
      <c r="I16" s="189">
        <v>4.1666666666666696</v>
      </c>
      <c r="J16" s="189">
        <v>29.1666666666667</v>
      </c>
      <c r="K16" s="189">
        <v>20.8333333333333</v>
      </c>
      <c r="L16" s="189">
        <v>0</v>
      </c>
      <c r="M16" s="190">
        <v>4.1666666666666696</v>
      </c>
      <c r="N16" s="189">
        <v>0</v>
      </c>
      <c r="O16" s="189">
        <v>4.1666666666666696</v>
      </c>
      <c r="P16" s="189">
        <v>4.1666666666666696</v>
      </c>
      <c r="Q16" s="191">
        <v>0</v>
      </c>
      <c r="R16" s="189">
        <v>4.1666666666666696</v>
      </c>
      <c r="S16" s="189">
        <v>4.1666666666666696</v>
      </c>
      <c r="T16" s="192">
        <v>83.3333333333333</v>
      </c>
      <c r="U16" s="28"/>
    </row>
    <row r="17" spans="1:28" s="29" customFormat="1" ht="21.95" customHeight="1" x14ac:dyDescent="0.2">
      <c r="A17" s="18" t="s">
        <v>45</v>
      </c>
      <c r="B17" s="187">
        <f>'3 Total Youth Part'!C17</f>
        <v>17</v>
      </c>
      <c r="C17" s="188">
        <v>23.529411764705898</v>
      </c>
      <c r="D17" s="189">
        <v>41.176470588235297</v>
      </c>
      <c r="E17" s="190">
        <v>35.294117647058798</v>
      </c>
      <c r="F17" s="190">
        <v>41.176470588235297</v>
      </c>
      <c r="G17" s="189">
        <v>29.411764705882401</v>
      </c>
      <c r="H17" s="189">
        <v>52.941176470588204</v>
      </c>
      <c r="I17" s="189">
        <v>11.764705882352899</v>
      </c>
      <c r="J17" s="189">
        <v>52.941176470588204</v>
      </c>
      <c r="K17" s="189">
        <v>0</v>
      </c>
      <c r="L17" s="189">
        <v>5.8823529411764701</v>
      </c>
      <c r="M17" s="190">
        <v>5.8823529411764701</v>
      </c>
      <c r="N17" s="189">
        <v>11.764705882352899</v>
      </c>
      <c r="O17" s="189">
        <v>0</v>
      </c>
      <c r="P17" s="189">
        <v>35.294117647058798</v>
      </c>
      <c r="Q17" s="191">
        <v>5.8823529411764701</v>
      </c>
      <c r="R17" s="189">
        <v>17.647058823529399</v>
      </c>
      <c r="S17" s="189">
        <v>17.647058823529399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'3 Total Youth Part'!C18</f>
        <v>96</v>
      </c>
      <c r="C18" s="188">
        <v>57.2916666666667</v>
      </c>
      <c r="D18" s="189">
        <v>26.0416666666667</v>
      </c>
      <c r="E18" s="190">
        <v>16.6666666666667</v>
      </c>
      <c r="F18" s="190">
        <v>41.6666666666667</v>
      </c>
      <c r="G18" s="189">
        <v>46.875</v>
      </c>
      <c r="H18" s="189">
        <v>18.75</v>
      </c>
      <c r="I18" s="189">
        <v>1.0416666666666701</v>
      </c>
      <c r="J18" s="189">
        <v>59.375</v>
      </c>
      <c r="K18" s="189">
        <v>13.5416666666667</v>
      </c>
      <c r="L18" s="189">
        <v>35.4166666666667</v>
      </c>
      <c r="M18" s="190">
        <v>1.0416666666666701</v>
      </c>
      <c r="N18" s="189">
        <v>8.3333333333333304</v>
      </c>
      <c r="O18" s="191">
        <v>1.0416666666666701</v>
      </c>
      <c r="P18" s="189">
        <v>20.8333333333333</v>
      </c>
      <c r="Q18" s="189">
        <v>1.0416666666666701</v>
      </c>
      <c r="R18" s="189">
        <v>3.125</v>
      </c>
      <c r="S18" s="189">
        <v>11.4583333333333</v>
      </c>
      <c r="T18" s="192">
        <v>7.2916666666666696</v>
      </c>
      <c r="U18" s="28"/>
    </row>
    <row r="19" spans="1:28" s="29" customFormat="1" ht="21.95" customHeight="1" x14ac:dyDescent="0.2">
      <c r="A19" s="18" t="s">
        <v>47</v>
      </c>
      <c r="B19" s="187">
        <f>'3 Total Youth Part'!C19</f>
        <v>35</v>
      </c>
      <c r="C19" s="188">
        <v>25.714285714285701</v>
      </c>
      <c r="D19" s="189">
        <v>37.142857142857103</v>
      </c>
      <c r="E19" s="190">
        <v>37.142857142857103</v>
      </c>
      <c r="F19" s="190">
        <v>62.857142857142897</v>
      </c>
      <c r="G19" s="189">
        <v>57.142857142857103</v>
      </c>
      <c r="H19" s="189">
        <v>17.1428571428571</v>
      </c>
      <c r="I19" s="191">
        <v>2.8571428571428599</v>
      </c>
      <c r="J19" s="189">
        <v>22.8571428571429</v>
      </c>
      <c r="K19" s="189">
        <v>0</v>
      </c>
      <c r="L19" s="189">
        <v>37.142857142857103</v>
      </c>
      <c r="M19" s="193">
        <v>5.71428571428571</v>
      </c>
      <c r="N19" s="189">
        <v>74.285714285714306</v>
      </c>
      <c r="O19" s="189">
        <v>0</v>
      </c>
      <c r="P19" s="189">
        <v>34.285714285714299</v>
      </c>
      <c r="Q19" s="189">
        <v>8.5714285714285694</v>
      </c>
      <c r="R19" s="191">
        <v>20</v>
      </c>
      <c r="S19" s="189">
        <v>28.571428571428601</v>
      </c>
      <c r="T19" s="192">
        <v>2.8571428571428599</v>
      </c>
      <c r="U19" s="28"/>
    </row>
    <row r="20" spans="1:28" s="29" customFormat="1" ht="21.95" customHeight="1" x14ac:dyDescent="0.2">
      <c r="A20" s="18" t="s">
        <v>48</v>
      </c>
      <c r="B20" s="187">
        <f>'3 Total Youth Part'!C20</f>
        <v>59</v>
      </c>
      <c r="C20" s="188">
        <v>72.881355932203405</v>
      </c>
      <c r="D20" s="189">
        <v>18.644067796610202</v>
      </c>
      <c r="E20" s="190">
        <v>8.4745762711864394</v>
      </c>
      <c r="F20" s="190">
        <v>52.542372881355902</v>
      </c>
      <c r="G20" s="189">
        <v>47.457627118644098</v>
      </c>
      <c r="H20" s="189">
        <v>22.033898305084701</v>
      </c>
      <c r="I20" s="189">
        <v>5.0847457627118597</v>
      </c>
      <c r="J20" s="189">
        <v>37.288135593220296</v>
      </c>
      <c r="K20" s="189">
        <v>0</v>
      </c>
      <c r="L20" s="189">
        <v>89.830508474576305</v>
      </c>
      <c r="M20" s="190">
        <v>3.3898305084745801</v>
      </c>
      <c r="N20" s="189">
        <v>67.796610169491501</v>
      </c>
      <c r="O20" s="189">
        <v>0</v>
      </c>
      <c r="P20" s="189">
        <v>13.559322033898299</v>
      </c>
      <c r="Q20" s="189">
        <v>1.6949152542372901</v>
      </c>
      <c r="R20" s="189">
        <v>1.6949152542372901</v>
      </c>
      <c r="S20" s="189">
        <v>5.0847457627118597</v>
      </c>
      <c r="T20" s="192">
        <v>5.0847457627118597</v>
      </c>
      <c r="U20" s="28"/>
    </row>
    <row r="21" spans="1:28" s="29" customFormat="1" ht="21.95" customHeight="1" thickBot="1" x14ac:dyDescent="0.25">
      <c r="A21" s="49" t="s">
        <v>49</v>
      </c>
      <c r="B21" s="194">
        <f>'3 Total Youth Part'!C21</f>
        <v>69</v>
      </c>
      <c r="C21" s="195">
        <v>36.231884057971001</v>
      </c>
      <c r="D21" s="196">
        <v>39.130434782608702</v>
      </c>
      <c r="E21" s="197">
        <v>24.6376811594203</v>
      </c>
      <c r="F21" s="197">
        <v>34.7826086956522</v>
      </c>
      <c r="G21" s="196">
        <v>26.086956521739101</v>
      </c>
      <c r="H21" s="196">
        <v>33.3333333333333</v>
      </c>
      <c r="I21" s="198">
        <v>0</v>
      </c>
      <c r="J21" s="196">
        <v>68.115942028985501</v>
      </c>
      <c r="K21" s="196">
        <v>11.5942028985507</v>
      </c>
      <c r="L21" s="196">
        <v>28.985507246376802</v>
      </c>
      <c r="M21" s="199">
        <v>10.144927536231901</v>
      </c>
      <c r="N21" s="196">
        <v>1.4492753623188399</v>
      </c>
      <c r="O21" s="196">
        <v>1.4492753623188399</v>
      </c>
      <c r="P21" s="196">
        <v>14.492753623188401</v>
      </c>
      <c r="Q21" s="196">
        <v>1.4492753623188399</v>
      </c>
      <c r="R21" s="196">
        <v>7.2463768115942004</v>
      </c>
      <c r="S21" s="198">
        <v>7.2463768115942004</v>
      </c>
      <c r="T21" s="200">
        <v>4.3478260869565197</v>
      </c>
      <c r="U21" s="28"/>
    </row>
    <row r="22" spans="1:28" s="29" customFormat="1" ht="21.95" customHeight="1" thickBot="1" x14ac:dyDescent="0.25">
      <c r="A22" s="201" t="s">
        <v>50</v>
      </c>
      <c r="B22" s="208">
        <f>SUM(B6:B21)</f>
        <v>916</v>
      </c>
      <c r="C22" s="209">
        <v>56.550218340611401</v>
      </c>
      <c r="D22" s="210">
        <v>27.074235807860301</v>
      </c>
      <c r="E22" s="211">
        <v>16.3755458515284</v>
      </c>
      <c r="F22" s="211">
        <v>50.873362445414799</v>
      </c>
      <c r="G22" s="210">
        <v>43.449781659388599</v>
      </c>
      <c r="H22" s="210">
        <v>27.074235807860301</v>
      </c>
      <c r="I22" s="210">
        <v>2.7292576419214001</v>
      </c>
      <c r="J22" s="210">
        <v>29.585152838427899</v>
      </c>
      <c r="K22" s="210">
        <v>18.5589519650655</v>
      </c>
      <c r="L22" s="210">
        <v>45.851528384279497</v>
      </c>
      <c r="M22" s="211">
        <v>3.3842794759825301</v>
      </c>
      <c r="N22" s="210">
        <v>49.017467248908297</v>
      </c>
      <c r="O22" s="210">
        <v>1.85589519650655</v>
      </c>
      <c r="P22" s="210">
        <v>14.519650655021801</v>
      </c>
      <c r="Q22" s="210">
        <v>1.4192139737991301</v>
      </c>
      <c r="R22" s="210">
        <v>7.2052401746724897</v>
      </c>
      <c r="S22" s="210">
        <v>8.5152838427947604</v>
      </c>
      <c r="T22" s="212">
        <v>5.6768558951965096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26" t="s">
        <v>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8"/>
      <c r="O1" s="13"/>
      <c r="P1" s="13"/>
    </row>
    <row r="2" spans="1:18" ht="20.100000000000001" customHeight="1" x14ac:dyDescent="0.2">
      <c r="A2" s="235" t="s">
        <v>90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</row>
    <row r="3" spans="1:18" ht="20.100000000000001" customHeight="1" thickBot="1" x14ac:dyDescent="0.25">
      <c r="A3" s="232" t="s">
        <v>17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4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0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0</v>
      </c>
      <c r="C7" s="32">
        <v>2</v>
      </c>
      <c r="D7" s="41">
        <f>IF(B7&gt;0,C7/B7,0)</f>
        <v>0</v>
      </c>
      <c r="E7" s="34">
        <v>2</v>
      </c>
      <c r="F7" s="35">
        <v>2</v>
      </c>
      <c r="G7" s="32">
        <v>0</v>
      </c>
      <c r="H7" s="32">
        <v>0</v>
      </c>
      <c r="I7" s="36">
        <v>0</v>
      </c>
      <c r="J7" s="35">
        <v>1</v>
      </c>
      <c r="K7" s="36">
        <v>2</v>
      </c>
      <c r="L7" s="37">
        <v>2</v>
      </c>
      <c r="M7" s="36">
        <v>2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0</v>
      </c>
      <c r="C8" s="40">
        <v>0</v>
      </c>
      <c r="D8" s="41">
        <f t="shared" ref="D8:D20" si="0">IF(B8&gt;0,C8/B8,0)</f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0</v>
      </c>
      <c r="C9" s="40">
        <v>0</v>
      </c>
      <c r="D9" s="41">
        <f t="shared" si="0"/>
        <v>0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0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40">
        <v>0</v>
      </c>
      <c r="D10" s="41">
        <f t="shared" si="0"/>
        <v>0</v>
      </c>
      <c r="E10" s="42">
        <v>0</v>
      </c>
      <c r="F10" s="43">
        <v>0</v>
      </c>
      <c r="G10" s="40">
        <v>0</v>
      </c>
      <c r="H10" s="43">
        <v>0</v>
      </c>
      <c r="I10" s="44">
        <v>0</v>
      </c>
      <c r="J10" s="43">
        <v>0</v>
      </c>
      <c r="K10" s="44">
        <v>0</v>
      </c>
      <c r="L10" s="45">
        <v>0</v>
      </c>
      <c r="M10" s="44">
        <v>0</v>
      </c>
      <c r="N10" s="46">
        <v>0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40">
        <v>0</v>
      </c>
      <c r="D11" s="41">
        <f t="shared" si="0"/>
        <v>0</v>
      </c>
      <c r="E11" s="42">
        <v>0</v>
      </c>
      <c r="F11" s="43">
        <v>0</v>
      </c>
      <c r="G11" s="40">
        <v>0</v>
      </c>
      <c r="H11" s="43">
        <v>0</v>
      </c>
      <c r="I11" s="44">
        <v>0</v>
      </c>
      <c r="J11" s="43">
        <v>0</v>
      </c>
      <c r="K11" s="44">
        <v>0</v>
      </c>
      <c r="L11" s="45">
        <v>0</v>
      </c>
      <c r="M11" s="44">
        <v>0</v>
      </c>
      <c r="N11" s="46">
        <v>0</v>
      </c>
      <c r="O11" s="28"/>
    </row>
    <row r="12" spans="1:18" s="29" customFormat="1" ht="20.100000000000001" customHeight="1" x14ac:dyDescent="0.2">
      <c r="A12" s="18" t="s">
        <v>40</v>
      </c>
      <c r="B12" s="39">
        <v>0</v>
      </c>
      <c r="C12" s="40">
        <v>0</v>
      </c>
      <c r="D12" s="41">
        <f t="shared" si="0"/>
        <v>0</v>
      </c>
      <c r="E12" s="39">
        <v>0</v>
      </c>
      <c r="F12" s="43">
        <v>0</v>
      </c>
      <c r="G12" s="40">
        <v>0</v>
      </c>
      <c r="H12" s="43">
        <v>0</v>
      </c>
      <c r="I12" s="44">
        <v>0</v>
      </c>
      <c r="J12" s="40">
        <v>0</v>
      </c>
      <c r="K12" s="47">
        <v>0</v>
      </c>
      <c r="L12" s="45">
        <v>0</v>
      </c>
      <c r="M12" s="44">
        <v>0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30</v>
      </c>
      <c r="C13" s="40">
        <v>16</v>
      </c>
      <c r="D13" s="41">
        <f t="shared" si="0"/>
        <v>0.53333333333333333</v>
      </c>
      <c r="E13" s="42">
        <v>16</v>
      </c>
      <c r="F13" s="43">
        <v>16</v>
      </c>
      <c r="G13" s="40">
        <v>16</v>
      </c>
      <c r="H13" s="43">
        <v>16</v>
      </c>
      <c r="I13" s="44">
        <v>16</v>
      </c>
      <c r="J13" s="43">
        <v>16</v>
      </c>
      <c r="K13" s="44">
        <v>16</v>
      </c>
      <c r="L13" s="45">
        <v>16</v>
      </c>
      <c r="M13" s="44">
        <v>16</v>
      </c>
      <c r="N13" s="46">
        <v>16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40">
        <v>7</v>
      </c>
      <c r="D14" s="41">
        <f t="shared" si="0"/>
        <v>0</v>
      </c>
      <c r="E14" s="42">
        <v>7</v>
      </c>
      <c r="F14" s="43">
        <v>0</v>
      </c>
      <c r="G14" s="40">
        <v>1</v>
      </c>
      <c r="H14" s="43">
        <v>2</v>
      </c>
      <c r="I14" s="44">
        <v>2</v>
      </c>
      <c r="J14" s="43">
        <v>2</v>
      </c>
      <c r="K14" s="44">
        <v>1</v>
      </c>
      <c r="L14" s="45">
        <v>1</v>
      </c>
      <c r="M14" s="44">
        <v>0</v>
      </c>
      <c r="N14" s="46">
        <v>1</v>
      </c>
      <c r="O14" s="28"/>
    </row>
    <row r="15" spans="1:18" s="29" customFormat="1" ht="20.100000000000001" customHeight="1" x14ac:dyDescent="0.2">
      <c r="A15" s="18" t="s">
        <v>43</v>
      </c>
      <c r="B15" s="39">
        <v>149</v>
      </c>
      <c r="C15" s="40">
        <v>125</v>
      </c>
      <c r="D15" s="41">
        <f t="shared" si="0"/>
        <v>0.83892617449664431</v>
      </c>
      <c r="E15" s="42">
        <v>123</v>
      </c>
      <c r="F15" s="43">
        <v>1</v>
      </c>
      <c r="G15" s="40">
        <v>101</v>
      </c>
      <c r="H15" s="43">
        <v>95</v>
      </c>
      <c r="I15" s="44">
        <v>92</v>
      </c>
      <c r="J15" s="43">
        <v>88</v>
      </c>
      <c r="K15" s="44">
        <v>72</v>
      </c>
      <c r="L15" s="45">
        <v>89</v>
      </c>
      <c r="M15" s="44">
        <v>87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39</v>
      </c>
      <c r="C16" s="40">
        <v>6</v>
      </c>
      <c r="D16" s="41">
        <f t="shared" si="0"/>
        <v>0.15384615384615385</v>
      </c>
      <c r="E16" s="42">
        <v>5</v>
      </c>
      <c r="F16" s="43">
        <v>0</v>
      </c>
      <c r="G16" s="40">
        <v>5</v>
      </c>
      <c r="H16" s="43">
        <v>5</v>
      </c>
      <c r="I16" s="44">
        <v>5</v>
      </c>
      <c r="J16" s="43">
        <v>6</v>
      </c>
      <c r="K16" s="44">
        <v>5</v>
      </c>
      <c r="L16" s="45">
        <v>5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12</v>
      </c>
      <c r="C17" s="40">
        <v>0</v>
      </c>
      <c r="D17" s="41">
        <f t="shared" si="0"/>
        <v>0</v>
      </c>
      <c r="E17" s="42">
        <v>0</v>
      </c>
      <c r="F17" s="43">
        <v>0</v>
      </c>
      <c r="G17" s="40">
        <v>0</v>
      </c>
      <c r="H17" s="43">
        <v>0</v>
      </c>
      <c r="I17" s="44">
        <v>0</v>
      </c>
      <c r="J17" s="43">
        <v>0</v>
      </c>
      <c r="K17" s="44">
        <v>0</v>
      </c>
      <c r="L17" s="45">
        <v>0</v>
      </c>
      <c r="M17" s="44">
        <v>0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27</v>
      </c>
      <c r="C18" s="40">
        <v>15</v>
      </c>
      <c r="D18" s="41">
        <f t="shared" si="0"/>
        <v>0.55555555555555558</v>
      </c>
      <c r="E18" s="42">
        <v>14</v>
      </c>
      <c r="F18" s="43">
        <v>8</v>
      </c>
      <c r="G18" s="40">
        <v>6</v>
      </c>
      <c r="H18" s="43">
        <v>14</v>
      </c>
      <c r="I18" s="44">
        <v>14</v>
      </c>
      <c r="J18" s="43">
        <v>8</v>
      </c>
      <c r="K18" s="44">
        <v>6</v>
      </c>
      <c r="L18" s="45">
        <v>9</v>
      </c>
      <c r="M18" s="44">
        <v>14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40">
        <v>2</v>
      </c>
      <c r="D19" s="41">
        <f t="shared" si="0"/>
        <v>0</v>
      </c>
      <c r="E19" s="42">
        <v>2</v>
      </c>
      <c r="F19" s="43">
        <v>2</v>
      </c>
      <c r="G19" s="40">
        <v>1</v>
      </c>
      <c r="H19" s="43">
        <v>2</v>
      </c>
      <c r="I19" s="44">
        <v>0</v>
      </c>
      <c r="J19" s="43">
        <v>2</v>
      </c>
      <c r="K19" s="44">
        <v>2</v>
      </c>
      <c r="L19" s="45">
        <v>2</v>
      </c>
      <c r="M19" s="44">
        <v>2</v>
      </c>
      <c r="N19" s="46">
        <v>2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40">
        <v>0</v>
      </c>
      <c r="D20" s="41">
        <f t="shared" si="0"/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32</v>
      </c>
      <c r="C21" s="51">
        <v>12</v>
      </c>
      <c r="D21" s="52">
        <f>IF(B21&gt;0,C21/B21,0)</f>
        <v>0.375</v>
      </c>
      <c r="E21" s="53">
        <v>0</v>
      </c>
      <c r="F21" s="54">
        <v>2</v>
      </c>
      <c r="G21" s="51">
        <v>5</v>
      </c>
      <c r="H21" s="54">
        <v>1</v>
      </c>
      <c r="I21" s="55">
        <v>5</v>
      </c>
      <c r="J21" s="54">
        <v>5</v>
      </c>
      <c r="K21" s="55">
        <v>2</v>
      </c>
      <c r="L21" s="56">
        <v>0</v>
      </c>
      <c r="M21" s="55">
        <v>3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289</v>
      </c>
      <c r="C22" s="60">
        <f>SUM(C6:C21)</f>
        <v>185</v>
      </c>
      <c r="D22" s="61">
        <f t="shared" ref="D22" si="1">(C22/B22)</f>
        <v>0.64013840830449831</v>
      </c>
      <c r="E22" s="60">
        <f>SUM(E6:E21)</f>
        <v>169</v>
      </c>
      <c r="F22" s="60">
        <f t="shared" ref="F22:N22" si="2">SUM(F6:F21)</f>
        <v>31</v>
      </c>
      <c r="G22" s="60">
        <f t="shared" si="2"/>
        <v>135</v>
      </c>
      <c r="H22" s="60">
        <f t="shared" si="2"/>
        <v>135</v>
      </c>
      <c r="I22" s="60">
        <f t="shared" si="2"/>
        <v>134</v>
      </c>
      <c r="J22" s="60">
        <f t="shared" si="2"/>
        <v>128</v>
      </c>
      <c r="K22" s="60">
        <f t="shared" si="2"/>
        <v>106</v>
      </c>
      <c r="L22" s="60">
        <f t="shared" si="2"/>
        <v>124</v>
      </c>
      <c r="M22" s="60">
        <f t="shared" si="2"/>
        <v>124</v>
      </c>
      <c r="N22" s="62">
        <f t="shared" si="2"/>
        <v>19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18" s="66" customFormat="1" ht="21" customHeight="1" x14ac:dyDescent="0.2">
      <c r="A2" s="235" t="str">
        <f>'1 In School Youth Part'!$A$2</f>
        <v>FY26 QUARTER ENDING SEPTEMBER 30, 2025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18" s="66" customFormat="1" ht="18.75" customHeight="1" thickBot="1" x14ac:dyDescent="0.25">
      <c r="A3" s="232" t="s">
        <v>52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18" ht="16.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18" ht="56.2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44</v>
      </c>
      <c r="C6" s="20">
        <v>19</v>
      </c>
      <c r="D6" s="21">
        <f t="shared" ref="D6:D22" si="0">(C6/B6)</f>
        <v>0.43181818181818182</v>
      </c>
      <c r="E6" s="22">
        <v>0</v>
      </c>
      <c r="F6" s="23">
        <v>10</v>
      </c>
      <c r="G6" s="20">
        <v>18</v>
      </c>
      <c r="H6" s="20">
        <v>6</v>
      </c>
      <c r="I6" s="24">
        <v>6</v>
      </c>
      <c r="J6" s="23">
        <v>0</v>
      </c>
      <c r="K6" s="25">
        <v>0</v>
      </c>
      <c r="L6" s="26">
        <v>0</v>
      </c>
      <c r="M6" s="24">
        <v>18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85</v>
      </c>
      <c r="C7" s="32">
        <v>47</v>
      </c>
      <c r="D7" s="33">
        <f t="shared" si="0"/>
        <v>0.55294117647058827</v>
      </c>
      <c r="E7" s="34">
        <v>45</v>
      </c>
      <c r="F7" s="35">
        <v>20</v>
      </c>
      <c r="G7" s="32">
        <v>13</v>
      </c>
      <c r="H7" s="32">
        <v>17</v>
      </c>
      <c r="I7" s="36">
        <v>20</v>
      </c>
      <c r="J7" s="35">
        <v>30</v>
      </c>
      <c r="K7" s="36">
        <v>42</v>
      </c>
      <c r="L7" s="37">
        <v>46</v>
      </c>
      <c r="M7" s="36">
        <v>46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47</v>
      </c>
      <c r="C8" s="40">
        <v>15</v>
      </c>
      <c r="D8" s="41">
        <f t="shared" si="0"/>
        <v>0.31914893617021278</v>
      </c>
      <c r="E8" s="42">
        <v>3</v>
      </c>
      <c r="F8" s="43">
        <v>9</v>
      </c>
      <c r="G8" s="40">
        <v>3</v>
      </c>
      <c r="H8" s="43">
        <v>3</v>
      </c>
      <c r="I8" s="44">
        <v>4</v>
      </c>
      <c r="J8" s="43">
        <v>5</v>
      </c>
      <c r="K8" s="44">
        <v>3</v>
      </c>
      <c r="L8" s="45">
        <v>3</v>
      </c>
      <c r="M8" s="44">
        <v>9</v>
      </c>
      <c r="N8" s="46">
        <v>3</v>
      </c>
      <c r="O8" s="28"/>
    </row>
    <row r="9" spans="1:18" s="29" customFormat="1" ht="20.100000000000001" customHeight="1" x14ac:dyDescent="0.2">
      <c r="A9" s="18" t="s">
        <v>37</v>
      </c>
      <c r="B9" s="39">
        <v>70</v>
      </c>
      <c r="C9" s="40">
        <v>41</v>
      </c>
      <c r="D9" s="41">
        <f t="shared" si="0"/>
        <v>0.58571428571428574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2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84</v>
      </c>
      <c r="C10" s="40">
        <v>64</v>
      </c>
      <c r="D10" s="41">
        <f t="shared" si="0"/>
        <v>0.76190476190476186</v>
      </c>
      <c r="E10" s="42">
        <v>63</v>
      </c>
      <c r="F10" s="43">
        <v>63</v>
      </c>
      <c r="G10" s="40">
        <v>63</v>
      </c>
      <c r="H10" s="43">
        <v>63</v>
      </c>
      <c r="I10" s="44">
        <v>63</v>
      </c>
      <c r="J10" s="43">
        <v>64</v>
      </c>
      <c r="K10" s="44">
        <v>63</v>
      </c>
      <c r="L10" s="45">
        <v>63</v>
      </c>
      <c r="M10" s="44">
        <v>0</v>
      </c>
      <c r="N10" s="46">
        <v>63</v>
      </c>
      <c r="O10" s="28"/>
    </row>
    <row r="11" spans="1:18" s="29" customFormat="1" ht="20.100000000000001" customHeight="1" x14ac:dyDescent="0.2">
      <c r="A11" s="18" t="s">
        <v>39</v>
      </c>
      <c r="B11" s="39">
        <v>96</v>
      </c>
      <c r="C11" s="40">
        <v>45</v>
      </c>
      <c r="D11" s="41">
        <f t="shared" si="0"/>
        <v>0.46875</v>
      </c>
      <c r="E11" s="42">
        <v>39</v>
      </c>
      <c r="F11" s="43">
        <v>19</v>
      </c>
      <c r="G11" s="40">
        <v>38</v>
      </c>
      <c r="H11" s="43">
        <v>0</v>
      </c>
      <c r="I11" s="44">
        <v>24</v>
      </c>
      <c r="J11" s="43">
        <v>31</v>
      </c>
      <c r="K11" s="44">
        <v>38</v>
      </c>
      <c r="L11" s="45">
        <v>0</v>
      </c>
      <c r="M11" s="44">
        <v>38</v>
      </c>
      <c r="N11" s="46">
        <v>35</v>
      </c>
      <c r="O11" s="28"/>
    </row>
    <row r="12" spans="1:18" s="29" customFormat="1" ht="20.100000000000001" customHeight="1" x14ac:dyDescent="0.2">
      <c r="A12" s="18" t="s">
        <v>40</v>
      </c>
      <c r="B12" s="39">
        <v>55</v>
      </c>
      <c r="C12" s="40">
        <v>20</v>
      </c>
      <c r="D12" s="41">
        <f t="shared" si="0"/>
        <v>0.36363636363636365</v>
      </c>
      <c r="E12" s="39">
        <v>8</v>
      </c>
      <c r="F12" s="43">
        <v>9</v>
      </c>
      <c r="G12" s="40">
        <v>9</v>
      </c>
      <c r="H12" s="43">
        <v>1</v>
      </c>
      <c r="I12" s="44">
        <v>3</v>
      </c>
      <c r="J12" s="40">
        <v>11</v>
      </c>
      <c r="K12" s="47">
        <v>9</v>
      </c>
      <c r="L12" s="45">
        <v>9</v>
      </c>
      <c r="M12" s="44">
        <v>8</v>
      </c>
      <c r="N12" s="48">
        <v>12</v>
      </c>
      <c r="O12" s="28"/>
    </row>
    <row r="13" spans="1:18" s="29" customFormat="1" ht="20.100000000000001" customHeight="1" x14ac:dyDescent="0.2">
      <c r="A13" s="18" t="s">
        <v>41</v>
      </c>
      <c r="B13" s="39">
        <v>42</v>
      </c>
      <c r="C13" s="40">
        <v>15</v>
      </c>
      <c r="D13" s="41">
        <f t="shared" si="0"/>
        <v>0.35714285714285715</v>
      </c>
      <c r="E13" s="42">
        <v>14</v>
      </c>
      <c r="F13" s="43">
        <v>14</v>
      </c>
      <c r="G13" s="40">
        <v>14</v>
      </c>
      <c r="H13" s="43">
        <v>4</v>
      </c>
      <c r="I13" s="44">
        <v>14</v>
      </c>
      <c r="J13" s="43">
        <v>14</v>
      </c>
      <c r="K13" s="44">
        <v>14</v>
      </c>
      <c r="L13" s="45">
        <v>14</v>
      </c>
      <c r="M13" s="44">
        <v>14</v>
      </c>
      <c r="N13" s="46">
        <v>14</v>
      </c>
      <c r="O13" s="28"/>
    </row>
    <row r="14" spans="1:18" s="29" customFormat="1" ht="20.100000000000001" customHeight="1" x14ac:dyDescent="0.2">
      <c r="A14" s="18" t="s">
        <v>42</v>
      </c>
      <c r="B14" s="39">
        <v>102</v>
      </c>
      <c r="C14" s="40">
        <v>36</v>
      </c>
      <c r="D14" s="41">
        <f t="shared" si="0"/>
        <v>0.35294117647058826</v>
      </c>
      <c r="E14" s="42">
        <v>33</v>
      </c>
      <c r="F14" s="43">
        <v>7</v>
      </c>
      <c r="G14" s="40">
        <v>23</v>
      </c>
      <c r="H14" s="43">
        <v>22</v>
      </c>
      <c r="I14" s="44">
        <v>26</v>
      </c>
      <c r="J14" s="43">
        <v>27</v>
      </c>
      <c r="K14" s="44">
        <v>23</v>
      </c>
      <c r="L14" s="45">
        <v>25</v>
      </c>
      <c r="M14" s="44">
        <v>6</v>
      </c>
      <c r="N14" s="46">
        <v>20</v>
      </c>
      <c r="O14" s="28"/>
    </row>
    <row r="15" spans="1:18" s="29" customFormat="1" ht="20.100000000000001" customHeight="1" x14ac:dyDescent="0.2">
      <c r="A15" s="18" t="s">
        <v>43</v>
      </c>
      <c r="B15" s="39">
        <v>220</v>
      </c>
      <c r="C15" s="40">
        <v>164</v>
      </c>
      <c r="D15" s="41">
        <f t="shared" si="0"/>
        <v>0.74545454545454548</v>
      </c>
      <c r="E15" s="42">
        <v>150</v>
      </c>
      <c r="F15" s="43">
        <v>139</v>
      </c>
      <c r="G15" s="40">
        <v>106</v>
      </c>
      <c r="H15" s="43">
        <v>43</v>
      </c>
      <c r="I15" s="44">
        <v>95</v>
      </c>
      <c r="J15" s="43">
        <v>90</v>
      </c>
      <c r="K15" s="44">
        <v>49</v>
      </c>
      <c r="L15" s="45">
        <v>97</v>
      </c>
      <c r="M15" s="44">
        <v>85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70</v>
      </c>
      <c r="C16" s="40">
        <v>18</v>
      </c>
      <c r="D16" s="41">
        <f t="shared" si="0"/>
        <v>0.25714285714285712</v>
      </c>
      <c r="E16" s="42">
        <v>0</v>
      </c>
      <c r="F16" s="43">
        <v>0</v>
      </c>
      <c r="G16" s="40">
        <v>5</v>
      </c>
      <c r="H16" s="43">
        <v>5</v>
      </c>
      <c r="I16" s="44">
        <v>5</v>
      </c>
      <c r="J16" s="43">
        <v>15</v>
      </c>
      <c r="K16" s="44">
        <v>5</v>
      </c>
      <c r="L16" s="45">
        <v>5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66</v>
      </c>
      <c r="C17" s="40">
        <v>17</v>
      </c>
      <c r="D17" s="41">
        <f t="shared" si="0"/>
        <v>0.25757575757575757</v>
      </c>
      <c r="E17" s="42">
        <v>3</v>
      </c>
      <c r="F17" s="43">
        <v>0</v>
      </c>
      <c r="G17" s="40">
        <v>6</v>
      </c>
      <c r="H17" s="43">
        <v>0</v>
      </c>
      <c r="I17" s="44">
        <v>9</v>
      </c>
      <c r="J17" s="43">
        <v>17</v>
      </c>
      <c r="K17" s="44">
        <v>3</v>
      </c>
      <c r="L17" s="45">
        <v>0</v>
      </c>
      <c r="M17" s="44">
        <v>3</v>
      </c>
      <c r="N17" s="46">
        <v>2</v>
      </c>
      <c r="O17" s="28"/>
    </row>
    <row r="18" spans="1:22" s="29" customFormat="1" ht="20.100000000000001" customHeight="1" x14ac:dyDescent="0.2">
      <c r="A18" s="18" t="s">
        <v>46</v>
      </c>
      <c r="B18" s="39">
        <v>127</v>
      </c>
      <c r="C18" s="40">
        <v>81</v>
      </c>
      <c r="D18" s="41">
        <f t="shared" si="0"/>
        <v>0.63779527559055116</v>
      </c>
      <c r="E18" s="42">
        <v>62</v>
      </c>
      <c r="F18" s="43">
        <v>34</v>
      </c>
      <c r="G18" s="40">
        <v>15</v>
      </c>
      <c r="H18" s="43">
        <v>47</v>
      </c>
      <c r="I18" s="44">
        <v>47</v>
      </c>
      <c r="J18" s="43">
        <v>33</v>
      </c>
      <c r="K18" s="44">
        <v>10</v>
      </c>
      <c r="L18" s="45">
        <v>19</v>
      </c>
      <c r="M18" s="44">
        <v>19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75</v>
      </c>
      <c r="C19" s="40">
        <v>33</v>
      </c>
      <c r="D19" s="41">
        <f t="shared" si="0"/>
        <v>0.44</v>
      </c>
      <c r="E19" s="42">
        <v>32</v>
      </c>
      <c r="F19" s="43">
        <v>32</v>
      </c>
      <c r="G19" s="40">
        <v>30</v>
      </c>
      <c r="H19" s="43">
        <v>32</v>
      </c>
      <c r="I19" s="44">
        <v>0</v>
      </c>
      <c r="J19" s="43">
        <v>32</v>
      </c>
      <c r="K19" s="44">
        <v>32</v>
      </c>
      <c r="L19" s="45">
        <v>32</v>
      </c>
      <c r="M19" s="44">
        <v>32</v>
      </c>
      <c r="N19" s="46">
        <v>32</v>
      </c>
      <c r="O19" s="28"/>
    </row>
    <row r="20" spans="1:22" s="29" customFormat="1" ht="20.100000000000001" customHeight="1" x14ac:dyDescent="0.2">
      <c r="A20" s="18" t="s">
        <v>48</v>
      </c>
      <c r="B20" s="39">
        <v>67</v>
      </c>
      <c r="C20" s="40">
        <v>59</v>
      </c>
      <c r="D20" s="41">
        <f t="shared" si="0"/>
        <v>0.88059701492537312</v>
      </c>
      <c r="E20" s="42">
        <v>59</v>
      </c>
      <c r="F20" s="43">
        <v>56</v>
      </c>
      <c r="G20" s="40">
        <v>55</v>
      </c>
      <c r="H20" s="43">
        <v>57</v>
      </c>
      <c r="I20" s="44">
        <v>57</v>
      </c>
      <c r="J20" s="43">
        <v>44</v>
      </c>
      <c r="K20" s="44">
        <v>58</v>
      </c>
      <c r="L20" s="45">
        <v>36</v>
      </c>
      <c r="M20" s="44">
        <v>55</v>
      </c>
      <c r="N20" s="46">
        <v>52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118</v>
      </c>
      <c r="C21" s="51">
        <v>57</v>
      </c>
      <c r="D21" s="52">
        <f t="shared" si="0"/>
        <v>0.48305084745762711</v>
      </c>
      <c r="E21" s="53">
        <v>12</v>
      </c>
      <c r="F21" s="54">
        <v>16</v>
      </c>
      <c r="G21" s="51">
        <v>20</v>
      </c>
      <c r="H21" s="54">
        <v>11</v>
      </c>
      <c r="I21" s="55">
        <v>19</v>
      </c>
      <c r="J21" s="54">
        <v>22</v>
      </c>
      <c r="K21" s="55">
        <v>16</v>
      </c>
      <c r="L21" s="56">
        <v>0</v>
      </c>
      <c r="M21" s="55">
        <v>3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1368</v>
      </c>
      <c r="C22" s="60">
        <f>SUM(C6:C21)</f>
        <v>731</v>
      </c>
      <c r="D22" s="61">
        <f t="shared" si="0"/>
        <v>0.53435672514619881</v>
      </c>
      <c r="E22" s="60">
        <f>SUM(E6:E21)</f>
        <v>523</v>
      </c>
      <c r="F22" s="60">
        <f t="shared" ref="F22:N22" si="1">SUM(F6:F21)</f>
        <v>428</v>
      </c>
      <c r="G22" s="60">
        <f t="shared" si="1"/>
        <v>418</v>
      </c>
      <c r="H22" s="60">
        <f t="shared" si="1"/>
        <v>311</v>
      </c>
      <c r="I22" s="60">
        <f t="shared" si="1"/>
        <v>392</v>
      </c>
      <c r="J22" s="60">
        <f t="shared" si="1"/>
        <v>437</v>
      </c>
      <c r="K22" s="60">
        <f t="shared" si="1"/>
        <v>365</v>
      </c>
      <c r="L22" s="60">
        <f t="shared" si="1"/>
        <v>349</v>
      </c>
      <c r="M22" s="60">
        <f t="shared" si="1"/>
        <v>336</v>
      </c>
      <c r="N22" s="62">
        <f t="shared" si="1"/>
        <v>233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A24" sqref="A24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26" t="str">
        <f>+'1 In School Youth Part'!A1:N1</f>
        <v>TAB 7 - WIOA TITLE I PARTICIPANT SUMMARY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43" ht="20.100000000000001" customHeight="1" x14ac:dyDescent="0.2">
      <c r="A2" s="235" t="str">
        <f>'1 In School Youth Part'!$A$2</f>
        <v>FY26 QUARTER ENDING SEPTEMBER 30, 2025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</row>
    <row r="3" spans="1:43" ht="16.5" customHeight="1" thickBot="1" x14ac:dyDescent="0.25">
      <c r="A3" s="232" t="s">
        <v>53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4"/>
    </row>
    <row r="4" spans="1:43" ht="15" customHeight="1" x14ac:dyDescent="0.25">
      <c r="A4" s="238" t="s">
        <v>18</v>
      </c>
      <c r="B4" s="229" t="s">
        <v>19</v>
      </c>
      <c r="C4" s="230"/>
      <c r="D4" s="231"/>
      <c r="E4" s="229" t="s">
        <v>20</v>
      </c>
      <c r="F4" s="230"/>
      <c r="G4" s="230"/>
      <c r="H4" s="230"/>
      <c r="I4" s="230"/>
      <c r="J4" s="230"/>
      <c r="K4" s="230"/>
      <c r="L4" s="230"/>
      <c r="M4" s="230"/>
      <c r="N4" s="231"/>
    </row>
    <row r="5" spans="1:43" ht="54.75" customHeight="1" thickBot="1" x14ac:dyDescent="0.25">
      <c r="A5" s="239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44</v>
      </c>
      <c r="C6" s="20">
        <f>+'1 In School Youth Part'!C6+'2 Out of School Youth Part'!C6</f>
        <v>19</v>
      </c>
      <c r="D6" s="21">
        <f t="shared" ref="D6:D22" si="0">(C6/B6)</f>
        <v>0.43181818181818182</v>
      </c>
      <c r="E6" s="67">
        <f>+'1 In School Youth Part'!E6+'2 Out of School Youth Part'!E6</f>
        <v>0</v>
      </c>
      <c r="F6" s="25">
        <f>+'1 In School Youth Part'!F6+'2 Out of School Youth Part'!F6</f>
        <v>10</v>
      </c>
      <c r="G6" s="47">
        <f>+'1 In School Youth Part'!G6+'2 Out of School Youth Part'!G6</f>
        <v>18</v>
      </c>
      <c r="H6" s="47">
        <f>+'1 In School Youth Part'!H6+'2 Out of School Youth Part'!H6</f>
        <v>6</v>
      </c>
      <c r="I6" s="47">
        <f>+'1 In School Youth Part'!I6+'2 Out of School Youth Part'!I6</f>
        <v>6</v>
      </c>
      <c r="J6" s="47">
        <f>+'1 In School Youth Part'!J6+'2 Out of School Youth Part'!J6</f>
        <v>0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18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85</v>
      </c>
      <c r="C7" s="32">
        <f>+'1 In School Youth Part'!C7+'2 Out of School Youth Part'!C7</f>
        <v>49</v>
      </c>
      <c r="D7" s="33">
        <f t="shared" si="0"/>
        <v>0.57647058823529407</v>
      </c>
      <c r="E7" s="69">
        <f>+'1 In School Youth Part'!E7+'2 Out of School Youth Part'!E7</f>
        <v>47</v>
      </c>
      <c r="F7" s="47">
        <f>+'1 In School Youth Part'!F7+'2 Out of School Youth Part'!F7</f>
        <v>22</v>
      </c>
      <c r="G7" s="47">
        <f>+'1 In School Youth Part'!G7+'2 Out of School Youth Part'!G7</f>
        <v>13</v>
      </c>
      <c r="H7" s="47">
        <f>+'1 In School Youth Part'!H7+'2 Out of School Youth Part'!H7</f>
        <v>17</v>
      </c>
      <c r="I7" s="47">
        <f>+'1 In School Youth Part'!I7+'2 Out of School Youth Part'!I7</f>
        <v>20</v>
      </c>
      <c r="J7" s="47">
        <f>+'1 In School Youth Part'!J7+'2 Out of School Youth Part'!J7</f>
        <v>31</v>
      </c>
      <c r="K7" s="47">
        <f>+'1 In School Youth Part'!K7+'2 Out of School Youth Part'!K7</f>
        <v>44</v>
      </c>
      <c r="L7" s="47">
        <f>+'1 In School Youth Part'!L7+'2 Out of School Youth Part'!L7</f>
        <v>48</v>
      </c>
      <c r="M7" s="47">
        <f>+'1 In School Youth Part'!M7+'2 Out of School Youth Part'!M7</f>
        <v>48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47</v>
      </c>
      <c r="C8" s="40">
        <f>+'1 In School Youth Part'!C8+'2 Out of School Youth Part'!C8</f>
        <v>15</v>
      </c>
      <c r="D8" s="41">
        <f t="shared" si="0"/>
        <v>0.31914893617021278</v>
      </c>
      <c r="E8" s="69">
        <f>+'1 In School Youth Part'!E8+'2 Out of School Youth Part'!E8</f>
        <v>3</v>
      </c>
      <c r="F8" s="47">
        <f>+'1 In School Youth Part'!F8+'2 Out of School Youth Part'!F8</f>
        <v>9</v>
      </c>
      <c r="G8" s="47">
        <f>+'1 In School Youth Part'!G8+'2 Out of School Youth Part'!G8</f>
        <v>3</v>
      </c>
      <c r="H8" s="47">
        <f>+'1 In School Youth Part'!H8+'2 Out of School Youth Part'!H8</f>
        <v>3</v>
      </c>
      <c r="I8" s="47">
        <f>+'1 In School Youth Part'!I8+'2 Out of School Youth Part'!I8</f>
        <v>4</v>
      </c>
      <c r="J8" s="47">
        <f>+'1 In School Youth Part'!J8+'2 Out of School Youth Part'!J8</f>
        <v>5</v>
      </c>
      <c r="K8" s="47">
        <f>+'1 In School Youth Part'!K8+'2 Out of School Youth Part'!K8</f>
        <v>3</v>
      </c>
      <c r="L8" s="47">
        <f>+'1 In School Youth Part'!L8+'2 Out of School Youth Part'!L8</f>
        <v>3</v>
      </c>
      <c r="M8" s="47">
        <f>+'1 In School Youth Part'!M8+'2 Out of School Youth Part'!M8</f>
        <v>9</v>
      </c>
      <c r="N8" s="70">
        <f>+'1 In School Youth Part'!N8+'2 Out of School Youth Part'!N8</f>
        <v>3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70</v>
      </c>
      <c r="C9" s="40">
        <f>+'1 In School Youth Part'!C9+'2 Out of School Youth Part'!C9</f>
        <v>41</v>
      </c>
      <c r="D9" s="41">
        <f t="shared" si="0"/>
        <v>0.58571428571428574</v>
      </c>
      <c r="E9" s="69">
        <f>+'1 In School Youth Part'!E9+'2 Out of School Youth Part'!E9</f>
        <v>0</v>
      </c>
      <c r="F9" s="47">
        <f>+'1 In School Youth Part'!F9+'2 Out of School Youth Part'!F9</f>
        <v>0</v>
      </c>
      <c r="G9" s="47">
        <f>+'1 In School Youth Part'!G9+'2 Out of School Youth Part'!G9</f>
        <v>0</v>
      </c>
      <c r="H9" s="47">
        <f>+'1 In School Youth Part'!H9+'2 Out of School Youth Part'!H9</f>
        <v>0</v>
      </c>
      <c r="I9" s="47">
        <f>+'1 In School Youth Part'!I9+'2 Out of School Youth Part'!I9</f>
        <v>0</v>
      </c>
      <c r="J9" s="47">
        <f>+'1 In School Youth Part'!J9+'2 Out of School Youth Part'!J9</f>
        <v>2</v>
      </c>
      <c r="K9" s="47">
        <f>+'1 In School Youth Part'!K9+'2 Out of School Youth Part'!K9</f>
        <v>0</v>
      </c>
      <c r="L9" s="47">
        <f>+'1 In School Youth Part'!L9+'2 Out of School Youth Part'!L9</f>
        <v>0</v>
      </c>
      <c r="M9" s="47">
        <f>+'1 In School Youth Part'!M9+'2 Out of School Youth Part'!M9</f>
        <v>0</v>
      </c>
      <c r="N9" s="70">
        <f>+'1 In School Youth Part'!N9+'2 Out of School Youth Part'!N9</f>
        <v>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84</v>
      </c>
      <c r="C10" s="40">
        <f>+'1 In School Youth Part'!C10+'2 Out of School Youth Part'!C10</f>
        <v>64</v>
      </c>
      <c r="D10" s="41">
        <f t="shared" si="0"/>
        <v>0.76190476190476186</v>
      </c>
      <c r="E10" s="69">
        <f>+'1 In School Youth Part'!E10+'2 Out of School Youth Part'!E10</f>
        <v>63</v>
      </c>
      <c r="F10" s="47">
        <f>+'1 In School Youth Part'!F10+'2 Out of School Youth Part'!F10</f>
        <v>63</v>
      </c>
      <c r="G10" s="47">
        <f>+'1 In School Youth Part'!G10+'2 Out of School Youth Part'!G10</f>
        <v>63</v>
      </c>
      <c r="H10" s="47">
        <f>+'1 In School Youth Part'!H10+'2 Out of School Youth Part'!H10</f>
        <v>63</v>
      </c>
      <c r="I10" s="47">
        <f>+'1 In School Youth Part'!I10+'2 Out of School Youth Part'!I10</f>
        <v>63</v>
      </c>
      <c r="J10" s="47">
        <f>+'1 In School Youth Part'!J10+'2 Out of School Youth Part'!J10</f>
        <v>64</v>
      </c>
      <c r="K10" s="47">
        <f>+'1 In School Youth Part'!K10+'2 Out of School Youth Part'!K10</f>
        <v>63</v>
      </c>
      <c r="L10" s="47">
        <f>+'1 In School Youth Part'!L10+'2 Out of School Youth Part'!L10</f>
        <v>63</v>
      </c>
      <c r="M10" s="47">
        <f>+'1 In School Youth Part'!M10+'2 Out of School Youth Part'!M10</f>
        <v>0</v>
      </c>
      <c r="N10" s="70">
        <f>+'1 In School Youth Part'!N10+'2 Out of School Youth Part'!N10</f>
        <v>63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96</v>
      </c>
      <c r="C11" s="40">
        <f>+'1 In School Youth Part'!C11+'2 Out of School Youth Part'!C11</f>
        <v>45</v>
      </c>
      <c r="D11" s="41">
        <f t="shared" si="0"/>
        <v>0.46875</v>
      </c>
      <c r="E11" s="69">
        <f>+'1 In School Youth Part'!E11+'2 Out of School Youth Part'!E11</f>
        <v>39</v>
      </c>
      <c r="F11" s="47">
        <f>+'1 In School Youth Part'!F11+'2 Out of School Youth Part'!F11</f>
        <v>19</v>
      </c>
      <c r="G11" s="47">
        <f>+'1 In School Youth Part'!G11+'2 Out of School Youth Part'!G11</f>
        <v>38</v>
      </c>
      <c r="H11" s="47">
        <f>+'1 In School Youth Part'!H11+'2 Out of School Youth Part'!H11</f>
        <v>0</v>
      </c>
      <c r="I11" s="47">
        <f>+'1 In School Youth Part'!I11+'2 Out of School Youth Part'!I11</f>
        <v>24</v>
      </c>
      <c r="J11" s="47">
        <f>+'1 In School Youth Part'!J11+'2 Out of School Youth Part'!J11</f>
        <v>31</v>
      </c>
      <c r="K11" s="47">
        <f>+'1 In School Youth Part'!K11+'2 Out of School Youth Part'!K11</f>
        <v>38</v>
      </c>
      <c r="L11" s="47">
        <f>+'1 In School Youth Part'!L11+'2 Out of School Youth Part'!L11</f>
        <v>0</v>
      </c>
      <c r="M11" s="47">
        <f>+'1 In School Youth Part'!M11+'2 Out of School Youth Part'!M11</f>
        <v>38</v>
      </c>
      <c r="N11" s="70">
        <f>+'1 In School Youth Part'!N11+'2 Out of School Youth Part'!N11</f>
        <v>35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55</v>
      </c>
      <c r="C12" s="40">
        <f>+'1 In School Youth Part'!C12+'2 Out of School Youth Part'!C12</f>
        <v>20</v>
      </c>
      <c r="D12" s="41">
        <f t="shared" si="0"/>
        <v>0.36363636363636365</v>
      </c>
      <c r="E12" s="69">
        <f>+'1 In School Youth Part'!E12+'2 Out of School Youth Part'!E12</f>
        <v>8</v>
      </c>
      <c r="F12" s="47">
        <f>+'1 In School Youth Part'!F12+'2 Out of School Youth Part'!F12</f>
        <v>9</v>
      </c>
      <c r="G12" s="47">
        <f>+'1 In School Youth Part'!G12+'2 Out of School Youth Part'!G12</f>
        <v>9</v>
      </c>
      <c r="H12" s="47">
        <f>+'1 In School Youth Part'!H12+'2 Out of School Youth Part'!H12</f>
        <v>1</v>
      </c>
      <c r="I12" s="47">
        <f>+'1 In School Youth Part'!I12+'2 Out of School Youth Part'!I12</f>
        <v>3</v>
      </c>
      <c r="J12" s="47">
        <f>+'1 In School Youth Part'!J12+'2 Out of School Youth Part'!J12</f>
        <v>11</v>
      </c>
      <c r="K12" s="47">
        <f>+'1 In School Youth Part'!K12+'2 Out of School Youth Part'!K12</f>
        <v>9</v>
      </c>
      <c r="L12" s="47">
        <f>+'1 In School Youth Part'!L12+'2 Out of School Youth Part'!L12</f>
        <v>9</v>
      </c>
      <c r="M12" s="47">
        <f>+'1 In School Youth Part'!M12+'2 Out of School Youth Part'!M12</f>
        <v>8</v>
      </c>
      <c r="N12" s="70">
        <f>+'1 In School Youth Part'!N12+'2 Out of School Youth Part'!N12</f>
        <v>12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72</v>
      </c>
      <c r="C13" s="40">
        <f>+'1 In School Youth Part'!C13+'2 Out of School Youth Part'!C13</f>
        <v>31</v>
      </c>
      <c r="D13" s="41">
        <f t="shared" si="0"/>
        <v>0.43055555555555558</v>
      </c>
      <c r="E13" s="69">
        <f>+'1 In School Youth Part'!E13+'2 Out of School Youth Part'!E13</f>
        <v>30</v>
      </c>
      <c r="F13" s="47">
        <f>+'1 In School Youth Part'!F13+'2 Out of School Youth Part'!F13</f>
        <v>30</v>
      </c>
      <c r="G13" s="47">
        <f>+'1 In School Youth Part'!G13+'2 Out of School Youth Part'!G13</f>
        <v>30</v>
      </c>
      <c r="H13" s="47">
        <f>+'1 In School Youth Part'!H13+'2 Out of School Youth Part'!H13</f>
        <v>20</v>
      </c>
      <c r="I13" s="47">
        <f>+'1 In School Youth Part'!I13+'2 Out of School Youth Part'!I13</f>
        <v>30</v>
      </c>
      <c r="J13" s="47">
        <f>+'1 In School Youth Part'!J13+'2 Out of School Youth Part'!J13</f>
        <v>30</v>
      </c>
      <c r="K13" s="47">
        <f>+'1 In School Youth Part'!K13+'2 Out of School Youth Part'!K13</f>
        <v>30</v>
      </c>
      <c r="L13" s="47">
        <f>+'1 In School Youth Part'!L13+'2 Out of School Youth Part'!L13</f>
        <v>30</v>
      </c>
      <c r="M13" s="47">
        <f>+'1 In School Youth Part'!M13+'2 Out of School Youth Part'!M13</f>
        <v>30</v>
      </c>
      <c r="N13" s="70">
        <f>+'1 In School Youth Part'!N13+'2 Out of School Youth Part'!N13</f>
        <v>30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102</v>
      </c>
      <c r="C14" s="40">
        <f>+'1 In School Youth Part'!C14+'2 Out of School Youth Part'!C14</f>
        <v>43</v>
      </c>
      <c r="D14" s="41">
        <f t="shared" si="0"/>
        <v>0.42156862745098039</v>
      </c>
      <c r="E14" s="69">
        <f>+'1 In School Youth Part'!E14+'2 Out of School Youth Part'!E14</f>
        <v>40</v>
      </c>
      <c r="F14" s="47">
        <f>+'1 In School Youth Part'!F14+'2 Out of School Youth Part'!F14</f>
        <v>7</v>
      </c>
      <c r="G14" s="47">
        <f>+'1 In School Youth Part'!G14+'2 Out of School Youth Part'!G14</f>
        <v>24</v>
      </c>
      <c r="H14" s="47">
        <f>+'1 In School Youth Part'!H14+'2 Out of School Youth Part'!H14</f>
        <v>24</v>
      </c>
      <c r="I14" s="47">
        <f>+'1 In School Youth Part'!I14+'2 Out of School Youth Part'!I14</f>
        <v>28</v>
      </c>
      <c r="J14" s="47">
        <f>+'1 In School Youth Part'!J14+'2 Out of School Youth Part'!J14</f>
        <v>29</v>
      </c>
      <c r="K14" s="47">
        <f>+'1 In School Youth Part'!K14+'2 Out of School Youth Part'!K14</f>
        <v>24</v>
      </c>
      <c r="L14" s="47">
        <f>+'1 In School Youth Part'!L14+'2 Out of School Youth Part'!L14</f>
        <v>26</v>
      </c>
      <c r="M14" s="47">
        <f>+'1 In School Youth Part'!M14+'2 Out of School Youth Part'!M14</f>
        <v>6</v>
      </c>
      <c r="N14" s="70">
        <f>+'1 In School Youth Part'!N14+'2 Out of School Youth Part'!N14</f>
        <v>21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369</v>
      </c>
      <c r="C15" s="40">
        <f>+'1 In School Youth Part'!C15+'2 Out of School Youth Part'!C15</f>
        <v>289</v>
      </c>
      <c r="D15" s="41">
        <f t="shared" si="0"/>
        <v>0.78319783197831983</v>
      </c>
      <c r="E15" s="69">
        <f>+'1 In School Youth Part'!E15+'2 Out of School Youth Part'!E15</f>
        <v>273</v>
      </c>
      <c r="F15" s="47">
        <f>+'1 In School Youth Part'!F15+'2 Out of School Youth Part'!F15</f>
        <v>140</v>
      </c>
      <c r="G15" s="47">
        <f>+'1 In School Youth Part'!G15+'2 Out of School Youth Part'!G15</f>
        <v>207</v>
      </c>
      <c r="H15" s="47">
        <f>+'1 In School Youth Part'!H15+'2 Out of School Youth Part'!H15</f>
        <v>138</v>
      </c>
      <c r="I15" s="47">
        <f>+'1 In School Youth Part'!I15+'2 Out of School Youth Part'!I15</f>
        <v>187</v>
      </c>
      <c r="J15" s="47">
        <f>+'1 In School Youth Part'!J15+'2 Out of School Youth Part'!J15</f>
        <v>178</v>
      </c>
      <c r="K15" s="47">
        <f>+'1 In School Youth Part'!K15+'2 Out of School Youth Part'!K15</f>
        <v>121</v>
      </c>
      <c r="L15" s="47">
        <f>+'1 In School Youth Part'!L15+'2 Out of School Youth Part'!L15</f>
        <v>186</v>
      </c>
      <c r="M15" s="47">
        <f>+'1 In School Youth Part'!M15+'2 Out of School Youth Part'!M15</f>
        <v>172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109</v>
      </c>
      <c r="C16" s="40">
        <f>+'1 In School Youth Part'!C16+'2 Out of School Youth Part'!C16</f>
        <v>24</v>
      </c>
      <c r="D16" s="41">
        <f t="shared" si="0"/>
        <v>0.22018348623853212</v>
      </c>
      <c r="E16" s="69">
        <f>+'1 In School Youth Part'!E16+'2 Out of School Youth Part'!E16</f>
        <v>5</v>
      </c>
      <c r="F16" s="47">
        <f>+'1 In School Youth Part'!F16+'2 Out of School Youth Part'!F16</f>
        <v>0</v>
      </c>
      <c r="G16" s="47">
        <f>+'1 In School Youth Part'!G16+'2 Out of School Youth Part'!G16</f>
        <v>10</v>
      </c>
      <c r="H16" s="47">
        <f>+'1 In School Youth Part'!H16+'2 Out of School Youth Part'!H16</f>
        <v>10</v>
      </c>
      <c r="I16" s="47">
        <f>+'1 In School Youth Part'!I16+'2 Out of School Youth Part'!I16</f>
        <v>10</v>
      </c>
      <c r="J16" s="47">
        <f>+'1 In School Youth Part'!J16+'2 Out of School Youth Part'!J16</f>
        <v>21</v>
      </c>
      <c r="K16" s="47">
        <f>+'1 In School Youth Part'!K16+'2 Out of School Youth Part'!K16</f>
        <v>10</v>
      </c>
      <c r="L16" s="47">
        <f>+'1 In School Youth Part'!L16+'2 Out of School Youth Part'!L16</f>
        <v>10</v>
      </c>
      <c r="M16" s="47">
        <f>+'1 In School Youth Part'!M16+'2 Out of School Youth Part'!M16</f>
        <v>0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78</v>
      </c>
      <c r="C17" s="40">
        <f>+'1 In School Youth Part'!C17+'2 Out of School Youth Part'!C17</f>
        <v>17</v>
      </c>
      <c r="D17" s="41">
        <f t="shared" si="0"/>
        <v>0.21794871794871795</v>
      </c>
      <c r="E17" s="69">
        <f>+'1 In School Youth Part'!E17+'2 Out of School Youth Part'!E17</f>
        <v>3</v>
      </c>
      <c r="F17" s="47">
        <f>+'1 In School Youth Part'!F17+'2 Out of School Youth Part'!F17</f>
        <v>0</v>
      </c>
      <c r="G17" s="47">
        <f>+'1 In School Youth Part'!G17+'2 Out of School Youth Part'!G17</f>
        <v>6</v>
      </c>
      <c r="H17" s="47">
        <f>+'1 In School Youth Part'!H17+'2 Out of School Youth Part'!H17</f>
        <v>0</v>
      </c>
      <c r="I17" s="47">
        <f>+'1 In School Youth Part'!I17+'2 Out of School Youth Part'!I17</f>
        <v>9</v>
      </c>
      <c r="J17" s="47">
        <f>+'1 In School Youth Part'!J17+'2 Out of School Youth Part'!J17</f>
        <v>17</v>
      </c>
      <c r="K17" s="47">
        <f>+'1 In School Youth Part'!K17+'2 Out of School Youth Part'!K17</f>
        <v>3</v>
      </c>
      <c r="L17" s="47">
        <f>+'1 In School Youth Part'!L17+'2 Out of School Youth Part'!L17</f>
        <v>0</v>
      </c>
      <c r="M17" s="47">
        <f>+'1 In School Youth Part'!M17+'2 Out of School Youth Part'!M17</f>
        <v>3</v>
      </c>
      <c r="N17" s="70">
        <f>+'1 In School Youth Part'!N17+'2 Out of School Youth Part'!N17</f>
        <v>2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154</v>
      </c>
      <c r="C18" s="40">
        <f>+'1 In School Youth Part'!C18+'2 Out of School Youth Part'!C18</f>
        <v>96</v>
      </c>
      <c r="D18" s="41">
        <f t="shared" si="0"/>
        <v>0.62337662337662336</v>
      </c>
      <c r="E18" s="69">
        <f>+'1 In School Youth Part'!E18+'2 Out of School Youth Part'!E18</f>
        <v>76</v>
      </c>
      <c r="F18" s="47">
        <f>+'1 In School Youth Part'!F18+'2 Out of School Youth Part'!F18</f>
        <v>42</v>
      </c>
      <c r="G18" s="47">
        <f>+'1 In School Youth Part'!G18+'2 Out of School Youth Part'!G18</f>
        <v>21</v>
      </c>
      <c r="H18" s="47">
        <f>+'1 In School Youth Part'!H18+'2 Out of School Youth Part'!H18</f>
        <v>61</v>
      </c>
      <c r="I18" s="47">
        <f>+'1 In School Youth Part'!I18+'2 Out of School Youth Part'!I18</f>
        <v>61</v>
      </c>
      <c r="J18" s="47">
        <f>+'1 In School Youth Part'!J18+'2 Out of School Youth Part'!J18</f>
        <v>41</v>
      </c>
      <c r="K18" s="47">
        <f>+'1 In School Youth Part'!K18+'2 Out of School Youth Part'!K18</f>
        <v>16</v>
      </c>
      <c r="L18" s="47">
        <f>+'1 In School Youth Part'!L18+'2 Out of School Youth Part'!L18</f>
        <v>28</v>
      </c>
      <c r="M18" s="47">
        <f>+'1 In School Youth Part'!M18+'2 Out of School Youth Part'!M18</f>
        <v>33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75</v>
      </c>
      <c r="C19" s="40">
        <f>+'1 In School Youth Part'!C19+'2 Out of School Youth Part'!C19</f>
        <v>35</v>
      </c>
      <c r="D19" s="41">
        <f t="shared" si="0"/>
        <v>0.46666666666666667</v>
      </c>
      <c r="E19" s="69">
        <f>+'1 In School Youth Part'!E19+'2 Out of School Youth Part'!E19</f>
        <v>34</v>
      </c>
      <c r="F19" s="47">
        <f>+'1 In School Youth Part'!F19+'2 Out of School Youth Part'!F19</f>
        <v>34</v>
      </c>
      <c r="G19" s="47">
        <f>+'1 In School Youth Part'!G19+'2 Out of School Youth Part'!G19</f>
        <v>31</v>
      </c>
      <c r="H19" s="47">
        <f>+'1 In School Youth Part'!H19+'2 Out of School Youth Part'!H19</f>
        <v>34</v>
      </c>
      <c r="I19" s="47">
        <f>+'1 In School Youth Part'!I19+'2 Out of School Youth Part'!I19</f>
        <v>0</v>
      </c>
      <c r="J19" s="47">
        <f>+'1 In School Youth Part'!J19+'2 Out of School Youth Part'!J19</f>
        <v>34</v>
      </c>
      <c r="K19" s="47">
        <f>+'1 In School Youth Part'!K19+'2 Out of School Youth Part'!K19</f>
        <v>34</v>
      </c>
      <c r="L19" s="47">
        <f>+'1 In School Youth Part'!L19+'2 Out of School Youth Part'!L19</f>
        <v>34</v>
      </c>
      <c r="M19" s="47">
        <f>+'1 In School Youth Part'!M19+'2 Out of School Youth Part'!M19</f>
        <v>34</v>
      </c>
      <c r="N19" s="70">
        <f>+'1 In School Youth Part'!N19+'2 Out of School Youth Part'!N19</f>
        <v>34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67</v>
      </c>
      <c r="C20" s="40">
        <f>+'1 In School Youth Part'!C20+'2 Out of School Youth Part'!C20</f>
        <v>59</v>
      </c>
      <c r="D20" s="41">
        <f t="shared" si="0"/>
        <v>0.88059701492537312</v>
      </c>
      <c r="E20" s="69">
        <f>+'1 In School Youth Part'!E20+'2 Out of School Youth Part'!E20</f>
        <v>59</v>
      </c>
      <c r="F20" s="47">
        <f>+'1 In School Youth Part'!F20+'2 Out of School Youth Part'!F20</f>
        <v>56</v>
      </c>
      <c r="G20" s="47">
        <f>+'1 In School Youth Part'!G20+'2 Out of School Youth Part'!G20</f>
        <v>55</v>
      </c>
      <c r="H20" s="47">
        <f>+'1 In School Youth Part'!H20+'2 Out of School Youth Part'!H20</f>
        <v>57</v>
      </c>
      <c r="I20" s="47">
        <f>+'1 In School Youth Part'!I20+'2 Out of School Youth Part'!I20</f>
        <v>57</v>
      </c>
      <c r="J20" s="47">
        <f>+'1 In School Youth Part'!J20+'2 Out of School Youth Part'!J20</f>
        <v>44</v>
      </c>
      <c r="K20" s="47">
        <f>+'1 In School Youth Part'!K20+'2 Out of School Youth Part'!K20</f>
        <v>58</v>
      </c>
      <c r="L20" s="47">
        <f>+'1 In School Youth Part'!L20+'2 Out of School Youth Part'!L20</f>
        <v>36</v>
      </c>
      <c r="M20" s="47">
        <f>+'1 In School Youth Part'!M20+'2 Out of School Youth Part'!M20</f>
        <v>55</v>
      </c>
      <c r="N20" s="70">
        <f>+'1 In School Youth Part'!N20+'2 Out of School Youth Part'!N20</f>
        <v>52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150</v>
      </c>
      <c r="C21" s="51">
        <f>+'1 In School Youth Part'!C21+'2 Out of School Youth Part'!C21</f>
        <v>69</v>
      </c>
      <c r="D21" s="52">
        <f t="shared" si="0"/>
        <v>0.46</v>
      </c>
      <c r="E21" s="69">
        <f>+'1 In School Youth Part'!E21+'2 Out of School Youth Part'!E21</f>
        <v>12</v>
      </c>
      <c r="F21" s="47">
        <f>+'1 In School Youth Part'!F21+'2 Out of School Youth Part'!F21</f>
        <v>18</v>
      </c>
      <c r="G21" s="47">
        <f>+'1 In School Youth Part'!G21+'2 Out of School Youth Part'!G21</f>
        <v>25</v>
      </c>
      <c r="H21" s="47">
        <f>+'1 In School Youth Part'!H21+'2 Out of School Youth Part'!H21</f>
        <v>12</v>
      </c>
      <c r="I21" s="47">
        <f>+'1 In School Youth Part'!I21+'2 Out of School Youth Part'!I21</f>
        <v>24</v>
      </c>
      <c r="J21" s="47">
        <f>+'1 In School Youth Part'!J21+'2 Out of School Youth Part'!J21</f>
        <v>27</v>
      </c>
      <c r="K21" s="47">
        <f>+'1 In School Youth Part'!K21+'2 Out of School Youth Part'!K21</f>
        <v>18</v>
      </c>
      <c r="L21" s="47">
        <f>+'1 In School Youth Part'!L21+'2 Out of School Youth Part'!L21</f>
        <v>0</v>
      </c>
      <c r="M21" s="47">
        <f>+'1 In School Youth Part'!M21+'2 Out of School Youth Part'!M21</f>
        <v>6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1657</v>
      </c>
      <c r="C22" s="60">
        <f>SUM(C6:C21)</f>
        <v>916</v>
      </c>
      <c r="D22" s="61">
        <f t="shared" si="0"/>
        <v>0.55280627640313817</v>
      </c>
      <c r="E22" s="73">
        <f>SUM(E6:E21)</f>
        <v>692</v>
      </c>
      <c r="F22" s="74">
        <f t="shared" ref="F22:N22" si="1">SUM(F6:F21)</f>
        <v>459</v>
      </c>
      <c r="G22" s="60">
        <f t="shared" si="1"/>
        <v>553</v>
      </c>
      <c r="H22" s="60">
        <f t="shared" si="1"/>
        <v>446</v>
      </c>
      <c r="I22" s="60">
        <f t="shared" si="1"/>
        <v>526</v>
      </c>
      <c r="J22" s="60">
        <f t="shared" si="1"/>
        <v>565</v>
      </c>
      <c r="K22" s="60">
        <f t="shared" si="1"/>
        <v>471</v>
      </c>
      <c r="L22" s="60">
        <f t="shared" si="1"/>
        <v>473</v>
      </c>
      <c r="M22" s="60">
        <f t="shared" si="1"/>
        <v>460</v>
      </c>
      <c r="N22" s="62">
        <f t="shared" si="1"/>
        <v>252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23" t="s">
        <v>51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5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zoomScale="80" zoomScaleNormal="80" workbookViewId="0">
      <selection activeCell="M21" sqref="M21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57" t="str">
        <f>+'1 In School Youth Part'!A1:N1</f>
        <v>TAB 7 - WIOA TITLE I PARTICIPANT SUMMARY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9"/>
    </row>
    <row r="2" spans="1:17" ht="21.95" customHeight="1" x14ac:dyDescent="0.2">
      <c r="A2" s="264" t="str">
        <f>'1 In School Youth Part'!$A$2</f>
        <v>FY26 QUARTER ENDING SEPTEMBER 30, 2025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49" t="s">
        <v>54</v>
      </c>
      <c r="B3" s="250"/>
      <c r="C3" s="250"/>
      <c r="D3" s="250"/>
      <c r="E3" s="250"/>
      <c r="F3" s="250"/>
      <c r="G3" s="250"/>
      <c r="H3" s="250"/>
      <c r="I3" s="250"/>
      <c r="J3" s="250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63" t="s">
        <v>55</v>
      </c>
      <c r="C4" s="263"/>
      <c r="D4" s="248"/>
      <c r="E4" s="247" t="s">
        <v>56</v>
      </c>
      <c r="F4" s="261"/>
      <c r="G4" s="262"/>
      <c r="H4" s="247" t="s">
        <v>57</v>
      </c>
      <c r="I4" s="248"/>
      <c r="J4" s="76" t="s">
        <v>58</v>
      </c>
      <c r="K4" s="260" t="s">
        <v>59</v>
      </c>
      <c r="L4" s="248"/>
      <c r="M4" s="216" t="s">
        <v>60</v>
      </c>
      <c r="N4" s="247" t="s">
        <v>61</v>
      </c>
      <c r="O4" s="262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81">
        <v>0</v>
      </c>
      <c r="G6" s="41">
        <f>IF(E6&gt;0,F6/E6,0)</f>
        <v>0</v>
      </c>
      <c r="H6" s="34">
        <v>0</v>
      </c>
      <c r="I6" s="82">
        <v>0</v>
      </c>
      <c r="J6" s="83">
        <v>0</v>
      </c>
      <c r="K6" s="84">
        <f t="shared" ref="K6:K17" si="0">IF((E6+H6)&gt;0,(E6+H6)/B6,0)</f>
        <v>0</v>
      </c>
      <c r="L6" s="33">
        <f>IF(C6&gt;0,(F6+I6-J6)/C6,0)</f>
        <v>0</v>
      </c>
      <c r="M6" s="85">
        <v>0</v>
      </c>
      <c r="N6" s="31">
        <v>0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0</v>
      </c>
      <c r="C7" s="80">
        <v>0</v>
      </c>
      <c r="D7" s="41">
        <f t="shared" ref="D7:D21" si="1">IF(B7&gt;0,C7/B7,0)</f>
        <v>0</v>
      </c>
      <c r="E7" s="31">
        <v>0</v>
      </c>
      <c r="F7" s="81">
        <v>0</v>
      </c>
      <c r="G7" s="41">
        <f t="shared" ref="G7:G20" si="2">IF(E7&gt;0,F7/E7,0)</f>
        <v>0</v>
      </c>
      <c r="H7" s="34">
        <v>0</v>
      </c>
      <c r="I7" s="82">
        <v>0</v>
      </c>
      <c r="J7" s="89">
        <v>0</v>
      </c>
      <c r="K7" s="84">
        <f t="shared" si="0"/>
        <v>0</v>
      </c>
      <c r="L7" s="33">
        <f t="shared" ref="L7:L22" si="3">IF(C7&gt;0,(F7+I7-J7)/C7,0)</f>
        <v>0</v>
      </c>
      <c r="M7" s="85">
        <v>0</v>
      </c>
      <c r="N7" s="31">
        <v>0</v>
      </c>
      <c r="O7" s="86">
        <v>0</v>
      </c>
      <c r="Q7" s="87"/>
    </row>
    <row r="8" spans="1:17" s="29" customFormat="1" ht="21.95" customHeight="1" x14ac:dyDescent="0.2">
      <c r="A8" s="18" t="s">
        <v>36</v>
      </c>
      <c r="B8" s="90">
        <v>0</v>
      </c>
      <c r="C8" s="47">
        <v>0</v>
      </c>
      <c r="D8" s="41">
        <f t="shared" si="1"/>
        <v>0</v>
      </c>
      <c r="E8" s="39">
        <v>0</v>
      </c>
      <c r="F8" s="91">
        <v>0</v>
      </c>
      <c r="G8" s="41">
        <f t="shared" si="2"/>
        <v>0</v>
      </c>
      <c r="H8" s="92">
        <v>0</v>
      </c>
      <c r="I8" s="93">
        <v>0</v>
      </c>
      <c r="J8" s="94">
        <v>0</v>
      </c>
      <c r="K8" s="84">
        <f t="shared" si="0"/>
        <v>0</v>
      </c>
      <c r="L8" s="33">
        <f t="shared" si="3"/>
        <v>0</v>
      </c>
      <c r="M8" s="95">
        <v>0</v>
      </c>
      <c r="N8" s="39">
        <v>0</v>
      </c>
      <c r="O8" s="70">
        <v>0</v>
      </c>
    </row>
    <row r="9" spans="1:17" s="29" customFormat="1" ht="21.95" customHeight="1" x14ac:dyDescent="0.2">
      <c r="A9" s="18" t="s">
        <v>37</v>
      </c>
      <c r="B9" s="90">
        <v>0</v>
      </c>
      <c r="C9" s="47">
        <v>0</v>
      </c>
      <c r="D9" s="41">
        <f t="shared" si="1"/>
        <v>0</v>
      </c>
      <c r="E9" s="39">
        <v>0</v>
      </c>
      <c r="F9" s="91">
        <v>0</v>
      </c>
      <c r="G9" s="41">
        <f t="shared" si="2"/>
        <v>0</v>
      </c>
      <c r="H9" s="42">
        <v>0</v>
      </c>
      <c r="I9" s="48">
        <v>0</v>
      </c>
      <c r="J9" s="94">
        <v>0</v>
      </c>
      <c r="K9" s="84">
        <f t="shared" si="0"/>
        <v>0</v>
      </c>
      <c r="L9" s="33">
        <f t="shared" si="3"/>
        <v>0</v>
      </c>
      <c r="M9" s="95">
        <v>0</v>
      </c>
      <c r="N9" s="39">
        <v>0</v>
      </c>
      <c r="O9" s="70">
        <v>0</v>
      </c>
      <c r="Q9" s="87"/>
    </row>
    <row r="10" spans="1:17" s="29" customFormat="1" ht="21.95" customHeight="1" x14ac:dyDescent="0.2">
      <c r="A10" s="18" t="s">
        <v>38</v>
      </c>
      <c r="B10" s="90">
        <v>0</v>
      </c>
      <c r="C10" s="47">
        <v>0</v>
      </c>
      <c r="D10" s="41">
        <f t="shared" si="1"/>
        <v>0</v>
      </c>
      <c r="E10" s="39">
        <v>0</v>
      </c>
      <c r="F10" s="91">
        <v>0</v>
      </c>
      <c r="G10" s="41">
        <f t="shared" si="2"/>
        <v>0</v>
      </c>
      <c r="H10" s="42">
        <v>0</v>
      </c>
      <c r="I10" s="48">
        <v>0</v>
      </c>
      <c r="J10" s="94">
        <v>0</v>
      </c>
      <c r="K10" s="84">
        <f t="shared" si="0"/>
        <v>0</v>
      </c>
      <c r="L10" s="33">
        <f t="shared" si="3"/>
        <v>0</v>
      </c>
      <c r="M10" s="95">
        <v>0</v>
      </c>
      <c r="N10" s="39">
        <v>0</v>
      </c>
      <c r="O10" s="70">
        <v>0</v>
      </c>
      <c r="Q10" s="87"/>
    </row>
    <row r="11" spans="1:17" s="29" customFormat="1" ht="21.95" customHeight="1" x14ac:dyDescent="0.2">
      <c r="A11" s="18" t="s">
        <v>39</v>
      </c>
      <c r="B11" s="90">
        <v>0</v>
      </c>
      <c r="C11" s="47">
        <v>0</v>
      </c>
      <c r="D11" s="41">
        <f t="shared" si="1"/>
        <v>0</v>
      </c>
      <c r="E11" s="39">
        <v>0</v>
      </c>
      <c r="F11" s="91">
        <v>0</v>
      </c>
      <c r="G11" s="41">
        <f t="shared" si="2"/>
        <v>0</v>
      </c>
      <c r="H11" s="96">
        <v>0</v>
      </c>
      <c r="I11" s="97">
        <v>0</v>
      </c>
      <c r="J11" s="94">
        <v>0</v>
      </c>
      <c r="K11" s="84">
        <f t="shared" si="0"/>
        <v>0</v>
      </c>
      <c r="L11" s="33">
        <f t="shared" si="3"/>
        <v>0</v>
      </c>
      <c r="M11" s="95">
        <v>0</v>
      </c>
      <c r="N11" s="39">
        <v>0</v>
      </c>
      <c r="O11" s="70">
        <v>0</v>
      </c>
      <c r="Q11" s="87"/>
    </row>
    <row r="12" spans="1:17" s="29" customFormat="1" ht="21.95" customHeight="1" x14ac:dyDescent="0.2">
      <c r="A12" s="18" t="s">
        <v>40</v>
      </c>
      <c r="B12" s="90">
        <v>0</v>
      </c>
      <c r="C12" s="47">
        <v>0</v>
      </c>
      <c r="D12" s="41">
        <f t="shared" si="1"/>
        <v>0</v>
      </c>
      <c r="E12" s="39">
        <v>0</v>
      </c>
      <c r="F12" s="91">
        <v>0</v>
      </c>
      <c r="G12" s="41">
        <f t="shared" si="2"/>
        <v>0</v>
      </c>
      <c r="H12" s="42">
        <v>0</v>
      </c>
      <c r="I12" s="48">
        <v>0</v>
      </c>
      <c r="J12" s="94">
        <v>0</v>
      </c>
      <c r="K12" s="84">
        <f t="shared" si="0"/>
        <v>0</v>
      </c>
      <c r="L12" s="33">
        <f t="shared" si="3"/>
        <v>0</v>
      </c>
      <c r="M12" s="95">
        <v>0</v>
      </c>
      <c r="N12" s="39">
        <v>0</v>
      </c>
      <c r="O12" s="70">
        <v>0</v>
      </c>
      <c r="Q12" s="87"/>
    </row>
    <row r="13" spans="1:17" s="29" customFormat="1" ht="21.95" customHeight="1" x14ac:dyDescent="0.2">
      <c r="A13" s="18" t="s">
        <v>41</v>
      </c>
      <c r="B13" s="90">
        <v>18</v>
      </c>
      <c r="C13" s="47">
        <v>0</v>
      </c>
      <c r="D13" s="41">
        <f t="shared" si="1"/>
        <v>0</v>
      </c>
      <c r="E13" s="39">
        <v>11</v>
      </c>
      <c r="F13" s="91">
        <v>0</v>
      </c>
      <c r="G13" s="41">
        <f t="shared" si="2"/>
        <v>0</v>
      </c>
      <c r="H13" s="92">
        <v>4</v>
      </c>
      <c r="I13" s="93">
        <v>0</v>
      </c>
      <c r="J13" s="94">
        <v>0</v>
      </c>
      <c r="K13" s="84">
        <f t="shared" si="0"/>
        <v>0.83333333333333337</v>
      </c>
      <c r="L13" s="33">
        <f t="shared" si="3"/>
        <v>0</v>
      </c>
      <c r="M13" s="95">
        <v>0</v>
      </c>
      <c r="N13" s="39">
        <v>15</v>
      </c>
      <c r="O13" s="70">
        <v>0</v>
      </c>
      <c r="Q13" s="87"/>
    </row>
    <row r="14" spans="1:17" s="29" customFormat="1" ht="21.95" customHeight="1" x14ac:dyDescent="0.2">
      <c r="A14" s="18" t="s">
        <v>42</v>
      </c>
      <c r="B14" s="90">
        <v>0</v>
      </c>
      <c r="C14" s="47">
        <v>1</v>
      </c>
      <c r="D14" s="41">
        <f t="shared" si="1"/>
        <v>0</v>
      </c>
      <c r="E14" s="39">
        <v>0</v>
      </c>
      <c r="F14" s="91">
        <v>1</v>
      </c>
      <c r="G14" s="41">
        <f t="shared" si="2"/>
        <v>0</v>
      </c>
      <c r="H14" s="42">
        <v>0</v>
      </c>
      <c r="I14" s="48">
        <v>0</v>
      </c>
      <c r="J14" s="94">
        <v>0</v>
      </c>
      <c r="K14" s="84">
        <f t="shared" si="0"/>
        <v>0</v>
      </c>
      <c r="L14" s="33">
        <f t="shared" si="3"/>
        <v>1</v>
      </c>
      <c r="M14" s="95">
        <v>27.36</v>
      </c>
      <c r="N14" s="39">
        <v>0</v>
      </c>
      <c r="O14" s="70">
        <v>0</v>
      </c>
      <c r="Q14" s="87"/>
    </row>
    <row r="15" spans="1:17" s="29" customFormat="1" ht="21.95" customHeight="1" x14ac:dyDescent="0.2">
      <c r="A15" s="18" t="s">
        <v>43</v>
      </c>
      <c r="B15" s="90">
        <v>102</v>
      </c>
      <c r="C15" s="47">
        <v>26</v>
      </c>
      <c r="D15" s="41">
        <f t="shared" si="1"/>
        <v>0.25490196078431371</v>
      </c>
      <c r="E15" s="39">
        <v>34</v>
      </c>
      <c r="F15" s="91">
        <v>3</v>
      </c>
      <c r="G15" s="41">
        <f t="shared" si="2"/>
        <v>8.8235294117647065E-2</v>
      </c>
      <c r="H15" s="42">
        <v>42</v>
      </c>
      <c r="I15" s="48">
        <v>22</v>
      </c>
      <c r="J15" s="94">
        <v>0</v>
      </c>
      <c r="K15" s="84">
        <f t="shared" si="0"/>
        <v>0.74509803921568629</v>
      </c>
      <c r="L15" s="33">
        <f t="shared" si="3"/>
        <v>0.96153846153846156</v>
      </c>
      <c r="M15" s="95">
        <v>0</v>
      </c>
      <c r="N15" s="39">
        <v>65</v>
      </c>
      <c r="O15" s="70">
        <v>23</v>
      </c>
      <c r="Q15" s="87"/>
    </row>
    <row r="16" spans="1:17" s="29" customFormat="1" ht="21.95" customHeight="1" x14ac:dyDescent="0.2">
      <c r="A16" s="18" t="s">
        <v>44</v>
      </c>
      <c r="B16" s="90">
        <v>34</v>
      </c>
      <c r="C16" s="47">
        <v>5</v>
      </c>
      <c r="D16" s="41">
        <f t="shared" si="1"/>
        <v>0.14705882352941177</v>
      </c>
      <c r="E16" s="39">
        <v>5</v>
      </c>
      <c r="F16" s="91">
        <v>5</v>
      </c>
      <c r="G16" s="41">
        <f t="shared" si="2"/>
        <v>1</v>
      </c>
      <c r="H16" s="42">
        <v>25</v>
      </c>
      <c r="I16" s="48">
        <v>0</v>
      </c>
      <c r="J16" s="94">
        <v>0</v>
      </c>
      <c r="K16" s="84">
        <f t="shared" si="0"/>
        <v>0.88235294117647056</v>
      </c>
      <c r="L16" s="33">
        <f t="shared" si="3"/>
        <v>1</v>
      </c>
      <c r="M16" s="95">
        <v>18.04</v>
      </c>
      <c r="N16" s="39">
        <v>24</v>
      </c>
      <c r="O16" s="70">
        <v>0</v>
      </c>
      <c r="Q16" s="87"/>
    </row>
    <row r="17" spans="1:17" s="29" customFormat="1" ht="21.95" customHeight="1" x14ac:dyDescent="0.2">
      <c r="A17" s="18" t="s">
        <v>45</v>
      </c>
      <c r="B17" s="90">
        <v>12</v>
      </c>
      <c r="C17" s="47">
        <v>0</v>
      </c>
      <c r="D17" s="41">
        <f t="shared" si="1"/>
        <v>0</v>
      </c>
      <c r="E17" s="39">
        <v>4</v>
      </c>
      <c r="F17" s="91">
        <v>0</v>
      </c>
      <c r="G17" s="41">
        <f t="shared" si="2"/>
        <v>0</v>
      </c>
      <c r="H17" s="42">
        <v>5</v>
      </c>
      <c r="I17" s="48">
        <v>0</v>
      </c>
      <c r="J17" s="94">
        <v>0</v>
      </c>
      <c r="K17" s="84">
        <f t="shared" si="0"/>
        <v>0.75</v>
      </c>
      <c r="L17" s="33">
        <f t="shared" si="3"/>
        <v>0</v>
      </c>
      <c r="M17" s="95">
        <v>0</v>
      </c>
      <c r="N17" s="39">
        <v>8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9</v>
      </c>
      <c r="C18" s="47">
        <v>6</v>
      </c>
      <c r="D18" s="41">
        <f t="shared" si="1"/>
        <v>0.66666666666666663</v>
      </c>
      <c r="E18" s="39">
        <v>7</v>
      </c>
      <c r="F18" s="91">
        <v>5</v>
      </c>
      <c r="G18" s="41">
        <f t="shared" si="2"/>
        <v>0.7142857142857143</v>
      </c>
      <c r="H18" s="42">
        <v>2</v>
      </c>
      <c r="I18" s="48">
        <v>0</v>
      </c>
      <c r="J18" s="94">
        <v>0</v>
      </c>
      <c r="K18" s="84">
        <f>IF((E18+H18)&gt;0,(E18+H18)/B18,0)</f>
        <v>1</v>
      </c>
      <c r="L18" s="33">
        <f t="shared" si="3"/>
        <v>0.83333333333333337</v>
      </c>
      <c r="M18" s="95">
        <v>17.5</v>
      </c>
      <c r="N18" s="39">
        <v>24</v>
      </c>
      <c r="O18" s="70">
        <v>6</v>
      </c>
      <c r="Q18" s="87"/>
    </row>
    <row r="19" spans="1:17" s="29" customFormat="1" ht="21.95" customHeight="1" x14ac:dyDescent="0.2">
      <c r="A19" s="18" t="s">
        <v>47</v>
      </c>
      <c r="B19" s="90">
        <v>0</v>
      </c>
      <c r="C19" s="47">
        <v>0</v>
      </c>
      <c r="D19" s="41">
        <f t="shared" si="1"/>
        <v>0</v>
      </c>
      <c r="E19" s="39">
        <v>0</v>
      </c>
      <c r="F19" s="91">
        <v>0</v>
      </c>
      <c r="G19" s="41">
        <f t="shared" si="2"/>
        <v>0</v>
      </c>
      <c r="H19" s="34">
        <v>0</v>
      </c>
      <c r="I19" s="82">
        <v>0</v>
      </c>
      <c r="J19" s="83">
        <v>0</v>
      </c>
      <c r="K19" s="84">
        <f t="shared" ref="K19:K22" si="4">IF((E19+H19)&gt;0,(E19+H19)/B19,0)</f>
        <v>0</v>
      </c>
      <c r="L19" s="98">
        <f t="shared" si="3"/>
        <v>0</v>
      </c>
      <c r="M19" s="95">
        <v>17.7</v>
      </c>
      <c r="N19" s="39">
        <v>0</v>
      </c>
      <c r="O19" s="70">
        <v>0</v>
      </c>
      <c r="Q19" s="87"/>
    </row>
    <row r="20" spans="1:17" s="29" customFormat="1" ht="21.95" customHeight="1" x14ac:dyDescent="0.2">
      <c r="A20" s="18" t="s">
        <v>48</v>
      </c>
      <c r="B20" s="213">
        <v>0</v>
      </c>
      <c r="C20" s="43">
        <v>0</v>
      </c>
      <c r="D20" s="41">
        <f t="shared" si="1"/>
        <v>0</v>
      </c>
      <c r="E20" s="39">
        <v>0</v>
      </c>
      <c r="F20" s="91">
        <v>0</v>
      </c>
      <c r="G20" s="41">
        <f t="shared" si="2"/>
        <v>0</v>
      </c>
      <c r="H20" s="34">
        <v>0</v>
      </c>
      <c r="I20" s="82">
        <v>0</v>
      </c>
      <c r="J20" s="83">
        <v>0</v>
      </c>
      <c r="K20" s="84">
        <f t="shared" si="4"/>
        <v>0</v>
      </c>
      <c r="L20" s="33">
        <f t="shared" si="3"/>
        <v>0</v>
      </c>
      <c r="M20" s="95">
        <v>0</v>
      </c>
      <c r="N20" s="39">
        <v>0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9">
        <v>18</v>
      </c>
      <c r="C21" s="100">
        <v>3</v>
      </c>
      <c r="D21" s="41">
        <f t="shared" si="1"/>
        <v>0.16666666666666666</v>
      </c>
      <c r="E21" s="101">
        <v>6</v>
      </c>
      <c r="F21" s="102">
        <v>1</v>
      </c>
      <c r="G21" s="88">
        <f>IF(E21&gt;0,F21/E21,0)</f>
        <v>0.16666666666666666</v>
      </c>
      <c r="H21" s="92">
        <v>10</v>
      </c>
      <c r="I21" s="93">
        <v>1</v>
      </c>
      <c r="J21" s="89">
        <v>0</v>
      </c>
      <c r="K21" s="123">
        <f t="shared" si="4"/>
        <v>0.88888888888888884</v>
      </c>
      <c r="L21" s="88">
        <f t="shared" si="3"/>
        <v>0.66666666666666663</v>
      </c>
      <c r="M21" s="103">
        <v>20</v>
      </c>
      <c r="N21" s="101">
        <v>16</v>
      </c>
      <c r="O21" s="104">
        <v>2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193</v>
      </c>
      <c r="C22" s="74">
        <f>SUM(C6:C21)</f>
        <v>41</v>
      </c>
      <c r="D22" s="61">
        <f t="shared" ref="D22" si="5">C22/B22</f>
        <v>0.21243523316062177</v>
      </c>
      <c r="E22" s="59">
        <f>SUM(E6:E21)</f>
        <v>67</v>
      </c>
      <c r="F22" s="106">
        <f>SUM(F6:F21)</f>
        <v>15</v>
      </c>
      <c r="G22" s="61">
        <f t="shared" ref="G22" si="6">F22/E22</f>
        <v>0.22388059701492538</v>
      </c>
      <c r="H22" s="107">
        <f>SUM(H6:H21)</f>
        <v>88</v>
      </c>
      <c r="I22" s="108">
        <f>SUM(I6:I21)</f>
        <v>23</v>
      </c>
      <c r="J22" s="109">
        <f>SUM(J6:J21)</f>
        <v>0</v>
      </c>
      <c r="K22" s="110">
        <f t="shared" si="4"/>
        <v>0.80310880829015541</v>
      </c>
      <c r="L22" s="61">
        <f t="shared" si="3"/>
        <v>0.92682926829268297</v>
      </c>
      <c r="M22" s="111">
        <v>18.84</v>
      </c>
      <c r="N22" s="59">
        <f>SUM(N6:N21)</f>
        <v>152</v>
      </c>
      <c r="O22" s="62">
        <f>SUM(O6:O21)</f>
        <v>31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1" t="s">
        <v>63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3"/>
      <c r="Q24" s="112"/>
    </row>
    <row r="25" spans="1:17" s="29" customFormat="1" ht="12" customHeight="1" x14ac:dyDescent="0.25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6"/>
      <c r="Q25" s="112"/>
    </row>
    <row r="26" spans="1:17" ht="6.75" customHeight="1" thickBot="1" x14ac:dyDescent="0.3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6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57" t="str">
        <f>+'1 In School Youth Part'!A1:N1</f>
        <v>TAB 7 - WIOA TITLE I PARTICIPANT SUMMARY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9"/>
    </row>
    <row r="2" spans="1:17" ht="21.95" customHeight="1" x14ac:dyDescent="0.2">
      <c r="A2" s="264" t="str">
        <f>'1 In School Youth Part'!$A$2</f>
        <v>FY26 QUARTER ENDING SEPTEMBER 30, 2025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49" t="s">
        <v>64</v>
      </c>
      <c r="B3" s="250"/>
      <c r="C3" s="250"/>
      <c r="D3" s="250"/>
      <c r="E3" s="250"/>
      <c r="F3" s="250"/>
      <c r="G3" s="250"/>
      <c r="H3" s="250"/>
      <c r="I3" s="250"/>
      <c r="J3" s="250"/>
      <c r="K3" s="233"/>
      <c r="L3" s="233"/>
      <c r="M3" s="233"/>
      <c r="N3" s="233"/>
      <c r="O3" s="234"/>
    </row>
    <row r="4" spans="1:17" ht="25.5" customHeight="1" x14ac:dyDescent="0.2">
      <c r="A4" s="238" t="s">
        <v>18</v>
      </c>
      <c r="B4" s="263" t="s">
        <v>55</v>
      </c>
      <c r="C4" s="263"/>
      <c r="D4" s="248"/>
      <c r="E4" s="247" t="s">
        <v>56</v>
      </c>
      <c r="F4" s="261"/>
      <c r="G4" s="262"/>
      <c r="H4" s="247" t="s">
        <v>57</v>
      </c>
      <c r="I4" s="248"/>
      <c r="J4" s="76" t="s">
        <v>58</v>
      </c>
      <c r="K4" s="260" t="s">
        <v>59</v>
      </c>
      <c r="L4" s="248"/>
      <c r="M4" s="216" t="s">
        <v>60</v>
      </c>
      <c r="N4" s="247" t="s">
        <v>61</v>
      </c>
      <c r="O4" s="262"/>
    </row>
    <row r="5" spans="1:17" ht="30" customHeight="1" thickBot="1" x14ac:dyDescent="0.25">
      <c r="A5" s="239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23</v>
      </c>
      <c r="C6" s="80">
        <v>1</v>
      </c>
      <c r="D6" s="33">
        <f t="shared" ref="D6:D22" si="0">C6/B6</f>
        <v>4.3478260869565216E-2</v>
      </c>
      <c r="E6" s="31">
        <v>13</v>
      </c>
      <c r="F6" s="81">
        <v>1</v>
      </c>
      <c r="G6" s="33">
        <f t="shared" ref="G6:G22" si="1">F6/E6</f>
        <v>7.6923076923076927E-2</v>
      </c>
      <c r="H6" s="34">
        <v>5</v>
      </c>
      <c r="I6" s="82">
        <v>0</v>
      </c>
      <c r="J6" s="83">
        <v>0</v>
      </c>
      <c r="K6" s="121">
        <f>(E6+H6)/B6</f>
        <v>0.78260869565217395</v>
      </c>
      <c r="L6" s="33">
        <f>IF(C6&gt;0,(F6+I6-J6)/C6,0)</f>
        <v>1</v>
      </c>
      <c r="M6" s="85">
        <v>16</v>
      </c>
      <c r="N6" s="31">
        <v>14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55</v>
      </c>
      <c r="C7" s="80">
        <v>6</v>
      </c>
      <c r="D7" s="88">
        <f t="shared" si="0"/>
        <v>0.10909090909090909</v>
      </c>
      <c r="E7" s="31">
        <v>25</v>
      </c>
      <c r="F7" s="81">
        <v>0</v>
      </c>
      <c r="G7" s="33">
        <f t="shared" si="1"/>
        <v>0</v>
      </c>
      <c r="H7" s="34">
        <v>15</v>
      </c>
      <c r="I7" s="82">
        <v>0</v>
      </c>
      <c r="J7" s="89">
        <v>0</v>
      </c>
      <c r="K7" s="84">
        <f>(E7+H7)/B7</f>
        <v>0.72727272727272729</v>
      </c>
      <c r="L7" s="33">
        <f>IF(C7&gt;0,(F7+I7-J7)/C7,0)</f>
        <v>0</v>
      </c>
      <c r="M7" s="85">
        <v>0</v>
      </c>
      <c r="N7" s="31">
        <v>34</v>
      </c>
      <c r="O7" s="86">
        <v>1</v>
      </c>
      <c r="Q7" s="87"/>
    </row>
    <row r="8" spans="1:17" s="29" customFormat="1" ht="21.95" customHeight="1" x14ac:dyDescent="0.2">
      <c r="A8" s="18" t="s">
        <v>36</v>
      </c>
      <c r="B8" s="90">
        <v>28</v>
      </c>
      <c r="C8" s="47">
        <v>1</v>
      </c>
      <c r="D8" s="41">
        <f t="shared" si="0"/>
        <v>3.5714285714285712E-2</v>
      </c>
      <c r="E8" s="39">
        <v>12</v>
      </c>
      <c r="F8" s="91">
        <v>1</v>
      </c>
      <c r="G8" s="88">
        <f t="shared" si="1"/>
        <v>8.3333333333333329E-2</v>
      </c>
      <c r="H8" s="92">
        <v>6</v>
      </c>
      <c r="I8" s="93">
        <v>0</v>
      </c>
      <c r="J8" s="94">
        <v>0</v>
      </c>
      <c r="K8" s="84">
        <f t="shared" ref="K8:K22" si="2">(E8+H8)/B8</f>
        <v>0.6428571428571429</v>
      </c>
      <c r="L8" s="33">
        <f t="shared" ref="L8:L22" si="3">IF(C8&gt;0,(F8+I8-J8)/C8,0)</f>
        <v>1</v>
      </c>
      <c r="M8" s="95">
        <v>18</v>
      </c>
      <c r="N8" s="39">
        <v>18</v>
      </c>
      <c r="O8" s="70">
        <v>1</v>
      </c>
    </row>
    <row r="9" spans="1:17" s="29" customFormat="1" ht="21.95" customHeight="1" x14ac:dyDescent="0.2">
      <c r="A9" s="18" t="s">
        <v>37</v>
      </c>
      <c r="B9" s="90">
        <v>52</v>
      </c>
      <c r="C9" s="47">
        <v>4</v>
      </c>
      <c r="D9" s="41">
        <f t="shared" si="0"/>
        <v>7.6923076923076927E-2</v>
      </c>
      <c r="E9" s="39">
        <v>30</v>
      </c>
      <c r="F9" s="91">
        <v>1</v>
      </c>
      <c r="G9" s="41">
        <f t="shared" si="1"/>
        <v>3.3333333333333333E-2</v>
      </c>
      <c r="H9" s="42">
        <v>12</v>
      </c>
      <c r="I9" s="48">
        <v>0</v>
      </c>
      <c r="J9" s="94">
        <v>0</v>
      </c>
      <c r="K9" s="84">
        <f t="shared" si="2"/>
        <v>0.80769230769230771</v>
      </c>
      <c r="L9" s="33">
        <f t="shared" si="3"/>
        <v>0.25</v>
      </c>
      <c r="M9" s="95">
        <v>15</v>
      </c>
      <c r="N9" s="39">
        <v>37</v>
      </c>
      <c r="O9" s="70">
        <v>1</v>
      </c>
      <c r="Q9" s="87"/>
    </row>
    <row r="10" spans="1:17" s="29" customFormat="1" ht="21.95" customHeight="1" x14ac:dyDescent="0.2">
      <c r="A10" s="18" t="s">
        <v>38</v>
      </c>
      <c r="B10" s="90">
        <v>30</v>
      </c>
      <c r="C10" s="47">
        <v>4</v>
      </c>
      <c r="D10" s="41">
        <f t="shared" si="0"/>
        <v>0.13333333333333333</v>
      </c>
      <c r="E10" s="39">
        <v>20</v>
      </c>
      <c r="F10" s="91">
        <v>1</v>
      </c>
      <c r="G10" s="41">
        <f t="shared" si="1"/>
        <v>0.05</v>
      </c>
      <c r="H10" s="42">
        <v>4</v>
      </c>
      <c r="I10" s="48">
        <v>1</v>
      </c>
      <c r="J10" s="94">
        <v>2</v>
      </c>
      <c r="K10" s="84">
        <f t="shared" si="2"/>
        <v>0.8</v>
      </c>
      <c r="L10" s="33">
        <f t="shared" si="3"/>
        <v>0</v>
      </c>
      <c r="M10" s="95">
        <v>16.5</v>
      </c>
      <c r="N10" s="39">
        <v>14</v>
      </c>
      <c r="O10" s="70">
        <v>1</v>
      </c>
      <c r="Q10" s="87"/>
    </row>
    <row r="11" spans="1:17" s="29" customFormat="1" ht="21.95" customHeight="1" x14ac:dyDescent="0.2">
      <c r="A11" s="18" t="s">
        <v>39</v>
      </c>
      <c r="B11" s="90">
        <v>70</v>
      </c>
      <c r="C11" s="47">
        <v>2</v>
      </c>
      <c r="D11" s="41">
        <f t="shared" si="0"/>
        <v>2.8571428571428571E-2</v>
      </c>
      <c r="E11" s="39">
        <v>50</v>
      </c>
      <c r="F11" s="91">
        <v>1</v>
      </c>
      <c r="G11" s="122">
        <f t="shared" si="1"/>
        <v>0.02</v>
      </c>
      <c r="H11" s="96">
        <v>12</v>
      </c>
      <c r="I11" s="97">
        <v>0</v>
      </c>
      <c r="J11" s="94">
        <v>0</v>
      </c>
      <c r="K11" s="84">
        <f t="shared" si="2"/>
        <v>0.88571428571428568</v>
      </c>
      <c r="L11" s="33">
        <f t="shared" si="3"/>
        <v>0.5</v>
      </c>
      <c r="M11" s="95">
        <v>15</v>
      </c>
      <c r="N11" s="39">
        <v>0</v>
      </c>
      <c r="O11" s="70">
        <v>2</v>
      </c>
      <c r="Q11" s="87"/>
    </row>
    <row r="12" spans="1:17" s="29" customFormat="1" ht="21.95" customHeight="1" x14ac:dyDescent="0.2">
      <c r="A12" s="18" t="s">
        <v>40</v>
      </c>
      <c r="B12" s="90">
        <v>35</v>
      </c>
      <c r="C12" s="47">
        <v>2</v>
      </c>
      <c r="D12" s="41">
        <f t="shared" si="0"/>
        <v>5.7142857142857141E-2</v>
      </c>
      <c r="E12" s="39">
        <v>15</v>
      </c>
      <c r="F12" s="91">
        <v>0</v>
      </c>
      <c r="G12" s="41">
        <f t="shared" si="1"/>
        <v>0</v>
      </c>
      <c r="H12" s="42">
        <v>5</v>
      </c>
      <c r="I12" s="48">
        <v>0</v>
      </c>
      <c r="J12" s="94">
        <v>0</v>
      </c>
      <c r="K12" s="84">
        <f t="shared" si="2"/>
        <v>0.5714285714285714</v>
      </c>
      <c r="L12" s="33">
        <f t="shared" si="3"/>
        <v>0</v>
      </c>
      <c r="M12" s="95">
        <v>0</v>
      </c>
      <c r="N12" s="39">
        <v>30</v>
      </c>
      <c r="O12" s="70">
        <v>0</v>
      </c>
      <c r="Q12" s="87"/>
    </row>
    <row r="13" spans="1:17" s="29" customFormat="1" ht="21.95" customHeight="1" x14ac:dyDescent="0.2">
      <c r="A13" s="18" t="s">
        <v>41</v>
      </c>
      <c r="B13" s="90">
        <v>30</v>
      </c>
      <c r="C13" s="47">
        <v>1</v>
      </c>
      <c r="D13" s="41">
        <f t="shared" si="0"/>
        <v>3.3333333333333333E-2</v>
      </c>
      <c r="E13" s="39">
        <v>17</v>
      </c>
      <c r="F13" s="91">
        <v>0</v>
      </c>
      <c r="G13" s="88">
        <f t="shared" si="1"/>
        <v>0</v>
      </c>
      <c r="H13" s="92">
        <v>7</v>
      </c>
      <c r="I13" s="93">
        <v>0</v>
      </c>
      <c r="J13" s="94">
        <v>0</v>
      </c>
      <c r="K13" s="84">
        <f t="shared" si="2"/>
        <v>0.8</v>
      </c>
      <c r="L13" s="33">
        <f t="shared" si="3"/>
        <v>0</v>
      </c>
      <c r="M13" s="95">
        <v>0</v>
      </c>
      <c r="N13" s="39">
        <v>22</v>
      </c>
      <c r="O13" s="70">
        <v>1</v>
      </c>
      <c r="Q13" s="87"/>
    </row>
    <row r="14" spans="1:17" s="29" customFormat="1" ht="21.95" customHeight="1" x14ac:dyDescent="0.2">
      <c r="A14" s="18" t="s">
        <v>42</v>
      </c>
      <c r="B14" s="90">
        <v>60</v>
      </c>
      <c r="C14" s="47">
        <v>2</v>
      </c>
      <c r="D14" s="41">
        <f t="shared" si="0"/>
        <v>3.3333333333333333E-2</v>
      </c>
      <c r="E14" s="39">
        <v>30</v>
      </c>
      <c r="F14" s="91">
        <v>0</v>
      </c>
      <c r="G14" s="41">
        <f t="shared" si="1"/>
        <v>0</v>
      </c>
      <c r="H14" s="42">
        <v>20</v>
      </c>
      <c r="I14" s="48">
        <v>0</v>
      </c>
      <c r="J14" s="94">
        <v>0</v>
      </c>
      <c r="K14" s="84">
        <f t="shared" si="2"/>
        <v>0.83333333333333337</v>
      </c>
      <c r="L14" s="33">
        <f t="shared" si="3"/>
        <v>0</v>
      </c>
      <c r="M14" s="95">
        <v>0</v>
      </c>
      <c r="N14" s="39">
        <v>45</v>
      </c>
      <c r="O14" s="70">
        <v>0</v>
      </c>
      <c r="Q14" s="87"/>
    </row>
    <row r="15" spans="1:17" s="29" customFormat="1" ht="21.95" customHeight="1" x14ac:dyDescent="0.2">
      <c r="A15" s="18" t="s">
        <v>43</v>
      </c>
      <c r="B15" s="90">
        <v>170</v>
      </c>
      <c r="C15" s="47">
        <v>22</v>
      </c>
      <c r="D15" s="41">
        <f t="shared" si="0"/>
        <v>0.12941176470588237</v>
      </c>
      <c r="E15" s="39">
        <v>91</v>
      </c>
      <c r="F15" s="91">
        <v>2</v>
      </c>
      <c r="G15" s="41">
        <f t="shared" si="1"/>
        <v>2.197802197802198E-2</v>
      </c>
      <c r="H15" s="42">
        <v>42</v>
      </c>
      <c r="I15" s="48">
        <v>4</v>
      </c>
      <c r="J15" s="94">
        <v>0</v>
      </c>
      <c r="K15" s="84">
        <f t="shared" si="2"/>
        <v>0.78235294117647058</v>
      </c>
      <c r="L15" s="33">
        <f t="shared" si="3"/>
        <v>0.27272727272727271</v>
      </c>
      <c r="M15" s="95">
        <v>20.65</v>
      </c>
      <c r="N15" s="39">
        <v>115</v>
      </c>
      <c r="O15" s="70">
        <v>10</v>
      </c>
      <c r="Q15" s="87"/>
    </row>
    <row r="16" spans="1:17" s="29" customFormat="1" ht="21.95" customHeight="1" x14ac:dyDescent="0.2">
      <c r="A16" s="18" t="s">
        <v>44</v>
      </c>
      <c r="B16" s="90">
        <v>29</v>
      </c>
      <c r="C16" s="47">
        <v>4</v>
      </c>
      <c r="D16" s="41">
        <f t="shared" si="0"/>
        <v>0.13793103448275862</v>
      </c>
      <c r="E16" s="39">
        <v>19</v>
      </c>
      <c r="F16" s="91">
        <v>1</v>
      </c>
      <c r="G16" s="41">
        <f t="shared" si="1"/>
        <v>5.2631578947368418E-2</v>
      </c>
      <c r="H16" s="42">
        <v>1</v>
      </c>
      <c r="I16" s="48">
        <v>0</v>
      </c>
      <c r="J16" s="94">
        <v>0</v>
      </c>
      <c r="K16" s="84">
        <f t="shared" si="2"/>
        <v>0.68965517241379315</v>
      </c>
      <c r="L16" s="33">
        <f t="shared" si="3"/>
        <v>0.25</v>
      </c>
      <c r="M16" s="95">
        <v>26</v>
      </c>
      <c r="N16" s="39">
        <v>19</v>
      </c>
      <c r="O16" s="70">
        <v>1</v>
      </c>
      <c r="Q16" s="87"/>
    </row>
    <row r="17" spans="1:17" s="29" customFormat="1" ht="21.95" customHeight="1" x14ac:dyDescent="0.2">
      <c r="A17" s="18" t="s">
        <v>45</v>
      </c>
      <c r="B17" s="90">
        <v>25</v>
      </c>
      <c r="C17" s="47">
        <v>1</v>
      </c>
      <c r="D17" s="41">
        <f t="shared" si="0"/>
        <v>0.04</v>
      </c>
      <c r="E17" s="39">
        <v>12</v>
      </c>
      <c r="F17" s="91">
        <v>1</v>
      </c>
      <c r="G17" s="41">
        <f t="shared" si="1"/>
        <v>8.3333333333333329E-2</v>
      </c>
      <c r="H17" s="42">
        <v>6</v>
      </c>
      <c r="I17" s="48">
        <v>0</v>
      </c>
      <c r="J17" s="94">
        <v>0</v>
      </c>
      <c r="K17" s="84">
        <f t="shared" si="2"/>
        <v>0.72</v>
      </c>
      <c r="L17" s="33">
        <f t="shared" si="3"/>
        <v>1</v>
      </c>
      <c r="M17" s="95">
        <v>26.42</v>
      </c>
      <c r="N17" s="39">
        <v>19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60</v>
      </c>
      <c r="C18" s="47">
        <v>8</v>
      </c>
      <c r="D18" s="41">
        <f t="shared" si="0"/>
        <v>0.13333333333333333</v>
      </c>
      <c r="E18" s="39">
        <v>35</v>
      </c>
      <c r="F18" s="91">
        <v>6</v>
      </c>
      <c r="G18" s="41">
        <f t="shared" si="1"/>
        <v>0.17142857142857143</v>
      </c>
      <c r="H18" s="42">
        <v>25</v>
      </c>
      <c r="I18" s="48">
        <v>1</v>
      </c>
      <c r="J18" s="94">
        <v>0</v>
      </c>
      <c r="K18" s="84">
        <f t="shared" si="2"/>
        <v>1</v>
      </c>
      <c r="L18" s="33">
        <f t="shared" si="3"/>
        <v>0.875</v>
      </c>
      <c r="M18" s="95">
        <v>21.33</v>
      </c>
      <c r="N18" s="39">
        <v>55</v>
      </c>
      <c r="O18" s="70">
        <v>5</v>
      </c>
      <c r="Q18" s="87"/>
    </row>
    <row r="19" spans="1:17" s="29" customFormat="1" ht="21.95" customHeight="1" x14ac:dyDescent="0.2">
      <c r="A19" s="18" t="s">
        <v>47</v>
      </c>
      <c r="B19" s="90">
        <v>60</v>
      </c>
      <c r="C19" s="47">
        <v>0</v>
      </c>
      <c r="D19" s="41">
        <f t="shared" si="0"/>
        <v>0</v>
      </c>
      <c r="E19" s="39">
        <v>20</v>
      </c>
      <c r="F19" s="91">
        <v>0</v>
      </c>
      <c r="G19" s="33">
        <f t="shared" si="1"/>
        <v>0</v>
      </c>
      <c r="H19" s="34">
        <v>25</v>
      </c>
      <c r="I19" s="82">
        <v>0</v>
      </c>
      <c r="J19" s="83">
        <v>0</v>
      </c>
      <c r="K19" s="84">
        <f t="shared" si="2"/>
        <v>0.75</v>
      </c>
      <c r="L19" s="33">
        <f t="shared" si="3"/>
        <v>0</v>
      </c>
      <c r="M19" s="95">
        <v>0</v>
      </c>
      <c r="N19" s="39">
        <v>36</v>
      </c>
      <c r="O19" s="70">
        <v>0</v>
      </c>
      <c r="Q19" s="87"/>
    </row>
    <row r="20" spans="1:17" s="29" customFormat="1" ht="21.95" customHeight="1" x14ac:dyDescent="0.2">
      <c r="A20" s="18" t="s">
        <v>48</v>
      </c>
      <c r="B20" s="90">
        <v>41</v>
      </c>
      <c r="C20" s="47">
        <v>0</v>
      </c>
      <c r="D20" s="41">
        <f t="shared" si="0"/>
        <v>0</v>
      </c>
      <c r="E20" s="39">
        <v>21</v>
      </c>
      <c r="F20" s="91">
        <v>0</v>
      </c>
      <c r="G20" s="33">
        <f t="shared" si="1"/>
        <v>0</v>
      </c>
      <c r="H20" s="34">
        <v>14</v>
      </c>
      <c r="I20" s="82">
        <v>0</v>
      </c>
      <c r="J20" s="83">
        <v>0</v>
      </c>
      <c r="K20" s="84">
        <f t="shared" si="2"/>
        <v>0.85365853658536583</v>
      </c>
      <c r="L20" s="33">
        <f t="shared" si="3"/>
        <v>0</v>
      </c>
      <c r="M20" s="95">
        <v>0</v>
      </c>
      <c r="N20" s="39">
        <v>33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9">
        <v>74</v>
      </c>
      <c r="C21" s="100">
        <v>3</v>
      </c>
      <c r="D21" s="52">
        <f t="shared" si="0"/>
        <v>4.0540540540540543E-2</v>
      </c>
      <c r="E21" s="101">
        <v>34</v>
      </c>
      <c r="F21" s="102">
        <v>2</v>
      </c>
      <c r="G21" s="88">
        <f t="shared" si="1"/>
        <v>5.8823529411764705E-2</v>
      </c>
      <c r="H21" s="92">
        <v>30</v>
      </c>
      <c r="I21" s="93">
        <v>0</v>
      </c>
      <c r="J21" s="89">
        <v>0</v>
      </c>
      <c r="K21" s="123">
        <f t="shared" si="2"/>
        <v>0.86486486486486491</v>
      </c>
      <c r="L21" s="88">
        <f t="shared" si="3"/>
        <v>0.66666666666666663</v>
      </c>
      <c r="M21" s="103">
        <v>18</v>
      </c>
      <c r="N21" s="101">
        <v>65</v>
      </c>
      <c r="O21" s="104">
        <v>3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842</v>
      </c>
      <c r="C22" s="74">
        <f>SUM(C6:C21)</f>
        <v>61</v>
      </c>
      <c r="D22" s="61">
        <f t="shared" si="0"/>
        <v>7.244655581947744E-2</v>
      </c>
      <c r="E22" s="59">
        <f>SUM(E6:E21)</f>
        <v>444</v>
      </c>
      <c r="F22" s="106">
        <f>SUM(F6:F21)</f>
        <v>17</v>
      </c>
      <c r="G22" s="61">
        <f t="shared" si="1"/>
        <v>3.8288288288288286E-2</v>
      </c>
      <c r="H22" s="107">
        <f>SUM(H6:H21)</f>
        <v>229</v>
      </c>
      <c r="I22" s="108">
        <f>SUM(I6:I21)</f>
        <v>6</v>
      </c>
      <c r="J22" s="109">
        <f>SUM(J6:J21)</f>
        <v>2</v>
      </c>
      <c r="K22" s="110">
        <f t="shared" si="2"/>
        <v>0.79928741092636579</v>
      </c>
      <c r="L22" s="61">
        <f t="shared" si="3"/>
        <v>0.34426229508196721</v>
      </c>
      <c r="M22" s="111">
        <v>19.899999999999999</v>
      </c>
      <c r="N22" s="59">
        <f>SUM(N6:N21)</f>
        <v>556</v>
      </c>
      <c r="O22" s="62">
        <f>SUM(O6:O21)</f>
        <v>26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4" t="s">
        <v>63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6"/>
      <c r="Q24" s="112"/>
    </row>
    <row r="25" spans="1:17" s="29" customFormat="1" ht="12" customHeight="1" x14ac:dyDescent="0.25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6"/>
      <c r="Q25" s="112"/>
    </row>
    <row r="26" spans="1:17" ht="6.75" customHeight="1" thickBot="1" x14ac:dyDescent="0.3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6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A28" sqref="A28"/>
    </sheetView>
  </sheetViews>
  <sheetFormatPr defaultColWidth="9.140625" defaultRowHeight="12.75" x14ac:dyDescent="0.2"/>
  <cols>
    <col min="1" max="1" width="19.140625" style="1" customWidth="1"/>
    <col min="2" max="2" width="8.57031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57" t="str">
        <f>+'1 In School Youth Part'!A1:N1</f>
        <v>TAB 7 - WIOA TITLE I PARTICIPANT SUMMARY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9"/>
    </row>
    <row r="2" spans="1:17" ht="21.95" customHeight="1" x14ac:dyDescent="0.2">
      <c r="A2" s="264" t="str">
        <f>'1 In School Youth Part'!$A$2</f>
        <v>FY26 QUARTER ENDING SEPTEMBER 30, 2025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17" ht="21.95" customHeight="1" thickBot="1" x14ac:dyDescent="0.25">
      <c r="A3" s="249" t="s">
        <v>65</v>
      </c>
      <c r="B3" s="250"/>
      <c r="C3" s="250"/>
      <c r="D3" s="250"/>
      <c r="E3" s="250"/>
      <c r="F3" s="250"/>
      <c r="G3" s="250"/>
      <c r="H3" s="250"/>
      <c r="I3" s="250"/>
      <c r="J3" s="250"/>
      <c r="K3" s="233"/>
      <c r="L3" s="233"/>
      <c r="M3" s="233"/>
      <c r="N3" s="233"/>
      <c r="O3" s="234"/>
    </row>
    <row r="4" spans="1:17" ht="25.5" customHeight="1" x14ac:dyDescent="0.2">
      <c r="A4" s="265" t="str">
        <f>'1 In School Youth Part'!$A$4</f>
        <v>WORKFORCE AREA</v>
      </c>
      <c r="B4" s="263" t="s">
        <v>55</v>
      </c>
      <c r="C4" s="263"/>
      <c r="D4" s="248"/>
      <c r="E4" s="247" t="s">
        <v>56</v>
      </c>
      <c r="F4" s="261"/>
      <c r="G4" s="262"/>
      <c r="H4" s="247" t="s">
        <v>57</v>
      </c>
      <c r="I4" s="248"/>
      <c r="J4" s="76" t="s">
        <v>58</v>
      </c>
      <c r="K4" s="260" t="s">
        <v>59</v>
      </c>
      <c r="L4" s="248"/>
      <c r="M4" s="216" t="s">
        <v>60</v>
      </c>
      <c r="N4" s="247" t="s">
        <v>61</v>
      </c>
      <c r="O4" s="262"/>
    </row>
    <row r="5" spans="1:17" ht="30" customHeight="1" thickBot="1" x14ac:dyDescent="0.25">
      <c r="A5" s="266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24">
        <f>+'4 In School Youth Exits'!B6+'5 Out School Youth Exits'!B6</f>
        <v>23</v>
      </c>
      <c r="C6" s="125">
        <f>+'4 In School Youth Exits'!C6+'5 Out School Youth Exits'!C6</f>
        <v>1</v>
      </c>
      <c r="D6" s="33">
        <f t="shared" ref="D6:D22" si="0">C6/B6</f>
        <v>4.3478260869565216E-2</v>
      </c>
      <c r="E6" s="126">
        <f>+'4 In School Youth Exits'!E6+'5 Out School Youth Exits'!E6</f>
        <v>13</v>
      </c>
      <c r="F6" s="126">
        <f>+'4 In School Youth Exits'!F6+'5 Out School Youth Exits'!F6</f>
        <v>1</v>
      </c>
      <c r="G6" s="33">
        <f t="shared" ref="G6:G22" si="1">F6/E6</f>
        <v>7.6923076923076927E-2</v>
      </c>
      <c r="H6" s="126">
        <f>+'4 In School Youth Exits'!H6+'5 Out School Youth Exits'!H6</f>
        <v>5</v>
      </c>
      <c r="I6" s="127">
        <f>+'4 In School Youth Exits'!I6+'5 Out School Youth Exits'!I6</f>
        <v>0</v>
      </c>
      <c r="J6" s="128">
        <f>+'4 In School Youth Exits'!J6+'5 Out School Youth Exits'!J6</f>
        <v>0</v>
      </c>
      <c r="K6" s="129">
        <f>(E6+H6)/B6</f>
        <v>0.78260869565217395</v>
      </c>
      <c r="L6" s="33">
        <f>IF(C6&gt;0,(F6+I6-J6)/C6,0)</f>
        <v>1</v>
      </c>
      <c r="M6" s="130">
        <v>16</v>
      </c>
      <c r="N6" s="126">
        <f>+'4 In School Youth Exits'!N6+'5 Out School Youth Exits'!N6</f>
        <v>14</v>
      </c>
      <c r="O6" s="127">
        <f>+'4 In School Youth Exits'!O6+'5 Out School Youth Exits'!O6</f>
        <v>0</v>
      </c>
      <c r="Q6" s="87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55</v>
      </c>
      <c r="C7" s="126">
        <f>+'4 In School Youth Exits'!C7+'5 Out School Youth Exits'!C7</f>
        <v>6</v>
      </c>
      <c r="D7" s="88">
        <f t="shared" si="0"/>
        <v>0.10909090909090909</v>
      </c>
      <c r="E7" s="126">
        <f>+'4 In School Youth Exits'!E7+'5 Out School Youth Exits'!E7</f>
        <v>25</v>
      </c>
      <c r="F7" s="126">
        <f>+'4 In School Youth Exits'!F7+'5 Out School Youth Exits'!F7</f>
        <v>0</v>
      </c>
      <c r="G7" s="33">
        <f t="shared" si="1"/>
        <v>0</v>
      </c>
      <c r="H7" s="126">
        <f>+'4 In School Youth Exits'!H7+'5 Out School Youth Exits'!H7</f>
        <v>15</v>
      </c>
      <c r="I7" s="131">
        <f>+'4 In School Youth Exits'!I7+'5 Out School Youth Exits'!I7</f>
        <v>0</v>
      </c>
      <c r="J7" s="132">
        <f>+'4 In School Youth Exits'!J7+'5 Out School Youth Exits'!J7</f>
        <v>0</v>
      </c>
      <c r="K7" s="84">
        <f t="shared" ref="K7:K22" si="2">(E7+H7)/B7</f>
        <v>0.72727272727272729</v>
      </c>
      <c r="L7" s="33">
        <f t="shared" ref="L7:L22" si="3">IF(C7&gt;0,(F7+I7-J7)/C7,0)</f>
        <v>0</v>
      </c>
      <c r="M7" s="130">
        <v>0</v>
      </c>
      <c r="N7" s="126">
        <f>+'4 In School Youth Exits'!N7+'5 Out School Youth Exits'!N7</f>
        <v>34</v>
      </c>
      <c r="O7" s="131">
        <f>+'4 In School Youth Exits'!O7+'5 Out School Youth Exits'!O7</f>
        <v>1</v>
      </c>
      <c r="Q7" s="87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28</v>
      </c>
      <c r="C8" s="126">
        <f>+'4 In School Youth Exits'!C8+'5 Out School Youth Exits'!C8</f>
        <v>1</v>
      </c>
      <c r="D8" s="41">
        <f t="shared" si="0"/>
        <v>3.5714285714285712E-2</v>
      </c>
      <c r="E8" s="126">
        <f>+'4 In School Youth Exits'!E8+'5 Out School Youth Exits'!E8</f>
        <v>12</v>
      </c>
      <c r="F8" s="126">
        <f>+'4 In School Youth Exits'!F8+'5 Out School Youth Exits'!F8</f>
        <v>1</v>
      </c>
      <c r="G8" s="88">
        <f t="shared" si="1"/>
        <v>8.3333333333333329E-2</v>
      </c>
      <c r="H8" s="126">
        <f>+'4 In School Youth Exits'!H8+'5 Out School Youth Exits'!H8</f>
        <v>6</v>
      </c>
      <c r="I8" s="131">
        <f>+'4 In School Youth Exits'!I8+'5 Out School Youth Exits'!I8</f>
        <v>0</v>
      </c>
      <c r="J8" s="132">
        <f>+'4 In School Youth Exits'!J8+'5 Out School Youth Exits'!J8</f>
        <v>0</v>
      </c>
      <c r="K8" s="84">
        <f t="shared" si="2"/>
        <v>0.6428571428571429</v>
      </c>
      <c r="L8" s="33">
        <f t="shared" si="3"/>
        <v>1</v>
      </c>
      <c r="M8" s="130">
        <v>18</v>
      </c>
      <c r="N8" s="126">
        <f>+'4 In School Youth Exits'!N8+'5 Out School Youth Exits'!N8</f>
        <v>18</v>
      </c>
      <c r="O8" s="131">
        <f>+'4 In School Youth Exits'!O8+'5 Out School Youth Exits'!O8</f>
        <v>1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52</v>
      </c>
      <c r="C9" s="126">
        <f>+'4 In School Youth Exits'!C9+'5 Out School Youth Exits'!C9</f>
        <v>4</v>
      </c>
      <c r="D9" s="41">
        <f t="shared" si="0"/>
        <v>7.6923076923076927E-2</v>
      </c>
      <c r="E9" s="126">
        <f>+'4 In School Youth Exits'!E9+'5 Out School Youth Exits'!E9</f>
        <v>30</v>
      </c>
      <c r="F9" s="126">
        <f>+'4 In School Youth Exits'!F9+'5 Out School Youth Exits'!F9</f>
        <v>1</v>
      </c>
      <c r="G9" s="41">
        <f t="shared" si="1"/>
        <v>3.3333333333333333E-2</v>
      </c>
      <c r="H9" s="126">
        <f>+'4 In School Youth Exits'!H9+'5 Out School Youth Exits'!H9</f>
        <v>12</v>
      </c>
      <c r="I9" s="131">
        <f>+'4 In School Youth Exits'!I9+'5 Out School Youth Exits'!I9</f>
        <v>0</v>
      </c>
      <c r="J9" s="132">
        <f>+'4 In School Youth Exits'!J9+'5 Out School Youth Exits'!J9</f>
        <v>0</v>
      </c>
      <c r="K9" s="84">
        <f t="shared" si="2"/>
        <v>0.80769230769230771</v>
      </c>
      <c r="L9" s="33">
        <f t="shared" si="3"/>
        <v>0.25</v>
      </c>
      <c r="M9" s="130">
        <v>15</v>
      </c>
      <c r="N9" s="126">
        <f>+'4 In School Youth Exits'!N9+'5 Out School Youth Exits'!N9</f>
        <v>37</v>
      </c>
      <c r="O9" s="131">
        <f>+'4 In School Youth Exits'!O9+'5 Out School Youth Exits'!O9</f>
        <v>1</v>
      </c>
      <c r="Q9" s="87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30</v>
      </c>
      <c r="C10" s="126">
        <f>+'4 In School Youth Exits'!C10+'5 Out School Youth Exits'!C10</f>
        <v>4</v>
      </c>
      <c r="D10" s="41">
        <f t="shared" si="0"/>
        <v>0.13333333333333333</v>
      </c>
      <c r="E10" s="126">
        <f>+'4 In School Youth Exits'!E10+'5 Out School Youth Exits'!E10</f>
        <v>20</v>
      </c>
      <c r="F10" s="126">
        <f>+'4 In School Youth Exits'!F10+'5 Out School Youth Exits'!F10</f>
        <v>1</v>
      </c>
      <c r="G10" s="41">
        <f t="shared" si="1"/>
        <v>0.05</v>
      </c>
      <c r="H10" s="126">
        <f>+'4 In School Youth Exits'!H10+'5 Out School Youth Exits'!H10</f>
        <v>4</v>
      </c>
      <c r="I10" s="131">
        <f>+'4 In School Youth Exits'!I10+'5 Out School Youth Exits'!I10</f>
        <v>1</v>
      </c>
      <c r="J10" s="132">
        <f>+'4 In School Youth Exits'!J10+'5 Out School Youth Exits'!J10</f>
        <v>2</v>
      </c>
      <c r="K10" s="84">
        <f t="shared" si="2"/>
        <v>0.8</v>
      </c>
      <c r="L10" s="33">
        <f t="shared" si="3"/>
        <v>0</v>
      </c>
      <c r="M10" s="130">
        <v>16.5</v>
      </c>
      <c r="N10" s="126">
        <f>+'4 In School Youth Exits'!N10+'5 Out School Youth Exits'!N10</f>
        <v>14</v>
      </c>
      <c r="O10" s="131">
        <f>+'4 In School Youth Exits'!O10+'5 Out School Youth Exits'!O10</f>
        <v>1</v>
      </c>
      <c r="Q10" s="87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70</v>
      </c>
      <c r="C11" s="126">
        <f>+'4 In School Youth Exits'!C11+'5 Out School Youth Exits'!C11</f>
        <v>2</v>
      </c>
      <c r="D11" s="41">
        <f t="shared" si="0"/>
        <v>2.8571428571428571E-2</v>
      </c>
      <c r="E11" s="126">
        <f>+'4 In School Youth Exits'!E11+'5 Out School Youth Exits'!E11</f>
        <v>50</v>
      </c>
      <c r="F11" s="126">
        <f>+'4 In School Youth Exits'!F11+'5 Out School Youth Exits'!F11</f>
        <v>1</v>
      </c>
      <c r="G11" s="122">
        <f t="shared" si="1"/>
        <v>0.02</v>
      </c>
      <c r="H11" s="126">
        <f>+'4 In School Youth Exits'!H11+'5 Out School Youth Exits'!H11</f>
        <v>12</v>
      </c>
      <c r="I11" s="131">
        <f>+'4 In School Youth Exits'!I11+'5 Out School Youth Exits'!I11</f>
        <v>0</v>
      </c>
      <c r="J11" s="132">
        <f>+'4 In School Youth Exits'!J11+'5 Out School Youth Exits'!J11</f>
        <v>0</v>
      </c>
      <c r="K11" s="84">
        <f t="shared" si="2"/>
        <v>0.88571428571428568</v>
      </c>
      <c r="L11" s="33">
        <f t="shared" si="3"/>
        <v>0.5</v>
      </c>
      <c r="M11" s="130">
        <v>15</v>
      </c>
      <c r="N11" s="126">
        <f>+'4 In School Youth Exits'!N11+'5 Out School Youth Exits'!N11</f>
        <v>0</v>
      </c>
      <c r="O11" s="131">
        <f>+'4 In School Youth Exits'!O11+'5 Out School Youth Exits'!O11</f>
        <v>2</v>
      </c>
      <c r="Q11" s="87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35</v>
      </c>
      <c r="C12" s="126">
        <f>+'4 In School Youth Exits'!C12+'5 Out School Youth Exits'!C12</f>
        <v>2</v>
      </c>
      <c r="D12" s="41">
        <f t="shared" si="0"/>
        <v>5.7142857142857141E-2</v>
      </c>
      <c r="E12" s="126">
        <f>+'4 In School Youth Exits'!E12+'5 Out School Youth Exits'!E12</f>
        <v>15</v>
      </c>
      <c r="F12" s="126">
        <f>+'4 In School Youth Exits'!F12+'5 Out School Youth Exits'!F12</f>
        <v>0</v>
      </c>
      <c r="G12" s="41">
        <f t="shared" si="1"/>
        <v>0</v>
      </c>
      <c r="H12" s="126">
        <f>+'4 In School Youth Exits'!H12+'5 Out School Youth Exits'!H12</f>
        <v>5</v>
      </c>
      <c r="I12" s="131">
        <f>+'4 In School Youth Exits'!I12+'5 Out School Youth Exits'!I12</f>
        <v>0</v>
      </c>
      <c r="J12" s="132">
        <f>+'4 In School Youth Exits'!J12+'5 Out School Youth Exits'!J12</f>
        <v>0</v>
      </c>
      <c r="K12" s="84">
        <f t="shared" si="2"/>
        <v>0.5714285714285714</v>
      </c>
      <c r="L12" s="33">
        <f t="shared" si="3"/>
        <v>0</v>
      </c>
      <c r="M12" s="130">
        <v>0</v>
      </c>
      <c r="N12" s="126">
        <f>+'4 In School Youth Exits'!N12+'5 Out School Youth Exits'!N12</f>
        <v>30</v>
      </c>
      <c r="O12" s="131">
        <f>+'4 In School Youth Exits'!O12+'5 Out School Youth Exits'!O12</f>
        <v>0</v>
      </c>
      <c r="Q12" s="87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48</v>
      </c>
      <c r="C13" s="126">
        <f>+'4 In School Youth Exits'!C13+'5 Out School Youth Exits'!C13</f>
        <v>1</v>
      </c>
      <c r="D13" s="41">
        <f t="shared" si="0"/>
        <v>2.0833333333333332E-2</v>
      </c>
      <c r="E13" s="126">
        <f>+'4 In School Youth Exits'!E13+'5 Out School Youth Exits'!E13</f>
        <v>28</v>
      </c>
      <c r="F13" s="126">
        <f>+'4 In School Youth Exits'!F13+'5 Out School Youth Exits'!F13</f>
        <v>0</v>
      </c>
      <c r="G13" s="88">
        <f t="shared" si="1"/>
        <v>0</v>
      </c>
      <c r="H13" s="126">
        <f>+'4 In School Youth Exits'!H13+'5 Out School Youth Exits'!H13</f>
        <v>11</v>
      </c>
      <c r="I13" s="131">
        <f>+'4 In School Youth Exits'!I13+'5 Out School Youth Exits'!I13</f>
        <v>0</v>
      </c>
      <c r="J13" s="132">
        <f>+'4 In School Youth Exits'!J13+'5 Out School Youth Exits'!J13</f>
        <v>0</v>
      </c>
      <c r="K13" s="84">
        <f t="shared" si="2"/>
        <v>0.8125</v>
      </c>
      <c r="L13" s="33">
        <f t="shared" si="3"/>
        <v>0</v>
      </c>
      <c r="M13" s="130">
        <v>0</v>
      </c>
      <c r="N13" s="126">
        <f>+'4 In School Youth Exits'!N13+'5 Out School Youth Exits'!N13</f>
        <v>37</v>
      </c>
      <c r="O13" s="131">
        <f>+'4 In School Youth Exits'!O13+'5 Out School Youth Exits'!O13</f>
        <v>1</v>
      </c>
      <c r="Q13" s="87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60</v>
      </c>
      <c r="C14" s="126">
        <f>+'4 In School Youth Exits'!C14+'5 Out School Youth Exits'!C14</f>
        <v>3</v>
      </c>
      <c r="D14" s="41">
        <f t="shared" si="0"/>
        <v>0.05</v>
      </c>
      <c r="E14" s="126">
        <f>+'4 In School Youth Exits'!E14+'5 Out School Youth Exits'!E14</f>
        <v>30</v>
      </c>
      <c r="F14" s="126">
        <f>+'4 In School Youth Exits'!F14+'5 Out School Youth Exits'!F14</f>
        <v>1</v>
      </c>
      <c r="G14" s="41">
        <f t="shared" si="1"/>
        <v>3.3333333333333333E-2</v>
      </c>
      <c r="H14" s="126">
        <f>+'4 In School Youth Exits'!H14+'5 Out School Youth Exits'!H14</f>
        <v>20</v>
      </c>
      <c r="I14" s="131">
        <f>+'4 In School Youth Exits'!I14+'5 Out School Youth Exits'!I14</f>
        <v>0</v>
      </c>
      <c r="J14" s="132">
        <f>+'4 In School Youth Exits'!J14+'5 Out School Youth Exits'!J14</f>
        <v>0</v>
      </c>
      <c r="K14" s="84">
        <f t="shared" si="2"/>
        <v>0.83333333333333337</v>
      </c>
      <c r="L14" s="33">
        <f t="shared" si="3"/>
        <v>0.33333333333333331</v>
      </c>
      <c r="M14" s="130">
        <v>27.36</v>
      </c>
      <c r="N14" s="126">
        <f>+'4 In School Youth Exits'!N14+'5 Out School Youth Exits'!N14</f>
        <v>45</v>
      </c>
      <c r="O14" s="131">
        <f>+'4 In School Youth Exits'!O14+'5 Out School Youth Exits'!O14</f>
        <v>0</v>
      </c>
      <c r="Q14" s="87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272</v>
      </c>
      <c r="C15" s="126">
        <f>+'4 In School Youth Exits'!C15+'5 Out School Youth Exits'!C15</f>
        <v>48</v>
      </c>
      <c r="D15" s="41">
        <f t="shared" si="0"/>
        <v>0.17647058823529413</v>
      </c>
      <c r="E15" s="126">
        <f>+'4 In School Youth Exits'!E15+'5 Out School Youth Exits'!E15</f>
        <v>125</v>
      </c>
      <c r="F15" s="126">
        <f>+'4 In School Youth Exits'!F15+'5 Out School Youth Exits'!F15</f>
        <v>5</v>
      </c>
      <c r="G15" s="41">
        <f t="shared" si="1"/>
        <v>0.04</v>
      </c>
      <c r="H15" s="126">
        <f>+'4 In School Youth Exits'!H15+'5 Out School Youth Exits'!H15</f>
        <v>84</v>
      </c>
      <c r="I15" s="131">
        <f>+'4 In School Youth Exits'!I15+'5 Out School Youth Exits'!I15</f>
        <v>26</v>
      </c>
      <c r="J15" s="132">
        <f>+'4 In School Youth Exits'!J15+'5 Out School Youth Exits'!J15</f>
        <v>0</v>
      </c>
      <c r="K15" s="84">
        <f t="shared" si="2"/>
        <v>0.76838235294117652</v>
      </c>
      <c r="L15" s="33">
        <f t="shared" si="3"/>
        <v>0.64583333333333337</v>
      </c>
      <c r="M15" s="130">
        <v>20.65</v>
      </c>
      <c r="N15" s="126">
        <f>+'4 In School Youth Exits'!N15+'5 Out School Youth Exits'!N15</f>
        <v>180</v>
      </c>
      <c r="O15" s="131">
        <f>+'4 In School Youth Exits'!O15+'5 Out School Youth Exits'!O15</f>
        <v>33</v>
      </c>
      <c r="Q15" s="87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63</v>
      </c>
      <c r="C16" s="126">
        <f>+'4 In School Youth Exits'!C16+'5 Out School Youth Exits'!C16</f>
        <v>9</v>
      </c>
      <c r="D16" s="41">
        <f t="shared" si="0"/>
        <v>0.14285714285714285</v>
      </c>
      <c r="E16" s="126">
        <f>+'4 In School Youth Exits'!E16+'5 Out School Youth Exits'!E16</f>
        <v>24</v>
      </c>
      <c r="F16" s="126">
        <f>+'4 In School Youth Exits'!F16+'5 Out School Youth Exits'!F16</f>
        <v>6</v>
      </c>
      <c r="G16" s="41">
        <f t="shared" si="1"/>
        <v>0.25</v>
      </c>
      <c r="H16" s="126">
        <f>+'4 In School Youth Exits'!H16+'5 Out School Youth Exits'!H16</f>
        <v>26</v>
      </c>
      <c r="I16" s="131">
        <f>+'4 In School Youth Exits'!I16+'5 Out School Youth Exits'!I16</f>
        <v>0</v>
      </c>
      <c r="J16" s="132">
        <f>+'4 In School Youth Exits'!J16+'5 Out School Youth Exits'!J16</f>
        <v>0</v>
      </c>
      <c r="K16" s="84">
        <f t="shared" si="2"/>
        <v>0.79365079365079361</v>
      </c>
      <c r="L16" s="33">
        <f t="shared" si="3"/>
        <v>0.66666666666666663</v>
      </c>
      <c r="M16" s="130">
        <v>19.37</v>
      </c>
      <c r="N16" s="126">
        <f>+'4 In School Youth Exits'!N16+'5 Out School Youth Exits'!N16</f>
        <v>43</v>
      </c>
      <c r="O16" s="131">
        <f>+'4 In School Youth Exits'!O16+'5 Out School Youth Exits'!O16</f>
        <v>1</v>
      </c>
      <c r="Q16" s="87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37</v>
      </c>
      <c r="C17" s="126">
        <f>+'4 In School Youth Exits'!C17+'5 Out School Youth Exits'!C17</f>
        <v>1</v>
      </c>
      <c r="D17" s="41">
        <f t="shared" si="0"/>
        <v>2.7027027027027029E-2</v>
      </c>
      <c r="E17" s="126">
        <f>+'4 In School Youth Exits'!E17+'5 Out School Youth Exits'!E17</f>
        <v>16</v>
      </c>
      <c r="F17" s="126">
        <f>+'4 In School Youth Exits'!F17+'5 Out School Youth Exits'!F17</f>
        <v>1</v>
      </c>
      <c r="G17" s="41">
        <f t="shared" si="1"/>
        <v>6.25E-2</v>
      </c>
      <c r="H17" s="126">
        <f>+'4 In School Youth Exits'!H17+'5 Out School Youth Exits'!H17</f>
        <v>11</v>
      </c>
      <c r="I17" s="131">
        <f>+'4 In School Youth Exits'!I17+'5 Out School Youth Exits'!I17</f>
        <v>0</v>
      </c>
      <c r="J17" s="132">
        <f>+'4 In School Youth Exits'!J17+'5 Out School Youth Exits'!J17</f>
        <v>0</v>
      </c>
      <c r="K17" s="84">
        <f t="shared" si="2"/>
        <v>0.72972972972972971</v>
      </c>
      <c r="L17" s="33">
        <f t="shared" si="3"/>
        <v>1</v>
      </c>
      <c r="M17" s="130">
        <v>26.42</v>
      </c>
      <c r="N17" s="126">
        <f>+'4 In School Youth Exits'!N17+'5 Out School Youth Exits'!N17</f>
        <v>27</v>
      </c>
      <c r="O17" s="131">
        <f>+'4 In School Youth Exits'!O17+'5 Out School Youth Exits'!O17</f>
        <v>0</v>
      </c>
      <c r="Q17" s="87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69</v>
      </c>
      <c r="C18" s="126">
        <f>+'4 In School Youth Exits'!C18+'5 Out School Youth Exits'!C18</f>
        <v>14</v>
      </c>
      <c r="D18" s="41">
        <f t="shared" si="0"/>
        <v>0.20289855072463769</v>
      </c>
      <c r="E18" s="126">
        <f>+'4 In School Youth Exits'!E18+'5 Out School Youth Exits'!E18</f>
        <v>42</v>
      </c>
      <c r="F18" s="126">
        <f>+'4 In School Youth Exits'!F18+'5 Out School Youth Exits'!F18</f>
        <v>11</v>
      </c>
      <c r="G18" s="41">
        <f t="shared" si="1"/>
        <v>0.26190476190476192</v>
      </c>
      <c r="H18" s="126">
        <f>+'4 In School Youth Exits'!H18+'5 Out School Youth Exits'!H18</f>
        <v>27</v>
      </c>
      <c r="I18" s="131">
        <f>+'4 In School Youth Exits'!I18+'5 Out School Youth Exits'!I18</f>
        <v>1</v>
      </c>
      <c r="J18" s="132">
        <f>+'4 In School Youth Exits'!J18+'5 Out School Youth Exits'!J18</f>
        <v>0</v>
      </c>
      <c r="K18" s="84">
        <f t="shared" si="2"/>
        <v>1</v>
      </c>
      <c r="L18" s="33">
        <f t="shared" si="3"/>
        <v>0.8571428571428571</v>
      </c>
      <c r="M18" s="130">
        <v>19.68</v>
      </c>
      <c r="N18" s="126">
        <f>+'4 In School Youth Exits'!N18+'5 Out School Youth Exits'!N18</f>
        <v>79</v>
      </c>
      <c r="O18" s="131">
        <f>+'4 In School Youth Exits'!O18+'5 Out School Youth Exits'!O18</f>
        <v>11</v>
      </c>
      <c r="Q18" s="87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60</v>
      </c>
      <c r="C19" s="126">
        <f>+'4 In School Youth Exits'!C19+'5 Out School Youth Exits'!C19</f>
        <v>0</v>
      </c>
      <c r="D19" s="41">
        <f t="shared" si="0"/>
        <v>0</v>
      </c>
      <c r="E19" s="126">
        <f>+'4 In School Youth Exits'!E19+'5 Out School Youth Exits'!E19</f>
        <v>20</v>
      </c>
      <c r="F19" s="126">
        <f>+'4 In School Youth Exits'!F19+'5 Out School Youth Exits'!F19</f>
        <v>0</v>
      </c>
      <c r="G19" s="33">
        <f t="shared" si="1"/>
        <v>0</v>
      </c>
      <c r="H19" s="126">
        <f>+'4 In School Youth Exits'!H19+'5 Out School Youth Exits'!H19</f>
        <v>25</v>
      </c>
      <c r="I19" s="131">
        <f>+'4 In School Youth Exits'!I19+'5 Out School Youth Exits'!I19</f>
        <v>0</v>
      </c>
      <c r="J19" s="132">
        <f>+'4 In School Youth Exits'!J19+'5 Out School Youth Exits'!J19</f>
        <v>0</v>
      </c>
      <c r="K19" s="84">
        <f t="shared" si="2"/>
        <v>0.75</v>
      </c>
      <c r="L19" s="33">
        <f t="shared" si="3"/>
        <v>0</v>
      </c>
      <c r="M19" s="130">
        <v>0</v>
      </c>
      <c r="N19" s="126">
        <f>+'4 In School Youth Exits'!N19+'5 Out School Youth Exits'!N19</f>
        <v>36</v>
      </c>
      <c r="O19" s="131">
        <f>+'4 In School Youth Exits'!O19+'5 Out School Youth Exits'!O19</f>
        <v>0</v>
      </c>
      <c r="Q19" s="87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41</v>
      </c>
      <c r="C20" s="126">
        <f>+'4 In School Youth Exits'!C20+'5 Out School Youth Exits'!C20</f>
        <v>0</v>
      </c>
      <c r="D20" s="41">
        <f t="shared" si="0"/>
        <v>0</v>
      </c>
      <c r="E20" s="126">
        <f>+'4 In School Youth Exits'!E20+'5 Out School Youth Exits'!E20</f>
        <v>21</v>
      </c>
      <c r="F20" s="126">
        <f>+'4 In School Youth Exits'!F20+'5 Out School Youth Exits'!F20</f>
        <v>0</v>
      </c>
      <c r="G20" s="33">
        <f t="shared" si="1"/>
        <v>0</v>
      </c>
      <c r="H20" s="126">
        <f>+'4 In School Youth Exits'!H20+'5 Out School Youth Exits'!H20</f>
        <v>14</v>
      </c>
      <c r="I20" s="131">
        <f>+'4 In School Youth Exits'!I20+'5 Out School Youth Exits'!I20</f>
        <v>0</v>
      </c>
      <c r="J20" s="132">
        <f>+'4 In School Youth Exits'!J20+'5 Out School Youth Exits'!J20</f>
        <v>0</v>
      </c>
      <c r="K20" s="84">
        <f t="shared" si="2"/>
        <v>0.85365853658536583</v>
      </c>
      <c r="L20" s="33">
        <f t="shared" si="3"/>
        <v>0</v>
      </c>
      <c r="M20" s="130">
        <v>0</v>
      </c>
      <c r="N20" s="126">
        <f>+'4 In School Youth Exits'!N20+'5 Out School Youth Exits'!N20</f>
        <v>33</v>
      </c>
      <c r="O20" s="131">
        <f>+'4 In School Youth Exits'!O20+'5 Out School Youth Exits'!O20</f>
        <v>0</v>
      </c>
      <c r="Q20" s="87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92</v>
      </c>
      <c r="C21" s="133">
        <f>+'4 In School Youth Exits'!C21+'5 Out School Youth Exits'!C21</f>
        <v>6</v>
      </c>
      <c r="D21" s="52">
        <f t="shared" si="0"/>
        <v>6.5217391304347824E-2</v>
      </c>
      <c r="E21" s="126">
        <f>+'4 In School Youth Exits'!E21+'5 Out School Youth Exits'!E21</f>
        <v>40</v>
      </c>
      <c r="F21" s="126">
        <f>+'4 In School Youth Exits'!F21+'5 Out School Youth Exits'!F21</f>
        <v>3</v>
      </c>
      <c r="G21" s="88">
        <f t="shared" si="1"/>
        <v>7.4999999999999997E-2</v>
      </c>
      <c r="H21" s="126">
        <f>+'4 In School Youth Exits'!H21+'5 Out School Youth Exits'!H21</f>
        <v>40</v>
      </c>
      <c r="I21" s="131">
        <f>+'4 In School Youth Exits'!I21+'5 Out School Youth Exits'!I21</f>
        <v>1</v>
      </c>
      <c r="J21" s="134">
        <f>+'4 In School Youth Exits'!J21+'5 Out School Youth Exits'!J21</f>
        <v>0</v>
      </c>
      <c r="K21" s="123">
        <f t="shared" si="2"/>
        <v>0.86956521739130432</v>
      </c>
      <c r="L21" s="88">
        <f t="shared" si="3"/>
        <v>0.66666666666666663</v>
      </c>
      <c r="M21" s="135">
        <v>18.670000000000002</v>
      </c>
      <c r="N21" s="126">
        <f>+'4 In School Youth Exits'!N21+'5 Out School Youth Exits'!N21</f>
        <v>81</v>
      </c>
      <c r="O21" s="136">
        <f>+'4 In School Youth Exits'!O21+'5 Out School Youth Exits'!O21</f>
        <v>5</v>
      </c>
      <c r="Q21" s="87"/>
    </row>
    <row r="22" spans="1:17" s="29" customFormat="1" ht="21.95" customHeight="1" thickBot="1" x14ac:dyDescent="0.25">
      <c r="A22" s="58" t="s">
        <v>50</v>
      </c>
      <c r="B22" s="74">
        <f>SUM(B6:B21)</f>
        <v>1035</v>
      </c>
      <c r="C22" s="74">
        <f>SUM(C6:C21)</f>
        <v>102</v>
      </c>
      <c r="D22" s="61">
        <f t="shared" si="0"/>
        <v>9.8550724637681164E-2</v>
      </c>
      <c r="E22" s="59">
        <f>SUM(E6:E21)</f>
        <v>511</v>
      </c>
      <c r="F22" s="106">
        <f>SUM(F6:F21)</f>
        <v>32</v>
      </c>
      <c r="G22" s="61">
        <f t="shared" si="1"/>
        <v>6.262230919765166E-2</v>
      </c>
      <c r="H22" s="107">
        <f>SUM(H6:H21)</f>
        <v>317</v>
      </c>
      <c r="I22" s="108">
        <f>SUM(I6:I21)</f>
        <v>29</v>
      </c>
      <c r="J22" s="109">
        <f>SUM(J6:J21)</f>
        <v>2</v>
      </c>
      <c r="K22" s="110">
        <f t="shared" si="2"/>
        <v>0.8</v>
      </c>
      <c r="L22" s="61">
        <f t="shared" si="3"/>
        <v>0.57843137254901966</v>
      </c>
      <c r="M22" s="137">
        <v>19.46</v>
      </c>
      <c r="N22" s="59">
        <f>SUM(N6:N21)</f>
        <v>708</v>
      </c>
      <c r="O22" s="138">
        <f>+'4 In School Youth Exits'!O22+'5 Out School Youth Exits'!O22</f>
        <v>57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4" t="s">
        <v>63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6"/>
      <c r="Q24" s="112"/>
    </row>
    <row r="25" spans="1:17" s="29" customFormat="1" ht="12" customHeight="1" x14ac:dyDescent="0.25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6"/>
      <c r="Q25" s="112"/>
    </row>
    <row r="26" spans="1:17" ht="6.75" customHeight="1" thickBot="1" x14ac:dyDescent="0.3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6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zoomScale="90" zoomScaleNormal="90" zoomScaleSheetLayoutView="120" workbookViewId="0">
      <selection activeCell="A24" sqref="A24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20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57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FY26 QUARTER ENDING SEPTEMBER 30, 2025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66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67" t="s">
        <v>67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9"/>
      <c r="S4" s="269"/>
      <c r="T4" s="270"/>
    </row>
    <row r="5" spans="1:24" ht="50.25" customHeight="1" thickBot="1" x14ac:dyDescent="0.25">
      <c r="A5" s="266"/>
      <c r="B5" s="139" t="s">
        <v>68</v>
      </c>
      <c r="C5" s="139" t="s">
        <v>69</v>
      </c>
      <c r="D5" s="140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45" t="s">
        <v>34</v>
      </c>
      <c r="B6" s="217">
        <f>'1 In School Youth Part'!C6</f>
        <v>0</v>
      </c>
      <c r="C6" s="146"/>
      <c r="D6" s="147"/>
      <c r="E6" s="148"/>
      <c r="F6" s="149"/>
      <c r="G6" s="148"/>
      <c r="H6" s="150"/>
      <c r="I6" s="150"/>
      <c r="J6" s="148"/>
      <c r="K6" s="148"/>
      <c r="L6" s="150"/>
      <c r="M6" s="151"/>
      <c r="N6" s="148"/>
      <c r="O6" s="150"/>
      <c r="P6" s="150"/>
      <c r="Q6" s="148"/>
      <c r="R6" s="148"/>
      <c r="S6" s="148"/>
      <c r="T6" s="152"/>
      <c r="U6" s="28"/>
    </row>
    <row r="7" spans="1:24" s="29" customFormat="1" ht="21.95" customHeight="1" x14ac:dyDescent="0.2">
      <c r="A7" s="153" t="s">
        <v>35</v>
      </c>
      <c r="B7" s="217">
        <f>'1 In School Youth Part'!C7</f>
        <v>2</v>
      </c>
      <c r="C7" s="155">
        <v>50</v>
      </c>
      <c r="D7" s="156">
        <v>0</v>
      </c>
      <c r="E7" s="157">
        <v>50</v>
      </c>
      <c r="F7" s="158">
        <v>50</v>
      </c>
      <c r="G7" s="157">
        <v>0</v>
      </c>
      <c r="H7" s="157">
        <v>100</v>
      </c>
      <c r="I7" s="157">
        <v>0</v>
      </c>
      <c r="J7" s="157">
        <v>0</v>
      </c>
      <c r="K7" s="157">
        <v>100</v>
      </c>
      <c r="L7" s="159">
        <v>0</v>
      </c>
      <c r="M7" s="160">
        <v>0</v>
      </c>
      <c r="N7" s="157">
        <v>50</v>
      </c>
      <c r="O7" s="157">
        <v>0</v>
      </c>
      <c r="P7" s="157">
        <v>50</v>
      </c>
      <c r="Q7" s="157">
        <v>0</v>
      </c>
      <c r="R7" s="157">
        <v>100</v>
      </c>
      <c r="S7" s="157">
        <v>0</v>
      </c>
      <c r="T7" s="161">
        <v>0</v>
      </c>
      <c r="U7" s="28"/>
    </row>
    <row r="8" spans="1:24" s="29" customFormat="1" ht="21.95" customHeight="1" x14ac:dyDescent="0.2">
      <c r="A8" s="145" t="s">
        <v>36</v>
      </c>
      <c r="B8" s="162">
        <f>'1 In School Youth Part'!C8</f>
        <v>0</v>
      </c>
      <c r="C8" s="155"/>
      <c r="D8" s="156"/>
      <c r="E8" s="157"/>
      <c r="F8" s="158"/>
      <c r="G8" s="157"/>
      <c r="H8" s="157"/>
      <c r="I8" s="157"/>
      <c r="J8" s="157"/>
      <c r="K8" s="157"/>
      <c r="L8" s="159"/>
      <c r="M8" s="160"/>
      <c r="N8" s="157"/>
      <c r="O8" s="157"/>
      <c r="P8" s="157"/>
      <c r="Q8" s="157"/>
      <c r="R8" s="159"/>
      <c r="S8" s="157"/>
      <c r="T8" s="161"/>
      <c r="U8" s="28"/>
    </row>
    <row r="9" spans="1:24" s="29" customFormat="1" ht="21.95" customHeight="1" x14ac:dyDescent="0.2">
      <c r="A9" s="145" t="s">
        <v>37</v>
      </c>
      <c r="B9" s="162">
        <f>'1 In School Youth Part'!C9</f>
        <v>0</v>
      </c>
      <c r="C9" s="155"/>
      <c r="D9" s="156"/>
      <c r="E9" s="157"/>
      <c r="F9" s="158"/>
      <c r="G9" s="157"/>
      <c r="H9" s="157"/>
      <c r="I9" s="157"/>
      <c r="J9" s="157"/>
      <c r="K9" s="157"/>
      <c r="L9" s="159"/>
      <c r="M9" s="158"/>
      <c r="N9" s="157"/>
      <c r="O9" s="157"/>
      <c r="P9" s="157"/>
      <c r="Q9" s="157"/>
      <c r="R9" s="157"/>
      <c r="S9" s="157"/>
      <c r="T9" s="161"/>
      <c r="U9" s="28"/>
    </row>
    <row r="10" spans="1:24" s="29" customFormat="1" ht="21.95" customHeight="1" x14ac:dyDescent="0.2">
      <c r="A10" s="145" t="s">
        <v>38</v>
      </c>
      <c r="B10" s="162">
        <f>'1 In School Youth Part'!C10</f>
        <v>0</v>
      </c>
      <c r="C10" s="155"/>
      <c r="D10" s="163"/>
      <c r="E10" s="159"/>
      <c r="F10" s="158"/>
      <c r="G10" s="157"/>
      <c r="H10" s="157"/>
      <c r="I10" s="159"/>
      <c r="J10" s="157"/>
      <c r="K10" s="157"/>
      <c r="L10" s="159"/>
      <c r="M10" s="160"/>
      <c r="N10" s="159"/>
      <c r="O10" s="157"/>
      <c r="P10" s="159"/>
      <c r="Q10" s="157"/>
      <c r="R10" s="157"/>
      <c r="S10" s="157"/>
      <c r="T10" s="161"/>
      <c r="U10" s="28"/>
    </row>
    <row r="11" spans="1:24" s="29" customFormat="1" ht="21.95" customHeight="1" x14ac:dyDescent="0.2">
      <c r="A11" s="145" t="s">
        <v>39</v>
      </c>
      <c r="B11" s="162">
        <f>'1 In School Youth Part'!C11</f>
        <v>0</v>
      </c>
      <c r="C11" s="155"/>
      <c r="D11" s="156"/>
      <c r="E11" s="157"/>
      <c r="F11" s="158"/>
      <c r="G11" s="157"/>
      <c r="H11" s="157"/>
      <c r="I11" s="157"/>
      <c r="J11" s="157"/>
      <c r="K11" s="157"/>
      <c r="L11" s="159"/>
      <c r="M11" s="160"/>
      <c r="N11" s="157"/>
      <c r="O11" s="157"/>
      <c r="P11" s="157"/>
      <c r="Q11" s="159"/>
      <c r="R11" s="157"/>
      <c r="S11" s="159"/>
      <c r="T11" s="161"/>
      <c r="U11" s="28"/>
    </row>
    <row r="12" spans="1:24" s="29" customFormat="1" ht="21.95" customHeight="1" x14ac:dyDescent="0.2">
      <c r="A12" s="145" t="s">
        <v>40</v>
      </c>
      <c r="B12" s="162">
        <f>'1 In School Youth Part'!C12</f>
        <v>0</v>
      </c>
      <c r="C12" s="155"/>
      <c r="D12" s="156"/>
      <c r="E12" s="157"/>
      <c r="F12" s="158"/>
      <c r="G12" s="157"/>
      <c r="H12" s="157"/>
      <c r="I12" s="159"/>
      <c r="J12" s="157"/>
      <c r="K12" s="157"/>
      <c r="L12" s="159"/>
      <c r="M12" s="160"/>
      <c r="N12" s="157"/>
      <c r="O12" s="157"/>
      <c r="P12" s="157"/>
      <c r="Q12" s="157"/>
      <c r="R12" s="159"/>
      <c r="S12" s="157"/>
      <c r="T12" s="161"/>
      <c r="U12" s="28"/>
    </row>
    <row r="13" spans="1:24" s="29" customFormat="1" ht="21.95" customHeight="1" x14ac:dyDescent="0.2">
      <c r="A13" s="145" t="s">
        <v>41</v>
      </c>
      <c r="B13" s="154">
        <f>'1 In School Youth Part'!C13</f>
        <v>16</v>
      </c>
      <c r="C13" s="155">
        <v>100</v>
      </c>
      <c r="D13" s="156">
        <v>0</v>
      </c>
      <c r="E13" s="157">
        <v>0</v>
      </c>
      <c r="F13" s="158">
        <v>62.5</v>
      </c>
      <c r="G13" s="157">
        <v>31.25</v>
      </c>
      <c r="H13" s="157">
        <v>12.5</v>
      </c>
      <c r="I13" s="157">
        <v>12.5</v>
      </c>
      <c r="J13" s="157">
        <v>68.75</v>
      </c>
      <c r="K13" s="157">
        <v>100</v>
      </c>
      <c r="L13" s="159">
        <v>0</v>
      </c>
      <c r="M13" s="158">
        <v>6.25</v>
      </c>
      <c r="N13" s="157">
        <v>0</v>
      </c>
      <c r="O13" s="159">
        <v>0</v>
      </c>
      <c r="P13" s="157">
        <v>6.25</v>
      </c>
      <c r="Q13" s="159">
        <v>0</v>
      </c>
      <c r="R13" s="159">
        <v>0</v>
      </c>
      <c r="S13" s="157">
        <v>0</v>
      </c>
      <c r="T13" s="161">
        <v>18.75</v>
      </c>
      <c r="U13" s="28"/>
    </row>
    <row r="14" spans="1:24" s="29" customFormat="1" ht="21.95" customHeight="1" x14ac:dyDescent="0.2">
      <c r="A14" s="145" t="s">
        <v>42</v>
      </c>
      <c r="B14" s="162">
        <f>'1 In School Youth Part'!C14</f>
        <v>7</v>
      </c>
      <c r="C14" s="155">
        <v>42.857142857142897</v>
      </c>
      <c r="D14" s="156">
        <v>42.857142857142897</v>
      </c>
      <c r="E14" s="157">
        <v>14.285714285714301</v>
      </c>
      <c r="F14" s="158">
        <v>57.142857142857103</v>
      </c>
      <c r="G14" s="157">
        <v>57.142857142857103</v>
      </c>
      <c r="H14" s="157">
        <v>71.428571428571402</v>
      </c>
      <c r="I14" s="159">
        <v>0</v>
      </c>
      <c r="J14" s="157">
        <v>0</v>
      </c>
      <c r="K14" s="157">
        <v>57.142857142857103</v>
      </c>
      <c r="L14" s="159">
        <v>0</v>
      </c>
      <c r="M14" s="160">
        <v>0</v>
      </c>
      <c r="N14" s="157">
        <v>14.285714285714301</v>
      </c>
      <c r="O14" s="157">
        <v>0</v>
      </c>
      <c r="P14" s="157">
        <v>42.857142857142897</v>
      </c>
      <c r="Q14" s="157">
        <v>0</v>
      </c>
      <c r="R14" s="159">
        <v>28.571428571428601</v>
      </c>
      <c r="S14" s="157">
        <v>0</v>
      </c>
      <c r="T14" s="161">
        <v>0</v>
      </c>
      <c r="U14" s="28"/>
    </row>
    <row r="15" spans="1:24" s="29" customFormat="1" ht="21.95" customHeight="1" x14ac:dyDescent="0.2">
      <c r="A15" s="145" t="s">
        <v>43</v>
      </c>
      <c r="B15" s="154">
        <f>'1 In School Youth Part'!C15</f>
        <v>125</v>
      </c>
      <c r="C15" s="155">
        <v>99.2</v>
      </c>
      <c r="D15" s="156">
        <v>0.8</v>
      </c>
      <c r="E15" s="157">
        <v>0</v>
      </c>
      <c r="F15" s="158">
        <v>60</v>
      </c>
      <c r="G15" s="157">
        <v>57.6</v>
      </c>
      <c r="H15" s="157">
        <v>8</v>
      </c>
      <c r="I15" s="157">
        <v>0</v>
      </c>
      <c r="J15" s="157">
        <v>21.6</v>
      </c>
      <c r="K15" s="157">
        <v>97.6</v>
      </c>
      <c r="L15" s="159">
        <v>0</v>
      </c>
      <c r="M15" s="158">
        <v>0</v>
      </c>
      <c r="N15" s="157">
        <v>98.4</v>
      </c>
      <c r="O15" s="157">
        <v>0</v>
      </c>
      <c r="P15" s="157">
        <v>11.2</v>
      </c>
      <c r="Q15" s="157">
        <v>0</v>
      </c>
      <c r="R15" s="157">
        <v>10.4</v>
      </c>
      <c r="S15" s="157">
        <v>0</v>
      </c>
      <c r="T15" s="161">
        <v>0</v>
      </c>
      <c r="U15" s="28"/>
    </row>
    <row r="16" spans="1:24" s="29" customFormat="1" ht="21.95" customHeight="1" x14ac:dyDescent="0.2">
      <c r="A16" s="145" t="s">
        <v>44</v>
      </c>
      <c r="B16" s="162">
        <f>'1 In School Youth Part'!C16</f>
        <v>6</v>
      </c>
      <c r="C16" s="155">
        <v>100</v>
      </c>
      <c r="D16" s="156">
        <v>0</v>
      </c>
      <c r="E16" s="157">
        <v>0</v>
      </c>
      <c r="F16" s="158">
        <v>33.3333333333333</v>
      </c>
      <c r="G16" s="157">
        <v>66.6666666666667</v>
      </c>
      <c r="H16" s="157">
        <v>33.3333333333333</v>
      </c>
      <c r="I16" s="159">
        <v>0</v>
      </c>
      <c r="J16" s="157">
        <v>16.6666666666667</v>
      </c>
      <c r="K16" s="157">
        <v>83.3333333333333</v>
      </c>
      <c r="L16" s="159">
        <v>0</v>
      </c>
      <c r="M16" s="160">
        <v>0</v>
      </c>
      <c r="N16" s="157">
        <v>0</v>
      </c>
      <c r="O16" s="159">
        <v>0</v>
      </c>
      <c r="P16" s="157">
        <v>0</v>
      </c>
      <c r="Q16" s="159">
        <v>0</v>
      </c>
      <c r="R16" s="159">
        <v>0</v>
      </c>
      <c r="S16" s="157">
        <v>0</v>
      </c>
      <c r="T16" s="161">
        <v>83.3333333333333</v>
      </c>
      <c r="U16" s="28"/>
    </row>
    <row r="17" spans="1:28" s="29" customFormat="1" ht="21.95" customHeight="1" x14ac:dyDescent="0.2">
      <c r="A17" s="145" t="s">
        <v>45</v>
      </c>
      <c r="B17" s="162">
        <f>'1 In School Youth Part'!C17</f>
        <v>0</v>
      </c>
      <c r="C17" s="155"/>
      <c r="D17" s="163"/>
      <c r="E17" s="159"/>
      <c r="F17" s="158"/>
      <c r="G17" s="157"/>
      <c r="H17" s="157"/>
      <c r="I17" s="157"/>
      <c r="J17" s="157"/>
      <c r="K17" s="157"/>
      <c r="L17" s="159"/>
      <c r="M17" s="158"/>
      <c r="N17" s="157"/>
      <c r="O17" s="159"/>
      <c r="P17" s="157"/>
      <c r="Q17" s="159"/>
      <c r="R17" s="159"/>
      <c r="S17" s="159"/>
      <c r="T17" s="161"/>
      <c r="U17" s="28"/>
    </row>
    <row r="18" spans="1:28" s="29" customFormat="1" ht="21.95" customHeight="1" x14ac:dyDescent="0.2">
      <c r="A18" s="145" t="s">
        <v>46</v>
      </c>
      <c r="B18" s="162">
        <f>'1 In School Youth Part'!C18</f>
        <v>15</v>
      </c>
      <c r="C18" s="155">
        <v>86.6666666666667</v>
      </c>
      <c r="D18" s="156">
        <v>13.3333333333333</v>
      </c>
      <c r="E18" s="157">
        <v>0</v>
      </c>
      <c r="F18" s="158">
        <v>6.6666666666666696</v>
      </c>
      <c r="G18" s="157">
        <v>33.3333333333333</v>
      </c>
      <c r="H18" s="157">
        <v>26.6666666666667</v>
      </c>
      <c r="I18" s="157">
        <v>0</v>
      </c>
      <c r="J18" s="157">
        <v>93.3333333333333</v>
      </c>
      <c r="K18" s="157">
        <v>86.6666666666667</v>
      </c>
      <c r="L18" s="159">
        <v>0</v>
      </c>
      <c r="M18" s="158">
        <v>0</v>
      </c>
      <c r="N18" s="157">
        <v>0</v>
      </c>
      <c r="O18" s="159">
        <v>0</v>
      </c>
      <c r="P18" s="157">
        <v>20</v>
      </c>
      <c r="Q18" s="157">
        <v>0</v>
      </c>
      <c r="R18" s="157">
        <v>0</v>
      </c>
      <c r="S18" s="157">
        <v>0</v>
      </c>
      <c r="T18" s="161">
        <v>6.6666666666666696</v>
      </c>
      <c r="U18" s="28"/>
    </row>
    <row r="19" spans="1:28" s="29" customFormat="1" ht="21.95" customHeight="1" x14ac:dyDescent="0.2">
      <c r="A19" s="145" t="s">
        <v>47</v>
      </c>
      <c r="B19" s="217">
        <f>'1 In School Youth Part'!C19</f>
        <v>2</v>
      </c>
      <c r="C19" s="155">
        <v>0</v>
      </c>
      <c r="D19" s="163">
        <v>50</v>
      </c>
      <c r="E19" s="159">
        <v>50</v>
      </c>
      <c r="F19" s="158">
        <v>50</v>
      </c>
      <c r="G19" s="157">
        <v>50</v>
      </c>
      <c r="H19" s="157">
        <v>50</v>
      </c>
      <c r="I19" s="159">
        <v>0</v>
      </c>
      <c r="J19" s="157">
        <v>50</v>
      </c>
      <c r="K19" s="157">
        <v>0</v>
      </c>
      <c r="L19" s="159">
        <v>0</v>
      </c>
      <c r="M19" s="160">
        <v>0</v>
      </c>
      <c r="N19" s="157">
        <v>0</v>
      </c>
      <c r="O19" s="159">
        <v>0</v>
      </c>
      <c r="P19" s="157">
        <v>100</v>
      </c>
      <c r="Q19" s="159">
        <v>0</v>
      </c>
      <c r="R19" s="159">
        <v>50</v>
      </c>
      <c r="S19" s="159">
        <v>50</v>
      </c>
      <c r="T19" s="161">
        <v>0</v>
      </c>
      <c r="U19" s="28"/>
    </row>
    <row r="20" spans="1:28" s="29" customFormat="1" ht="21.95" customHeight="1" x14ac:dyDescent="0.2">
      <c r="A20" s="145" t="s">
        <v>48</v>
      </c>
      <c r="B20" s="162">
        <f>'1 In School Youth Part'!C20</f>
        <v>0</v>
      </c>
      <c r="C20" s="155"/>
      <c r="D20" s="156"/>
      <c r="E20" s="157"/>
      <c r="F20" s="158"/>
      <c r="G20" s="157"/>
      <c r="H20" s="157"/>
      <c r="I20" s="157"/>
      <c r="J20" s="157"/>
      <c r="K20" s="157"/>
      <c r="L20" s="159"/>
      <c r="M20" s="158"/>
      <c r="N20" s="157"/>
      <c r="O20" s="159"/>
      <c r="P20" s="157"/>
      <c r="Q20" s="159"/>
      <c r="R20" s="159"/>
      <c r="S20" s="159"/>
      <c r="T20" s="161"/>
      <c r="U20" s="28"/>
    </row>
    <row r="21" spans="1:28" s="29" customFormat="1" ht="21.95" customHeight="1" thickBot="1" x14ac:dyDescent="0.25">
      <c r="A21" s="164" t="s">
        <v>49</v>
      </c>
      <c r="B21" s="165">
        <f>'1 In School Youth Part'!C21</f>
        <v>12</v>
      </c>
      <c r="C21" s="166">
        <v>66.6666666666667</v>
      </c>
      <c r="D21" s="167">
        <v>25</v>
      </c>
      <c r="E21" s="168">
        <v>8.3333333333333304</v>
      </c>
      <c r="F21" s="169">
        <v>16.6666666666667</v>
      </c>
      <c r="G21" s="167">
        <v>25</v>
      </c>
      <c r="H21" s="168">
        <v>25</v>
      </c>
      <c r="I21" s="168">
        <v>0</v>
      </c>
      <c r="J21" s="167">
        <v>83.3333333333333</v>
      </c>
      <c r="K21" s="167">
        <v>66.6666666666667</v>
      </c>
      <c r="L21" s="168">
        <v>0</v>
      </c>
      <c r="M21" s="170">
        <v>8.3333333333333304</v>
      </c>
      <c r="N21" s="168">
        <v>0</v>
      </c>
      <c r="O21" s="167">
        <v>8.3333333333333304</v>
      </c>
      <c r="P21" s="167">
        <v>16.6666666666667</v>
      </c>
      <c r="Q21" s="168">
        <v>0</v>
      </c>
      <c r="R21" s="168">
        <v>0</v>
      </c>
      <c r="S21" s="168">
        <v>0</v>
      </c>
      <c r="T21" s="171">
        <v>0</v>
      </c>
      <c r="U21" s="28"/>
    </row>
    <row r="22" spans="1:28" s="29" customFormat="1" ht="21.95" customHeight="1" thickBot="1" x14ac:dyDescent="0.25">
      <c r="A22" s="172" t="s">
        <v>50</v>
      </c>
      <c r="B22" s="173">
        <f>SUM(B6:B21)</f>
        <v>185</v>
      </c>
      <c r="C22" s="174">
        <v>92.432432432432407</v>
      </c>
      <c r="D22" s="175">
        <v>5.4054054054054097</v>
      </c>
      <c r="E22" s="176">
        <v>2.1621621621621601</v>
      </c>
      <c r="F22" s="177">
        <v>51.891891891891902</v>
      </c>
      <c r="G22" s="176">
        <v>50.8108108108108</v>
      </c>
      <c r="H22" s="176">
        <v>15.6756756756757</v>
      </c>
      <c r="I22" s="176">
        <v>1.08108108108108</v>
      </c>
      <c r="J22" s="176">
        <v>34.594594594594597</v>
      </c>
      <c r="K22" s="176">
        <v>91.891891891891902</v>
      </c>
      <c r="L22" s="178">
        <v>0</v>
      </c>
      <c r="M22" s="177">
        <v>1.08108108108108</v>
      </c>
      <c r="N22" s="176">
        <v>67.567567567567593</v>
      </c>
      <c r="O22" s="176">
        <v>0.54054054054054101</v>
      </c>
      <c r="P22" s="176">
        <v>14.054054054054101</v>
      </c>
      <c r="Q22" s="176">
        <v>0</v>
      </c>
      <c r="R22" s="176">
        <v>9.7297297297297298</v>
      </c>
      <c r="S22" s="176">
        <v>0.54054054054054101</v>
      </c>
      <c r="T22" s="179">
        <v>4.8648648648648596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20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57" t="s">
        <v>16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4" ht="20.100000000000001" customHeight="1" x14ac:dyDescent="0.2">
      <c r="A2" s="273" t="str">
        <f>'1 In School Youth Part'!A2:N2</f>
        <v>FY26 QUARTER ENDING SEPTEMBER 30, 2025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5"/>
    </row>
    <row r="3" spans="1:24" ht="20.100000000000001" customHeight="1" thickBot="1" x14ac:dyDescent="0.3">
      <c r="A3" s="276" t="s">
        <v>87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8"/>
    </row>
    <row r="4" spans="1:24" ht="15" customHeight="1" x14ac:dyDescent="0.2">
      <c r="A4" s="265" t="str">
        <f>'1 In School Youth Part'!$A$4</f>
        <v>WORKFORCE AREA</v>
      </c>
      <c r="B4" s="247" t="s">
        <v>67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79"/>
      <c r="S4" s="279"/>
      <c r="T4" s="280"/>
    </row>
    <row r="5" spans="1:24" ht="50.25" customHeight="1" thickBot="1" x14ac:dyDescent="0.25">
      <c r="A5" s="266"/>
      <c r="B5" s="139" t="s">
        <v>68</v>
      </c>
      <c r="C5" s="139" t="s">
        <v>88</v>
      </c>
      <c r="D5" s="141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'2 Out of School Youth Part'!C6</f>
        <v>19</v>
      </c>
      <c r="C6" s="181">
        <v>36.842105263157897</v>
      </c>
      <c r="D6" s="182">
        <v>26.315789473684202</v>
      </c>
      <c r="E6" s="182">
        <v>36.842105263157897</v>
      </c>
      <c r="F6" s="183">
        <v>57.894736842105303</v>
      </c>
      <c r="G6" s="182">
        <v>21.052631578947398</v>
      </c>
      <c r="H6" s="182">
        <v>31.578947368421101</v>
      </c>
      <c r="I6" s="184">
        <v>5.2631578947368398</v>
      </c>
      <c r="J6" s="184">
        <v>47.368421052631597</v>
      </c>
      <c r="K6" s="184">
        <v>0</v>
      </c>
      <c r="L6" s="182">
        <v>68.421052631578902</v>
      </c>
      <c r="M6" s="185">
        <v>0</v>
      </c>
      <c r="N6" s="182">
        <v>26.315789473684202</v>
      </c>
      <c r="O6" s="182">
        <v>0</v>
      </c>
      <c r="P6" s="182">
        <v>57.894736842105303</v>
      </c>
      <c r="Q6" s="182">
        <v>0</v>
      </c>
      <c r="R6" s="182">
        <v>0</v>
      </c>
      <c r="S6" s="182">
        <v>36.842105263157897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'2 Out of School Youth Part'!C7</f>
        <v>47</v>
      </c>
      <c r="C7" s="188">
        <v>27.659574468085101</v>
      </c>
      <c r="D7" s="189">
        <v>44.680851063829799</v>
      </c>
      <c r="E7" s="189">
        <v>27.659574468085101</v>
      </c>
      <c r="F7" s="190">
        <v>53.191489361702097</v>
      </c>
      <c r="G7" s="189">
        <v>38.297872340425499</v>
      </c>
      <c r="H7" s="189">
        <v>59.574468085106403</v>
      </c>
      <c r="I7" s="189">
        <v>2.12765957446809</v>
      </c>
      <c r="J7" s="189">
        <v>8.5106382978723403</v>
      </c>
      <c r="K7" s="191">
        <v>0</v>
      </c>
      <c r="L7" s="189">
        <v>51.063829787233999</v>
      </c>
      <c r="M7" s="190">
        <v>0</v>
      </c>
      <c r="N7" s="189">
        <v>21.276595744680801</v>
      </c>
      <c r="O7" s="189">
        <v>6.3829787234042596</v>
      </c>
      <c r="P7" s="189">
        <v>25.531914893617</v>
      </c>
      <c r="Q7" s="189">
        <v>6.3829787234042596</v>
      </c>
      <c r="R7" s="189">
        <v>4.2553191489361701</v>
      </c>
      <c r="S7" s="189">
        <v>12.7659574468085</v>
      </c>
      <c r="T7" s="192">
        <v>17.021276595744698</v>
      </c>
      <c r="U7" s="28"/>
    </row>
    <row r="8" spans="1:24" s="29" customFormat="1" ht="21.95" customHeight="1" x14ac:dyDescent="0.2">
      <c r="A8" s="18" t="s">
        <v>36</v>
      </c>
      <c r="B8" s="187">
        <f>'2 Out of School Youth Part'!C8</f>
        <v>15</v>
      </c>
      <c r="C8" s="188">
        <v>40</v>
      </c>
      <c r="D8" s="189">
        <v>26.6666666666667</v>
      </c>
      <c r="E8" s="189">
        <v>33.3333333333333</v>
      </c>
      <c r="F8" s="190">
        <v>66.6666666666667</v>
      </c>
      <c r="G8" s="189">
        <v>20</v>
      </c>
      <c r="H8" s="189">
        <v>26.6666666666667</v>
      </c>
      <c r="I8" s="189">
        <v>0</v>
      </c>
      <c r="J8" s="189">
        <v>66.6666666666667</v>
      </c>
      <c r="K8" s="191">
        <v>0</v>
      </c>
      <c r="L8" s="189">
        <v>60</v>
      </c>
      <c r="M8" s="193">
        <v>0</v>
      </c>
      <c r="N8" s="189">
        <v>26.6666666666667</v>
      </c>
      <c r="O8" s="189">
        <v>13.3333333333333</v>
      </c>
      <c r="P8" s="189">
        <v>6.6666666666666696</v>
      </c>
      <c r="Q8" s="189">
        <v>13.3333333333333</v>
      </c>
      <c r="R8" s="189">
        <v>6.6666666666666696</v>
      </c>
      <c r="S8" s="189">
        <v>6.6666666666666696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'2 Out of School Youth Part'!C9</f>
        <v>41</v>
      </c>
      <c r="C9" s="188">
        <v>14.634146341463399</v>
      </c>
      <c r="D9" s="189">
        <v>48.780487804878</v>
      </c>
      <c r="E9" s="189">
        <v>36.585365853658502</v>
      </c>
      <c r="F9" s="190">
        <v>53.658536585365901</v>
      </c>
      <c r="G9" s="189">
        <v>17.0731707317073</v>
      </c>
      <c r="H9" s="189">
        <v>90.243902439024396</v>
      </c>
      <c r="I9" s="191">
        <v>0</v>
      </c>
      <c r="J9" s="191">
        <v>29.268292682926798</v>
      </c>
      <c r="K9" s="191">
        <v>0</v>
      </c>
      <c r="L9" s="189">
        <v>4.8780487804878003</v>
      </c>
      <c r="M9" s="193">
        <v>2.4390243902439002</v>
      </c>
      <c r="N9" s="189">
        <v>2.4390243902439002</v>
      </c>
      <c r="O9" s="191">
        <v>9.7560975609756095</v>
      </c>
      <c r="P9" s="189">
        <v>17.0731707317073</v>
      </c>
      <c r="Q9" s="191">
        <v>0</v>
      </c>
      <c r="R9" s="189">
        <v>12.1951219512195</v>
      </c>
      <c r="S9" s="189">
        <v>24.390243902439</v>
      </c>
      <c r="T9" s="192">
        <v>0</v>
      </c>
      <c r="U9" s="28"/>
    </row>
    <row r="10" spans="1:24" s="29" customFormat="1" ht="21.95" customHeight="1" x14ac:dyDescent="0.2">
      <c r="A10" s="18" t="s">
        <v>38</v>
      </c>
      <c r="B10" s="187">
        <f>'2 Out of School Youth Part'!C10</f>
        <v>64</v>
      </c>
      <c r="C10" s="188">
        <v>78.125</v>
      </c>
      <c r="D10" s="189">
        <v>18.75</v>
      </c>
      <c r="E10" s="189">
        <v>3.125</v>
      </c>
      <c r="F10" s="190">
        <v>37.5</v>
      </c>
      <c r="G10" s="191">
        <v>18.75</v>
      </c>
      <c r="H10" s="191">
        <v>20.3125</v>
      </c>
      <c r="I10" s="191">
        <v>6.25</v>
      </c>
      <c r="J10" s="189">
        <v>21.875</v>
      </c>
      <c r="K10" s="191">
        <v>0</v>
      </c>
      <c r="L10" s="189">
        <v>96.875</v>
      </c>
      <c r="M10" s="193">
        <v>7.8125</v>
      </c>
      <c r="N10" s="189">
        <v>0</v>
      </c>
      <c r="O10" s="191">
        <v>0</v>
      </c>
      <c r="P10" s="189">
        <v>1.5625</v>
      </c>
      <c r="Q10" s="191">
        <v>1.5625</v>
      </c>
      <c r="R10" s="191">
        <v>4.6875</v>
      </c>
      <c r="S10" s="189">
        <v>3.125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'2 Out of School Youth Part'!C11</f>
        <v>45</v>
      </c>
      <c r="C11" s="188">
        <v>40</v>
      </c>
      <c r="D11" s="189">
        <v>42.2222222222222</v>
      </c>
      <c r="E11" s="189">
        <v>17.7777777777778</v>
      </c>
      <c r="F11" s="190">
        <v>75.5555555555556</v>
      </c>
      <c r="G11" s="189">
        <v>20</v>
      </c>
      <c r="H11" s="189">
        <v>40</v>
      </c>
      <c r="I11" s="189">
        <v>8.8888888888888893</v>
      </c>
      <c r="J11" s="189">
        <v>2.2222222222222201</v>
      </c>
      <c r="K11" s="191">
        <v>0</v>
      </c>
      <c r="L11" s="189">
        <v>31.1111111111111</v>
      </c>
      <c r="M11" s="190">
        <v>0</v>
      </c>
      <c r="N11" s="189">
        <v>88.8888888888889</v>
      </c>
      <c r="O11" s="189">
        <v>0</v>
      </c>
      <c r="P11" s="189">
        <v>13.3333333333333</v>
      </c>
      <c r="Q11" s="189">
        <v>0</v>
      </c>
      <c r="R11" s="189">
        <v>0</v>
      </c>
      <c r="S11" s="189">
        <v>6.6666666666666696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'2 Out of School Youth Part'!C12</f>
        <v>20</v>
      </c>
      <c r="C12" s="188">
        <v>85</v>
      </c>
      <c r="D12" s="189">
        <v>5</v>
      </c>
      <c r="E12" s="189">
        <v>10</v>
      </c>
      <c r="F12" s="190">
        <v>45</v>
      </c>
      <c r="G12" s="189">
        <v>25</v>
      </c>
      <c r="H12" s="189">
        <v>5</v>
      </c>
      <c r="I12" s="189">
        <v>0</v>
      </c>
      <c r="J12" s="189">
        <v>80</v>
      </c>
      <c r="K12" s="191">
        <v>0</v>
      </c>
      <c r="L12" s="189">
        <v>25</v>
      </c>
      <c r="M12" s="193">
        <v>0</v>
      </c>
      <c r="N12" s="189">
        <v>50</v>
      </c>
      <c r="O12" s="189">
        <v>5</v>
      </c>
      <c r="P12" s="189">
        <v>0</v>
      </c>
      <c r="Q12" s="189">
        <v>0</v>
      </c>
      <c r="R12" s="189">
        <v>5</v>
      </c>
      <c r="S12" s="189">
        <v>0</v>
      </c>
      <c r="T12" s="192">
        <v>15</v>
      </c>
      <c r="U12" s="28"/>
    </row>
    <row r="13" spans="1:24" s="29" customFormat="1" ht="21.95" customHeight="1" x14ac:dyDescent="0.2">
      <c r="A13" s="18" t="s">
        <v>41</v>
      </c>
      <c r="B13" s="187">
        <f>'2 Out of School Youth Part'!C13</f>
        <v>15</v>
      </c>
      <c r="C13" s="188">
        <v>46.6666666666667</v>
      </c>
      <c r="D13" s="189">
        <v>33.3333333333333</v>
      </c>
      <c r="E13" s="189">
        <v>20</v>
      </c>
      <c r="F13" s="190">
        <v>73.3333333333333</v>
      </c>
      <c r="G13" s="189">
        <v>20</v>
      </c>
      <c r="H13" s="191">
        <v>20</v>
      </c>
      <c r="I13" s="189">
        <v>26.6666666666667</v>
      </c>
      <c r="J13" s="189">
        <v>6.6666666666666696</v>
      </c>
      <c r="K13" s="191">
        <v>0</v>
      </c>
      <c r="L13" s="189">
        <v>86.6666666666667</v>
      </c>
      <c r="M13" s="193">
        <v>40</v>
      </c>
      <c r="N13" s="189">
        <v>20</v>
      </c>
      <c r="O13" s="191">
        <v>0</v>
      </c>
      <c r="P13" s="189">
        <v>20</v>
      </c>
      <c r="Q13" s="189">
        <v>0</v>
      </c>
      <c r="R13" s="189">
        <v>0</v>
      </c>
      <c r="S13" s="189">
        <v>0</v>
      </c>
      <c r="T13" s="192">
        <v>26.6666666666667</v>
      </c>
      <c r="U13" s="28"/>
    </row>
    <row r="14" spans="1:24" s="29" customFormat="1" ht="21.95" customHeight="1" x14ac:dyDescent="0.2">
      <c r="A14" s="18" t="s">
        <v>42</v>
      </c>
      <c r="B14" s="187">
        <f>'2 Out of School Youth Part'!C14</f>
        <v>36</v>
      </c>
      <c r="C14" s="188">
        <v>33.3333333333333</v>
      </c>
      <c r="D14" s="189">
        <v>50</v>
      </c>
      <c r="E14" s="189">
        <v>16.6666666666667</v>
      </c>
      <c r="F14" s="190">
        <v>38.8888888888889</v>
      </c>
      <c r="G14" s="189">
        <v>36.1111111111111</v>
      </c>
      <c r="H14" s="189">
        <v>41.6666666666667</v>
      </c>
      <c r="I14" s="189">
        <v>0</v>
      </c>
      <c r="J14" s="189">
        <v>13.8888888888889</v>
      </c>
      <c r="K14" s="191">
        <v>0</v>
      </c>
      <c r="L14" s="189">
        <v>55.5555555555556</v>
      </c>
      <c r="M14" s="193">
        <v>2.7777777777777799</v>
      </c>
      <c r="N14" s="189">
        <v>44.4444444444444</v>
      </c>
      <c r="O14" s="189">
        <v>5.5555555555555598</v>
      </c>
      <c r="P14" s="189">
        <v>8.3333333333333304</v>
      </c>
      <c r="Q14" s="189">
        <v>0</v>
      </c>
      <c r="R14" s="189">
        <v>16.6666666666667</v>
      </c>
      <c r="S14" s="189">
        <v>16.6666666666667</v>
      </c>
      <c r="T14" s="192">
        <v>0</v>
      </c>
      <c r="U14" s="28"/>
    </row>
    <row r="15" spans="1:24" s="29" customFormat="1" ht="21.95" customHeight="1" x14ac:dyDescent="0.2">
      <c r="A15" s="18" t="s">
        <v>43</v>
      </c>
      <c r="B15" s="187">
        <f>'2 Out of School Youth Part'!C15</f>
        <v>164</v>
      </c>
      <c r="C15" s="188">
        <v>57.317073170731703</v>
      </c>
      <c r="D15" s="189">
        <v>29.268292682926798</v>
      </c>
      <c r="E15" s="189">
        <v>13.4146341463415</v>
      </c>
      <c r="F15" s="190">
        <v>48.780487804878</v>
      </c>
      <c r="G15" s="189">
        <v>68.902439024390205</v>
      </c>
      <c r="H15" s="189">
        <v>15.853658536585399</v>
      </c>
      <c r="I15" s="189">
        <v>0.60975609756097604</v>
      </c>
      <c r="J15" s="189">
        <v>6.7073170731707297</v>
      </c>
      <c r="K15" s="191">
        <v>0</v>
      </c>
      <c r="L15" s="189">
        <v>83.536585365853696</v>
      </c>
      <c r="M15" s="193">
        <v>1.82926829268293</v>
      </c>
      <c r="N15" s="189">
        <v>96.341463414634106</v>
      </c>
      <c r="O15" s="189">
        <v>1.2195121951219501</v>
      </c>
      <c r="P15" s="189">
        <v>7.9268292682926802</v>
      </c>
      <c r="Q15" s="189">
        <v>0</v>
      </c>
      <c r="R15" s="189">
        <v>6.7073170731707297</v>
      </c>
      <c r="S15" s="189">
        <v>6.0975609756097597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'2 Out of School Youth Part'!C16</f>
        <v>18</v>
      </c>
      <c r="C16" s="188">
        <v>11.1111111111111</v>
      </c>
      <c r="D16" s="189">
        <v>44.4444444444444</v>
      </c>
      <c r="E16" s="189">
        <v>44.4444444444444</v>
      </c>
      <c r="F16" s="190">
        <v>55.5555555555556</v>
      </c>
      <c r="G16" s="189">
        <v>55.5555555555556</v>
      </c>
      <c r="H16" s="189">
        <v>38.8888888888889</v>
      </c>
      <c r="I16" s="189">
        <v>5.5555555555555598</v>
      </c>
      <c r="J16" s="189">
        <v>33.3333333333333</v>
      </c>
      <c r="K16" s="191">
        <v>0</v>
      </c>
      <c r="L16" s="189">
        <v>0</v>
      </c>
      <c r="M16" s="190">
        <v>5.5555555555555598</v>
      </c>
      <c r="N16" s="189">
        <v>0</v>
      </c>
      <c r="O16" s="189">
        <v>5.5555555555555598</v>
      </c>
      <c r="P16" s="189">
        <v>5.5555555555555598</v>
      </c>
      <c r="Q16" s="191">
        <v>0</v>
      </c>
      <c r="R16" s="189">
        <v>5.5555555555555598</v>
      </c>
      <c r="S16" s="189">
        <v>5.5555555555555598</v>
      </c>
      <c r="T16" s="192">
        <v>83.3333333333333</v>
      </c>
      <c r="U16" s="28"/>
    </row>
    <row r="17" spans="1:28" s="29" customFormat="1" ht="21.95" customHeight="1" x14ac:dyDescent="0.2">
      <c r="A17" s="18" t="s">
        <v>45</v>
      </c>
      <c r="B17" s="214">
        <f>'2 Out of School Youth Part'!C17</f>
        <v>17</v>
      </c>
      <c r="C17" s="188">
        <v>23.529411764705898</v>
      </c>
      <c r="D17" s="189">
        <v>41.176470588235297</v>
      </c>
      <c r="E17" s="189">
        <v>35.294117647058798</v>
      </c>
      <c r="F17" s="190">
        <v>41.176470588235297</v>
      </c>
      <c r="G17" s="189">
        <v>29.411764705882401</v>
      </c>
      <c r="H17" s="189">
        <v>52.941176470588204</v>
      </c>
      <c r="I17" s="189">
        <v>11.764705882352899</v>
      </c>
      <c r="J17" s="189">
        <v>52.941176470588204</v>
      </c>
      <c r="K17" s="191">
        <v>0</v>
      </c>
      <c r="L17" s="189">
        <v>5.8823529411764701</v>
      </c>
      <c r="M17" s="193">
        <v>5.8823529411764701</v>
      </c>
      <c r="N17" s="189">
        <v>11.764705882352899</v>
      </c>
      <c r="O17" s="189">
        <v>0</v>
      </c>
      <c r="P17" s="189">
        <v>35.294117647058798</v>
      </c>
      <c r="Q17" s="191">
        <v>5.8823529411764701</v>
      </c>
      <c r="R17" s="189">
        <v>17.647058823529399</v>
      </c>
      <c r="S17" s="189">
        <v>17.647058823529399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'2 Out of School Youth Part'!C18</f>
        <v>81</v>
      </c>
      <c r="C18" s="188">
        <v>51.851851851851897</v>
      </c>
      <c r="D18" s="189">
        <v>28.395061728395099</v>
      </c>
      <c r="E18" s="189">
        <v>19.7530864197531</v>
      </c>
      <c r="F18" s="190">
        <v>48.148148148148103</v>
      </c>
      <c r="G18" s="189">
        <v>49.382716049382701</v>
      </c>
      <c r="H18" s="189">
        <v>17.283950617283999</v>
      </c>
      <c r="I18" s="191">
        <v>1.2345679012345701</v>
      </c>
      <c r="J18" s="189">
        <v>53.086419753086403</v>
      </c>
      <c r="K18" s="191">
        <v>0</v>
      </c>
      <c r="L18" s="189">
        <v>41.975308641975303</v>
      </c>
      <c r="M18" s="190">
        <v>1.2345679012345701</v>
      </c>
      <c r="N18" s="189">
        <v>9.8765432098765409</v>
      </c>
      <c r="O18" s="191">
        <v>1.2345679012345701</v>
      </c>
      <c r="P18" s="189">
        <v>20.987654320987701</v>
      </c>
      <c r="Q18" s="189">
        <v>1.2345679012345701</v>
      </c>
      <c r="R18" s="189">
        <v>3.7037037037037002</v>
      </c>
      <c r="S18" s="189">
        <v>13.580246913580201</v>
      </c>
      <c r="T18" s="192">
        <v>7.4074074074074101</v>
      </c>
      <c r="U18" s="28"/>
    </row>
    <row r="19" spans="1:28" s="29" customFormat="1" ht="21.95" customHeight="1" x14ac:dyDescent="0.2">
      <c r="A19" s="18" t="s">
        <v>47</v>
      </c>
      <c r="B19" s="187">
        <f>'2 Out of School Youth Part'!C19</f>
        <v>33</v>
      </c>
      <c r="C19" s="188">
        <v>27.272727272727298</v>
      </c>
      <c r="D19" s="189">
        <v>36.363636363636402</v>
      </c>
      <c r="E19" s="189">
        <v>36.363636363636402</v>
      </c>
      <c r="F19" s="190">
        <v>63.636363636363598</v>
      </c>
      <c r="G19" s="189">
        <v>57.575757575757599</v>
      </c>
      <c r="H19" s="189">
        <v>15.1515151515152</v>
      </c>
      <c r="I19" s="191">
        <v>3.0303030303030298</v>
      </c>
      <c r="J19" s="189">
        <v>21.2121212121212</v>
      </c>
      <c r="K19" s="191">
        <v>0</v>
      </c>
      <c r="L19" s="189">
        <v>39.393939393939398</v>
      </c>
      <c r="M19" s="193">
        <v>6.0606060606060597</v>
      </c>
      <c r="N19" s="189">
        <v>78.787878787878796</v>
      </c>
      <c r="O19" s="189">
        <v>0</v>
      </c>
      <c r="P19" s="189">
        <v>30.303030303030301</v>
      </c>
      <c r="Q19" s="189">
        <v>9.0909090909090899</v>
      </c>
      <c r="R19" s="191">
        <v>18.181818181818201</v>
      </c>
      <c r="S19" s="189">
        <v>27.272727272727298</v>
      </c>
      <c r="T19" s="192">
        <v>3.0303030303030298</v>
      </c>
      <c r="U19" s="28"/>
    </row>
    <row r="20" spans="1:28" s="29" customFormat="1" ht="21.95" customHeight="1" x14ac:dyDescent="0.2">
      <c r="A20" s="18" t="s">
        <v>48</v>
      </c>
      <c r="B20" s="187">
        <f>'2 Out of School Youth Part'!C20</f>
        <v>59</v>
      </c>
      <c r="C20" s="188">
        <v>72.881355932203405</v>
      </c>
      <c r="D20" s="189">
        <v>18.644067796610202</v>
      </c>
      <c r="E20" s="189">
        <v>8.4745762711864394</v>
      </c>
      <c r="F20" s="190">
        <v>52.542372881355902</v>
      </c>
      <c r="G20" s="189">
        <v>47.457627118644098</v>
      </c>
      <c r="H20" s="189">
        <v>22.033898305084701</v>
      </c>
      <c r="I20" s="189">
        <v>5.0847457627118597</v>
      </c>
      <c r="J20" s="189">
        <v>37.288135593220296</v>
      </c>
      <c r="K20" s="191">
        <v>0</v>
      </c>
      <c r="L20" s="189">
        <v>89.830508474576305</v>
      </c>
      <c r="M20" s="190">
        <v>3.3898305084745801</v>
      </c>
      <c r="N20" s="189">
        <v>67.796610169491501</v>
      </c>
      <c r="O20" s="189">
        <v>0</v>
      </c>
      <c r="P20" s="189">
        <v>13.559322033898299</v>
      </c>
      <c r="Q20" s="189">
        <v>1.6949152542372901</v>
      </c>
      <c r="R20" s="189">
        <v>1.6949152542372901</v>
      </c>
      <c r="S20" s="189">
        <v>5.0847457627118597</v>
      </c>
      <c r="T20" s="192">
        <v>5.0847457627118597</v>
      </c>
      <c r="U20" s="28"/>
    </row>
    <row r="21" spans="1:28" s="29" customFormat="1" ht="21.95" customHeight="1" thickBot="1" x14ac:dyDescent="0.25">
      <c r="A21" s="49" t="s">
        <v>49</v>
      </c>
      <c r="B21" s="194">
        <f>'2 Out of School Youth Part'!C21</f>
        <v>57</v>
      </c>
      <c r="C21" s="195">
        <v>29.824561403508799</v>
      </c>
      <c r="D21" s="196">
        <v>42.105263157894697</v>
      </c>
      <c r="E21" s="196">
        <v>28.0701754385965</v>
      </c>
      <c r="F21" s="197">
        <v>38.596491228070199</v>
      </c>
      <c r="G21" s="196">
        <v>26.315789473684202</v>
      </c>
      <c r="H21" s="196">
        <v>35.087719298245602</v>
      </c>
      <c r="I21" s="198">
        <v>0</v>
      </c>
      <c r="J21" s="196">
        <v>64.912280701754398</v>
      </c>
      <c r="K21" s="198">
        <v>0</v>
      </c>
      <c r="L21" s="196">
        <v>35.087719298245602</v>
      </c>
      <c r="M21" s="199">
        <v>10.526315789473699</v>
      </c>
      <c r="N21" s="196">
        <v>1.7543859649122799</v>
      </c>
      <c r="O21" s="196">
        <v>0</v>
      </c>
      <c r="P21" s="196">
        <v>14.0350877192982</v>
      </c>
      <c r="Q21" s="196">
        <v>1.7543859649122799</v>
      </c>
      <c r="R21" s="196">
        <v>8.7719298245614006</v>
      </c>
      <c r="S21" s="198">
        <v>8.7719298245614006</v>
      </c>
      <c r="T21" s="200">
        <v>5.2631578947368398</v>
      </c>
      <c r="U21" s="28"/>
    </row>
    <row r="22" spans="1:28" s="29" customFormat="1" ht="21.95" customHeight="1" thickBot="1" x14ac:dyDescent="0.25">
      <c r="A22" s="201" t="s">
        <v>50</v>
      </c>
      <c r="B22" s="202">
        <f>SUM(B6:B21)</f>
        <v>731</v>
      </c>
      <c r="C22" s="203">
        <v>47.469220246238002</v>
      </c>
      <c r="D22" s="204">
        <v>32.558139534883701</v>
      </c>
      <c r="E22" s="204">
        <v>19.972640218878201</v>
      </c>
      <c r="F22" s="205">
        <v>50.615595075239398</v>
      </c>
      <c r="G22" s="204">
        <v>41.586867305061602</v>
      </c>
      <c r="H22" s="204">
        <v>29.958960328317399</v>
      </c>
      <c r="I22" s="204">
        <v>3.14637482900137</v>
      </c>
      <c r="J22" s="204">
        <v>28.317373461012298</v>
      </c>
      <c r="K22" s="206">
        <v>0</v>
      </c>
      <c r="L22" s="204">
        <v>57.455540355677201</v>
      </c>
      <c r="M22" s="205">
        <v>3.9671682626539</v>
      </c>
      <c r="N22" s="204">
        <v>44.322845417236699</v>
      </c>
      <c r="O22" s="204">
        <v>2.1887824897400798</v>
      </c>
      <c r="P22" s="204">
        <v>14.637482900136799</v>
      </c>
      <c r="Q22" s="204">
        <v>1.7783857729138199</v>
      </c>
      <c r="R22" s="204">
        <v>6.5663474692202497</v>
      </c>
      <c r="S22" s="204">
        <v>10.5335157318741</v>
      </c>
      <c r="T22" s="207">
        <v>5.8823529411764701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E8072C0-CE8F-4F3B-A5FB-A14F6E4B6F5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D84E13D4-0F49-47C0-9106-689D145C1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2025-11-04T19:07:18Z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18857600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</Properties>
</file>