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howObjects="placeholders" defaultThemeVersion="124226"/>
  <mc:AlternateContent xmlns:mc="http://schemas.openxmlformats.org/markup-compatibility/2006">
    <mc:Choice Requires="x15">
      <x15ac:absPath xmlns:x15ac="http://schemas.microsoft.com/office/spreadsheetml/2010/11/ac" url="https://massgov.sharepoint.com/sites/EOL-MDCS-Teams/MDCS Documents/Departments/MIS/Analysis &amp; Reporting/Career Center Performance Reports/FY26 Reports/FY26 Q1 09302025/"/>
    </mc:Choice>
  </mc:AlternateContent>
  <xr:revisionPtr revIDLastSave="504" documentId="11_60BEDAE0B9C0B460A5E53785608922667850FE44" xr6:coauthVersionLast="47" xr6:coauthVersionMax="47" xr10:uidLastSave="{8A31DB0D-C716-4260-B827-35990313F32E}"/>
  <bookViews>
    <workbookView xWindow="-110" yWindow="-110" windowWidth="19420" windowHeight="11020" tabRatio="899" xr2:uid="{00000000-000D-0000-FFFF-FFFF00000000}"/>
  </bookViews>
  <sheets>
    <sheet name="Cover" sheetId="33" r:id="rId1"/>
    <sheet name="1- Populations in Cohort" sheetId="14" r:id="rId2"/>
    <sheet name="2 - Job Seeker" sheetId="18" r:id="rId3"/>
    <sheet name="3 - UI Claimant" sheetId="37" r:id="rId4"/>
    <sheet name="4 - Veteran" sheetId="29" r:id="rId5"/>
    <sheet name="5 - Disabled Veteran" sheetId="39" r:id="rId6"/>
    <sheet name="6 - DVOP Disabled Veteran" sheetId="40" r:id="rId7"/>
    <sheet name="7 - DVOP Veteran" sheetId="41" r:id="rId8"/>
    <sheet name="8 - RESEA" sheetId="42" r:id="rId9"/>
  </sheets>
  <definedNames>
    <definedName name="_xlnm.Print_Area" localSheetId="1">'1- Populations in Cohort'!#REF!</definedName>
    <definedName name="_xlnm.Print_Area" localSheetId="2">'2 - Job Seeker'!$A$1:$K$26</definedName>
    <definedName name="_xlnm.Print_Area" localSheetId="3">'3 - UI Claimant'!$A$1:$K$24</definedName>
    <definedName name="_xlnm.Print_Area" localSheetId="4">'4 - Veteran'!$A$1:$L$24</definedName>
    <definedName name="_xlnm.Print_Area" localSheetId="5">'5 - Disabled Veteran'!$A$1:$L$24</definedName>
    <definedName name="_xlnm.Print_Area" localSheetId="6">'6 - DVOP Disabled Veteran'!$A$1:$L$24</definedName>
    <definedName name="_xlnm.Print_Area" localSheetId="7">'7 - DVOP Veteran'!$A$1:$L$24</definedName>
    <definedName name="_xlnm.Print_Area" localSheetId="8">'8 - RESEA'!$A$1:$L$24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2" i="42" l="1"/>
  <c r="K8" i="42"/>
  <c r="K9" i="42"/>
  <c r="K10" i="42"/>
  <c r="K11" i="42"/>
  <c r="K12" i="42"/>
  <c r="K13" i="42"/>
  <c r="K14" i="42"/>
  <c r="K15" i="42"/>
  <c r="K16" i="42"/>
  <c r="K17" i="42"/>
  <c r="K18" i="42"/>
  <c r="K19" i="42"/>
  <c r="K20" i="42"/>
  <c r="K21" i="42"/>
  <c r="K7" i="42"/>
  <c r="K6" i="42"/>
  <c r="E22" i="42"/>
  <c r="E8" i="42"/>
  <c r="E9" i="42"/>
  <c r="E10" i="42"/>
  <c r="E11" i="42"/>
  <c r="E12" i="42"/>
  <c r="E13" i="42"/>
  <c r="E14" i="42"/>
  <c r="E15" i="42"/>
  <c r="E16" i="42"/>
  <c r="E17" i="42"/>
  <c r="E18" i="42"/>
  <c r="E19" i="42"/>
  <c r="E20" i="42"/>
  <c r="E21" i="42"/>
  <c r="E7" i="42"/>
  <c r="E6" i="42"/>
  <c r="D6" i="40"/>
  <c r="K22" i="37" l="1"/>
  <c r="K8" i="37"/>
  <c r="K9" i="37"/>
  <c r="K10" i="37"/>
  <c r="K11" i="37"/>
  <c r="K12" i="37"/>
  <c r="K13" i="37"/>
  <c r="K14" i="37"/>
  <c r="K15" i="37"/>
  <c r="K16" i="37"/>
  <c r="K17" i="37"/>
  <c r="K18" i="37"/>
  <c r="K19" i="37"/>
  <c r="K20" i="37"/>
  <c r="K21" i="37"/>
  <c r="K7" i="37"/>
  <c r="K6" i="37"/>
  <c r="I9" i="18"/>
  <c r="I10" i="18"/>
  <c r="I11" i="18"/>
  <c r="I12" i="18"/>
  <c r="I13" i="18"/>
  <c r="I14" i="18"/>
  <c r="I15" i="18"/>
  <c r="I16" i="18"/>
  <c r="I17" i="18"/>
  <c r="I18" i="18"/>
  <c r="I19" i="18"/>
  <c r="I20" i="18"/>
  <c r="I21" i="18"/>
  <c r="I22" i="18"/>
  <c r="I23" i="18"/>
  <c r="I8" i="18"/>
  <c r="K24" i="18"/>
  <c r="K9" i="18"/>
  <c r="K10" i="18"/>
  <c r="K11" i="18"/>
  <c r="K12" i="18"/>
  <c r="K13" i="18"/>
  <c r="K14" i="18"/>
  <c r="K15" i="18"/>
  <c r="K16" i="18"/>
  <c r="K17" i="18"/>
  <c r="K18" i="18"/>
  <c r="K19" i="18"/>
  <c r="K20" i="18"/>
  <c r="K21" i="18"/>
  <c r="K22" i="18"/>
  <c r="K23" i="18"/>
  <c r="K8" i="18"/>
  <c r="E24" i="18"/>
  <c r="E9" i="18"/>
  <c r="E10" i="18"/>
  <c r="E11" i="18"/>
  <c r="E12" i="18"/>
  <c r="E13" i="18"/>
  <c r="E14" i="18"/>
  <c r="E15" i="18"/>
  <c r="E16" i="18"/>
  <c r="E17" i="18"/>
  <c r="E18" i="18"/>
  <c r="E19" i="18"/>
  <c r="E20" i="18"/>
  <c r="E21" i="18"/>
  <c r="E22" i="18"/>
  <c r="E23" i="18"/>
  <c r="E8" i="18"/>
  <c r="K22" i="41"/>
  <c r="K21" i="41"/>
  <c r="K8" i="41"/>
  <c r="K9" i="41"/>
  <c r="K10" i="41"/>
  <c r="K11" i="41"/>
  <c r="K12" i="41"/>
  <c r="K13" i="41"/>
  <c r="K14" i="41"/>
  <c r="K15" i="41"/>
  <c r="K16" i="41"/>
  <c r="K17" i="41"/>
  <c r="K18" i="41"/>
  <c r="K19" i="41"/>
  <c r="K20" i="41"/>
  <c r="K7" i="41"/>
  <c r="K6" i="41"/>
  <c r="K22" i="40"/>
  <c r="K21" i="40"/>
  <c r="K8" i="40"/>
  <c r="K9" i="40"/>
  <c r="K10" i="40"/>
  <c r="K11" i="40"/>
  <c r="K12" i="40"/>
  <c r="K13" i="40"/>
  <c r="K14" i="40"/>
  <c r="K15" i="40"/>
  <c r="K16" i="40"/>
  <c r="K17" i="40"/>
  <c r="K18" i="40"/>
  <c r="K19" i="40"/>
  <c r="K20" i="40"/>
  <c r="K7" i="40"/>
  <c r="K6" i="40"/>
  <c r="K22" i="39"/>
  <c r="K21" i="39"/>
  <c r="K8" i="39"/>
  <c r="K9" i="39"/>
  <c r="K10" i="39"/>
  <c r="K11" i="39"/>
  <c r="K12" i="39"/>
  <c r="K13" i="39"/>
  <c r="K14" i="39"/>
  <c r="K15" i="39"/>
  <c r="K16" i="39"/>
  <c r="K17" i="39"/>
  <c r="K18" i="39"/>
  <c r="K19" i="39"/>
  <c r="K20" i="39"/>
  <c r="K7" i="39"/>
  <c r="K6" i="39"/>
  <c r="K22" i="29"/>
  <c r="K21" i="29"/>
  <c r="K8" i="29"/>
  <c r="K9" i="29"/>
  <c r="K10" i="29"/>
  <c r="K11" i="29"/>
  <c r="K12" i="29"/>
  <c r="K13" i="29"/>
  <c r="K14" i="29"/>
  <c r="K15" i="29"/>
  <c r="K16" i="29"/>
  <c r="K17" i="29"/>
  <c r="K18" i="29"/>
  <c r="K19" i="29"/>
  <c r="K20" i="29"/>
  <c r="K7" i="29"/>
  <c r="K6" i="29"/>
  <c r="H8" i="40"/>
  <c r="H6" i="40" l="1"/>
  <c r="D13" i="18" l="1"/>
  <c r="H13" i="18"/>
  <c r="D14" i="18"/>
  <c r="H14" i="18"/>
  <c r="D15" i="18"/>
  <c r="H15" i="18"/>
  <c r="D16" i="18"/>
  <c r="H16" i="18"/>
  <c r="D17" i="18"/>
  <c r="H17" i="18"/>
  <c r="D18" i="18"/>
  <c r="H18" i="18"/>
  <c r="D19" i="18"/>
  <c r="H19" i="18"/>
  <c r="D20" i="18"/>
  <c r="H20" i="18"/>
  <c r="D21" i="18"/>
  <c r="H21" i="18"/>
  <c r="D22" i="18"/>
  <c r="H22" i="18"/>
  <c r="D23" i="18"/>
  <c r="H23" i="18"/>
  <c r="D24" i="18"/>
  <c r="H24" i="18"/>
  <c r="I24" i="18" s="1"/>
  <c r="H9" i="18"/>
  <c r="H10" i="18"/>
  <c r="H11" i="18"/>
  <c r="H12" i="18"/>
  <c r="L9" i="14" l="1"/>
  <c r="H14" i="41" l="1"/>
  <c r="I14" i="41" s="1"/>
  <c r="H14" i="40"/>
  <c r="I14" i="40" s="1"/>
  <c r="D14" i="41" l="1"/>
  <c r="E14" i="41" s="1"/>
  <c r="D14" i="40"/>
  <c r="E14" i="40" s="1"/>
  <c r="A24" i="42" l="1"/>
  <c r="A23" i="42"/>
  <c r="H22" i="42"/>
  <c r="I22" i="42" s="1"/>
  <c r="D22" i="42"/>
  <c r="H21" i="42"/>
  <c r="I21" i="42" s="1"/>
  <c r="D21" i="42"/>
  <c r="H20" i="42"/>
  <c r="I20" i="42" s="1"/>
  <c r="D20" i="42"/>
  <c r="H19" i="42"/>
  <c r="I19" i="42" s="1"/>
  <c r="D19" i="42"/>
  <c r="H18" i="42"/>
  <c r="I18" i="42" s="1"/>
  <c r="D18" i="42"/>
  <c r="H17" i="42"/>
  <c r="I17" i="42" s="1"/>
  <c r="D17" i="42"/>
  <c r="H16" i="42"/>
  <c r="I16" i="42" s="1"/>
  <c r="D16" i="42"/>
  <c r="H15" i="42"/>
  <c r="I15" i="42" s="1"/>
  <c r="D15" i="42"/>
  <c r="H14" i="42"/>
  <c r="I14" i="42" s="1"/>
  <c r="D14" i="42"/>
  <c r="H13" i="42"/>
  <c r="I13" i="42" s="1"/>
  <c r="D13" i="42"/>
  <c r="H12" i="42"/>
  <c r="I12" i="42" s="1"/>
  <c r="D12" i="42"/>
  <c r="H11" i="42"/>
  <c r="I11" i="42" s="1"/>
  <c r="D11" i="42"/>
  <c r="H10" i="42"/>
  <c r="I10" i="42" s="1"/>
  <c r="D10" i="42"/>
  <c r="H9" i="42"/>
  <c r="I9" i="42" s="1"/>
  <c r="D9" i="42"/>
  <c r="H8" i="42"/>
  <c r="I8" i="42" s="1"/>
  <c r="D8" i="42"/>
  <c r="H7" i="42"/>
  <c r="I7" i="42" s="1"/>
  <c r="D7" i="42"/>
  <c r="H6" i="42"/>
  <c r="I6" i="42" s="1"/>
  <c r="D6" i="42"/>
  <c r="A2" i="42"/>
  <c r="A1" i="42"/>
  <c r="D6" i="37" l="1"/>
  <c r="E6" i="37" s="1"/>
  <c r="D7" i="37"/>
  <c r="E7" i="37" s="1"/>
  <c r="D8" i="37"/>
  <c r="E8" i="37" s="1"/>
  <c r="D9" i="37"/>
  <c r="E9" i="37" s="1"/>
  <c r="D10" i="37"/>
  <c r="E10" i="37" s="1"/>
  <c r="D11" i="37"/>
  <c r="E11" i="37" s="1"/>
  <c r="D12" i="37"/>
  <c r="E12" i="37" s="1"/>
  <c r="D13" i="37"/>
  <c r="E13" i="37" s="1"/>
  <c r="D14" i="37"/>
  <c r="E14" i="37" s="1"/>
  <c r="D15" i="37"/>
  <c r="E15" i="37" s="1"/>
  <c r="D16" i="37"/>
  <c r="E16" i="37" s="1"/>
  <c r="D17" i="37"/>
  <c r="E17" i="37" s="1"/>
  <c r="D18" i="37"/>
  <c r="E18" i="37" s="1"/>
  <c r="D19" i="37"/>
  <c r="E19" i="37" s="1"/>
  <c r="D20" i="37"/>
  <c r="E20" i="37" s="1"/>
  <c r="D21" i="37"/>
  <c r="E21" i="37" s="1"/>
  <c r="D22" i="37"/>
  <c r="E22" i="37" s="1"/>
  <c r="N17" i="14"/>
  <c r="H8" i="37"/>
  <c r="I8" i="37" s="1"/>
  <c r="H9" i="37"/>
  <c r="I9" i="37" s="1"/>
  <c r="H10" i="37"/>
  <c r="I10" i="37" s="1"/>
  <c r="H11" i="37"/>
  <c r="I11" i="37" s="1"/>
  <c r="H12" i="37"/>
  <c r="I12" i="37" s="1"/>
  <c r="H13" i="37"/>
  <c r="I13" i="37" s="1"/>
  <c r="H14" i="37"/>
  <c r="I14" i="37" s="1"/>
  <c r="H15" i="37"/>
  <c r="I15" i="37" s="1"/>
  <c r="H16" i="37"/>
  <c r="I16" i="37" s="1"/>
  <c r="H17" i="37"/>
  <c r="I17" i="37" s="1"/>
  <c r="H18" i="37"/>
  <c r="I18" i="37" s="1"/>
  <c r="H19" i="37"/>
  <c r="I19" i="37" s="1"/>
  <c r="H20" i="37"/>
  <c r="I20" i="37" s="1"/>
  <c r="H21" i="37"/>
  <c r="I21" i="37" s="1"/>
  <c r="D8" i="18"/>
  <c r="D9" i="18"/>
  <c r="D10" i="18"/>
  <c r="D11" i="18"/>
  <c r="D12" i="18"/>
  <c r="D9" i="14"/>
  <c r="F9" i="14"/>
  <c r="H9" i="14"/>
  <c r="D10" i="14"/>
  <c r="F10" i="14"/>
  <c r="H10" i="14"/>
  <c r="D11" i="14"/>
  <c r="F11" i="14"/>
  <c r="H11" i="14"/>
  <c r="D12" i="14"/>
  <c r="F12" i="14"/>
  <c r="H12" i="14"/>
  <c r="D13" i="14"/>
  <c r="F13" i="14"/>
  <c r="H13" i="14"/>
  <c r="D14" i="14"/>
  <c r="F14" i="14"/>
  <c r="H14" i="14"/>
  <c r="D15" i="14"/>
  <c r="F15" i="14"/>
  <c r="H15" i="14"/>
  <c r="D16" i="14"/>
  <c r="F16" i="14"/>
  <c r="H16" i="14"/>
  <c r="D17" i="14"/>
  <c r="F17" i="14"/>
  <c r="H17" i="14"/>
  <c r="D18" i="14"/>
  <c r="F18" i="14"/>
  <c r="H18" i="14"/>
  <c r="D19" i="14"/>
  <c r="F19" i="14"/>
  <c r="H19" i="14"/>
  <c r="D20" i="14"/>
  <c r="F20" i="14"/>
  <c r="H20" i="14"/>
  <c r="D21" i="14"/>
  <c r="F21" i="14"/>
  <c r="H21" i="14"/>
  <c r="D22" i="14"/>
  <c r="F22" i="14"/>
  <c r="H22" i="14"/>
  <c r="D23" i="14"/>
  <c r="F23" i="14"/>
  <c r="H23" i="14"/>
  <c r="D24" i="14"/>
  <c r="F24" i="14"/>
  <c r="H24" i="14"/>
  <c r="D25" i="14"/>
  <c r="F25" i="14"/>
  <c r="H25" i="14"/>
  <c r="H7" i="37"/>
  <c r="I7" i="37" s="1"/>
  <c r="H22" i="37"/>
  <c r="I22" i="37" s="1"/>
  <c r="H6" i="37"/>
  <c r="I6" i="37" s="1"/>
  <c r="A23" i="37"/>
  <c r="N13" i="14"/>
  <c r="L25" i="14"/>
  <c r="L24" i="14"/>
  <c r="L23" i="14"/>
  <c r="L22" i="14"/>
  <c r="L21" i="14"/>
  <c r="L20" i="14"/>
  <c r="L19" i="14"/>
  <c r="L18" i="14"/>
  <c r="L17" i="14"/>
  <c r="L16" i="14"/>
  <c r="L15" i="14"/>
  <c r="L14" i="14"/>
  <c r="L13" i="14"/>
  <c r="L12" i="14"/>
  <c r="L11" i="14"/>
  <c r="L10" i="14"/>
  <c r="J11" i="14"/>
  <c r="J12" i="14"/>
  <c r="J13" i="14"/>
  <c r="J14" i="14"/>
  <c r="J15" i="14"/>
  <c r="J16" i="14"/>
  <c r="J17" i="14"/>
  <c r="J18" i="14"/>
  <c r="J19" i="14"/>
  <c r="J20" i="14"/>
  <c r="J21" i="14"/>
  <c r="J22" i="14"/>
  <c r="J23" i="14"/>
  <c r="J24" i="14"/>
  <c r="J25" i="14"/>
  <c r="J10" i="14"/>
  <c r="J9" i="14"/>
  <c r="H16" i="40"/>
  <c r="I16" i="40" s="1"/>
  <c r="H17" i="40"/>
  <c r="I17" i="40" s="1"/>
  <c r="D17" i="40"/>
  <c r="E17" i="40" s="1"/>
  <c r="H18" i="41"/>
  <c r="I18" i="41" s="1"/>
  <c r="H10" i="41"/>
  <c r="I10" i="41" s="1"/>
  <c r="H18" i="40"/>
  <c r="I18" i="40" s="1"/>
  <c r="H12" i="40"/>
  <c r="I12" i="40" s="1"/>
  <c r="H10" i="40"/>
  <c r="I10" i="40" s="1"/>
  <c r="A24" i="41"/>
  <c r="H22" i="41"/>
  <c r="I22" i="41" s="1"/>
  <c r="D22" i="41"/>
  <c r="E22" i="41" s="1"/>
  <c r="H21" i="41"/>
  <c r="I21" i="41" s="1"/>
  <c r="D21" i="41"/>
  <c r="E21" i="41" s="1"/>
  <c r="H20" i="41"/>
  <c r="I20" i="41" s="1"/>
  <c r="D20" i="41"/>
  <c r="E20" i="41" s="1"/>
  <c r="H19" i="41"/>
  <c r="I19" i="41" s="1"/>
  <c r="D19" i="41"/>
  <c r="E19" i="41" s="1"/>
  <c r="D18" i="41"/>
  <c r="E18" i="41" s="1"/>
  <c r="H17" i="41"/>
  <c r="I17" i="41" s="1"/>
  <c r="D17" i="41"/>
  <c r="E17" i="41" s="1"/>
  <c r="H16" i="41"/>
  <c r="I16" i="41" s="1"/>
  <c r="D16" i="41"/>
  <c r="E16" i="41" s="1"/>
  <c r="H15" i="41"/>
  <c r="I15" i="41" s="1"/>
  <c r="D15" i="41"/>
  <c r="E15" i="41" s="1"/>
  <c r="H13" i="41"/>
  <c r="I13" i="41" s="1"/>
  <c r="D13" i="41"/>
  <c r="E13" i="41" s="1"/>
  <c r="H12" i="41"/>
  <c r="I12" i="41" s="1"/>
  <c r="D12" i="41"/>
  <c r="E12" i="41" s="1"/>
  <c r="H11" i="41"/>
  <c r="I11" i="41" s="1"/>
  <c r="D11" i="41"/>
  <c r="E11" i="41" s="1"/>
  <c r="D10" i="41"/>
  <c r="E10" i="41" s="1"/>
  <c r="H9" i="41"/>
  <c r="I9" i="41" s="1"/>
  <c r="D9" i="41"/>
  <c r="E9" i="41" s="1"/>
  <c r="H8" i="41"/>
  <c r="I8" i="41" s="1"/>
  <c r="D8" i="41"/>
  <c r="E8" i="41" s="1"/>
  <c r="H7" i="41"/>
  <c r="I7" i="41" s="1"/>
  <c r="D7" i="41"/>
  <c r="E7" i="41" s="1"/>
  <c r="H6" i="41"/>
  <c r="I6" i="41" s="1"/>
  <c r="D6" i="41"/>
  <c r="E6" i="41" s="1"/>
  <c r="A2" i="41"/>
  <c r="A1" i="41"/>
  <c r="A24" i="40"/>
  <c r="H22" i="40"/>
  <c r="I22" i="40" s="1"/>
  <c r="D22" i="40"/>
  <c r="E22" i="40" s="1"/>
  <c r="H21" i="40"/>
  <c r="I21" i="40" s="1"/>
  <c r="D21" i="40"/>
  <c r="E21" i="40" s="1"/>
  <c r="H20" i="40"/>
  <c r="I20" i="40" s="1"/>
  <c r="D20" i="40"/>
  <c r="E20" i="40" s="1"/>
  <c r="H19" i="40"/>
  <c r="I19" i="40" s="1"/>
  <c r="D19" i="40"/>
  <c r="E19" i="40" s="1"/>
  <c r="D18" i="40"/>
  <c r="E18" i="40" s="1"/>
  <c r="D16" i="40"/>
  <c r="E16" i="40" s="1"/>
  <c r="H15" i="40"/>
  <c r="I15" i="40" s="1"/>
  <c r="D15" i="40"/>
  <c r="E15" i="40" s="1"/>
  <c r="H13" i="40"/>
  <c r="I13" i="40" s="1"/>
  <c r="D13" i="40"/>
  <c r="E13" i="40" s="1"/>
  <c r="D12" i="40"/>
  <c r="E12" i="40" s="1"/>
  <c r="H11" i="40"/>
  <c r="I11" i="40" s="1"/>
  <c r="D11" i="40"/>
  <c r="E11" i="40" s="1"/>
  <c r="D10" i="40"/>
  <c r="E10" i="40" s="1"/>
  <c r="H9" i="40"/>
  <c r="I9" i="40" s="1"/>
  <c r="D9" i="40"/>
  <c r="E9" i="40" s="1"/>
  <c r="I8" i="40"/>
  <c r="D8" i="40"/>
  <c r="E8" i="40" s="1"/>
  <c r="H7" i="40"/>
  <c r="I7" i="40" s="1"/>
  <c r="D7" i="40"/>
  <c r="E7" i="40" s="1"/>
  <c r="I6" i="40"/>
  <c r="E6" i="40"/>
  <c r="A24" i="39"/>
  <c r="H22" i="39"/>
  <c r="I22" i="39" s="1"/>
  <c r="D22" i="39"/>
  <c r="E22" i="39" s="1"/>
  <c r="H21" i="39"/>
  <c r="I21" i="39" s="1"/>
  <c r="D21" i="39"/>
  <c r="E21" i="39" s="1"/>
  <c r="H20" i="39"/>
  <c r="I20" i="39" s="1"/>
  <c r="D20" i="39"/>
  <c r="E20" i="39" s="1"/>
  <c r="H19" i="39"/>
  <c r="I19" i="39" s="1"/>
  <c r="D19" i="39"/>
  <c r="E19" i="39" s="1"/>
  <c r="H18" i="39"/>
  <c r="I18" i="39" s="1"/>
  <c r="D18" i="39"/>
  <c r="E18" i="39" s="1"/>
  <c r="H17" i="39"/>
  <c r="I17" i="39" s="1"/>
  <c r="D17" i="39"/>
  <c r="E17" i="39" s="1"/>
  <c r="H16" i="39"/>
  <c r="I16" i="39" s="1"/>
  <c r="D16" i="39"/>
  <c r="E16" i="39" s="1"/>
  <c r="H15" i="39"/>
  <c r="I15" i="39" s="1"/>
  <c r="D15" i="39"/>
  <c r="E15" i="39" s="1"/>
  <c r="H14" i="39"/>
  <c r="I14" i="39" s="1"/>
  <c r="D14" i="39"/>
  <c r="E14" i="39" s="1"/>
  <c r="H13" i="39"/>
  <c r="I13" i="39" s="1"/>
  <c r="D13" i="39"/>
  <c r="E13" i="39" s="1"/>
  <c r="H12" i="39"/>
  <c r="I12" i="39" s="1"/>
  <c r="D12" i="39"/>
  <c r="E12" i="39" s="1"/>
  <c r="H11" i="39"/>
  <c r="I11" i="39" s="1"/>
  <c r="D11" i="39"/>
  <c r="E11" i="39" s="1"/>
  <c r="H10" i="39"/>
  <c r="I10" i="39" s="1"/>
  <c r="D10" i="39"/>
  <c r="E10" i="39" s="1"/>
  <c r="H9" i="39"/>
  <c r="I9" i="39" s="1"/>
  <c r="D9" i="39"/>
  <c r="E9" i="39" s="1"/>
  <c r="H8" i="39"/>
  <c r="I8" i="39" s="1"/>
  <c r="D8" i="39"/>
  <c r="E8" i="39" s="1"/>
  <c r="H7" i="39"/>
  <c r="I7" i="39" s="1"/>
  <c r="D7" i="39"/>
  <c r="E7" i="39" s="1"/>
  <c r="H6" i="39"/>
  <c r="I6" i="39" s="1"/>
  <c r="D6" i="39"/>
  <c r="E6" i="39" s="1"/>
  <c r="D18" i="29"/>
  <c r="E18" i="29" s="1"/>
  <c r="D10" i="29"/>
  <c r="E10" i="29" s="1"/>
  <c r="H22" i="29"/>
  <c r="I22" i="29" s="1"/>
  <c r="D22" i="29"/>
  <c r="E22" i="29" s="1"/>
  <c r="H21" i="29"/>
  <c r="I21" i="29" s="1"/>
  <c r="D21" i="29"/>
  <c r="E21" i="29" s="1"/>
  <c r="H20" i="29"/>
  <c r="I20" i="29" s="1"/>
  <c r="D20" i="29"/>
  <c r="E20" i="29" s="1"/>
  <c r="H19" i="29"/>
  <c r="I19" i="29" s="1"/>
  <c r="D19" i="29"/>
  <c r="E19" i="29" s="1"/>
  <c r="H18" i="29"/>
  <c r="I18" i="29" s="1"/>
  <c r="H17" i="29"/>
  <c r="I17" i="29" s="1"/>
  <c r="D17" i="29"/>
  <c r="E17" i="29" s="1"/>
  <c r="H16" i="29"/>
  <c r="I16" i="29" s="1"/>
  <c r="D16" i="29"/>
  <c r="E16" i="29" s="1"/>
  <c r="H15" i="29"/>
  <c r="I15" i="29" s="1"/>
  <c r="D15" i="29"/>
  <c r="E15" i="29" s="1"/>
  <c r="H14" i="29"/>
  <c r="I14" i="29" s="1"/>
  <c r="D14" i="29"/>
  <c r="E14" i="29" s="1"/>
  <c r="H13" i="29"/>
  <c r="I13" i="29" s="1"/>
  <c r="D13" i="29"/>
  <c r="E13" i="29" s="1"/>
  <c r="H12" i="29"/>
  <c r="I12" i="29" s="1"/>
  <c r="D12" i="29"/>
  <c r="E12" i="29" s="1"/>
  <c r="H11" i="29"/>
  <c r="I11" i="29" s="1"/>
  <c r="D11" i="29"/>
  <c r="E11" i="29" s="1"/>
  <c r="H10" i="29"/>
  <c r="I10" i="29" s="1"/>
  <c r="H9" i="29"/>
  <c r="I9" i="29" s="1"/>
  <c r="D9" i="29"/>
  <c r="E9" i="29" s="1"/>
  <c r="H8" i="29"/>
  <c r="I8" i="29" s="1"/>
  <c r="D8" i="29"/>
  <c r="E8" i="29" s="1"/>
  <c r="H7" i="29"/>
  <c r="I7" i="29" s="1"/>
  <c r="D7" i="29"/>
  <c r="E7" i="29" s="1"/>
  <c r="H6" i="29"/>
  <c r="I6" i="29" s="1"/>
  <c r="D6" i="29"/>
  <c r="E6" i="29" s="1"/>
  <c r="A24" i="37"/>
  <c r="A2" i="40"/>
  <c r="A1" i="40"/>
  <c r="A2" i="39"/>
  <c r="A1" i="39"/>
  <c r="A2" i="29"/>
  <c r="A1" i="29"/>
  <c r="A2" i="37"/>
  <c r="A1" i="37"/>
  <c r="A2" i="18"/>
  <c r="A1" i="18"/>
  <c r="N25" i="14"/>
  <c r="N24" i="14"/>
  <c r="N23" i="14"/>
  <c r="N22" i="14"/>
  <c r="N21" i="14"/>
  <c r="N20" i="14"/>
  <c r="N19" i="14"/>
  <c r="N18" i="14"/>
  <c r="N16" i="14"/>
  <c r="N15" i="14"/>
  <c r="N14" i="14"/>
  <c r="N12" i="14"/>
  <c r="N11" i="14"/>
  <c r="N10" i="14"/>
  <c r="N9" i="14"/>
  <c r="H8" i="18"/>
  <c r="A24" i="29"/>
</calcChain>
</file>

<file path=xl/sharedStrings.xml><?xml version="1.0" encoding="utf-8"?>
<sst xmlns="http://schemas.openxmlformats.org/spreadsheetml/2006/main" count="372" uniqueCount="93">
  <si>
    <t xml:space="preserve">TAB 10 - LABOR EXCHANGE PERFORMANCE SUMMARY </t>
  </si>
  <si>
    <t>COHORT SUMMARY</t>
  </si>
  <si>
    <t>Chart 1 - Populations in the Performance Cohort</t>
  </si>
  <si>
    <t xml:space="preserve">PERFORMANCE SUMMARY </t>
  </si>
  <si>
    <t>Chart 2 - Job Seeker Outcome Summary</t>
  </si>
  <si>
    <t>Chart 3 - UI Claimant Outcome Summary</t>
  </si>
  <si>
    <t>Chart 4 - Veteran Outcome Summary</t>
  </si>
  <si>
    <t>Chart 5 - Disabled Veteran Outcome Summary</t>
  </si>
  <si>
    <t>Chart 6 - DVOP Disabled Veteran Outcome Summary</t>
  </si>
  <si>
    <t>Chart 7 - DVOP Veteran Outcome Summary</t>
  </si>
  <si>
    <t>Chart 8 - RESEA Outcome Summary</t>
  </si>
  <si>
    <t>Data Source:  Labor Exchange Quarterly Report Data (ETA 9172 PIRL)</t>
  </si>
  <si>
    <t>Compiled by MassHire Department of Career Services</t>
  </si>
  <si>
    <t>CHART  1 - POPULATIONS IN THE PERFORMANCE COHORT</t>
  </si>
  <si>
    <t>A</t>
  </si>
  <si>
    <t>B</t>
  </si>
  <si>
    <t>C</t>
  </si>
  <si>
    <t>D=C/B</t>
  </si>
  <si>
    <t>E</t>
  </si>
  <si>
    <t>F=E/B</t>
  </si>
  <si>
    <t>G</t>
  </si>
  <si>
    <t>H=G/E</t>
  </si>
  <si>
    <t>I</t>
  </si>
  <si>
    <t>J=I/E</t>
  </si>
  <si>
    <t>K</t>
  </si>
  <si>
    <t>L=K/G</t>
  </si>
  <si>
    <t>M</t>
  </si>
  <si>
    <t>N=M/I</t>
  </si>
  <si>
    <t>WORKFORCE
AREA</t>
  </si>
  <si>
    <t>Disabled</t>
  </si>
  <si>
    <t>DVOP</t>
  </si>
  <si>
    <t>Total</t>
  </si>
  <si>
    <t>As a % of</t>
  </si>
  <si>
    <t>Veterans</t>
  </si>
  <si>
    <t>Job</t>
  </si>
  <si>
    <t>UI</t>
  </si>
  <si>
    <t>Total Job</t>
  </si>
  <si>
    <t>Served by</t>
  </si>
  <si>
    <t>Intensive</t>
  </si>
  <si>
    <t>Seekers</t>
  </si>
  <si>
    <t>Claimants</t>
  </si>
  <si>
    <t>Services</t>
  </si>
  <si>
    <t>Berkshire</t>
  </si>
  <si>
    <t>Boston</t>
  </si>
  <si>
    <t>Bristol</t>
  </si>
  <si>
    <t>Brockton</t>
  </si>
  <si>
    <t xml:space="preserve">Cape Cod </t>
  </si>
  <si>
    <t>Central Mass</t>
  </si>
  <si>
    <t>Frankl/Hampsh</t>
  </si>
  <si>
    <t>Gtr Lowell</t>
  </si>
  <si>
    <t>Gtr NBedford</t>
  </si>
  <si>
    <t>Hampden</t>
  </si>
  <si>
    <t xml:space="preserve">Merrimack </t>
  </si>
  <si>
    <t>Metro North</t>
  </si>
  <si>
    <t>Metro SW</t>
  </si>
  <si>
    <t xml:space="preserve">North Central </t>
  </si>
  <si>
    <t>North Shore</t>
  </si>
  <si>
    <t>South Shore</t>
  </si>
  <si>
    <t>TOTAL</t>
  </si>
  <si>
    <t>CHART  2 -  JOB SEEKER OUTCOME SUMMARY</t>
  </si>
  <si>
    <t>F</t>
  </si>
  <si>
    <t>H=G/F</t>
  </si>
  <si>
    <t>J</t>
  </si>
  <si>
    <t>WORKFORCE 
AREA</t>
  </si>
  <si>
    <t>Q2 Entered
Employment
Denominator</t>
  </si>
  <si>
    <t>Q2 Entered
Employment
Numerator</t>
  </si>
  <si>
    <t>Q2 Entered
Employment
Rate</t>
  </si>
  <si>
    <t>% of State Goal*</t>
  </si>
  <si>
    <t>Q4 Entered
Employment
Denominator</t>
  </si>
  <si>
    <t>Q4 Entered
Employment
Numerator</t>
  </si>
  <si>
    <t>Q4 Entered
Employment
Rate</t>
  </si>
  <si>
    <t>Q2 Median
Earnings</t>
  </si>
  <si>
    <t>Cape Cod &amp; Islands</t>
  </si>
  <si>
    <t>Franklin/Hampshire</t>
  </si>
  <si>
    <t>Greater Lowell</t>
  </si>
  <si>
    <t>Greater New Bedford</t>
  </si>
  <si>
    <t>Merrimack Valley</t>
  </si>
  <si>
    <t>Metro South/West</t>
  </si>
  <si>
    <t>North Central Mass</t>
  </si>
  <si>
    <t>STATE TOTALS</t>
  </si>
  <si>
    <t>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t>
  </si>
  <si>
    <t>CHART  3 -  UI CLAIMANT OUTCOME SUMMARY</t>
  </si>
  <si>
    <t>CHART 4 - VETERAN OUTCOME SUMMARY</t>
  </si>
  <si>
    <t>% of State
Goal*</t>
  </si>
  <si>
    <t>CHART 5 - DISABLED VETERAN OUTCOME SUMMARY</t>
  </si>
  <si>
    <t>CHART 6 - DVOP DISABLED VETERAN OUTCOME SUMMARY</t>
  </si>
  <si>
    <t>CHART 7 - DVOP VETERAN OUTCOME SUMMARY</t>
  </si>
  <si>
    <t>CHART 8 - RESEA OUTCOME SUMMARY</t>
  </si>
  <si>
    <t>*State Veteran Goals:   Q2 EE Rate = 63%    Q4 EE Rate = 63%    Median Earnings = $9500</t>
  </si>
  <si>
    <t>*State Veteran Goals:   Q2 EE Rate = 56%    Q4 EE Rate = 56%    Median Earnings = $9500</t>
  </si>
  <si>
    <t>*State DVOP Goals:   Q2 EE Rate = 56%    Q4 EE Rate = 56%    Median Earnings = $9500</t>
  </si>
  <si>
    <t>FY26 QUARTER ENDING SEPTEMBER 30, 2025</t>
  </si>
  <si>
    <t>*State Labor Exchange Goals:   Q2 EE Rate = 64%    Q4 EE Rate = 67.5%    Median Earnings = $9800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</si>
</sst>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0.0%"/>
  </numFmts>
  <fonts count="23" x14ac:knownFonts="1">
    <font>
      <sz val="10"/>
      <name val="Arial"/>
    </font>
    <font>
      <sz val="10"/>
      <name val="Arial"/>
      <family val="2"/>
    </font>
    <font>
      <sz val="8"/>
      <name val="Arial"/>
      <family val="2"/>
    </font>
    <font>
      <sz val="10"/>
      <name val="Arial"/>
      <family val="2"/>
    </font>
    <font>
      <b/>
      <sz val="10"/>
      <name val="Arial"/>
      <family val="2"/>
    </font>
    <font>
      <sz val="10"/>
      <name val="Times New Roman"/>
      <family val="1"/>
    </font>
    <font>
      <b/>
      <sz val="14"/>
      <name val="Times New Roman"/>
      <family val="1"/>
    </font>
    <font>
      <b/>
      <sz val="16"/>
      <name val="Times New Roman"/>
      <family val="1"/>
    </font>
    <font>
      <b/>
      <sz val="12"/>
      <name val="Times New Roman"/>
      <family val="1"/>
    </font>
    <font>
      <b/>
      <sz val="12"/>
      <color indexed="12"/>
      <name val="Times New Roman"/>
      <family val="1"/>
    </font>
    <font>
      <b/>
      <sz val="10"/>
      <name val="Times New Roman"/>
      <family val="1"/>
    </font>
    <font>
      <sz val="10"/>
      <color indexed="12"/>
      <name val="Times New Roman"/>
      <family val="1"/>
    </font>
    <font>
      <sz val="8"/>
      <name val="Times New Roman"/>
      <family val="1"/>
    </font>
    <font>
      <b/>
      <sz val="8"/>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b/>
      <sz val="11"/>
      <name val="Times New Roman"/>
      <family val="1"/>
    </font>
    <font>
      <sz val="11"/>
      <name val="Arial"/>
      <family val="2"/>
    </font>
    <font>
      <b/>
      <i/>
      <sz val="12"/>
      <name val="Times New Roman"/>
      <family val="1"/>
    </font>
    <font>
      <sz val="10"/>
      <color indexed="8"/>
      <name val="Arial"/>
      <family val="2"/>
    </font>
    <font>
      <sz val="10"/>
      <color rgb="FF000000"/>
      <name val="Arial"/>
      <family val="2"/>
    </font>
  </fonts>
  <fills count="2">
    <fill>
      <patternFill patternType="none"/>
    </fill>
    <fill>
      <patternFill patternType="gray125"/>
    </fill>
  </fills>
  <borders count="72">
    <border>
      <left/>
      <right/>
      <top/>
      <bottom/>
      <diagonal/>
    </border>
    <border>
      <left style="thick">
        <color indexed="12"/>
      </left>
      <right/>
      <top/>
      <bottom/>
      <diagonal/>
    </border>
    <border>
      <left style="thick">
        <color indexed="12"/>
      </left>
      <right/>
      <top style="thick">
        <color indexed="12"/>
      </top>
      <bottom/>
      <diagonal/>
    </border>
    <border>
      <left/>
      <right style="thick">
        <color indexed="12"/>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ck">
        <color rgb="FF0000FF"/>
      </left>
      <right/>
      <top/>
      <bottom/>
      <diagonal/>
    </border>
  </borders>
  <cellStyleXfs count="9">
    <xf numFmtId="0" fontId="0" fillId="0" borderId="0"/>
    <xf numFmtId="44" fontId="1" fillId="0" borderId="0" applyFont="0" applyFill="0" applyBorder="0" applyAlignment="0" applyProtection="0"/>
    <xf numFmtId="0" fontId="14" fillId="0" borderId="0">
      <alignment vertical="top"/>
    </xf>
    <xf numFmtId="0" fontId="15" fillId="0" borderId="0">
      <alignment vertical="top"/>
    </xf>
    <xf numFmtId="0" fontId="16" fillId="0" borderId="0">
      <alignment vertical="top"/>
    </xf>
    <xf numFmtId="0" fontId="17" fillId="0" borderId="0">
      <alignment vertical="top"/>
    </xf>
    <xf numFmtId="0" fontId="21" fillId="0" borderId="0">
      <alignment vertical="top"/>
    </xf>
    <xf numFmtId="0" fontId="22" fillId="0" borderId="0"/>
    <xf numFmtId="9" fontId="1" fillId="0" borderId="0" applyFont="0" applyFill="0" applyBorder="0" applyAlignment="0" applyProtection="0"/>
  </cellStyleXfs>
  <cellXfs count="201">
    <xf numFmtId="0" fontId="0" fillId="0" borderId="0" xfId="0"/>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3" fontId="3" fillId="0" borderId="0" xfId="0" applyNumberFormat="1" applyFont="1"/>
    <xf numFmtId="0" fontId="3"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6" fillId="0" borderId="1" xfId="0" applyFont="1" applyBorder="1"/>
    <xf numFmtId="0" fontId="8" fillId="0" borderId="1" xfId="0" applyFont="1" applyBorder="1" applyAlignment="1">
      <alignment horizontal="left" indent="15"/>
    </xf>
    <xf numFmtId="0" fontId="5" fillId="0" borderId="1" xfId="0" applyFont="1" applyBorder="1" applyAlignment="1">
      <alignment horizontal="left" indent="1"/>
    </xf>
    <xf numFmtId="0" fontId="6" fillId="0" borderId="2" xfId="0" applyFont="1" applyBorder="1" applyAlignment="1">
      <alignment horizontal="center"/>
    </xf>
    <xf numFmtId="0" fontId="9" fillId="0" borderId="3" xfId="0" applyFont="1" applyBorder="1"/>
    <xf numFmtId="0" fontId="5" fillId="0" borderId="4" xfId="0" applyFont="1" applyBorder="1" applyAlignment="1">
      <alignment vertical="center"/>
    </xf>
    <xf numFmtId="3" fontId="5" fillId="0" borderId="5" xfId="0" applyNumberFormat="1" applyFont="1" applyBorder="1" applyAlignment="1">
      <alignment horizontal="center" vertical="center"/>
    </xf>
    <xf numFmtId="9" fontId="5" fillId="0" borderId="6" xfId="8" applyFont="1" applyFill="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3" fontId="5" fillId="0" borderId="9" xfId="0" applyNumberFormat="1" applyFont="1" applyBorder="1" applyAlignment="1">
      <alignment horizontal="center" vertical="center"/>
    </xf>
    <xf numFmtId="9" fontId="5" fillId="0" borderId="10" xfId="8" applyFont="1" applyFill="1" applyBorder="1" applyAlignment="1">
      <alignment horizontal="center" vertical="center"/>
    </xf>
    <xf numFmtId="0" fontId="10" fillId="0" borderId="11" xfId="0" applyFont="1" applyBorder="1" applyAlignment="1">
      <alignment vertical="center"/>
    </xf>
    <xf numFmtId="3" fontId="10" fillId="0" borderId="12" xfId="0" applyNumberFormat="1" applyFont="1" applyBorder="1" applyAlignment="1">
      <alignment horizontal="center" vertical="center"/>
    </xf>
    <xf numFmtId="9" fontId="10" fillId="0" borderId="13" xfId="8" applyFont="1" applyFill="1" applyBorder="1" applyAlignment="1">
      <alignment horizontal="center" vertical="center"/>
    </xf>
    <xf numFmtId="0" fontId="5" fillId="0" borderId="0" xfId="0" applyFont="1"/>
    <xf numFmtId="0" fontId="5" fillId="0" borderId="14" xfId="0" applyFont="1" applyBorder="1"/>
    <xf numFmtId="0" fontId="5" fillId="0" borderId="15" xfId="0" applyFont="1" applyBorder="1"/>
    <xf numFmtId="0" fontId="11" fillId="0" borderId="3" xfId="0" applyFont="1" applyBorder="1"/>
    <xf numFmtId="0" fontId="5" fillId="0" borderId="1" xfId="0" applyFont="1" applyBorder="1"/>
    <xf numFmtId="0" fontId="5" fillId="0" borderId="16" xfId="0" applyFont="1" applyBorder="1"/>
    <xf numFmtId="0" fontId="5" fillId="0" borderId="17" xfId="0" applyFont="1" applyBorder="1"/>
    <xf numFmtId="0" fontId="11" fillId="0" borderId="18" xfId="0" applyFont="1" applyBorder="1"/>
    <xf numFmtId="3" fontId="5" fillId="0" borderId="19" xfId="0" applyNumberFormat="1" applyFont="1" applyBorder="1" applyAlignment="1">
      <alignment horizontal="center" vertical="center"/>
    </xf>
    <xf numFmtId="9" fontId="5" fillId="0" borderId="20" xfId="8" applyFont="1" applyFill="1" applyBorder="1" applyAlignment="1">
      <alignment horizontal="center" vertical="center"/>
    </xf>
    <xf numFmtId="3" fontId="5" fillId="0" borderId="21" xfId="0" applyNumberFormat="1" applyFont="1" applyBorder="1" applyAlignment="1">
      <alignment horizontal="center" vertical="center"/>
    </xf>
    <xf numFmtId="3" fontId="10" fillId="0" borderId="22" xfId="0" applyNumberFormat="1" applyFont="1" applyBorder="1" applyAlignment="1">
      <alignment horizontal="center" vertical="center"/>
    </xf>
    <xf numFmtId="9" fontId="10" fillId="0" borderId="23" xfId="8" applyFont="1" applyFill="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vertical="center"/>
    </xf>
    <xf numFmtId="0" fontId="8" fillId="0" borderId="0" xfId="0" applyFont="1" applyAlignment="1">
      <alignment horizontal="left"/>
    </xf>
    <xf numFmtId="0" fontId="8" fillId="0" borderId="0" xfId="0" applyFont="1" applyAlignment="1">
      <alignment horizontal="left" indent="15"/>
    </xf>
    <xf numFmtId="3" fontId="5" fillId="0" borderId="29" xfId="0" applyNumberFormat="1" applyFont="1" applyBorder="1" applyAlignment="1">
      <alignment horizontal="center" vertical="center"/>
    </xf>
    <xf numFmtId="3" fontId="10" fillId="0" borderId="30" xfId="0" applyNumberFormat="1" applyFont="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6" fillId="0" borderId="0" xfId="0" applyFont="1" applyAlignment="1">
      <alignment horizontal="left"/>
    </xf>
    <xf numFmtId="0" fontId="3" fillId="0" borderId="24" xfId="0" applyFont="1" applyBorder="1" applyAlignment="1">
      <alignment vertical="center"/>
    </xf>
    <xf numFmtId="0" fontId="4" fillId="0" borderId="24" xfId="0" applyFont="1" applyBorder="1" applyAlignment="1">
      <alignment vertical="center"/>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164" fontId="5" fillId="0" borderId="39" xfId="1" applyNumberFormat="1" applyFont="1" applyFill="1" applyBorder="1" applyAlignment="1">
      <alignment horizontal="center" vertical="center"/>
    </xf>
    <xf numFmtId="164" fontId="5" fillId="0" borderId="44" xfId="1" applyNumberFormat="1" applyFont="1" applyFill="1" applyBorder="1" applyAlignment="1">
      <alignment horizontal="center" vertical="center"/>
    </xf>
    <xf numFmtId="3" fontId="5" fillId="0" borderId="4" xfId="0" applyNumberFormat="1" applyFont="1" applyBorder="1" applyAlignment="1">
      <alignment horizontal="center" vertical="center"/>
    </xf>
    <xf numFmtId="3" fontId="5" fillId="0" borderId="7" xfId="0" applyNumberFormat="1" applyFont="1" applyBorder="1" applyAlignment="1">
      <alignment horizontal="center" vertical="center"/>
    </xf>
    <xf numFmtId="3" fontId="5" fillId="0" borderId="45" xfId="0" applyNumberFormat="1" applyFont="1" applyBorder="1" applyAlignment="1">
      <alignment horizontal="center" vertical="center"/>
    </xf>
    <xf numFmtId="3" fontId="5" fillId="0" borderId="8" xfId="0" applyNumberFormat="1" applyFont="1" applyBorder="1" applyAlignment="1">
      <alignment horizontal="center" vertical="center"/>
    </xf>
    <xf numFmtId="3" fontId="10" fillId="0" borderId="11" xfId="0" applyNumberFormat="1"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3" fontId="5" fillId="0" borderId="48" xfId="0" applyNumberFormat="1" applyFont="1" applyBorder="1" applyAlignment="1">
      <alignment horizontal="center" vertical="center"/>
    </xf>
    <xf numFmtId="3" fontId="5" fillId="0" borderId="49" xfId="0" applyNumberFormat="1" applyFont="1" applyBorder="1" applyAlignment="1">
      <alignment horizontal="center" vertical="center"/>
    </xf>
    <xf numFmtId="9" fontId="5" fillId="0" borderId="31" xfId="8" applyFont="1" applyFill="1" applyBorder="1" applyAlignment="1">
      <alignment horizontal="center" vertical="center"/>
    </xf>
    <xf numFmtId="9" fontId="5" fillId="0" borderId="32" xfId="8" applyFont="1" applyFill="1" applyBorder="1" applyAlignment="1">
      <alignment horizontal="center" vertical="center"/>
    </xf>
    <xf numFmtId="9" fontId="5" fillId="0" borderId="49" xfId="8" applyFont="1" applyFill="1" applyBorder="1" applyAlignment="1">
      <alignment horizontal="center" vertical="center"/>
    </xf>
    <xf numFmtId="9" fontId="10" fillId="0" borderId="30" xfId="8" applyFont="1" applyFill="1" applyBorder="1" applyAlignment="1">
      <alignment horizontal="center" vertical="center"/>
    </xf>
    <xf numFmtId="0" fontId="12" fillId="0" borderId="5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31" xfId="0" applyFont="1" applyBorder="1" applyAlignment="1">
      <alignment horizontal="center" vertical="center"/>
    </xf>
    <xf numFmtId="0" fontId="5" fillId="0" borderId="56" xfId="0" applyFont="1" applyBorder="1" applyAlignment="1">
      <alignment horizontal="center" vertical="center"/>
    </xf>
    <xf numFmtId="0" fontId="12" fillId="0" borderId="26" xfId="0" applyFont="1" applyBorder="1" applyAlignment="1">
      <alignment horizontal="center" vertical="center" wrapText="1"/>
    </xf>
    <xf numFmtId="0" fontId="12" fillId="0" borderId="57" xfId="0" applyFont="1" applyBorder="1" applyAlignment="1">
      <alignment horizontal="center" vertical="center" wrapText="1"/>
    </xf>
    <xf numFmtId="3" fontId="12" fillId="0" borderId="40" xfId="0" applyNumberFormat="1" applyFont="1" applyBorder="1" applyAlignment="1">
      <alignment horizontal="center" vertical="center" wrapText="1"/>
    </xf>
    <xf numFmtId="3" fontId="12" fillId="0" borderId="58"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3" fillId="0" borderId="11" xfId="0" applyFont="1" applyBorder="1" applyAlignment="1">
      <alignment vertical="center"/>
    </xf>
    <xf numFmtId="164" fontId="5" fillId="0" borderId="5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5" fillId="0" borderId="0" xfId="0" applyFont="1" applyAlignment="1">
      <alignment horizontal="left" wrapText="1"/>
    </xf>
    <xf numFmtId="0" fontId="8" fillId="0" borderId="17" xfId="0" applyFont="1" applyBorder="1"/>
    <xf numFmtId="0" fontId="5" fillId="0" borderId="60" xfId="0" applyFont="1" applyBorder="1" applyAlignment="1">
      <alignment vertical="center"/>
    </xf>
    <xf numFmtId="3" fontId="10" fillId="0" borderId="61" xfId="0" applyNumberFormat="1" applyFont="1" applyBorder="1" applyAlignment="1">
      <alignment horizontal="center" vertical="center"/>
    </xf>
    <xf numFmtId="164" fontId="10" fillId="0" borderId="61" xfId="1" applyNumberFormat="1" applyFont="1" applyFill="1" applyBorder="1" applyAlignment="1">
      <alignment horizontal="center" vertical="center"/>
    </xf>
    <xf numFmtId="9" fontId="5" fillId="0" borderId="62" xfId="8" applyFont="1" applyFill="1" applyBorder="1" applyAlignment="1">
      <alignment horizontal="center" vertical="center"/>
    </xf>
    <xf numFmtId="0" fontId="5" fillId="0" borderId="0" xfId="0" applyFont="1" applyAlignment="1">
      <alignment horizontal="right"/>
    </xf>
    <xf numFmtId="3" fontId="5" fillId="0" borderId="65" xfId="0" applyNumberFormat="1" applyFont="1" applyBorder="1" applyAlignment="1">
      <alignment horizontal="center" vertical="center"/>
    </xf>
    <xf numFmtId="3" fontId="5" fillId="0" borderId="46" xfId="0" applyNumberFormat="1" applyFont="1" applyBorder="1" applyAlignment="1">
      <alignment horizontal="center" vertical="center"/>
    </xf>
    <xf numFmtId="164" fontId="5" fillId="0" borderId="47" xfId="1" applyNumberFormat="1" applyFont="1" applyFill="1" applyBorder="1" applyAlignment="1">
      <alignment horizontal="center" vertical="center"/>
    </xf>
    <xf numFmtId="0" fontId="8" fillId="0" borderId="1" xfId="0" applyFont="1" applyBorder="1"/>
    <xf numFmtId="0" fontId="20" fillId="0" borderId="0" xfId="0" applyFont="1"/>
    <xf numFmtId="0" fontId="5" fillId="0" borderId="71" xfId="0" applyFont="1" applyBorder="1" applyAlignment="1">
      <alignment horizontal="left" indent="1"/>
    </xf>
    <xf numFmtId="9" fontId="5" fillId="0" borderId="48" xfId="8" applyFont="1" applyFill="1" applyBorder="1" applyAlignment="1">
      <alignment horizontal="center" vertical="center"/>
    </xf>
    <xf numFmtId="9" fontId="5" fillId="0" borderId="66" xfId="8" applyFont="1" applyFill="1" applyBorder="1" applyAlignment="1">
      <alignment horizontal="center" vertical="center"/>
    </xf>
    <xf numFmtId="0" fontId="10" fillId="0" borderId="0" xfId="0" applyFont="1"/>
    <xf numFmtId="0" fontId="6" fillId="0" borderId="0" xfId="0" applyFont="1" applyAlignment="1">
      <alignment horizontal="center"/>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64" xfId="0" applyFont="1" applyBorder="1" applyAlignment="1">
      <alignment horizontal="center" vertical="center" wrapText="1"/>
    </xf>
    <xf numFmtId="0" fontId="10" fillId="0" borderId="59" xfId="0" applyFont="1" applyBorder="1" applyAlignment="1">
      <alignment horizontal="center" vertical="center"/>
    </xf>
    <xf numFmtId="0" fontId="10" fillId="0" borderId="0" xfId="0" applyFont="1" applyAlignment="1">
      <alignment horizontal="center" vertical="center"/>
    </xf>
    <xf numFmtId="165" fontId="5" fillId="0" borderId="39" xfId="8" applyNumberFormat="1" applyFont="1" applyFill="1" applyBorder="1" applyAlignment="1">
      <alignment horizontal="center" vertical="center"/>
    </xf>
    <xf numFmtId="165" fontId="5" fillId="0" borderId="6" xfId="8" applyNumberFormat="1" applyFont="1" applyFill="1" applyBorder="1" applyAlignment="1">
      <alignment horizontal="center" vertical="center"/>
    </xf>
    <xf numFmtId="165" fontId="5" fillId="0" borderId="40" xfId="8" applyNumberFormat="1" applyFont="1" applyFill="1" applyBorder="1" applyAlignment="1">
      <alignment horizontal="center" vertical="center"/>
    </xf>
    <xf numFmtId="165" fontId="10" fillId="0" borderId="30" xfId="8" applyNumberFormat="1" applyFont="1" applyFill="1" applyBorder="1" applyAlignment="1">
      <alignment horizontal="center" vertical="center"/>
    </xf>
    <xf numFmtId="165" fontId="5" fillId="0" borderId="38" xfId="8" applyNumberFormat="1" applyFont="1" applyFill="1" applyBorder="1" applyAlignment="1">
      <alignment horizontal="center" vertical="center"/>
    </xf>
    <xf numFmtId="165" fontId="5" fillId="0" borderId="0" xfId="8" applyNumberFormat="1" applyFont="1" applyFill="1" applyBorder="1" applyAlignment="1">
      <alignment horizontal="center" vertical="center"/>
    </xf>
    <xf numFmtId="165" fontId="5" fillId="0" borderId="10" xfId="8" applyNumberFormat="1" applyFont="1" applyFill="1" applyBorder="1" applyAlignment="1">
      <alignment horizontal="center" vertical="center"/>
    </xf>
    <xf numFmtId="165" fontId="10" fillId="0" borderId="13" xfId="8" applyNumberFormat="1" applyFont="1" applyFill="1" applyBorder="1" applyAlignment="1">
      <alignment horizontal="center" vertical="center"/>
    </xf>
    <xf numFmtId="165" fontId="5" fillId="0" borderId="20" xfId="8" applyNumberFormat="1" applyFont="1" applyFill="1" applyBorder="1" applyAlignment="1">
      <alignment horizontal="center" vertical="center"/>
    </xf>
    <xf numFmtId="165" fontId="10" fillId="0" borderId="23" xfId="8" applyNumberFormat="1" applyFont="1" applyFill="1" applyBorder="1" applyAlignment="1">
      <alignment horizontal="center" vertical="center"/>
    </xf>
    <xf numFmtId="165" fontId="5" fillId="0" borderId="47" xfId="8" applyNumberFormat="1" applyFont="1" applyFill="1" applyBorder="1" applyAlignment="1">
      <alignment horizontal="center" vertical="center"/>
    </xf>
    <xf numFmtId="165" fontId="5" fillId="0" borderId="56" xfId="8" applyNumberFormat="1" applyFont="1" applyFill="1" applyBorder="1" applyAlignment="1">
      <alignment horizontal="center" vertical="center"/>
    </xf>
    <xf numFmtId="165" fontId="5" fillId="0" borderId="33" xfId="8" applyNumberFormat="1" applyFont="1" applyFill="1" applyBorder="1" applyAlignment="1">
      <alignment horizontal="center" vertical="center"/>
    </xf>
    <xf numFmtId="165" fontId="5" fillId="0" borderId="62" xfId="8" applyNumberFormat="1" applyFont="1" applyFill="1" applyBorder="1" applyAlignment="1">
      <alignment horizontal="center" vertical="center"/>
    </xf>
    <xf numFmtId="165" fontId="5" fillId="0" borderId="31" xfId="8" applyNumberFormat="1" applyFont="1" applyFill="1" applyBorder="1" applyAlignment="1">
      <alignment horizontal="center" vertical="center"/>
    </xf>
    <xf numFmtId="165" fontId="5" fillId="0" borderId="63" xfId="8" applyNumberFormat="1" applyFont="1" applyFill="1" applyBorder="1" applyAlignment="1">
      <alignment horizontal="center" vertical="center"/>
    </xf>
    <xf numFmtId="0" fontId="7" fillId="0" borderId="1" xfId="0" applyFont="1" applyBorder="1" applyAlignment="1">
      <alignment horizontal="center"/>
    </xf>
    <xf numFmtId="0" fontId="7" fillId="0" borderId="0" xfId="0" applyFont="1" applyAlignment="1">
      <alignment horizontal="center"/>
    </xf>
    <xf numFmtId="0" fontId="7" fillId="0" borderId="3"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6" fillId="0" borderId="3" xfId="0" applyFont="1" applyBorder="1" applyAlignment="1">
      <alignment horizontal="center"/>
    </xf>
    <xf numFmtId="0" fontId="8" fillId="0" borderId="67" xfId="0" applyFont="1" applyBorder="1" applyAlignment="1">
      <alignment horizontal="center" vertical="center"/>
    </xf>
    <xf numFmtId="0" fontId="8" fillId="0" borderId="50" xfId="0" applyFont="1" applyBorder="1" applyAlignment="1">
      <alignment horizontal="center" vertical="center"/>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68" xfId="0" applyFont="1" applyBorder="1" applyAlignment="1">
      <alignment horizontal="center"/>
    </xf>
    <xf numFmtId="0" fontId="8" fillId="0" borderId="59" xfId="0" applyFont="1" applyBorder="1" applyAlignment="1">
      <alignment horizontal="center"/>
    </xf>
    <xf numFmtId="0" fontId="8" fillId="0" borderId="69" xfId="0" applyFont="1" applyBorder="1" applyAlignment="1">
      <alignment horizontal="center"/>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3" xfId="0" applyFont="1" applyBorder="1" applyAlignment="1">
      <alignment horizontal="center" vertical="center" wrapText="1"/>
    </xf>
    <xf numFmtId="0" fontId="8" fillId="0" borderId="68" xfId="0" applyFont="1" applyBorder="1" applyAlignment="1">
      <alignment horizontal="center" vertical="center"/>
    </xf>
    <xf numFmtId="0" fontId="0" fillId="0" borderId="59" xfId="0" applyBorder="1" applyAlignment="1">
      <alignment horizontal="center" vertical="center"/>
    </xf>
    <xf numFmtId="0" fontId="0" fillId="0" borderId="69" xfId="0" applyBorder="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18" fillId="0" borderId="24" xfId="0" applyFont="1" applyBorder="1" applyAlignment="1">
      <alignment horizontal="center" vertical="center"/>
    </xf>
    <xf numFmtId="0" fontId="19" fillId="0" borderId="0" xfId="0" applyFont="1" applyAlignment="1">
      <alignment horizontal="center" vertical="center"/>
    </xf>
    <xf numFmtId="0" fontId="19" fillId="0" borderId="51" xfId="0" applyFont="1" applyBorder="1" applyAlignment="1">
      <alignment horizontal="center" vertical="center"/>
    </xf>
    <xf numFmtId="0" fontId="5" fillId="0" borderId="67" xfId="0" applyFont="1" applyBorder="1" applyAlignment="1">
      <alignment horizontal="left" vertical="center" wrapText="1"/>
    </xf>
    <xf numFmtId="0" fontId="5" fillId="0" borderId="50" xfId="0" applyFont="1" applyBorder="1" applyAlignment="1">
      <alignment horizontal="left" vertical="center" wrapText="1"/>
    </xf>
    <xf numFmtId="0" fontId="5" fillId="0" borderId="55" xfId="0" applyFont="1" applyBorder="1" applyAlignment="1">
      <alignment horizontal="left" vertical="center" wrapText="1"/>
    </xf>
    <xf numFmtId="0" fontId="10" fillId="0" borderId="68" xfId="0" applyFont="1" applyBorder="1" applyAlignment="1">
      <alignment horizontal="left" vertical="center"/>
    </xf>
    <xf numFmtId="0" fontId="4" fillId="0" borderId="59" xfId="0" applyFont="1" applyBorder="1" applyAlignment="1">
      <alignment horizontal="left" vertical="center"/>
    </xf>
    <xf numFmtId="0" fontId="4" fillId="0" borderId="0" xfId="0" applyFont="1" applyAlignment="1">
      <alignment horizontal="left" vertical="center"/>
    </xf>
    <xf numFmtId="0" fontId="4" fillId="0" borderId="51" xfId="0" applyFont="1" applyBorder="1" applyAlignment="1">
      <alignment vertical="center"/>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50"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4" fillId="0" borderId="69" xfId="0" applyFont="1" applyBorder="1" applyAlignment="1">
      <alignment vertical="center"/>
    </xf>
    <xf numFmtId="0" fontId="10" fillId="0" borderId="68" xfId="0" applyFont="1" applyBorder="1" applyAlignment="1">
      <alignment horizontal="center"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Alignment="1">
      <alignment horizontal="center" vertical="center"/>
    </xf>
    <xf numFmtId="0" fontId="10" fillId="0" borderId="51" xfId="0" applyFont="1" applyBorder="1" applyAlignment="1">
      <alignment horizontal="center" vertical="center"/>
    </xf>
    <xf numFmtId="0" fontId="10" fillId="0" borderId="67" xfId="0" applyFont="1" applyBorder="1" applyAlignment="1">
      <alignment horizontal="center" vertical="center"/>
    </xf>
    <xf numFmtId="0" fontId="10" fillId="0" borderId="50" xfId="0" applyFont="1" applyBorder="1" applyAlignment="1">
      <alignment horizontal="center" vertical="center"/>
    </xf>
    <xf numFmtId="0" fontId="10" fillId="0" borderId="55" xfId="0" applyFont="1" applyBorder="1" applyAlignment="1">
      <alignment horizontal="center" vertical="center"/>
    </xf>
    <xf numFmtId="0" fontId="10" fillId="0" borderId="59" xfId="0" applyFont="1" applyBorder="1" applyAlignment="1">
      <alignment horizontal="left" vertical="center"/>
    </xf>
    <xf numFmtId="0" fontId="10" fillId="0" borderId="69" xfId="0" applyFont="1" applyBorder="1" applyAlignment="1">
      <alignment horizontal="left" vertical="center"/>
    </xf>
  </cellXfs>
  <cellStyles count="9">
    <cellStyle name="Currency" xfId="1" builtinId="4"/>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workbookViewId="0">
      <selection activeCell="A33" sqref="A33"/>
    </sheetView>
  </sheetViews>
  <sheetFormatPr defaultRowHeight="12.5" x14ac:dyDescent="0.25"/>
  <cols>
    <col min="9" max="9" width="9.26953125" customWidth="1"/>
  </cols>
  <sheetData>
    <row r="1" spans="1:14" ht="18" thickBot="1" x14ac:dyDescent="0.4">
      <c r="A1" s="115"/>
      <c r="B1" s="24"/>
      <c r="C1" s="24"/>
      <c r="D1" s="24"/>
      <c r="E1" s="24"/>
      <c r="F1" s="24"/>
      <c r="G1" s="24"/>
      <c r="H1" s="24"/>
      <c r="I1" s="24"/>
      <c r="J1" s="24"/>
      <c r="K1" s="24"/>
      <c r="L1" s="24"/>
      <c r="M1" s="24"/>
    </row>
    <row r="2" spans="1:14" ht="18" thickTop="1" x14ac:dyDescent="0.35">
      <c r="A2" s="12"/>
      <c r="B2" s="25"/>
      <c r="C2" s="25"/>
      <c r="D2" s="25"/>
      <c r="E2" s="25"/>
      <c r="F2" s="25"/>
      <c r="G2" s="25"/>
      <c r="H2" s="25"/>
      <c r="I2" s="25"/>
      <c r="J2" s="25"/>
      <c r="K2" s="25"/>
      <c r="L2" s="25"/>
      <c r="M2" s="26"/>
    </row>
    <row r="3" spans="1:14" ht="20.25" customHeight="1" x14ac:dyDescent="0.4">
      <c r="A3" s="141"/>
      <c r="B3" s="142"/>
      <c r="C3" s="142"/>
      <c r="D3" s="142"/>
      <c r="E3" s="142"/>
      <c r="F3" s="142"/>
      <c r="G3" s="142"/>
      <c r="H3" s="142"/>
      <c r="I3" s="142"/>
      <c r="J3" s="142"/>
      <c r="K3" s="142"/>
      <c r="L3" s="142"/>
      <c r="M3" s="143"/>
    </row>
    <row r="4" spans="1:14" ht="17.5" x14ac:dyDescent="0.35">
      <c r="A4" s="144" t="s">
        <v>0</v>
      </c>
      <c r="B4" s="145"/>
      <c r="C4" s="145"/>
      <c r="D4" s="145"/>
      <c r="E4" s="145"/>
      <c r="F4" s="145"/>
      <c r="G4" s="145"/>
      <c r="H4" s="145"/>
      <c r="I4" s="145"/>
      <c r="J4" s="145"/>
      <c r="K4" s="145"/>
      <c r="L4" s="145"/>
      <c r="M4" s="146"/>
    </row>
    <row r="5" spans="1:14" ht="17.5" x14ac:dyDescent="0.35">
      <c r="A5" s="144" t="s">
        <v>91</v>
      </c>
      <c r="B5" s="145"/>
      <c r="C5" s="145"/>
      <c r="D5" s="145"/>
      <c r="E5" s="145"/>
      <c r="F5" s="145"/>
      <c r="G5" s="145"/>
      <c r="H5" s="145"/>
      <c r="I5" s="145"/>
      <c r="J5" s="145"/>
      <c r="K5" s="145"/>
      <c r="L5" s="145"/>
      <c r="M5" s="146"/>
    </row>
    <row r="6" spans="1:14" ht="17.5" x14ac:dyDescent="0.35">
      <c r="A6" s="9"/>
      <c r="B6" s="24"/>
      <c r="C6" s="24"/>
      <c r="D6" s="24"/>
      <c r="E6" s="24"/>
      <c r="F6" s="24"/>
      <c r="G6" s="24"/>
      <c r="H6" s="24"/>
      <c r="I6" s="24"/>
      <c r="J6" s="24"/>
      <c r="K6" s="24"/>
      <c r="L6" s="24"/>
      <c r="M6" s="27"/>
    </row>
    <row r="7" spans="1:14" ht="13" x14ac:dyDescent="0.3">
      <c r="A7" s="28"/>
      <c r="B7" s="24"/>
      <c r="C7" s="24"/>
      <c r="F7" s="24"/>
      <c r="G7" s="24"/>
      <c r="H7" s="24"/>
      <c r="I7" s="24"/>
      <c r="J7" s="24"/>
      <c r="K7" s="24"/>
      <c r="L7" s="24"/>
      <c r="M7" s="27"/>
    </row>
    <row r="8" spans="1:14" ht="17.5" x14ac:dyDescent="0.35">
      <c r="A8" s="10"/>
      <c r="B8" s="24"/>
      <c r="C8" s="24"/>
      <c r="D8" s="55" t="s">
        <v>1</v>
      </c>
      <c r="E8" s="24"/>
      <c r="F8" s="24"/>
      <c r="G8" s="24"/>
      <c r="H8" s="24"/>
      <c r="I8" s="24"/>
      <c r="J8" s="24"/>
      <c r="K8" s="24"/>
      <c r="L8" s="24"/>
      <c r="M8" s="27"/>
    </row>
    <row r="9" spans="1:14" ht="15" x14ac:dyDescent="0.3">
      <c r="A9" s="28"/>
      <c r="B9" s="24"/>
      <c r="C9" s="24"/>
      <c r="D9" s="24"/>
      <c r="E9" s="24"/>
      <c r="F9" s="8"/>
      <c r="G9" s="8"/>
      <c r="H9" s="8"/>
      <c r="I9" s="8"/>
      <c r="J9" s="8"/>
      <c r="K9" s="8"/>
      <c r="L9" s="8"/>
      <c r="M9" s="13"/>
    </row>
    <row r="10" spans="1:14" ht="15" x14ac:dyDescent="0.3">
      <c r="A10" s="10"/>
      <c r="B10" s="24"/>
      <c r="C10" s="24"/>
      <c r="D10" s="24"/>
      <c r="E10" s="8" t="s">
        <v>2</v>
      </c>
      <c r="F10" s="24"/>
      <c r="G10" s="24"/>
      <c r="H10" s="24"/>
      <c r="I10" s="24"/>
      <c r="J10" s="24"/>
      <c r="K10" s="24"/>
      <c r="L10" s="24"/>
      <c r="M10" s="27"/>
      <c r="N10" s="8"/>
    </row>
    <row r="11" spans="1:14" ht="13" x14ac:dyDescent="0.3">
      <c r="A11" s="28"/>
      <c r="B11" s="24"/>
      <c r="C11" s="24"/>
      <c r="D11" s="24"/>
      <c r="E11" s="24"/>
      <c r="F11" s="24"/>
      <c r="G11" s="24"/>
      <c r="H11" s="24"/>
      <c r="I11" s="24"/>
      <c r="J11" s="24"/>
      <c r="K11" s="24"/>
      <c r="L11" s="24"/>
      <c r="M11" s="27"/>
    </row>
    <row r="12" spans="1:14" ht="17.5" x14ac:dyDescent="0.35">
      <c r="A12" s="10"/>
      <c r="B12" s="24"/>
      <c r="C12" s="24"/>
      <c r="D12" s="55" t="s">
        <v>3</v>
      </c>
      <c r="E12" s="24"/>
      <c r="F12" s="24"/>
      <c r="G12" s="24"/>
      <c r="H12" s="24"/>
      <c r="I12" s="24"/>
      <c r="J12" s="24"/>
      <c r="K12" s="24"/>
      <c r="L12" s="24"/>
      <c r="M12" s="27"/>
    </row>
    <row r="13" spans="1:14" ht="15.75" customHeight="1" x14ac:dyDescent="0.35">
      <c r="A13" s="28"/>
      <c r="B13" s="39"/>
      <c r="C13" s="39"/>
      <c r="D13" s="110"/>
      <c r="E13" s="24"/>
      <c r="F13" s="39"/>
      <c r="G13" s="24"/>
      <c r="H13" s="24"/>
      <c r="I13" s="24"/>
      <c r="J13" s="24"/>
      <c r="K13" s="24"/>
      <c r="L13" s="24"/>
      <c r="M13" s="27"/>
    </row>
    <row r="14" spans="1:14" ht="12.75" customHeight="1" x14ac:dyDescent="0.35">
      <c r="A14" s="28"/>
      <c r="B14" s="39"/>
      <c r="C14" s="39"/>
      <c r="D14" s="110"/>
      <c r="E14" s="24"/>
      <c r="F14" s="39"/>
      <c r="G14" s="24"/>
      <c r="H14" s="24"/>
      <c r="I14" s="24"/>
      <c r="J14" s="24"/>
      <c r="K14" s="24"/>
      <c r="L14" s="24"/>
      <c r="M14" s="27"/>
    </row>
    <row r="15" spans="1:14" ht="15" x14ac:dyDescent="0.3">
      <c r="A15" s="28"/>
      <c r="B15" s="40"/>
      <c r="C15" s="24"/>
      <c r="D15" s="39"/>
      <c r="E15" s="39" t="s">
        <v>4</v>
      </c>
      <c r="F15" s="24"/>
      <c r="G15" s="24"/>
      <c r="H15" s="24"/>
      <c r="I15" s="24"/>
      <c r="J15" s="24"/>
      <c r="K15" s="24"/>
      <c r="L15" s="24"/>
      <c r="M15" s="27"/>
    </row>
    <row r="16" spans="1:14" ht="12.75" customHeight="1" x14ac:dyDescent="0.3">
      <c r="A16" s="28"/>
      <c r="B16" s="8"/>
      <c r="C16" s="8"/>
      <c r="D16" s="24"/>
      <c r="E16" s="24"/>
      <c r="F16" s="24"/>
      <c r="G16" s="24"/>
      <c r="H16" s="24"/>
      <c r="I16" s="24"/>
      <c r="J16" s="24"/>
      <c r="K16" s="24"/>
      <c r="L16" s="24"/>
      <c r="M16" s="27"/>
    </row>
    <row r="17" spans="1:13" ht="15" x14ac:dyDescent="0.3">
      <c r="A17" s="28"/>
      <c r="B17" s="40"/>
      <c r="C17" s="24"/>
      <c r="D17" s="8"/>
      <c r="E17" s="8" t="s">
        <v>5</v>
      </c>
      <c r="F17" s="24"/>
      <c r="G17" s="24"/>
      <c r="H17" s="24"/>
      <c r="I17" s="24"/>
      <c r="J17" s="24"/>
      <c r="K17" s="24"/>
      <c r="L17" s="24"/>
      <c r="M17" s="27"/>
    </row>
    <row r="18" spans="1:13" ht="12.75" customHeight="1" x14ac:dyDescent="0.3">
      <c r="A18" s="28"/>
      <c r="B18" s="8"/>
      <c r="C18" s="8"/>
      <c r="D18" s="24"/>
      <c r="E18" s="24"/>
      <c r="F18" s="24"/>
      <c r="G18" s="24"/>
      <c r="H18" s="24"/>
      <c r="I18" s="24"/>
      <c r="J18" s="24"/>
      <c r="K18" s="24"/>
      <c r="L18" s="24"/>
      <c r="M18" s="27"/>
    </row>
    <row r="19" spans="1:13" ht="15" x14ac:dyDescent="0.3">
      <c r="A19" s="28"/>
      <c r="B19" s="40"/>
      <c r="C19" s="24"/>
      <c r="D19" s="8"/>
      <c r="E19" s="8" t="s">
        <v>6</v>
      </c>
      <c r="F19" s="24"/>
      <c r="G19" s="24"/>
      <c r="H19" s="24"/>
      <c r="I19" s="24"/>
      <c r="J19" s="24"/>
      <c r="K19" s="24"/>
      <c r="L19" s="24"/>
      <c r="M19" s="27"/>
    </row>
    <row r="20" spans="1:13" ht="12.75" customHeight="1" x14ac:dyDescent="0.3">
      <c r="A20" s="28"/>
      <c r="B20" s="8"/>
      <c r="C20" s="8"/>
      <c r="D20" s="24"/>
      <c r="E20" s="24"/>
      <c r="F20" s="24"/>
      <c r="G20" s="24"/>
      <c r="H20" s="24"/>
      <c r="I20" s="24"/>
      <c r="J20" s="24"/>
      <c r="K20" s="24"/>
      <c r="L20" s="24"/>
      <c r="M20" s="27"/>
    </row>
    <row r="21" spans="1:13" ht="15" x14ac:dyDescent="0.3">
      <c r="A21" s="28"/>
      <c r="B21" s="40"/>
      <c r="C21" s="24"/>
      <c r="D21" s="8"/>
      <c r="E21" s="8" t="s">
        <v>7</v>
      </c>
      <c r="F21" s="24"/>
      <c r="G21" s="24"/>
      <c r="H21" s="24"/>
      <c r="I21" s="24"/>
      <c r="J21" s="24"/>
      <c r="K21" s="24"/>
      <c r="L21" s="24"/>
      <c r="M21" s="27"/>
    </row>
    <row r="22" spans="1:13" ht="12.75" customHeight="1" x14ac:dyDescent="0.3">
      <c r="A22" s="28"/>
      <c r="B22" s="8"/>
      <c r="C22" s="8"/>
      <c r="D22" s="24"/>
      <c r="E22" s="24"/>
      <c r="F22" s="24"/>
      <c r="G22" s="24"/>
      <c r="H22" s="24"/>
      <c r="I22" s="24"/>
      <c r="J22" s="24"/>
      <c r="K22" s="24"/>
      <c r="L22" s="24"/>
      <c r="M22" s="27"/>
    </row>
    <row r="23" spans="1:13" ht="15" x14ac:dyDescent="0.3">
      <c r="A23" s="28"/>
      <c r="B23" s="40"/>
      <c r="C23" s="24"/>
      <c r="D23" s="8"/>
      <c r="E23" s="8" t="s">
        <v>8</v>
      </c>
      <c r="F23" s="24"/>
      <c r="G23" s="24"/>
      <c r="H23" s="24"/>
      <c r="I23" s="24"/>
      <c r="J23" s="24"/>
      <c r="K23" s="24"/>
      <c r="L23" s="24"/>
      <c r="M23" s="27"/>
    </row>
    <row r="24" spans="1:13" ht="12.75" customHeight="1" x14ac:dyDescent="0.3">
      <c r="A24" s="28"/>
      <c r="B24" s="8"/>
      <c r="C24" s="8"/>
      <c r="D24" s="24"/>
      <c r="E24" s="24"/>
      <c r="F24" s="24"/>
      <c r="G24" s="24"/>
      <c r="H24" s="24"/>
      <c r="I24" s="24"/>
      <c r="J24" s="24"/>
      <c r="K24" s="24"/>
      <c r="L24" s="24"/>
      <c r="M24" s="27"/>
    </row>
    <row r="25" spans="1:13" ht="15" x14ac:dyDescent="0.3">
      <c r="A25" s="28"/>
      <c r="B25" s="40"/>
      <c r="C25" s="24"/>
      <c r="D25" s="8"/>
      <c r="E25" s="8" t="s">
        <v>9</v>
      </c>
      <c r="F25" s="24"/>
      <c r="G25" s="24"/>
      <c r="H25" s="24"/>
      <c r="I25" s="24"/>
      <c r="J25" s="24"/>
      <c r="K25" s="24"/>
      <c r="L25" s="24"/>
      <c r="M25" s="27"/>
    </row>
    <row r="26" spans="1:13" ht="15" x14ac:dyDescent="0.3">
      <c r="A26" s="10"/>
      <c r="B26" s="24"/>
      <c r="C26" s="24"/>
      <c r="D26" s="24"/>
      <c r="E26" s="24"/>
      <c r="F26" s="24"/>
      <c r="G26" s="24"/>
      <c r="H26" s="24"/>
      <c r="I26" s="24"/>
      <c r="J26" s="24"/>
      <c r="K26" s="24"/>
      <c r="L26" s="24"/>
      <c r="M26" s="27"/>
    </row>
    <row r="27" spans="1:13" ht="15" x14ac:dyDescent="0.3">
      <c r="A27" s="109"/>
      <c r="B27" s="24"/>
      <c r="C27" s="24"/>
      <c r="D27" s="24"/>
      <c r="E27" s="8" t="s">
        <v>10</v>
      </c>
      <c r="F27" s="114"/>
      <c r="G27" s="24"/>
      <c r="H27" s="24"/>
      <c r="I27" s="24"/>
      <c r="J27" s="24"/>
      <c r="K27" s="24"/>
      <c r="L27" s="24"/>
      <c r="M27" s="27"/>
    </row>
    <row r="28" spans="1:13" ht="13" x14ac:dyDescent="0.3">
      <c r="A28" s="11"/>
      <c r="B28" s="24"/>
      <c r="C28" s="24"/>
      <c r="D28" s="24"/>
      <c r="L28" s="24"/>
      <c r="M28" s="27"/>
    </row>
    <row r="29" spans="1:13" ht="13" x14ac:dyDescent="0.3">
      <c r="A29" s="11"/>
      <c r="B29" s="24"/>
      <c r="C29" s="24"/>
      <c r="D29" s="24"/>
      <c r="E29" s="24"/>
      <c r="F29" s="24"/>
      <c r="G29" s="24"/>
      <c r="H29" s="24"/>
      <c r="I29" s="24"/>
      <c r="J29" s="24"/>
      <c r="L29" s="24"/>
      <c r="M29" s="27"/>
    </row>
    <row r="30" spans="1:13" ht="13" x14ac:dyDescent="0.3">
      <c r="A30" s="111" t="s">
        <v>11</v>
      </c>
      <c r="B30" s="24"/>
      <c r="C30" s="24"/>
      <c r="D30" s="24"/>
      <c r="F30" s="24"/>
      <c r="G30" s="24"/>
      <c r="H30" s="24"/>
      <c r="I30" s="24"/>
      <c r="J30" s="24"/>
      <c r="L30" s="24"/>
      <c r="M30" s="27"/>
    </row>
    <row r="31" spans="1:13" ht="15" x14ac:dyDescent="0.3">
      <c r="A31" s="111" t="s">
        <v>12</v>
      </c>
      <c r="B31" s="24"/>
      <c r="C31" s="24"/>
      <c r="D31" s="24"/>
      <c r="E31" s="8"/>
      <c r="F31" s="24"/>
      <c r="G31" s="24"/>
      <c r="H31" s="24"/>
      <c r="I31" s="24"/>
      <c r="J31" s="24"/>
      <c r="L31" s="24"/>
      <c r="M31" s="27"/>
    </row>
    <row r="32" spans="1:13" ht="15.5" thickBot="1" x14ac:dyDescent="0.35">
      <c r="A32" s="29"/>
      <c r="B32" s="30"/>
      <c r="C32" s="30"/>
      <c r="D32" s="30"/>
      <c r="E32" s="100"/>
      <c r="F32" s="30"/>
      <c r="G32" s="30"/>
      <c r="H32" s="30"/>
      <c r="I32" s="30"/>
      <c r="J32" s="30"/>
      <c r="K32" s="30"/>
      <c r="L32" s="30"/>
      <c r="M32" s="31"/>
    </row>
    <row r="33" spans="13:13" ht="13" thickTop="1" x14ac:dyDescent="0.25"/>
    <row r="35" spans="13:13" ht="13" x14ac:dyDescent="0.3">
      <c r="M35" s="105"/>
    </row>
  </sheetData>
  <mergeCells count="3">
    <mergeCell ref="A3:M3"/>
    <mergeCell ref="A4:M4"/>
    <mergeCell ref="A5:M5"/>
  </mergeCells>
  <phoneticPr fontId="2" type="noConversion"/>
  <printOptions horizontalCentered="1" verticalCentered="1"/>
  <pageMargins left="0.5" right="0.5" top="0.44" bottom="0.47"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topLeftCell="A3" zoomScale="80" zoomScaleNormal="80" workbookViewId="0">
      <selection activeCell="A26" sqref="A26"/>
    </sheetView>
  </sheetViews>
  <sheetFormatPr defaultColWidth="9.1796875" defaultRowHeight="12.5" x14ac:dyDescent="0.25"/>
  <cols>
    <col min="1" max="1" width="14" style="2" customWidth="1"/>
    <col min="2" max="2" width="9.1796875" style="2"/>
    <col min="3" max="3" width="8.1796875" style="2" customWidth="1"/>
    <col min="4" max="6" width="7.7265625" style="2" customWidth="1"/>
    <col min="7" max="7" width="7.7265625" style="4" customWidth="1"/>
    <col min="8" max="14" width="7.7265625" style="2" customWidth="1"/>
    <col min="15" max="15" width="0" style="2" hidden="1" customWidth="1"/>
    <col min="16" max="16384" width="9.1796875" style="2"/>
  </cols>
  <sheetData>
    <row r="1" spans="1:14" ht="15" x14ac:dyDescent="0.3">
      <c r="A1" s="153" t="s">
        <v>0</v>
      </c>
      <c r="B1" s="154"/>
      <c r="C1" s="154"/>
      <c r="D1" s="154"/>
      <c r="E1" s="154"/>
      <c r="F1" s="154"/>
      <c r="G1" s="154"/>
      <c r="H1" s="154"/>
      <c r="I1" s="154"/>
      <c r="J1" s="154"/>
      <c r="K1" s="154"/>
      <c r="L1" s="154"/>
      <c r="M1" s="154"/>
      <c r="N1" s="155"/>
    </row>
    <row r="2" spans="1:14" ht="15" x14ac:dyDescent="0.25">
      <c r="A2" s="150" t="s">
        <v>91</v>
      </c>
      <c r="B2" s="151"/>
      <c r="C2" s="151"/>
      <c r="D2" s="151"/>
      <c r="E2" s="151"/>
      <c r="F2" s="151"/>
      <c r="G2" s="151"/>
      <c r="H2" s="151"/>
      <c r="I2" s="151"/>
      <c r="J2" s="151"/>
      <c r="K2" s="151"/>
      <c r="L2" s="151"/>
      <c r="M2" s="151"/>
      <c r="N2" s="152"/>
    </row>
    <row r="3" spans="1:14" ht="15.5" thickBot="1" x14ac:dyDescent="0.3">
      <c r="A3" s="147" t="s">
        <v>13</v>
      </c>
      <c r="B3" s="148"/>
      <c r="C3" s="148"/>
      <c r="D3" s="148"/>
      <c r="E3" s="148"/>
      <c r="F3" s="148"/>
      <c r="G3" s="148"/>
      <c r="H3" s="148"/>
      <c r="I3" s="148"/>
      <c r="J3" s="148"/>
      <c r="K3" s="148"/>
      <c r="L3" s="148"/>
      <c r="M3" s="148"/>
      <c r="N3" s="149"/>
    </row>
    <row r="4" spans="1:14" ht="13" x14ac:dyDescent="0.25">
      <c r="A4" s="45" t="s">
        <v>14</v>
      </c>
      <c r="B4" s="48" t="s">
        <v>15</v>
      </c>
      <c r="C4" s="49" t="s">
        <v>16</v>
      </c>
      <c r="D4" s="50" t="s">
        <v>17</v>
      </c>
      <c r="E4" s="52" t="s">
        <v>18</v>
      </c>
      <c r="F4" s="67" t="s">
        <v>19</v>
      </c>
      <c r="G4" s="87" t="s">
        <v>20</v>
      </c>
      <c r="H4" s="88" t="s">
        <v>21</v>
      </c>
      <c r="I4" s="51" t="s">
        <v>22</v>
      </c>
      <c r="J4" s="67" t="s">
        <v>23</v>
      </c>
      <c r="K4" s="68" t="s">
        <v>24</v>
      </c>
      <c r="L4" s="50" t="s">
        <v>25</v>
      </c>
      <c r="M4" s="51" t="s">
        <v>26</v>
      </c>
      <c r="N4" s="48" t="s">
        <v>27</v>
      </c>
    </row>
    <row r="5" spans="1:14" x14ac:dyDescent="0.25">
      <c r="A5" s="156" t="s">
        <v>28</v>
      </c>
      <c r="B5" s="76"/>
      <c r="C5" s="77"/>
      <c r="D5" s="78"/>
      <c r="E5" s="89"/>
      <c r="F5" s="79"/>
      <c r="G5" s="92"/>
      <c r="H5" s="93"/>
      <c r="I5" s="77"/>
      <c r="J5" s="79"/>
      <c r="K5" s="80" t="s">
        <v>29</v>
      </c>
      <c r="L5" s="78"/>
      <c r="M5" s="77" t="s">
        <v>30</v>
      </c>
      <c r="N5" s="81"/>
    </row>
    <row r="6" spans="1:14" x14ac:dyDescent="0.25">
      <c r="A6" s="157"/>
      <c r="B6" s="76" t="s">
        <v>31</v>
      </c>
      <c r="C6" s="77"/>
      <c r="D6" s="78" t="s">
        <v>32</v>
      </c>
      <c r="E6" s="89"/>
      <c r="F6" s="79" t="s">
        <v>32</v>
      </c>
      <c r="G6" s="91"/>
      <c r="H6" s="78" t="s">
        <v>32</v>
      </c>
      <c r="I6" s="77" t="s">
        <v>33</v>
      </c>
      <c r="J6" s="79" t="s">
        <v>32</v>
      </c>
      <c r="K6" s="80" t="s">
        <v>33</v>
      </c>
      <c r="L6" s="78" t="s">
        <v>32</v>
      </c>
      <c r="M6" s="77" t="s">
        <v>33</v>
      </c>
      <c r="N6" s="81" t="s">
        <v>32</v>
      </c>
    </row>
    <row r="7" spans="1:14" x14ac:dyDescent="0.25">
      <c r="A7" s="157"/>
      <c r="B7" s="76" t="s">
        <v>34</v>
      </c>
      <c r="C7" s="77" t="s">
        <v>35</v>
      </c>
      <c r="D7" s="78" t="s">
        <v>36</v>
      </c>
      <c r="E7" s="89"/>
      <c r="F7" s="79" t="s">
        <v>36</v>
      </c>
      <c r="G7" s="91" t="s">
        <v>29</v>
      </c>
      <c r="H7" s="78" t="s">
        <v>31</v>
      </c>
      <c r="I7" s="77" t="s">
        <v>37</v>
      </c>
      <c r="J7" s="79" t="s">
        <v>31</v>
      </c>
      <c r="K7" s="80" t="s">
        <v>37</v>
      </c>
      <c r="L7" s="78" t="s">
        <v>29</v>
      </c>
      <c r="M7" s="77" t="s">
        <v>38</v>
      </c>
      <c r="N7" s="81" t="s">
        <v>30</v>
      </c>
    </row>
    <row r="8" spans="1:14" ht="13" thickBot="1" x14ac:dyDescent="0.3">
      <c r="A8" s="158"/>
      <c r="B8" s="82" t="s">
        <v>39</v>
      </c>
      <c r="C8" s="75" t="s">
        <v>40</v>
      </c>
      <c r="D8" s="83" t="s">
        <v>39</v>
      </c>
      <c r="E8" s="90" t="s">
        <v>33</v>
      </c>
      <c r="F8" s="84" t="s">
        <v>39</v>
      </c>
      <c r="G8" s="85" t="s">
        <v>33</v>
      </c>
      <c r="H8" s="83" t="s">
        <v>33</v>
      </c>
      <c r="I8" s="75" t="s">
        <v>30</v>
      </c>
      <c r="J8" s="84" t="s">
        <v>33</v>
      </c>
      <c r="K8" s="85" t="s">
        <v>30</v>
      </c>
      <c r="L8" s="83" t="s">
        <v>33</v>
      </c>
      <c r="M8" s="75" t="s">
        <v>41</v>
      </c>
      <c r="N8" s="86" t="s">
        <v>33</v>
      </c>
    </row>
    <row r="9" spans="1:14" ht="17.25" customHeight="1" x14ac:dyDescent="0.25">
      <c r="A9" s="14" t="s">
        <v>42</v>
      </c>
      <c r="B9" s="62">
        <v>3511</v>
      </c>
      <c r="C9" s="32">
        <v>1641</v>
      </c>
      <c r="D9" s="16">
        <f>+C9/B9</f>
        <v>0.46738820848761037</v>
      </c>
      <c r="E9" s="44">
        <v>136</v>
      </c>
      <c r="F9" s="72">
        <f t="shared" ref="F9:F25" si="0">+E9/B9</f>
        <v>3.8735403019082883E-2</v>
      </c>
      <c r="G9" s="44">
        <v>20</v>
      </c>
      <c r="H9" s="16">
        <f>+G9/E9</f>
        <v>0.14705882352941177</v>
      </c>
      <c r="I9" s="44">
        <v>43</v>
      </c>
      <c r="J9" s="71">
        <f>I9/E9</f>
        <v>0.31617647058823528</v>
      </c>
      <c r="K9" s="44">
        <v>16</v>
      </c>
      <c r="L9" s="16">
        <f>+K9/G9</f>
        <v>0.8</v>
      </c>
      <c r="M9" s="44">
        <v>39</v>
      </c>
      <c r="N9" s="104">
        <f>M9/I9</f>
        <v>0.90697674418604646</v>
      </c>
    </row>
    <row r="10" spans="1:14" ht="17.25" customHeight="1" x14ac:dyDescent="0.25">
      <c r="A10" s="17" t="s">
        <v>43</v>
      </c>
      <c r="B10" s="63">
        <v>13944</v>
      </c>
      <c r="C10" s="32">
        <v>7116</v>
      </c>
      <c r="D10" s="16">
        <f t="shared" ref="D10:D23" si="1">+C10/B10</f>
        <v>0.5103270223752151</v>
      </c>
      <c r="E10" s="44">
        <v>257</v>
      </c>
      <c r="F10" s="72">
        <f t="shared" si="0"/>
        <v>1.8430866322432588E-2</v>
      </c>
      <c r="G10" s="44">
        <v>66</v>
      </c>
      <c r="H10" s="16">
        <f t="shared" ref="H10:H25" si="2">+G10/E10</f>
        <v>0.25680933852140075</v>
      </c>
      <c r="I10" s="44">
        <v>36</v>
      </c>
      <c r="J10" s="72">
        <f>I10/E10</f>
        <v>0.14007782101167315</v>
      </c>
      <c r="K10" s="44">
        <v>25</v>
      </c>
      <c r="L10" s="16">
        <f t="shared" ref="L10:L25" si="3">+K10/G10</f>
        <v>0.37878787878787878</v>
      </c>
      <c r="M10" s="44">
        <v>25</v>
      </c>
      <c r="N10" s="33">
        <f>M10/I10</f>
        <v>0.69444444444444442</v>
      </c>
    </row>
    <row r="11" spans="1:14" ht="17.25" customHeight="1" x14ac:dyDescent="0.25">
      <c r="A11" s="17" t="s">
        <v>44</v>
      </c>
      <c r="B11" s="63">
        <v>7910</v>
      </c>
      <c r="C11" s="32">
        <v>5143</v>
      </c>
      <c r="D11" s="16">
        <f t="shared" si="1"/>
        <v>0.65018963337547409</v>
      </c>
      <c r="E11" s="44">
        <v>303</v>
      </c>
      <c r="F11" s="72">
        <f t="shared" si="0"/>
        <v>3.8305941845764857E-2</v>
      </c>
      <c r="G11" s="44">
        <v>66</v>
      </c>
      <c r="H11" s="16">
        <f t="shared" si="2"/>
        <v>0.21782178217821782</v>
      </c>
      <c r="I11" s="44">
        <v>37</v>
      </c>
      <c r="J11" s="112">
        <f t="shared" ref="J11:J25" si="4">I11/E11</f>
        <v>0.12211221122112212</v>
      </c>
      <c r="K11" s="44">
        <v>23</v>
      </c>
      <c r="L11" s="16">
        <f t="shared" si="3"/>
        <v>0.34848484848484851</v>
      </c>
      <c r="M11" s="44">
        <v>21</v>
      </c>
      <c r="N11" s="33">
        <f t="shared" ref="N11:N23" si="5">M11/I11</f>
        <v>0.56756756756756754</v>
      </c>
    </row>
    <row r="12" spans="1:14" ht="17.25" customHeight="1" x14ac:dyDescent="0.25">
      <c r="A12" s="17" t="s">
        <v>45</v>
      </c>
      <c r="B12" s="63">
        <v>7055</v>
      </c>
      <c r="C12" s="32">
        <v>4137</v>
      </c>
      <c r="D12" s="16">
        <f t="shared" si="1"/>
        <v>0.58639262934089298</v>
      </c>
      <c r="E12" s="44">
        <v>192</v>
      </c>
      <c r="F12" s="72">
        <f t="shared" si="0"/>
        <v>2.7214741318214032E-2</v>
      </c>
      <c r="G12" s="44">
        <v>22</v>
      </c>
      <c r="H12" s="16">
        <f t="shared" si="2"/>
        <v>0.11458333333333333</v>
      </c>
      <c r="I12" s="44">
        <v>16</v>
      </c>
      <c r="J12" s="112">
        <f t="shared" si="4"/>
        <v>8.3333333333333329E-2</v>
      </c>
      <c r="K12" s="44">
        <v>7</v>
      </c>
      <c r="L12" s="16">
        <f t="shared" si="3"/>
        <v>0.31818181818181818</v>
      </c>
      <c r="M12" s="44">
        <v>16</v>
      </c>
      <c r="N12" s="33">
        <f t="shared" si="5"/>
        <v>1</v>
      </c>
    </row>
    <row r="13" spans="1:14" ht="17.25" customHeight="1" x14ac:dyDescent="0.25">
      <c r="A13" s="17" t="s">
        <v>46</v>
      </c>
      <c r="B13" s="63">
        <v>2938</v>
      </c>
      <c r="C13" s="32">
        <v>1854</v>
      </c>
      <c r="D13" s="16">
        <f t="shared" si="1"/>
        <v>0.63104152484683462</v>
      </c>
      <c r="E13" s="44">
        <v>144</v>
      </c>
      <c r="F13" s="72">
        <f t="shared" si="0"/>
        <v>4.9012933968686181E-2</v>
      </c>
      <c r="G13" s="44">
        <v>25</v>
      </c>
      <c r="H13" s="16">
        <f t="shared" si="2"/>
        <v>0.1736111111111111</v>
      </c>
      <c r="I13" s="44">
        <v>26</v>
      </c>
      <c r="J13" s="112">
        <f t="shared" si="4"/>
        <v>0.18055555555555555</v>
      </c>
      <c r="K13" s="44">
        <v>14</v>
      </c>
      <c r="L13" s="16">
        <f t="shared" si="3"/>
        <v>0.56000000000000005</v>
      </c>
      <c r="M13" s="44">
        <v>26</v>
      </c>
      <c r="N13" s="33">
        <f t="shared" si="5"/>
        <v>1</v>
      </c>
    </row>
    <row r="14" spans="1:14" ht="17.25" customHeight="1" x14ac:dyDescent="0.25">
      <c r="A14" s="17" t="s">
        <v>47</v>
      </c>
      <c r="B14" s="63">
        <v>9176</v>
      </c>
      <c r="C14" s="64">
        <v>6056</v>
      </c>
      <c r="D14" s="16">
        <f t="shared" si="1"/>
        <v>0.65998256320836968</v>
      </c>
      <c r="E14" s="69">
        <v>385</v>
      </c>
      <c r="F14" s="72">
        <f t="shared" si="0"/>
        <v>4.1957279860505667E-2</v>
      </c>
      <c r="G14" s="69">
        <v>89</v>
      </c>
      <c r="H14" s="16">
        <f t="shared" si="2"/>
        <v>0.23116883116883116</v>
      </c>
      <c r="I14" s="69">
        <v>90</v>
      </c>
      <c r="J14" s="112">
        <f t="shared" si="4"/>
        <v>0.23376623376623376</v>
      </c>
      <c r="K14" s="69">
        <v>45</v>
      </c>
      <c r="L14" s="16">
        <f t="shared" si="3"/>
        <v>0.5056179775280899</v>
      </c>
      <c r="M14" s="69">
        <v>70</v>
      </c>
      <c r="N14" s="33">
        <f t="shared" si="5"/>
        <v>0.77777777777777779</v>
      </c>
    </row>
    <row r="15" spans="1:14" ht="17.25" customHeight="1" x14ac:dyDescent="0.25">
      <c r="A15" s="14" t="s">
        <v>48</v>
      </c>
      <c r="B15" s="62">
        <v>3085</v>
      </c>
      <c r="C15" s="32">
        <v>1564</v>
      </c>
      <c r="D15" s="16">
        <f t="shared" si="1"/>
        <v>0.50696920583468397</v>
      </c>
      <c r="E15" s="44">
        <v>126</v>
      </c>
      <c r="F15" s="72">
        <f t="shared" si="0"/>
        <v>4.0842787682333875E-2</v>
      </c>
      <c r="G15" s="44">
        <v>34</v>
      </c>
      <c r="H15" s="16">
        <f t="shared" si="2"/>
        <v>0.26984126984126983</v>
      </c>
      <c r="I15" s="44">
        <v>47</v>
      </c>
      <c r="J15" s="112">
        <f t="shared" si="4"/>
        <v>0.37301587301587302</v>
      </c>
      <c r="K15" s="44">
        <v>26</v>
      </c>
      <c r="L15" s="16">
        <f t="shared" si="3"/>
        <v>0.76470588235294112</v>
      </c>
      <c r="M15" s="44">
        <v>30</v>
      </c>
      <c r="N15" s="33">
        <f t="shared" si="5"/>
        <v>0.63829787234042556</v>
      </c>
    </row>
    <row r="16" spans="1:14" ht="17.25" customHeight="1" x14ac:dyDescent="0.25">
      <c r="A16" s="17" t="s">
        <v>49</v>
      </c>
      <c r="B16" s="63">
        <v>8851</v>
      </c>
      <c r="C16" s="32">
        <v>4158</v>
      </c>
      <c r="D16" s="16">
        <f t="shared" si="1"/>
        <v>0.46977742627951646</v>
      </c>
      <c r="E16" s="44">
        <v>219</v>
      </c>
      <c r="F16" s="72">
        <f t="shared" si="0"/>
        <v>2.4742966896395886E-2</v>
      </c>
      <c r="G16" s="44">
        <v>46</v>
      </c>
      <c r="H16" s="16">
        <f t="shared" si="2"/>
        <v>0.21004566210045661</v>
      </c>
      <c r="I16" s="44">
        <v>24</v>
      </c>
      <c r="J16" s="112">
        <f t="shared" si="4"/>
        <v>0.1095890410958904</v>
      </c>
      <c r="K16" s="44">
        <v>10</v>
      </c>
      <c r="L16" s="16">
        <f t="shared" si="3"/>
        <v>0.21739130434782608</v>
      </c>
      <c r="M16" s="44">
        <v>20</v>
      </c>
      <c r="N16" s="33">
        <f t="shared" si="5"/>
        <v>0.83333333333333337</v>
      </c>
    </row>
    <row r="17" spans="1:14" ht="17.25" customHeight="1" x14ac:dyDescent="0.25">
      <c r="A17" s="17" t="s">
        <v>50</v>
      </c>
      <c r="B17" s="63">
        <v>4196</v>
      </c>
      <c r="C17" s="32">
        <v>2042</v>
      </c>
      <c r="D17" s="16">
        <f t="shared" si="1"/>
        <v>0.48665395614871304</v>
      </c>
      <c r="E17" s="44">
        <v>180</v>
      </c>
      <c r="F17" s="72">
        <f t="shared" si="0"/>
        <v>4.2897998093422304E-2</v>
      </c>
      <c r="G17" s="44">
        <v>72</v>
      </c>
      <c r="H17" s="16">
        <f t="shared" si="2"/>
        <v>0.4</v>
      </c>
      <c r="I17" s="44">
        <v>96</v>
      </c>
      <c r="J17" s="112">
        <f t="shared" si="4"/>
        <v>0.53333333333333333</v>
      </c>
      <c r="K17" s="44">
        <v>53</v>
      </c>
      <c r="L17" s="16">
        <f t="shared" si="3"/>
        <v>0.73611111111111116</v>
      </c>
      <c r="M17" s="44">
        <v>84</v>
      </c>
      <c r="N17" s="33">
        <f>IF(M17&gt;0,M17/I17,0)</f>
        <v>0.875</v>
      </c>
    </row>
    <row r="18" spans="1:14" ht="17.25" customHeight="1" x14ac:dyDescent="0.25">
      <c r="A18" s="17" t="s">
        <v>51</v>
      </c>
      <c r="B18" s="63">
        <v>18869</v>
      </c>
      <c r="C18" s="32">
        <v>7312</v>
      </c>
      <c r="D18" s="16">
        <f t="shared" si="1"/>
        <v>0.3875139117070327</v>
      </c>
      <c r="E18" s="44">
        <v>420</v>
      </c>
      <c r="F18" s="72">
        <f t="shared" si="0"/>
        <v>2.2258731252318618E-2</v>
      </c>
      <c r="G18" s="44">
        <v>31</v>
      </c>
      <c r="H18" s="16">
        <f t="shared" si="2"/>
        <v>7.3809523809523811E-2</v>
      </c>
      <c r="I18" s="44">
        <v>55</v>
      </c>
      <c r="J18" s="112">
        <f t="shared" si="4"/>
        <v>0.13095238095238096</v>
      </c>
      <c r="K18" s="44">
        <v>12</v>
      </c>
      <c r="L18" s="16">
        <f t="shared" si="3"/>
        <v>0.38709677419354838</v>
      </c>
      <c r="M18" s="44">
        <v>42</v>
      </c>
      <c r="N18" s="33">
        <f t="shared" si="5"/>
        <v>0.76363636363636367</v>
      </c>
    </row>
    <row r="19" spans="1:14" ht="17.25" customHeight="1" x14ac:dyDescent="0.25">
      <c r="A19" s="17" t="s">
        <v>52</v>
      </c>
      <c r="B19" s="63">
        <v>7106</v>
      </c>
      <c r="C19" s="32">
        <v>4391</v>
      </c>
      <c r="D19" s="16">
        <f t="shared" si="1"/>
        <v>0.61792851111736558</v>
      </c>
      <c r="E19" s="44">
        <v>151</v>
      </c>
      <c r="F19" s="72">
        <f t="shared" si="0"/>
        <v>2.1249648184632704E-2</v>
      </c>
      <c r="G19" s="44">
        <v>29</v>
      </c>
      <c r="H19" s="16">
        <f t="shared" si="2"/>
        <v>0.19205298013245034</v>
      </c>
      <c r="I19" s="44">
        <v>21</v>
      </c>
      <c r="J19" s="112">
        <f t="shared" si="4"/>
        <v>0.13907284768211919</v>
      </c>
      <c r="K19" s="44">
        <v>11</v>
      </c>
      <c r="L19" s="16">
        <f t="shared" si="3"/>
        <v>0.37931034482758619</v>
      </c>
      <c r="M19" s="44">
        <v>19</v>
      </c>
      <c r="N19" s="33">
        <f t="shared" si="5"/>
        <v>0.90476190476190477</v>
      </c>
    </row>
    <row r="20" spans="1:14" ht="17.25" customHeight="1" x14ac:dyDescent="0.25">
      <c r="A20" s="17" t="s">
        <v>53</v>
      </c>
      <c r="B20" s="63">
        <v>11235</v>
      </c>
      <c r="C20" s="32">
        <v>8671</v>
      </c>
      <c r="D20" s="16">
        <f t="shared" si="1"/>
        <v>0.77178460169114371</v>
      </c>
      <c r="E20" s="44">
        <v>335</v>
      </c>
      <c r="F20" s="72">
        <f t="shared" si="0"/>
        <v>2.9817534490431688E-2</v>
      </c>
      <c r="G20" s="44">
        <v>57</v>
      </c>
      <c r="H20" s="16">
        <f t="shared" si="2"/>
        <v>0.17014925373134329</v>
      </c>
      <c r="I20" s="44">
        <v>93</v>
      </c>
      <c r="J20" s="112">
        <f t="shared" si="4"/>
        <v>0.27761194029850744</v>
      </c>
      <c r="K20" s="44">
        <v>28</v>
      </c>
      <c r="L20" s="16">
        <f t="shared" si="3"/>
        <v>0.49122807017543857</v>
      </c>
      <c r="M20" s="44">
        <v>17</v>
      </c>
      <c r="N20" s="33">
        <f t="shared" si="5"/>
        <v>0.18279569892473119</v>
      </c>
    </row>
    <row r="21" spans="1:14" ht="17.25" customHeight="1" x14ac:dyDescent="0.25">
      <c r="A21" s="17" t="s">
        <v>54</v>
      </c>
      <c r="B21" s="63">
        <v>10457</v>
      </c>
      <c r="C21" s="32">
        <v>7779</v>
      </c>
      <c r="D21" s="16">
        <f t="shared" si="1"/>
        <v>0.7439036052405088</v>
      </c>
      <c r="E21" s="44">
        <v>308</v>
      </c>
      <c r="F21" s="72">
        <f t="shared" si="0"/>
        <v>2.9453954288993018E-2</v>
      </c>
      <c r="G21" s="44">
        <v>57</v>
      </c>
      <c r="H21" s="16">
        <f t="shared" si="2"/>
        <v>0.18506493506493507</v>
      </c>
      <c r="I21" s="44">
        <v>82</v>
      </c>
      <c r="J21" s="112">
        <f t="shared" si="4"/>
        <v>0.26623376623376621</v>
      </c>
      <c r="K21" s="44">
        <v>39</v>
      </c>
      <c r="L21" s="16">
        <f t="shared" si="3"/>
        <v>0.68421052631578949</v>
      </c>
      <c r="M21" s="44">
        <v>61</v>
      </c>
      <c r="N21" s="33">
        <f t="shared" si="5"/>
        <v>0.74390243902439024</v>
      </c>
    </row>
    <row r="22" spans="1:14" ht="17.25" customHeight="1" x14ac:dyDescent="0.25">
      <c r="A22" s="17" t="s">
        <v>55</v>
      </c>
      <c r="B22" s="63">
        <v>4369</v>
      </c>
      <c r="C22" s="32">
        <v>2916</v>
      </c>
      <c r="D22" s="16">
        <f t="shared" si="1"/>
        <v>0.66742961776150145</v>
      </c>
      <c r="E22" s="44">
        <v>187</v>
      </c>
      <c r="F22" s="72">
        <f t="shared" si="0"/>
        <v>4.2801556420233464E-2</v>
      </c>
      <c r="G22" s="44">
        <v>41</v>
      </c>
      <c r="H22" s="16">
        <f t="shared" si="2"/>
        <v>0.21925133689839571</v>
      </c>
      <c r="I22" s="44">
        <v>35</v>
      </c>
      <c r="J22" s="112">
        <f t="shared" si="4"/>
        <v>0.18716577540106952</v>
      </c>
      <c r="K22" s="44">
        <v>19</v>
      </c>
      <c r="L22" s="16">
        <f t="shared" si="3"/>
        <v>0.46341463414634149</v>
      </c>
      <c r="M22" s="44">
        <v>25</v>
      </c>
      <c r="N22" s="33">
        <f t="shared" si="5"/>
        <v>0.7142857142857143</v>
      </c>
    </row>
    <row r="23" spans="1:14" ht="17.25" customHeight="1" x14ac:dyDescent="0.25">
      <c r="A23" s="17" t="s">
        <v>56</v>
      </c>
      <c r="B23" s="63">
        <v>5740</v>
      </c>
      <c r="C23" s="32">
        <v>3504</v>
      </c>
      <c r="D23" s="16">
        <f t="shared" si="1"/>
        <v>0.61045296167247387</v>
      </c>
      <c r="E23" s="44">
        <v>172</v>
      </c>
      <c r="F23" s="72">
        <f t="shared" si="0"/>
        <v>2.9965156794425088E-2</v>
      </c>
      <c r="G23" s="44">
        <v>21</v>
      </c>
      <c r="H23" s="16">
        <f t="shared" si="2"/>
        <v>0.12209302325581395</v>
      </c>
      <c r="I23" s="44">
        <v>24</v>
      </c>
      <c r="J23" s="112">
        <f t="shared" si="4"/>
        <v>0.13953488372093023</v>
      </c>
      <c r="K23" s="44">
        <v>6</v>
      </c>
      <c r="L23" s="16">
        <f t="shared" si="3"/>
        <v>0.2857142857142857</v>
      </c>
      <c r="M23" s="44">
        <v>20</v>
      </c>
      <c r="N23" s="33">
        <f t="shared" si="5"/>
        <v>0.83333333333333337</v>
      </c>
    </row>
    <row r="24" spans="1:14" ht="17.25" customHeight="1" thickBot="1" x14ac:dyDescent="0.3">
      <c r="A24" s="17" t="s">
        <v>57</v>
      </c>
      <c r="B24" s="65">
        <v>8618</v>
      </c>
      <c r="C24" s="34">
        <v>6385</v>
      </c>
      <c r="D24" s="20">
        <f>+C24/B24</f>
        <v>0.74089115804130889</v>
      </c>
      <c r="E24" s="70">
        <v>289</v>
      </c>
      <c r="F24" s="73">
        <f t="shared" si="0"/>
        <v>3.3534462752378744E-2</v>
      </c>
      <c r="G24" s="70">
        <v>46</v>
      </c>
      <c r="H24" s="20">
        <f t="shared" si="2"/>
        <v>0.15916955017301038</v>
      </c>
      <c r="I24" s="70">
        <v>26</v>
      </c>
      <c r="J24" s="113">
        <f t="shared" si="4"/>
        <v>8.9965397923875437E-2</v>
      </c>
      <c r="K24" s="70">
        <v>7</v>
      </c>
      <c r="L24" s="20">
        <f t="shared" si="3"/>
        <v>0.15217391304347827</v>
      </c>
      <c r="M24" s="70">
        <v>23</v>
      </c>
      <c r="N24" s="33">
        <f>M24/I24</f>
        <v>0.88461538461538458</v>
      </c>
    </row>
    <row r="25" spans="1:14" ht="17.25" customHeight="1" thickBot="1" x14ac:dyDescent="0.3">
      <c r="A25" s="94" t="s">
        <v>58</v>
      </c>
      <c r="B25" s="66">
        <v>127060</v>
      </c>
      <c r="C25" s="35">
        <v>74669</v>
      </c>
      <c r="D25" s="23">
        <f>+C25/B25</f>
        <v>0.58766724382181645</v>
      </c>
      <c r="E25" s="42">
        <v>3804</v>
      </c>
      <c r="F25" s="74">
        <f t="shared" si="0"/>
        <v>2.9938611679521485E-2</v>
      </c>
      <c r="G25" s="42">
        <v>722</v>
      </c>
      <c r="H25" s="23">
        <f t="shared" si="2"/>
        <v>0.18980021030494218</v>
      </c>
      <c r="I25" s="42">
        <v>751</v>
      </c>
      <c r="J25" s="74">
        <f t="shared" si="4"/>
        <v>0.19742376445846477</v>
      </c>
      <c r="K25" s="42">
        <v>341</v>
      </c>
      <c r="L25" s="23">
        <f t="shared" si="3"/>
        <v>0.47229916897506924</v>
      </c>
      <c r="M25" s="42">
        <v>538</v>
      </c>
      <c r="N25" s="36">
        <f>+M25/I25</f>
        <v>0.71637816245006658</v>
      </c>
    </row>
  </sheetData>
  <mergeCells count="4">
    <mergeCell ref="A3:N3"/>
    <mergeCell ref="A2:N2"/>
    <mergeCell ref="A1:N1"/>
    <mergeCell ref="A5:A8"/>
  </mergeCells>
  <phoneticPr fontId="2" type="noConversion"/>
  <printOptions horizontalCentered="1" verticalCentered="1"/>
  <pageMargins left="0.51" right="0.5" top="0.75" bottom="0.75" header="0.12" footer="0.5"/>
  <pageSetup orientation="landscape" r:id="rId1"/>
  <headerFooter alignWithMargins="0"/>
  <ignoredErrors>
    <ignoredError sqref="N1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90" zoomScaleNormal="90" workbookViewId="0">
      <pane ySplit="7" topLeftCell="A8" activePane="bottomLeft" state="frozen"/>
      <selection activeCell="C1" sqref="C1"/>
      <selection pane="bottomLeft" activeCell="A27" sqref="A27"/>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62" t="str">
        <f>'1- Populations in Cohort'!A1:N1</f>
        <v xml:space="preserve">TAB 10 - LABOR EXCHANGE PERFORMANCE SUMMARY </v>
      </c>
      <c r="B1" s="163"/>
      <c r="C1" s="163"/>
      <c r="D1" s="163"/>
      <c r="E1" s="163"/>
      <c r="F1" s="163"/>
      <c r="G1" s="163"/>
      <c r="H1" s="163"/>
      <c r="I1" s="163"/>
      <c r="J1" s="163"/>
      <c r="K1" s="164"/>
      <c r="L1" s="6"/>
      <c r="M1" s="6"/>
      <c r="N1" s="6"/>
    </row>
    <row r="2" spans="1:14" s="1" customFormat="1" ht="18.75" customHeight="1" x14ac:dyDescent="0.25">
      <c r="A2" s="150" t="str">
        <f>'1- Populations in Cohort'!A2:N2</f>
        <v>FY26 QUARTER ENDING SEPTEMBER 30, 2025</v>
      </c>
      <c r="B2" s="165"/>
      <c r="C2" s="165"/>
      <c r="D2" s="165"/>
      <c r="E2" s="165"/>
      <c r="F2" s="165"/>
      <c r="G2" s="165"/>
      <c r="H2" s="165"/>
      <c r="I2" s="165"/>
      <c r="J2" s="165"/>
      <c r="K2" s="166"/>
      <c r="L2" s="6"/>
      <c r="M2" s="6"/>
      <c r="N2" s="6"/>
    </row>
    <row r="3" spans="1:14" s="1" customFormat="1" ht="18.75" customHeight="1" thickBot="1" x14ac:dyDescent="0.3">
      <c r="A3" s="167" t="s">
        <v>59</v>
      </c>
      <c r="B3" s="168"/>
      <c r="C3" s="168"/>
      <c r="D3" s="168"/>
      <c r="E3" s="168"/>
      <c r="F3" s="168"/>
      <c r="G3" s="168"/>
      <c r="H3" s="168"/>
      <c r="I3" s="168"/>
      <c r="J3" s="168"/>
      <c r="K3" s="169"/>
      <c r="L3" s="6"/>
      <c r="M3" s="6"/>
      <c r="N3" s="6"/>
    </row>
    <row r="4" spans="1:14" s="1" customFormat="1" ht="13" x14ac:dyDescent="0.25">
      <c r="A4" s="45" t="s">
        <v>14</v>
      </c>
      <c r="B4" s="53" t="s">
        <v>15</v>
      </c>
      <c r="C4" s="46" t="s">
        <v>16</v>
      </c>
      <c r="D4" s="46" t="s">
        <v>17</v>
      </c>
      <c r="E4" s="47" t="s">
        <v>18</v>
      </c>
      <c r="F4" s="54" t="s">
        <v>60</v>
      </c>
      <c r="G4" s="46" t="s">
        <v>20</v>
      </c>
      <c r="H4" s="46" t="s">
        <v>61</v>
      </c>
      <c r="I4" s="47" t="s">
        <v>22</v>
      </c>
      <c r="J4" s="52" t="s">
        <v>62</v>
      </c>
      <c r="K4" s="58" t="s">
        <v>24</v>
      </c>
    </row>
    <row r="5" spans="1:14" s="3" customFormat="1" x14ac:dyDescent="0.25">
      <c r="A5" s="177" t="s">
        <v>63</v>
      </c>
      <c r="B5" s="180" t="s">
        <v>64</v>
      </c>
      <c r="C5" s="183" t="s">
        <v>65</v>
      </c>
      <c r="D5" s="183" t="s">
        <v>66</v>
      </c>
      <c r="E5" s="159" t="s">
        <v>67</v>
      </c>
      <c r="F5" s="180" t="s">
        <v>68</v>
      </c>
      <c r="G5" s="183" t="s">
        <v>69</v>
      </c>
      <c r="H5" s="183" t="s">
        <v>70</v>
      </c>
      <c r="I5" s="159" t="s">
        <v>67</v>
      </c>
      <c r="J5" s="186" t="s">
        <v>71</v>
      </c>
      <c r="K5" s="159" t="s">
        <v>67</v>
      </c>
    </row>
    <row r="6" spans="1:14" s="3" customFormat="1" x14ac:dyDescent="0.25">
      <c r="A6" s="178"/>
      <c r="B6" s="181"/>
      <c r="C6" s="184"/>
      <c r="D6" s="184"/>
      <c r="E6" s="160"/>
      <c r="F6" s="181"/>
      <c r="G6" s="184"/>
      <c r="H6" s="184"/>
      <c r="I6" s="160"/>
      <c r="J6" s="187"/>
      <c r="K6" s="160"/>
    </row>
    <row r="7" spans="1:14" s="3" customFormat="1" ht="13" thickBot="1" x14ac:dyDescent="0.3">
      <c r="A7" s="179"/>
      <c r="B7" s="182"/>
      <c r="C7" s="185"/>
      <c r="D7" s="185"/>
      <c r="E7" s="161"/>
      <c r="F7" s="182"/>
      <c r="G7" s="185"/>
      <c r="H7" s="185"/>
      <c r="I7" s="161"/>
      <c r="J7" s="188"/>
      <c r="K7" s="161"/>
    </row>
    <row r="8" spans="1:14" s="3" customFormat="1" ht="17.25" customHeight="1" x14ac:dyDescent="0.25">
      <c r="A8" s="14" t="s">
        <v>42</v>
      </c>
      <c r="B8" s="15">
        <v>2933</v>
      </c>
      <c r="C8" s="32">
        <v>1855</v>
      </c>
      <c r="D8" s="125">
        <f>+C8/B8</f>
        <v>0.63245823389021483</v>
      </c>
      <c r="E8" s="126">
        <f>D8/0.64</f>
        <v>0.98821599045346065</v>
      </c>
      <c r="F8" s="32">
        <v>2636</v>
      </c>
      <c r="G8" s="43">
        <v>1696</v>
      </c>
      <c r="H8" s="129">
        <f>+G8/F8</f>
        <v>0.64339908952959024</v>
      </c>
      <c r="I8" s="126">
        <f>H8/0.675</f>
        <v>0.95318383634013359</v>
      </c>
      <c r="J8" s="60">
        <v>8846.0300000000007</v>
      </c>
      <c r="K8" s="133">
        <f>(J8/9800)</f>
        <v>0.90265612244897964</v>
      </c>
    </row>
    <row r="9" spans="1:14" s="3" customFormat="1" ht="17.25" customHeight="1" x14ac:dyDescent="0.25">
      <c r="A9" s="17" t="s">
        <v>43</v>
      </c>
      <c r="B9" s="15">
        <v>12721</v>
      </c>
      <c r="C9" s="32">
        <v>7825</v>
      </c>
      <c r="D9" s="125">
        <f t="shared" ref="D9:D24" si="0">+C9/B9</f>
        <v>0.61512459712286771</v>
      </c>
      <c r="E9" s="126">
        <f t="shared" ref="E9:E23" si="1">D9/0.64</f>
        <v>0.96113218300448078</v>
      </c>
      <c r="F9" s="32">
        <v>11193</v>
      </c>
      <c r="G9" s="44">
        <v>7444</v>
      </c>
      <c r="H9" s="129">
        <f t="shared" ref="H9:H24" si="2">+G9/F9</f>
        <v>0.66505851871705535</v>
      </c>
      <c r="I9" s="126">
        <f t="shared" ref="I9:I23" si="3">H9/0.675</f>
        <v>0.98527187958082263</v>
      </c>
      <c r="J9" s="61">
        <v>11680.09</v>
      </c>
      <c r="K9" s="133">
        <f t="shared" ref="K9:K23" si="4">(J9/9800)</f>
        <v>1.1918459183673469</v>
      </c>
    </row>
    <row r="10" spans="1:14" s="3" customFormat="1" ht="17.25" customHeight="1" x14ac:dyDescent="0.25">
      <c r="A10" s="17" t="s">
        <v>44</v>
      </c>
      <c r="B10" s="15">
        <v>7308</v>
      </c>
      <c r="C10" s="32">
        <v>4734</v>
      </c>
      <c r="D10" s="125">
        <f t="shared" si="0"/>
        <v>0.64778325123152714</v>
      </c>
      <c r="E10" s="126">
        <f t="shared" si="1"/>
        <v>1.0121613300492611</v>
      </c>
      <c r="F10" s="32">
        <v>6507</v>
      </c>
      <c r="G10" s="44">
        <v>4528</v>
      </c>
      <c r="H10" s="129">
        <f t="shared" si="2"/>
        <v>0.69586599047179964</v>
      </c>
      <c r="I10" s="126">
        <f t="shared" si="3"/>
        <v>1.0309125784767401</v>
      </c>
      <c r="J10" s="61">
        <v>10002.084999999999</v>
      </c>
      <c r="K10" s="133">
        <f t="shared" si="4"/>
        <v>1.0206209183673469</v>
      </c>
    </row>
    <row r="11" spans="1:14" s="3" customFormat="1" ht="17.25" customHeight="1" x14ac:dyDescent="0.25">
      <c r="A11" s="17" t="s">
        <v>45</v>
      </c>
      <c r="B11" s="15">
        <v>6219</v>
      </c>
      <c r="C11" s="32">
        <v>4194</v>
      </c>
      <c r="D11" s="125">
        <f t="shared" si="0"/>
        <v>0.67438494934876991</v>
      </c>
      <c r="E11" s="126">
        <f t="shared" si="1"/>
        <v>1.0537264833574529</v>
      </c>
      <c r="F11" s="32">
        <v>5661</v>
      </c>
      <c r="G11" s="44">
        <v>3984</v>
      </c>
      <c r="H11" s="129">
        <f t="shared" si="2"/>
        <v>0.70376258611552733</v>
      </c>
      <c r="I11" s="126">
        <f t="shared" si="3"/>
        <v>1.04261123868967</v>
      </c>
      <c r="J11" s="61">
        <v>10692.715</v>
      </c>
      <c r="K11" s="133">
        <f t="shared" si="4"/>
        <v>1.0910933673469387</v>
      </c>
    </row>
    <row r="12" spans="1:14" s="3" customFormat="1" ht="17.25" customHeight="1" x14ac:dyDescent="0.25">
      <c r="A12" s="17" t="s">
        <v>72</v>
      </c>
      <c r="B12" s="15">
        <v>2381</v>
      </c>
      <c r="C12" s="32">
        <v>1528</v>
      </c>
      <c r="D12" s="125">
        <f t="shared" si="0"/>
        <v>0.64174716505669882</v>
      </c>
      <c r="E12" s="126">
        <f t="shared" si="1"/>
        <v>1.0027299454010918</v>
      </c>
      <c r="F12" s="32">
        <v>2525</v>
      </c>
      <c r="G12" s="44">
        <v>1584</v>
      </c>
      <c r="H12" s="129">
        <f t="shared" si="2"/>
        <v>0.62732673267326733</v>
      </c>
      <c r="I12" s="126">
        <f t="shared" si="3"/>
        <v>0.92937293729372927</v>
      </c>
      <c r="J12" s="61">
        <v>11356.2</v>
      </c>
      <c r="K12" s="133">
        <f t="shared" si="4"/>
        <v>1.1587959183673471</v>
      </c>
    </row>
    <row r="13" spans="1:14" s="3" customFormat="1" ht="17.25" customHeight="1" x14ac:dyDescent="0.25">
      <c r="A13" s="17" t="s">
        <v>47</v>
      </c>
      <c r="B13" s="15">
        <v>8759</v>
      </c>
      <c r="C13" s="32">
        <v>5801</v>
      </c>
      <c r="D13" s="125">
        <f t="shared" si="0"/>
        <v>0.6622902157780568</v>
      </c>
      <c r="E13" s="126">
        <f t="shared" si="1"/>
        <v>1.0348284621532138</v>
      </c>
      <c r="F13" s="32">
        <v>8267</v>
      </c>
      <c r="G13" s="44">
        <v>5743</v>
      </c>
      <c r="H13" s="129">
        <f t="shared" si="2"/>
        <v>0.69468973025281233</v>
      </c>
      <c r="I13" s="126">
        <f t="shared" si="3"/>
        <v>1.0291699707449071</v>
      </c>
      <c r="J13" s="61">
        <v>11046.44</v>
      </c>
      <c r="K13" s="133">
        <f t="shared" si="4"/>
        <v>1.1271877551020408</v>
      </c>
    </row>
    <row r="14" spans="1:14" s="3" customFormat="1" ht="17.25" customHeight="1" x14ac:dyDescent="0.25">
      <c r="A14" s="14" t="s">
        <v>73</v>
      </c>
      <c r="B14" s="15">
        <v>2577</v>
      </c>
      <c r="C14" s="32">
        <v>1515</v>
      </c>
      <c r="D14" s="125">
        <f t="shared" si="0"/>
        <v>0.58789289871944117</v>
      </c>
      <c r="E14" s="126">
        <f t="shared" si="1"/>
        <v>0.91858265424912677</v>
      </c>
      <c r="F14" s="32">
        <v>2281</v>
      </c>
      <c r="G14" s="44">
        <v>1387</v>
      </c>
      <c r="H14" s="129">
        <f t="shared" si="2"/>
        <v>0.60806663743971945</v>
      </c>
      <c r="I14" s="126">
        <f t="shared" si="3"/>
        <v>0.90083946287365835</v>
      </c>
      <c r="J14" s="61">
        <v>9610.5750000000007</v>
      </c>
      <c r="K14" s="133">
        <f t="shared" si="4"/>
        <v>0.98067091836734699</v>
      </c>
    </row>
    <row r="15" spans="1:14" s="3" customFormat="1" ht="17.25" customHeight="1" x14ac:dyDescent="0.25">
      <c r="A15" s="17" t="s">
        <v>74</v>
      </c>
      <c r="B15" s="15">
        <v>7290</v>
      </c>
      <c r="C15" s="32">
        <v>4763</v>
      </c>
      <c r="D15" s="125">
        <f t="shared" si="0"/>
        <v>0.65336076817558297</v>
      </c>
      <c r="E15" s="126">
        <f t="shared" si="1"/>
        <v>1.0208762002743483</v>
      </c>
      <c r="F15" s="32">
        <v>6408</v>
      </c>
      <c r="G15" s="44">
        <v>4199</v>
      </c>
      <c r="H15" s="129">
        <f t="shared" si="2"/>
        <v>0.65527465667915108</v>
      </c>
      <c r="I15" s="126">
        <f t="shared" si="3"/>
        <v>0.97077726915429785</v>
      </c>
      <c r="J15" s="61">
        <v>10809.32</v>
      </c>
      <c r="K15" s="133">
        <f t="shared" si="4"/>
        <v>1.1029918367346938</v>
      </c>
    </row>
    <row r="16" spans="1:14" s="3" customFormat="1" ht="17.25" customHeight="1" x14ac:dyDescent="0.25">
      <c r="A16" s="17" t="s">
        <v>75</v>
      </c>
      <c r="B16" s="15">
        <v>3376</v>
      </c>
      <c r="C16" s="32">
        <v>2120</v>
      </c>
      <c r="D16" s="125">
        <f t="shared" si="0"/>
        <v>0.62796208530805686</v>
      </c>
      <c r="E16" s="126">
        <f t="shared" si="1"/>
        <v>0.98119075829383884</v>
      </c>
      <c r="F16" s="32">
        <v>3333</v>
      </c>
      <c r="G16" s="44">
        <v>2218</v>
      </c>
      <c r="H16" s="129">
        <f t="shared" si="2"/>
        <v>0.66546654665466543</v>
      </c>
      <c r="I16" s="126">
        <f t="shared" si="3"/>
        <v>0.98587636541431911</v>
      </c>
      <c r="J16" s="61">
        <v>8648.99</v>
      </c>
      <c r="K16" s="133">
        <f t="shared" si="4"/>
        <v>0.88254999999999995</v>
      </c>
    </row>
    <row r="17" spans="1:12" s="3" customFormat="1" ht="17.25" customHeight="1" x14ac:dyDescent="0.25">
      <c r="A17" s="17" t="s">
        <v>51</v>
      </c>
      <c r="B17" s="15">
        <v>15929</v>
      </c>
      <c r="C17" s="32">
        <v>9265</v>
      </c>
      <c r="D17" s="125">
        <f t="shared" si="0"/>
        <v>0.58164354322305234</v>
      </c>
      <c r="E17" s="126">
        <f t="shared" si="1"/>
        <v>0.90881803628601932</v>
      </c>
      <c r="F17" s="32">
        <v>15055</v>
      </c>
      <c r="G17" s="44">
        <v>9043</v>
      </c>
      <c r="H17" s="129">
        <f t="shared" si="2"/>
        <v>0.60066423115244105</v>
      </c>
      <c r="I17" s="126">
        <f t="shared" si="3"/>
        <v>0.88987293504065335</v>
      </c>
      <c r="J17" s="61">
        <v>8079.21</v>
      </c>
      <c r="K17" s="133">
        <f t="shared" si="4"/>
        <v>0.82440918367346938</v>
      </c>
    </row>
    <row r="18" spans="1:12" s="3" customFormat="1" ht="17.25" customHeight="1" x14ac:dyDescent="0.25">
      <c r="A18" s="17" t="s">
        <v>76</v>
      </c>
      <c r="B18" s="15">
        <v>8389</v>
      </c>
      <c r="C18" s="32">
        <v>5560</v>
      </c>
      <c r="D18" s="125">
        <f t="shared" si="0"/>
        <v>0.66277267850756949</v>
      </c>
      <c r="E18" s="126">
        <f t="shared" si="1"/>
        <v>1.0355823101680772</v>
      </c>
      <c r="F18" s="32">
        <v>8128</v>
      </c>
      <c r="G18" s="44">
        <v>5526</v>
      </c>
      <c r="H18" s="129">
        <f t="shared" si="2"/>
        <v>0.67987204724409445</v>
      </c>
      <c r="I18" s="126">
        <f t="shared" si="3"/>
        <v>1.0072178477690288</v>
      </c>
      <c r="J18" s="61">
        <v>10954.115</v>
      </c>
      <c r="K18" s="133">
        <f t="shared" si="4"/>
        <v>1.1177668367346938</v>
      </c>
    </row>
    <row r="19" spans="1:12" s="3" customFormat="1" ht="17.25" customHeight="1" x14ac:dyDescent="0.25">
      <c r="A19" s="17" t="s">
        <v>53</v>
      </c>
      <c r="B19" s="15">
        <v>9716</v>
      </c>
      <c r="C19" s="32">
        <v>6068</v>
      </c>
      <c r="D19" s="125">
        <f t="shared" si="0"/>
        <v>0.62453684643886376</v>
      </c>
      <c r="E19" s="126">
        <f t="shared" si="1"/>
        <v>0.97583882256072463</v>
      </c>
      <c r="F19" s="32">
        <v>9496</v>
      </c>
      <c r="G19" s="44">
        <v>6430</v>
      </c>
      <c r="H19" s="129">
        <f t="shared" si="2"/>
        <v>0.6771272114574558</v>
      </c>
      <c r="I19" s="126">
        <f t="shared" si="3"/>
        <v>1.0031514243814159</v>
      </c>
      <c r="J19" s="61">
        <v>15612.25</v>
      </c>
      <c r="K19" s="133">
        <f t="shared" si="4"/>
        <v>1.5930867346938775</v>
      </c>
    </row>
    <row r="20" spans="1:12" s="3" customFormat="1" ht="17.25" customHeight="1" x14ac:dyDescent="0.25">
      <c r="A20" s="17" t="s">
        <v>77</v>
      </c>
      <c r="B20" s="15">
        <v>8613</v>
      </c>
      <c r="C20" s="32">
        <v>5452</v>
      </c>
      <c r="D20" s="125">
        <f t="shared" si="0"/>
        <v>0.632996632996633</v>
      </c>
      <c r="E20" s="126">
        <f t="shared" si="1"/>
        <v>0.98905723905723908</v>
      </c>
      <c r="F20" s="32">
        <v>8304</v>
      </c>
      <c r="G20" s="44">
        <v>5670</v>
      </c>
      <c r="H20" s="129">
        <f t="shared" si="2"/>
        <v>0.68280346820809246</v>
      </c>
      <c r="I20" s="126">
        <f t="shared" si="3"/>
        <v>1.0115606936416184</v>
      </c>
      <c r="J20" s="61">
        <v>16363.6</v>
      </c>
      <c r="K20" s="133">
        <f t="shared" si="4"/>
        <v>1.6697551020408163</v>
      </c>
    </row>
    <row r="21" spans="1:12" s="3" customFormat="1" ht="17.25" customHeight="1" x14ac:dyDescent="0.25">
      <c r="A21" s="17" t="s">
        <v>78</v>
      </c>
      <c r="B21" s="15">
        <v>3795</v>
      </c>
      <c r="C21" s="32">
        <v>2582</v>
      </c>
      <c r="D21" s="125">
        <f t="shared" si="0"/>
        <v>0.68036890645586301</v>
      </c>
      <c r="E21" s="126">
        <f t="shared" si="1"/>
        <v>1.0630764163372859</v>
      </c>
      <c r="F21" s="32">
        <v>3757</v>
      </c>
      <c r="G21" s="44">
        <v>2643</v>
      </c>
      <c r="H21" s="129">
        <f t="shared" si="2"/>
        <v>0.70348682459409106</v>
      </c>
      <c r="I21" s="126">
        <f t="shared" si="3"/>
        <v>1.0422027031023571</v>
      </c>
      <c r="J21" s="61">
        <v>12355.315000000001</v>
      </c>
      <c r="K21" s="133">
        <f t="shared" si="4"/>
        <v>1.2607464285714287</v>
      </c>
    </row>
    <row r="22" spans="1:12" s="3" customFormat="1" ht="17.25" customHeight="1" x14ac:dyDescent="0.25">
      <c r="A22" s="17" t="s">
        <v>56</v>
      </c>
      <c r="B22" s="15">
        <v>4610</v>
      </c>
      <c r="C22" s="32">
        <v>3035</v>
      </c>
      <c r="D22" s="125">
        <f t="shared" si="0"/>
        <v>0.65835140997830799</v>
      </c>
      <c r="E22" s="126">
        <f t="shared" si="1"/>
        <v>1.0286740780911061</v>
      </c>
      <c r="F22" s="32">
        <v>4682</v>
      </c>
      <c r="G22" s="44">
        <v>3220</v>
      </c>
      <c r="H22" s="129">
        <f t="shared" si="2"/>
        <v>0.68774028193079884</v>
      </c>
      <c r="I22" s="126">
        <f t="shared" si="3"/>
        <v>1.0188744917493315</v>
      </c>
      <c r="J22" s="61">
        <v>11828.56</v>
      </c>
      <c r="K22" s="133">
        <f t="shared" si="4"/>
        <v>1.2069959183673469</v>
      </c>
    </row>
    <row r="23" spans="1:12" s="3" customFormat="1" ht="17.25" customHeight="1" thickBot="1" x14ac:dyDescent="0.3">
      <c r="A23" s="18" t="s">
        <v>57</v>
      </c>
      <c r="B23" s="19">
        <v>7767</v>
      </c>
      <c r="C23" s="34">
        <v>4979</v>
      </c>
      <c r="D23" s="127">
        <f t="shared" si="0"/>
        <v>0.64104544869318913</v>
      </c>
      <c r="E23" s="126">
        <f t="shared" si="1"/>
        <v>1.001633513583108</v>
      </c>
      <c r="F23" s="34">
        <v>7487</v>
      </c>
      <c r="G23" s="70">
        <v>5156</v>
      </c>
      <c r="H23" s="130">
        <f t="shared" si="2"/>
        <v>0.68866034459730197</v>
      </c>
      <c r="I23" s="126">
        <f t="shared" si="3"/>
        <v>1.0202375475515584</v>
      </c>
      <c r="J23" s="95">
        <v>13199.17</v>
      </c>
      <c r="K23" s="133">
        <f t="shared" si="4"/>
        <v>1.3468540816326531</v>
      </c>
      <c r="L23" s="56"/>
    </row>
    <row r="24" spans="1:12" s="7" customFormat="1" ht="17.25" customHeight="1" thickBot="1" x14ac:dyDescent="0.3">
      <c r="A24" s="21" t="s">
        <v>79</v>
      </c>
      <c r="B24" s="22">
        <v>112383</v>
      </c>
      <c r="C24" s="42">
        <v>71276</v>
      </c>
      <c r="D24" s="128">
        <f t="shared" si="0"/>
        <v>0.63422403744338551</v>
      </c>
      <c r="E24" s="132">
        <f>D24/0.64</f>
        <v>0.99097505850528989</v>
      </c>
      <c r="F24" s="35">
        <v>105720</v>
      </c>
      <c r="G24" s="42">
        <v>70471</v>
      </c>
      <c r="H24" s="128">
        <f t="shared" si="2"/>
        <v>0.66658153613318194</v>
      </c>
      <c r="I24" s="132">
        <f>H24/0.675</f>
        <v>0.98752820167878796</v>
      </c>
      <c r="J24" s="103">
        <v>11076.9</v>
      </c>
      <c r="K24" s="134">
        <f>(J24/9800)</f>
        <v>1.1302959183673469</v>
      </c>
      <c r="L24" s="57"/>
    </row>
    <row r="25" spans="1:12" s="7" customFormat="1" ht="17.25" customHeight="1" x14ac:dyDescent="0.25">
      <c r="A25" s="173" t="s">
        <v>92</v>
      </c>
      <c r="B25" s="174"/>
      <c r="C25" s="174"/>
      <c r="D25" s="174"/>
      <c r="E25" s="174"/>
      <c r="F25" s="174"/>
      <c r="G25" s="174"/>
      <c r="H25" s="174"/>
      <c r="I25" s="175"/>
      <c r="J25" s="174"/>
      <c r="K25" s="176"/>
    </row>
    <row r="26" spans="1:12" s="5" customFormat="1" ht="122.25" customHeight="1" thickBot="1" x14ac:dyDescent="0.3">
      <c r="A26" s="170" t="s">
        <v>80</v>
      </c>
      <c r="B26" s="171"/>
      <c r="C26" s="171"/>
      <c r="D26" s="171"/>
      <c r="E26" s="171"/>
      <c r="F26" s="171"/>
      <c r="G26" s="171"/>
      <c r="H26" s="171"/>
      <c r="I26" s="171"/>
      <c r="J26" s="171"/>
      <c r="K26" s="172"/>
    </row>
  </sheetData>
  <mergeCells count="16">
    <mergeCell ref="K5:K7"/>
    <mergeCell ref="A1:K1"/>
    <mergeCell ref="A2:K2"/>
    <mergeCell ref="A3:K3"/>
    <mergeCell ref="A26:K26"/>
    <mergeCell ref="A25:K25"/>
    <mergeCell ref="A5:A7"/>
    <mergeCell ref="B5:B7"/>
    <mergeCell ref="C5:C7"/>
    <mergeCell ref="D5:D7"/>
    <mergeCell ref="F5:F7"/>
    <mergeCell ref="G5:G7"/>
    <mergeCell ref="H5:H7"/>
    <mergeCell ref="E5:E7"/>
    <mergeCell ref="J5:J7"/>
    <mergeCell ref="I5:I7"/>
  </mergeCells>
  <phoneticPr fontId="0" type="noConversion"/>
  <printOptions horizontalCentered="1" verticalCentered="1"/>
  <pageMargins left="0.3" right="0.3" top="0.3" bottom="0.3" header="0.12" footer="0.13"/>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topLeftCell="A8" zoomScaleNormal="75" workbookViewId="0">
      <selection activeCell="A23" sqref="A23:K23"/>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62" t="str">
        <f>'1- Populations in Cohort'!A1:N1</f>
        <v xml:space="preserve">TAB 10 - LABOR EXCHANGE PERFORMANCE SUMMARY </v>
      </c>
      <c r="B1" s="163"/>
      <c r="C1" s="163"/>
      <c r="D1" s="163"/>
      <c r="E1" s="163"/>
      <c r="F1" s="163"/>
      <c r="G1" s="163"/>
      <c r="H1" s="163"/>
      <c r="I1" s="163"/>
      <c r="J1" s="163"/>
      <c r="K1" s="164"/>
      <c r="L1" s="6"/>
      <c r="M1" s="6"/>
      <c r="N1" s="6"/>
    </row>
    <row r="2" spans="1:14" s="1" customFormat="1" ht="18.75" customHeight="1" x14ac:dyDescent="0.25">
      <c r="A2" s="150" t="str">
        <f>'1- Populations in Cohort'!A2:N2</f>
        <v>FY26 QUARTER ENDING SEPTEMBER 30, 2025</v>
      </c>
      <c r="B2" s="165"/>
      <c r="C2" s="165"/>
      <c r="D2" s="165"/>
      <c r="E2" s="165"/>
      <c r="F2" s="165"/>
      <c r="G2" s="165"/>
      <c r="H2" s="165"/>
      <c r="I2" s="165"/>
      <c r="J2" s="165"/>
      <c r="K2" s="166"/>
      <c r="L2" s="6"/>
      <c r="M2" s="6"/>
      <c r="N2" s="6"/>
    </row>
    <row r="3" spans="1:14" s="1" customFormat="1" ht="18.75" customHeight="1" thickBot="1" x14ac:dyDescent="0.3">
      <c r="A3" s="150" t="s">
        <v>81</v>
      </c>
      <c r="B3" s="165"/>
      <c r="C3" s="165"/>
      <c r="D3" s="165"/>
      <c r="E3" s="165"/>
      <c r="F3" s="165"/>
      <c r="G3" s="165"/>
      <c r="H3" s="165"/>
      <c r="I3" s="165"/>
      <c r="J3" s="165"/>
      <c r="K3" s="166"/>
      <c r="L3" s="6"/>
      <c r="M3" s="6"/>
      <c r="N3" s="6"/>
    </row>
    <row r="4" spans="1:14" s="1" customFormat="1" ht="13" x14ac:dyDescent="0.25">
      <c r="A4" s="45" t="s">
        <v>14</v>
      </c>
      <c r="B4" s="53" t="s">
        <v>15</v>
      </c>
      <c r="C4" s="46" t="s">
        <v>16</v>
      </c>
      <c r="D4" s="46" t="s">
        <v>17</v>
      </c>
      <c r="E4" s="47" t="s">
        <v>18</v>
      </c>
      <c r="F4" s="54" t="s">
        <v>60</v>
      </c>
      <c r="G4" s="46" t="s">
        <v>20</v>
      </c>
      <c r="H4" s="46" t="s">
        <v>61</v>
      </c>
      <c r="I4" s="47" t="s">
        <v>22</v>
      </c>
      <c r="J4" s="52" t="s">
        <v>62</v>
      </c>
      <c r="K4" s="58" t="s">
        <v>24</v>
      </c>
    </row>
    <row r="5" spans="1:14" s="3" customFormat="1" ht="39.5" thickBot="1" x14ac:dyDescent="0.3">
      <c r="A5" s="118" t="s">
        <v>63</v>
      </c>
      <c r="B5" s="119" t="s">
        <v>64</v>
      </c>
      <c r="C5" s="121" t="s">
        <v>65</v>
      </c>
      <c r="D5" s="120" t="s">
        <v>66</v>
      </c>
      <c r="E5" s="116" t="s">
        <v>67</v>
      </c>
      <c r="F5" s="37" t="s">
        <v>68</v>
      </c>
      <c r="G5" s="121" t="s">
        <v>69</v>
      </c>
      <c r="H5" s="120" t="s">
        <v>70</v>
      </c>
      <c r="I5" s="116" t="s">
        <v>67</v>
      </c>
      <c r="J5" s="122" t="s">
        <v>71</v>
      </c>
      <c r="K5" s="59" t="s">
        <v>67</v>
      </c>
    </row>
    <row r="6" spans="1:14" s="3" customFormat="1" ht="17.25" customHeight="1" x14ac:dyDescent="0.25">
      <c r="A6" s="38" t="s">
        <v>42</v>
      </c>
      <c r="B6" s="106">
        <v>1482</v>
      </c>
      <c r="C6" s="107">
        <v>1020</v>
      </c>
      <c r="D6" s="135">
        <f>+C6/B6</f>
        <v>0.68825910931174084</v>
      </c>
      <c r="E6" s="136">
        <f>D6/0.64</f>
        <v>1.075404858299595</v>
      </c>
      <c r="F6" s="107">
        <v>1407</v>
      </c>
      <c r="G6" s="43">
        <v>995</v>
      </c>
      <c r="H6" s="137">
        <f>+G6/F6</f>
        <v>0.70717839374555791</v>
      </c>
      <c r="I6" s="136">
        <f>H6/0.675</f>
        <v>1.0476716944378635</v>
      </c>
      <c r="J6" s="108">
        <v>10116.575000000001</v>
      </c>
      <c r="K6" s="138">
        <f>(J6/9800)</f>
        <v>1.0323035714285715</v>
      </c>
    </row>
    <row r="7" spans="1:14" s="3" customFormat="1" ht="17.25" customHeight="1" x14ac:dyDescent="0.25">
      <c r="A7" s="17" t="s">
        <v>43</v>
      </c>
      <c r="B7" s="15">
        <v>6329</v>
      </c>
      <c r="C7" s="32">
        <v>4220</v>
      </c>
      <c r="D7" s="125">
        <f t="shared" ref="D7:D22" si="0">+C7/B7</f>
        <v>0.66677200189603414</v>
      </c>
      <c r="E7" s="126">
        <f>D7/0.64</f>
        <v>1.0418312529625533</v>
      </c>
      <c r="F7" s="32">
        <v>6367</v>
      </c>
      <c r="G7" s="44">
        <v>4637</v>
      </c>
      <c r="H7" s="129">
        <f t="shared" ref="H7:H22" si="1">+G7/F7</f>
        <v>0.72828647714779327</v>
      </c>
      <c r="I7" s="126">
        <f>H7/0.675</f>
        <v>1.0789429291078418</v>
      </c>
      <c r="J7" s="61">
        <v>14644</v>
      </c>
      <c r="K7" s="133">
        <f>(J7/9800)</f>
        <v>1.4942857142857142</v>
      </c>
    </row>
    <row r="8" spans="1:14" s="3" customFormat="1" ht="17.25" customHeight="1" x14ac:dyDescent="0.25">
      <c r="A8" s="17" t="s">
        <v>44</v>
      </c>
      <c r="B8" s="15">
        <v>4871</v>
      </c>
      <c r="C8" s="32">
        <v>3334</v>
      </c>
      <c r="D8" s="125">
        <f t="shared" si="0"/>
        <v>0.68445904331759388</v>
      </c>
      <c r="E8" s="126">
        <f t="shared" ref="E8:E21" si="2">D8/0.64</f>
        <v>1.0694672551837405</v>
      </c>
      <c r="F8" s="32">
        <v>4553</v>
      </c>
      <c r="G8" s="44">
        <v>3297</v>
      </c>
      <c r="H8" s="129">
        <f t="shared" si="1"/>
        <v>0.72413793103448276</v>
      </c>
      <c r="I8" s="126">
        <f t="shared" ref="I8:I21" si="3">H8/0.675</f>
        <v>1.0727969348659003</v>
      </c>
      <c r="J8" s="61">
        <v>11717.025</v>
      </c>
      <c r="K8" s="133">
        <f t="shared" ref="K8:K21" si="4">(J8/9800)</f>
        <v>1.1956147959183674</v>
      </c>
    </row>
    <row r="9" spans="1:14" s="3" customFormat="1" ht="17.25" customHeight="1" x14ac:dyDescent="0.25">
      <c r="A9" s="17" t="s">
        <v>45</v>
      </c>
      <c r="B9" s="15">
        <v>3878</v>
      </c>
      <c r="C9" s="32">
        <v>2592</v>
      </c>
      <c r="D9" s="125">
        <f t="shared" si="0"/>
        <v>0.66838576585869003</v>
      </c>
      <c r="E9" s="126">
        <f t="shared" si="2"/>
        <v>1.0443527591542032</v>
      </c>
      <c r="F9" s="32">
        <v>3622</v>
      </c>
      <c r="G9" s="44">
        <v>2616</v>
      </c>
      <c r="H9" s="129">
        <f t="shared" si="1"/>
        <v>0.72225289895085587</v>
      </c>
      <c r="I9" s="126">
        <f t="shared" si="3"/>
        <v>1.0700042947420085</v>
      </c>
      <c r="J9" s="61">
        <v>12664.965</v>
      </c>
      <c r="K9" s="133">
        <f t="shared" si="4"/>
        <v>1.2923433673469389</v>
      </c>
    </row>
    <row r="10" spans="1:14" s="3" customFormat="1" ht="17.25" customHeight="1" x14ac:dyDescent="0.25">
      <c r="A10" s="17" t="s">
        <v>72</v>
      </c>
      <c r="B10" s="15">
        <v>1578</v>
      </c>
      <c r="C10" s="32">
        <v>1043</v>
      </c>
      <c r="D10" s="125">
        <f t="shared" si="0"/>
        <v>0.6609632446134347</v>
      </c>
      <c r="E10" s="126">
        <f t="shared" si="2"/>
        <v>1.0327550697084917</v>
      </c>
      <c r="F10" s="32">
        <v>1703</v>
      </c>
      <c r="G10" s="44">
        <v>1126</v>
      </c>
      <c r="H10" s="129">
        <f t="shared" si="1"/>
        <v>0.66118614210217264</v>
      </c>
      <c r="I10" s="126">
        <f t="shared" si="3"/>
        <v>0.97953502533655201</v>
      </c>
      <c r="J10" s="61">
        <v>13552</v>
      </c>
      <c r="K10" s="133">
        <f t="shared" si="4"/>
        <v>1.3828571428571428</v>
      </c>
    </row>
    <row r="11" spans="1:14" s="3" customFormat="1" ht="17.25" customHeight="1" x14ac:dyDescent="0.25">
      <c r="A11" s="17" t="s">
        <v>47</v>
      </c>
      <c r="B11" s="15">
        <v>5446</v>
      </c>
      <c r="C11" s="32">
        <v>3684</v>
      </c>
      <c r="D11" s="125">
        <f t="shared" si="0"/>
        <v>0.67645978699963272</v>
      </c>
      <c r="E11" s="126">
        <f t="shared" si="2"/>
        <v>1.056968417186926</v>
      </c>
      <c r="F11" s="32">
        <v>5632</v>
      </c>
      <c r="G11" s="44">
        <v>4039</v>
      </c>
      <c r="H11" s="129">
        <f t="shared" si="1"/>
        <v>0.71715198863636365</v>
      </c>
      <c r="I11" s="126">
        <f t="shared" si="3"/>
        <v>1.0624473905723906</v>
      </c>
      <c r="J11" s="61">
        <v>12921.22</v>
      </c>
      <c r="K11" s="133">
        <f t="shared" si="4"/>
        <v>1.3184918367346938</v>
      </c>
    </row>
    <row r="12" spans="1:14" s="3" customFormat="1" ht="17.25" customHeight="1" x14ac:dyDescent="0.25">
      <c r="A12" s="14" t="s">
        <v>73</v>
      </c>
      <c r="B12" s="15">
        <v>1497</v>
      </c>
      <c r="C12" s="32">
        <v>1010</v>
      </c>
      <c r="D12" s="125">
        <f t="shared" si="0"/>
        <v>0.67468269873079489</v>
      </c>
      <c r="E12" s="126">
        <f t="shared" si="2"/>
        <v>1.0541917167668671</v>
      </c>
      <c r="F12" s="32">
        <v>1430</v>
      </c>
      <c r="G12" s="44">
        <v>986</v>
      </c>
      <c r="H12" s="129">
        <f t="shared" si="1"/>
        <v>0.68951048951048954</v>
      </c>
      <c r="I12" s="126">
        <f t="shared" si="3"/>
        <v>1.0214970214970214</v>
      </c>
      <c r="J12" s="61">
        <v>11002.720000000001</v>
      </c>
      <c r="K12" s="133">
        <f t="shared" si="4"/>
        <v>1.1227265306122449</v>
      </c>
    </row>
    <row r="13" spans="1:14" s="3" customFormat="1" ht="17.25" customHeight="1" x14ac:dyDescent="0.25">
      <c r="A13" s="17" t="s">
        <v>74</v>
      </c>
      <c r="B13" s="15">
        <v>3853</v>
      </c>
      <c r="C13" s="32">
        <v>2626</v>
      </c>
      <c r="D13" s="125">
        <f t="shared" si="0"/>
        <v>0.68154684661302878</v>
      </c>
      <c r="E13" s="126">
        <f t="shared" si="2"/>
        <v>1.0649169478328575</v>
      </c>
      <c r="F13" s="32">
        <v>3512</v>
      </c>
      <c r="G13" s="44">
        <v>2483</v>
      </c>
      <c r="H13" s="129">
        <f t="shared" si="1"/>
        <v>0.70700455580865607</v>
      </c>
      <c r="I13" s="126">
        <f t="shared" si="3"/>
        <v>1.0474141567535644</v>
      </c>
      <c r="J13" s="61">
        <v>13838.725</v>
      </c>
      <c r="K13" s="133">
        <f t="shared" si="4"/>
        <v>1.4121147959183673</v>
      </c>
    </row>
    <row r="14" spans="1:14" s="3" customFormat="1" ht="17.25" customHeight="1" x14ac:dyDescent="0.25">
      <c r="A14" s="17" t="s">
        <v>75</v>
      </c>
      <c r="B14" s="15">
        <v>1868</v>
      </c>
      <c r="C14" s="32">
        <v>1275</v>
      </c>
      <c r="D14" s="125">
        <f t="shared" si="0"/>
        <v>0.68254817987152039</v>
      </c>
      <c r="E14" s="126">
        <f t="shared" si="2"/>
        <v>1.0664815310492506</v>
      </c>
      <c r="F14" s="32">
        <v>2076</v>
      </c>
      <c r="G14" s="44">
        <v>1488</v>
      </c>
      <c r="H14" s="129">
        <f t="shared" si="1"/>
        <v>0.7167630057803468</v>
      </c>
      <c r="I14" s="126">
        <f t="shared" si="3"/>
        <v>1.0618711196745878</v>
      </c>
      <c r="J14" s="61">
        <v>10191.41</v>
      </c>
      <c r="K14" s="133">
        <f t="shared" si="4"/>
        <v>1.0399397959183674</v>
      </c>
    </row>
    <row r="15" spans="1:14" s="3" customFormat="1" ht="17.25" customHeight="1" x14ac:dyDescent="0.25">
      <c r="A15" s="17" t="s">
        <v>51</v>
      </c>
      <c r="B15" s="15">
        <v>6172</v>
      </c>
      <c r="C15" s="32">
        <v>4328</v>
      </c>
      <c r="D15" s="125">
        <f t="shared" si="0"/>
        <v>0.70123136746597536</v>
      </c>
      <c r="E15" s="126">
        <f t="shared" si="2"/>
        <v>1.0956740116655865</v>
      </c>
      <c r="F15" s="32">
        <v>6470</v>
      </c>
      <c r="G15" s="44">
        <v>4684</v>
      </c>
      <c r="H15" s="129">
        <f t="shared" si="1"/>
        <v>0.72395672333848526</v>
      </c>
      <c r="I15" s="126">
        <f t="shared" si="3"/>
        <v>1.0725284790199781</v>
      </c>
      <c r="J15" s="61">
        <v>9472.5149999999994</v>
      </c>
      <c r="K15" s="133">
        <f t="shared" si="4"/>
        <v>0.96658316326530602</v>
      </c>
    </row>
    <row r="16" spans="1:14" s="3" customFormat="1" ht="17.25" customHeight="1" x14ac:dyDescent="0.25">
      <c r="A16" s="17" t="s">
        <v>76</v>
      </c>
      <c r="B16" s="15">
        <v>5063</v>
      </c>
      <c r="C16" s="32">
        <v>3450</v>
      </c>
      <c r="D16" s="125">
        <f t="shared" si="0"/>
        <v>0.68141418131542564</v>
      </c>
      <c r="E16" s="126">
        <f t="shared" si="2"/>
        <v>1.0647096583053526</v>
      </c>
      <c r="F16" s="32">
        <v>5135</v>
      </c>
      <c r="G16" s="44">
        <v>3646</v>
      </c>
      <c r="H16" s="129">
        <f t="shared" si="1"/>
        <v>0.71002921129503405</v>
      </c>
      <c r="I16" s="126">
        <f t="shared" si="3"/>
        <v>1.0518951278444948</v>
      </c>
      <c r="J16" s="61">
        <v>12600</v>
      </c>
      <c r="K16" s="133">
        <f t="shared" si="4"/>
        <v>1.2857142857142858</v>
      </c>
    </row>
    <row r="17" spans="1:12" s="3" customFormat="1" ht="17.25" customHeight="1" x14ac:dyDescent="0.25">
      <c r="A17" s="17" t="s">
        <v>53</v>
      </c>
      <c r="B17" s="15">
        <v>7820</v>
      </c>
      <c r="C17" s="32">
        <v>4999</v>
      </c>
      <c r="D17" s="125">
        <f t="shared" si="0"/>
        <v>0.63925831202046035</v>
      </c>
      <c r="E17" s="126">
        <f t="shared" si="2"/>
        <v>0.99884111253196928</v>
      </c>
      <c r="F17" s="32">
        <v>7749</v>
      </c>
      <c r="G17" s="44">
        <v>5443</v>
      </c>
      <c r="H17" s="129">
        <f t="shared" si="1"/>
        <v>0.70241321460833661</v>
      </c>
      <c r="I17" s="126">
        <f t="shared" si="3"/>
        <v>1.0406121697901283</v>
      </c>
      <c r="J17" s="61">
        <v>17950</v>
      </c>
      <c r="K17" s="133">
        <f t="shared" si="4"/>
        <v>1.8316326530612246</v>
      </c>
    </row>
    <row r="18" spans="1:12" s="3" customFormat="1" ht="17.25" customHeight="1" x14ac:dyDescent="0.25">
      <c r="A18" s="17" t="s">
        <v>77</v>
      </c>
      <c r="B18" s="15">
        <v>6769</v>
      </c>
      <c r="C18" s="32">
        <v>4223</v>
      </c>
      <c r="D18" s="125">
        <f t="shared" si="0"/>
        <v>0.62387354114344806</v>
      </c>
      <c r="E18" s="126">
        <f t="shared" si="2"/>
        <v>0.97480240803663754</v>
      </c>
      <c r="F18" s="32">
        <v>7037</v>
      </c>
      <c r="G18" s="44">
        <v>4851</v>
      </c>
      <c r="H18" s="129">
        <f t="shared" si="1"/>
        <v>0.68935625976978832</v>
      </c>
      <c r="I18" s="126">
        <f t="shared" si="3"/>
        <v>1.0212685329922788</v>
      </c>
      <c r="J18" s="61">
        <v>20014.400000000001</v>
      </c>
      <c r="K18" s="133">
        <f t="shared" si="4"/>
        <v>2.0422857142857143</v>
      </c>
    </row>
    <row r="19" spans="1:12" s="3" customFormat="1" ht="17.25" customHeight="1" x14ac:dyDescent="0.25">
      <c r="A19" s="17" t="s">
        <v>78</v>
      </c>
      <c r="B19" s="15">
        <v>2814</v>
      </c>
      <c r="C19" s="32">
        <v>1891</v>
      </c>
      <c r="D19" s="125">
        <f t="shared" si="0"/>
        <v>0.67199715707178398</v>
      </c>
      <c r="E19" s="126">
        <f t="shared" si="2"/>
        <v>1.0499955579246625</v>
      </c>
      <c r="F19" s="32">
        <v>2938</v>
      </c>
      <c r="G19" s="44">
        <v>2068</v>
      </c>
      <c r="H19" s="129">
        <f t="shared" si="1"/>
        <v>0.70388019060585427</v>
      </c>
      <c r="I19" s="126">
        <f t="shared" si="3"/>
        <v>1.0427854675642285</v>
      </c>
      <c r="J19" s="61">
        <v>13591.78</v>
      </c>
      <c r="K19" s="133">
        <f t="shared" si="4"/>
        <v>1.3869163265306124</v>
      </c>
    </row>
    <row r="20" spans="1:12" s="3" customFormat="1" ht="17.25" customHeight="1" x14ac:dyDescent="0.25">
      <c r="A20" s="17" t="s">
        <v>56</v>
      </c>
      <c r="B20" s="15">
        <v>3072</v>
      </c>
      <c r="C20" s="32">
        <v>2017</v>
      </c>
      <c r="D20" s="125">
        <f t="shared" si="0"/>
        <v>0.65657552083333337</v>
      </c>
      <c r="E20" s="126">
        <f t="shared" si="2"/>
        <v>1.0258992513020833</v>
      </c>
      <c r="F20" s="32">
        <v>3358</v>
      </c>
      <c r="G20" s="44">
        <v>2377</v>
      </c>
      <c r="H20" s="129">
        <f t="shared" si="1"/>
        <v>0.7078618225134008</v>
      </c>
      <c r="I20" s="126">
        <f t="shared" si="3"/>
        <v>1.0486841815013344</v>
      </c>
      <c r="J20" s="61">
        <v>13457.62</v>
      </c>
      <c r="K20" s="133">
        <f t="shared" si="4"/>
        <v>1.3732265306122451</v>
      </c>
    </row>
    <row r="21" spans="1:12" s="3" customFormat="1" ht="17.25" customHeight="1" thickBot="1" x14ac:dyDescent="0.3">
      <c r="A21" s="18" t="s">
        <v>57</v>
      </c>
      <c r="B21" s="19">
        <v>5707</v>
      </c>
      <c r="C21" s="34">
        <v>3737</v>
      </c>
      <c r="D21" s="127">
        <f t="shared" si="0"/>
        <v>0.65480988260031536</v>
      </c>
      <c r="E21" s="126">
        <f t="shared" si="2"/>
        <v>1.0231404415629928</v>
      </c>
      <c r="F21" s="34">
        <v>5421</v>
      </c>
      <c r="G21" s="70">
        <v>3871</v>
      </c>
      <c r="H21" s="129">
        <f t="shared" si="1"/>
        <v>0.71407489393100909</v>
      </c>
      <c r="I21" s="126">
        <f t="shared" si="3"/>
        <v>1.057888731749643</v>
      </c>
      <c r="J21" s="95">
        <v>15397.66</v>
      </c>
      <c r="K21" s="133">
        <f t="shared" si="4"/>
        <v>1.5711897959183674</v>
      </c>
      <c r="L21" s="56"/>
    </row>
    <row r="22" spans="1:12" s="7" customFormat="1" ht="17.25" customHeight="1" thickBot="1" x14ac:dyDescent="0.3">
      <c r="A22" s="21" t="s">
        <v>79</v>
      </c>
      <c r="B22" s="22">
        <v>68219</v>
      </c>
      <c r="C22" s="42">
        <v>45449</v>
      </c>
      <c r="D22" s="128">
        <f t="shared" si="0"/>
        <v>0.66622202025828581</v>
      </c>
      <c r="E22" s="132">
        <f>D22/0.64</f>
        <v>1.0409719066535716</v>
      </c>
      <c r="F22" s="102">
        <v>68410</v>
      </c>
      <c r="G22" s="42">
        <v>48607</v>
      </c>
      <c r="H22" s="128">
        <f t="shared" si="1"/>
        <v>0.71052477707937434</v>
      </c>
      <c r="I22" s="132">
        <f>H22/0.675</f>
        <v>1.0526292993768509</v>
      </c>
      <c r="J22" s="103">
        <v>13461.56</v>
      </c>
      <c r="K22" s="134">
        <f>(J22/9800)</f>
        <v>1.3736285714285714</v>
      </c>
      <c r="L22" s="57"/>
    </row>
    <row r="23" spans="1:12" s="7" customFormat="1" ht="17.25" customHeight="1" x14ac:dyDescent="0.25">
      <c r="A23" s="173" t="str">
        <f>'2 - Job Seeker'!A25:K25</f>
        <v>*State Labor Exchange Goals:   Q2 EE Rate = 64%    Q4 EE Rate = 67.5%    Median Earnings = $9800</v>
      </c>
      <c r="B23" s="174"/>
      <c r="C23" s="174"/>
      <c r="D23" s="174"/>
      <c r="E23" s="174"/>
      <c r="F23" s="174"/>
      <c r="G23" s="174"/>
      <c r="H23" s="174"/>
      <c r="I23" s="174"/>
      <c r="J23" s="174"/>
      <c r="K23" s="189"/>
    </row>
    <row r="24" spans="1:12" s="5" customFormat="1" ht="122.25" customHeight="1" thickBot="1" x14ac:dyDescent="0.3">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topLeftCell="A11" zoomScaleNormal="100" workbookViewId="0">
      <selection activeCell="K22" sqref="K22"/>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90" t="str">
        <f>'1- Populations in Cohort'!A1:N1</f>
        <v xml:space="preserve">TAB 10 - LABOR EXCHANGE PERFORMANCE SUMMARY </v>
      </c>
      <c r="B1" s="191"/>
      <c r="C1" s="191"/>
      <c r="D1" s="191"/>
      <c r="E1" s="191"/>
      <c r="F1" s="191"/>
      <c r="G1" s="191"/>
      <c r="H1" s="191"/>
      <c r="I1" s="191"/>
      <c r="J1" s="191"/>
      <c r="K1" s="192"/>
    </row>
    <row r="2" spans="1:13" ht="20.149999999999999" customHeight="1" thickBot="1" x14ac:dyDescent="0.35">
      <c r="A2" s="193" t="str">
        <f>'1- Populations in Cohort'!A2:N2</f>
        <v>FY26 QUARTER ENDING SEPTEMBER 30, 2025</v>
      </c>
      <c r="B2" s="194"/>
      <c r="C2" s="194"/>
      <c r="D2" s="194"/>
      <c r="E2" s="194"/>
      <c r="F2" s="194"/>
      <c r="G2" s="194"/>
      <c r="H2" s="194"/>
      <c r="I2" s="194"/>
      <c r="J2" s="194"/>
      <c r="K2" s="195"/>
    </row>
    <row r="3" spans="1:13" s="96" customFormat="1" ht="20.149999999999999" customHeight="1" thickBot="1" x14ac:dyDescent="0.3">
      <c r="A3" s="196" t="s">
        <v>82</v>
      </c>
      <c r="B3" s="197"/>
      <c r="C3" s="197"/>
      <c r="D3" s="197"/>
      <c r="E3" s="197"/>
      <c r="F3" s="197"/>
      <c r="G3" s="197"/>
      <c r="H3" s="197"/>
      <c r="I3" s="197"/>
      <c r="J3" s="197"/>
      <c r="K3" s="198"/>
      <c r="L3" s="123"/>
      <c r="M3" s="124"/>
    </row>
    <row r="4" spans="1:13" s="96" customFormat="1" x14ac:dyDescent="0.25">
      <c r="A4" s="45" t="s">
        <v>14</v>
      </c>
      <c r="B4" s="53" t="s">
        <v>15</v>
      </c>
      <c r="C4" s="46" t="s">
        <v>16</v>
      </c>
      <c r="D4" s="46" t="s">
        <v>17</v>
      </c>
      <c r="E4" s="47" t="s">
        <v>18</v>
      </c>
      <c r="F4" s="46" t="s">
        <v>60</v>
      </c>
      <c r="G4" s="46" t="s">
        <v>20</v>
      </c>
      <c r="H4" s="46" t="s">
        <v>61</v>
      </c>
      <c r="I4" s="46" t="s">
        <v>22</v>
      </c>
      <c r="J4" s="52" t="s">
        <v>62</v>
      </c>
      <c r="K4" s="48" t="s">
        <v>24</v>
      </c>
    </row>
    <row r="5" spans="1:13" s="97" customFormat="1" ht="39.5" thickBot="1" x14ac:dyDescent="0.3">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5">
      <c r="A6" s="38" t="s">
        <v>42</v>
      </c>
      <c r="B6" s="106">
        <v>91</v>
      </c>
      <c r="C6" s="107">
        <v>49</v>
      </c>
      <c r="D6" s="135">
        <f>+C6/B6</f>
        <v>0.53846153846153844</v>
      </c>
      <c r="E6" s="136">
        <f>D6/0.63</f>
        <v>0.85470085470085466</v>
      </c>
      <c r="F6" s="107">
        <v>94</v>
      </c>
      <c r="G6" s="43">
        <v>49</v>
      </c>
      <c r="H6" s="137">
        <f>+G6/F6</f>
        <v>0.52127659574468088</v>
      </c>
      <c r="I6" s="136">
        <f>H6/0.63</f>
        <v>0.82742316784869985</v>
      </c>
      <c r="J6" s="108">
        <v>10312.5</v>
      </c>
      <c r="K6" s="138">
        <f>(J6/9500)</f>
        <v>1.0855263157894737</v>
      </c>
    </row>
    <row r="7" spans="1:13" s="97" customFormat="1" ht="16.5" customHeight="1" x14ac:dyDescent="0.25">
      <c r="A7" s="17" t="s">
        <v>43</v>
      </c>
      <c r="B7" s="15">
        <v>202</v>
      </c>
      <c r="C7" s="32">
        <v>106</v>
      </c>
      <c r="D7" s="125">
        <f t="shared" ref="D7:D22" si="0">+C7/B7</f>
        <v>0.52475247524752477</v>
      </c>
      <c r="E7" s="126">
        <f>D7/0.63</f>
        <v>0.83294043690083297</v>
      </c>
      <c r="F7" s="32">
        <v>203</v>
      </c>
      <c r="G7" s="44">
        <v>120</v>
      </c>
      <c r="H7" s="129">
        <f t="shared" ref="H7:H22" si="1">+G7/F7</f>
        <v>0.59113300492610843</v>
      </c>
      <c r="I7" s="126">
        <f>H7/0.63</f>
        <v>0.93830635702556897</v>
      </c>
      <c r="J7" s="61">
        <v>9574.1650000000009</v>
      </c>
      <c r="K7" s="133">
        <f>(J7/9500)</f>
        <v>1.0078068421052633</v>
      </c>
    </row>
    <row r="8" spans="1:13" s="97" customFormat="1" ht="16.5" customHeight="1" x14ac:dyDescent="0.25">
      <c r="A8" s="17" t="s">
        <v>44</v>
      </c>
      <c r="B8" s="15">
        <v>255</v>
      </c>
      <c r="C8" s="32">
        <v>150</v>
      </c>
      <c r="D8" s="125">
        <f t="shared" si="0"/>
        <v>0.58823529411764708</v>
      </c>
      <c r="E8" s="126">
        <f t="shared" ref="E8:E20" si="2">D8/0.63</f>
        <v>0.93370681605975725</v>
      </c>
      <c r="F8" s="32">
        <v>250</v>
      </c>
      <c r="G8" s="44">
        <v>144</v>
      </c>
      <c r="H8" s="129">
        <f t="shared" si="1"/>
        <v>0.57599999999999996</v>
      </c>
      <c r="I8" s="126">
        <f t="shared" ref="I8:I20" si="3">H8/0.63</f>
        <v>0.91428571428571426</v>
      </c>
      <c r="J8" s="61">
        <v>12489.23</v>
      </c>
      <c r="K8" s="133">
        <f t="shared" ref="K8:K20" si="4">(J8/9500)</f>
        <v>1.3146557894736841</v>
      </c>
    </row>
    <row r="9" spans="1:13" s="97" customFormat="1" ht="16.5" customHeight="1" x14ac:dyDescent="0.25">
      <c r="A9" s="17" t="s">
        <v>45</v>
      </c>
      <c r="B9" s="15">
        <v>160</v>
      </c>
      <c r="C9" s="32">
        <v>96</v>
      </c>
      <c r="D9" s="125">
        <f t="shared" si="0"/>
        <v>0.6</v>
      </c>
      <c r="E9" s="126">
        <f t="shared" si="2"/>
        <v>0.95238095238095233</v>
      </c>
      <c r="F9" s="32">
        <v>146</v>
      </c>
      <c r="G9" s="44">
        <v>83</v>
      </c>
      <c r="H9" s="129">
        <f t="shared" si="1"/>
        <v>0.56849315068493156</v>
      </c>
      <c r="I9" s="126">
        <f t="shared" si="3"/>
        <v>0.90237008045227229</v>
      </c>
      <c r="J9" s="61">
        <v>12667.424999999999</v>
      </c>
      <c r="K9" s="133">
        <f t="shared" si="4"/>
        <v>1.3334131578947368</v>
      </c>
    </row>
    <row r="10" spans="1:13" s="97" customFormat="1" ht="16.5" customHeight="1" x14ac:dyDescent="0.25">
      <c r="A10" s="17" t="s">
        <v>72</v>
      </c>
      <c r="B10" s="15">
        <v>146</v>
      </c>
      <c r="C10" s="32">
        <v>72</v>
      </c>
      <c r="D10" s="125">
        <f>IF(B10&gt;0,C10/B10,0)</f>
        <v>0.49315068493150682</v>
      </c>
      <c r="E10" s="126">
        <f t="shared" si="2"/>
        <v>0.78277886497064575</v>
      </c>
      <c r="F10" s="32">
        <v>148</v>
      </c>
      <c r="G10" s="44">
        <v>64</v>
      </c>
      <c r="H10" s="129">
        <f t="shared" si="1"/>
        <v>0.43243243243243246</v>
      </c>
      <c r="I10" s="126">
        <f t="shared" si="3"/>
        <v>0.68640068640068641</v>
      </c>
      <c r="J10" s="61">
        <v>10076.264999999999</v>
      </c>
      <c r="K10" s="133">
        <f t="shared" si="4"/>
        <v>1.0606594736842105</v>
      </c>
    </row>
    <row r="11" spans="1:13" s="97" customFormat="1" ht="16.5" customHeight="1" x14ac:dyDescent="0.25">
      <c r="A11" s="17" t="s">
        <v>47</v>
      </c>
      <c r="B11" s="15">
        <v>302</v>
      </c>
      <c r="C11" s="32">
        <v>176</v>
      </c>
      <c r="D11" s="125">
        <f t="shared" si="0"/>
        <v>0.58278145695364236</v>
      </c>
      <c r="E11" s="126">
        <f t="shared" si="2"/>
        <v>0.9250499316724482</v>
      </c>
      <c r="F11" s="32">
        <v>284</v>
      </c>
      <c r="G11" s="44">
        <v>177</v>
      </c>
      <c r="H11" s="129">
        <f t="shared" si="1"/>
        <v>0.62323943661971826</v>
      </c>
      <c r="I11" s="126">
        <f t="shared" si="3"/>
        <v>0.98926894701542578</v>
      </c>
      <c r="J11" s="61">
        <v>10727.344999999999</v>
      </c>
      <c r="K11" s="133">
        <f t="shared" si="4"/>
        <v>1.1291942105263157</v>
      </c>
    </row>
    <row r="12" spans="1:13" s="97" customFormat="1" ht="16.5" customHeight="1" x14ac:dyDescent="0.25">
      <c r="A12" s="14" t="s">
        <v>73</v>
      </c>
      <c r="B12" s="15">
        <v>100</v>
      </c>
      <c r="C12" s="32">
        <v>55</v>
      </c>
      <c r="D12" s="125">
        <f t="shared" si="0"/>
        <v>0.55000000000000004</v>
      </c>
      <c r="E12" s="126">
        <f t="shared" si="2"/>
        <v>0.87301587301587313</v>
      </c>
      <c r="F12" s="32">
        <v>103</v>
      </c>
      <c r="G12" s="44">
        <v>60</v>
      </c>
      <c r="H12" s="129">
        <f t="shared" si="1"/>
        <v>0.58252427184466016</v>
      </c>
      <c r="I12" s="126">
        <f t="shared" si="3"/>
        <v>0.92464170134073043</v>
      </c>
      <c r="J12" s="61">
        <v>10282.41</v>
      </c>
      <c r="K12" s="133">
        <f t="shared" si="4"/>
        <v>1.082358947368421</v>
      </c>
    </row>
    <row r="13" spans="1:13" s="97" customFormat="1" ht="16.5" customHeight="1" x14ac:dyDescent="0.25">
      <c r="A13" s="17" t="s">
        <v>74</v>
      </c>
      <c r="B13" s="15">
        <v>186</v>
      </c>
      <c r="C13" s="32">
        <v>114</v>
      </c>
      <c r="D13" s="125">
        <f t="shared" si="0"/>
        <v>0.61290322580645162</v>
      </c>
      <c r="E13" s="126">
        <f t="shared" si="2"/>
        <v>0.97286226318484381</v>
      </c>
      <c r="F13" s="32">
        <v>172</v>
      </c>
      <c r="G13" s="44">
        <v>105</v>
      </c>
      <c r="H13" s="129">
        <f t="shared" si="1"/>
        <v>0.61046511627906974</v>
      </c>
      <c r="I13" s="126">
        <f t="shared" si="3"/>
        <v>0.96899224806201545</v>
      </c>
      <c r="J13" s="61">
        <v>14313.15</v>
      </c>
      <c r="K13" s="133">
        <f t="shared" si="4"/>
        <v>1.5066473684210526</v>
      </c>
    </row>
    <row r="14" spans="1:13" s="97" customFormat="1" ht="16.5" customHeight="1" x14ac:dyDescent="0.25">
      <c r="A14" s="17" t="s">
        <v>75</v>
      </c>
      <c r="B14" s="15">
        <v>162</v>
      </c>
      <c r="C14" s="32">
        <v>102</v>
      </c>
      <c r="D14" s="125">
        <f t="shared" si="0"/>
        <v>0.62962962962962965</v>
      </c>
      <c r="E14" s="126">
        <f t="shared" si="2"/>
        <v>0.99941211052322165</v>
      </c>
      <c r="F14" s="32">
        <v>139</v>
      </c>
      <c r="G14" s="44">
        <v>83</v>
      </c>
      <c r="H14" s="129">
        <f t="shared" si="1"/>
        <v>0.59712230215827333</v>
      </c>
      <c r="I14" s="126">
        <f t="shared" si="3"/>
        <v>0.94781317802900533</v>
      </c>
      <c r="J14" s="61">
        <v>9920.4349999999995</v>
      </c>
      <c r="K14" s="133">
        <f t="shared" si="4"/>
        <v>1.0442563157894735</v>
      </c>
    </row>
    <row r="15" spans="1:13" s="97" customFormat="1" ht="16.5" customHeight="1" x14ac:dyDescent="0.25">
      <c r="A15" s="17" t="s">
        <v>51</v>
      </c>
      <c r="B15" s="15">
        <v>333</v>
      </c>
      <c r="C15" s="32">
        <v>194</v>
      </c>
      <c r="D15" s="125">
        <f t="shared" si="0"/>
        <v>0.58258258258258255</v>
      </c>
      <c r="E15" s="126">
        <f t="shared" si="2"/>
        <v>0.92473425806759135</v>
      </c>
      <c r="F15" s="32">
        <v>350</v>
      </c>
      <c r="G15" s="44">
        <v>212</v>
      </c>
      <c r="H15" s="129">
        <f t="shared" si="1"/>
        <v>0.60571428571428576</v>
      </c>
      <c r="I15" s="126">
        <f t="shared" si="3"/>
        <v>0.96145124716553299</v>
      </c>
      <c r="J15" s="61">
        <v>9137.9449999999997</v>
      </c>
      <c r="K15" s="133">
        <f t="shared" si="4"/>
        <v>0.96188894736842101</v>
      </c>
    </row>
    <row r="16" spans="1:13" s="97" customFormat="1" ht="16.5" customHeight="1" x14ac:dyDescent="0.25">
      <c r="A16" s="17" t="s">
        <v>76</v>
      </c>
      <c r="B16" s="15">
        <v>206</v>
      </c>
      <c r="C16" s="32">
        <v>115</v>
      </c>
      <c r="D16" s="125">
        <f t="shared" si="0"/>
        <v>0.55825242718446599</v>
      </c>
      <c r="E16" s="126">
        <f t="shared" si="2"/>
        <v>0.88611496378486665</v>
      </c>
      <c r="F16" s="32">
        <v>182</v>
      </c>
      <c r="G16" s="44">
        <v>106</v>
      </c>
      <c r="H16" s="129">
        <f t="shared" si="1"/>
        <v>0.58241758241758246</v>
      </c>
      <c r="I16" s="126">
        <f t="shared" si="3"/>
        <v>0.92447235304378172</v>
      </c>
      <c r="J16" s="61">
        <v>15746.77</v>
      </c>
      <c r="K16" s="133">
        <f t="shared" si="4"/>
        <v>1.6575547368421053</v>
      </c>
    </row>
    <row r="17" spans="1:12" s="97" customFormat="1" ht="16.5" customHeight="1" x14ac:dyDescent="0.25">
      <c r="A17" s="17" t="s">
        <v>53</v>
      </c>
      <c r="B17" s="15">
        <v>267</v>
      </c>
      <c r="C17" s="32">
        <v>133</v>
      </c>
      <c r="D17" s="125">
        <f t="shared" si="0"/>
        <v>0.49812734082397003</v>
      </c>
      <c r="E17" s="126">
        <f t="shared" si="2"/>
        <v>0.79067831876820638</v>
      </c>
      <c r="F17" s="32">
        <v>246</v>
      </c>
      <c r="G17" s="44">
        <v>131</v>
      </c>
      <c r="H17" s="129">
        <f t="shared" si="1"/>
        <v>0.53252032520325199</v>
      </c>
      <c r="I17" s="126">
        <f t="shared" si="3"/>
        <v>0.84527035746547929</v>
      </c>
      <c r="J17" s="61">
        <v>14400</v>
      </c>
      <c r="K17" s="133">
        <f t="shared" si="4"/>
        <v>1.5157894736842106</v>
      </c>
    </row>
    <row r="18" spans="1:12" s="97" customFormat="1" ht="16.5" customHeight="1" x14ac:dyDescent="0.25">
      <c r="A18" s="17" t="s">
        <v>77</v>
      </c>
      <c r="B18" s="15">
        <v>247</v>
      </c>
      <c r="C18" s="32">
        <v>159</v>
      </c>
      <c r="D18" s="125">
        <f>IF(B18&gt;0,C18/B18,0)</f>
        <v>0.64372469635627527</v>
      </c>
      <c r="E18" s="126">
        <f t="shared" si="2"/>
        <v>1.0217852323115479</v>
      </c>
      <c r="F18" s="32">
        <v>255</v>
      </c>
      <c r="G18" s="44">
        <v>165</v>
      </c>
      <c r="H18" s="129">
        <f t="shared" si="1"/>
        <v>0.6470588235294118</v>
      </c>
      <c r="I18" s="126">
        <f t="shared" si="3"/>
        <v>1.0270774976657331</v>
      </c>
      <c r="J18" s="61">
        <v>14912.68</v>
      </c>
      <c r="K18" s="133">
        <f t="shared" si="4"/>
        <v>1.5697557894736842</v>
      </c>
    </row>
    <row r="19" spans="1:12" s="97" customFormat="1" ht="16.5" customHeight="1" x14ac:dyDescent="0.25">
      <c r="A19" s="17" t="s">
        <v>78</v>
      </c>
      <c r="B19" s="15">
        <v>166</v>
      </c>
      <c r="C19" s="32">
        <v>92</v>
      </c>
      <c r="D19" s="125">
        <f t="shared" si="0"/>
        <v>0.55421686746987953</v>
      </c>
      <c r="E19" s="126">
        <f t="shared" si="2"/>
        <v>0.87970931344425318</v>
      </c>
      <c r="F19" s="32">
        <v>149</v>
      </c>
      <c r="G19" s="44">
        <v>92</v>
      </c>
      <c r="H19" s="129">
        <f t="shared" si="1"/>
        <v>0.6174496644295302</v>
      </c>
      <c r="I19" s="126">
        <f t="shared" si="3"/>
        <v>0.98007883242782567</v>
      </c>
      <c r="J19" s="61">
        <v>13223.384999999998</v>
      </c>
      <c r="K19" s="133">
        <f t="shared" si="4"/>
        <v>1.3919352631578945</v>
      </c>
    </row>
    <row r="20" spans="1:12" s="97" customFormat="1" ht="16.5" customHeight="1" x14ac:dyDescent="0.25">
      <c r="A20" s="17" t="s">
        <v>56</v>
      </c>
      <c r="B20" s="15">
        <v>126</v>
      </c>
      <c r="C20" s="32">
        <v>70</v>
      </c>
      <c r="D20" s="125">
        <f t="shared" si="0"/>
        <v>0.55555555555555558</v>
      </c>
      <c r="E20" s="126">
        <f t="shared" si="2"/>
        <v>0.88183421516754856</v>
      </c>
      <c r="F20" s="32">
        <v>152</v>
      </c>
      <c r="G20" s="44">
        <v>79</v>
      </c>
      <c r="H20" s="129">
        <f t="shared" si="1"/>
        <v>0.51973684210526316</v>
      </c>
      <c r="I20" s="126">
        <f t="shared" si="3"/>
        <v>0.8249791144527987</v>
      </c>
      <c r="J20" s="61">
        <v>13444.4</v>
      </c>
      <c r="K20" s="133">
        <f t="shared" si="4"/>
        <v>1.4152</v>
      </c>
    </row>
    <row r="21" spans="1:12" s="97" customFormat="1" ht="16.5" customHeight="1" thickBot="1" x14ac:dyDescent="0.3">
      <c r="A21" s="18" t="s">
        <v>57</v>
      </c>
      <c r="B21" s="19">
        <v>207</v>
      </c>
      <c r="C21" s="41">
        <v>121</v>
      </c>
      <c r="D21" s="127">
        <f t="shared" si="0"/>
        <v>0.58454106280193241</v>
      </c>
      <c r="E21" s="126">
        <f>D21/0.63</f>
        <v>0.92784295682846418</v>
      </c>
      <c r="F21" s="34">
        <v>222</v>
      </c>
      <c r="G21" s="70">
        <v>143</v>
      </c>
      <c r="H21" s="130">
        <f t="shared" si="1"/>
        <v>0.64414414414414412</v>
      </c>
      <c r="I21" s="126">
        <f>H21/0.63</f>
        <v>1.0224510224510224</v>
      </c>
      <c r="J21" s="95">
        <v>12480</v>
      </c>
      <c r="K21" s="133">
        <f>(J21/9500)</f>
        <v>1.3136842105263158</v>
      </c>
    </row>
    <row r="22" spans="1:12" s="98" customFormat="1" ht="16.5" customHeight="1" thickBot="1" x14ac:dyDescent="0.3">
      <c r="A22" s="21" t="s">
        <v>79</v>
      </c>
      <c r="B22" s="22">
        <v>3156</v>
      </c>
      <c r="C22" s="42">
        <v>1804</v>
      </c>
      <c r="D22" s="128">
        <f t="shared" si="0"/>
        <v>0.57160963244613439</v>
      </c>
      <c r="E22" s="132">
        <f>D22/0.63</f>
        <v>0.90731687689862606</v>
      </c>
      <c r="F22" s="102">
        <v>3095</v>
      </c>
      <c r="G22" s="42">
        <v>1813</v>
      </c>
      <c r="H22" s="128">
        <f t="shared" si="1"/>
        <v>0.58578352180936999</v>
      </c>
      <c r="I22" s="132">
        <f>H22/0.63</f>
        <v>0.929815113983127</v>
      </c>
      <c r="J22" s="103">
        <v>12228.875</v>
      </c>
      <c r="K22" s="134">
        <f>(J22/9500)</f>
        <v>1.28725</v>
      </c>
    </row>
    <row r="23" spans="1:12" s="98" customFormat="1" ht="16.5" customHeight="1" x14ac:dyDescent="0.25">
      <c r="A23" s="173" t="s">
        <v>88</v>
      </c>
      <c r="B23" s="199"/>
      <c r="C23" s="199"/>
      <c r="D23" s="199"/>
      <c r="E23" s="199"/>
      <c r="F23" s="199"/>
      <c r="G23" s="199"/>
      <c r="H23" s="199"/>
      <c r="I23" s="199"/>
      <c r="J23" s="199"/>
      <c r="K23" s="200"/>
      <c r="L23" s="101"/>
    </row>
    <row r="24" spans="1:12" s="99" customFormat="1" ht="123" customHeight="1" thickBot="1" x14ac:dyDescent="0.3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8 D1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topLeftCell="A15"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90" t="str">
        <f>'1- Populations in Cohort'!A1:N1</f>
        <v xml:space="preserve">TAB 10 - LABOR EXCHANGE PERFORMANCE SUMMARY </v>
      </c>
      <c r="B1" s="191"/>
      <c r="C1" s="191"/>
      <c r="D1" s="191"/>
      <c r="E1" s="191"/>
      <c r="F1" s="191"/>
      <c r="G1" s="191"/>
      <c r="H1" s="191"/>
      <c r="I1" s="191"/>
      <c r="J1" s="191"/>
      <c r="K1" s="192"/>
    </row>
    <row r="2" spans="1:13" ht="20.149999999999999" customHeight="1" thickBot="1" x14ac:dyDescent="0.35">
      <c r="A2" s="193" t="str">
        <f>'1- Populations in Cohort'!A2:N2</f>
        <v>FY26 QUARTER ENDING SEPTEMBER 30, 2025</v>
      </c>
      <c r="B2" s="194"/>
      <c r="C2" s="194"/>
      <c r="D2" s="194"/>
      <c r="E2" s="194"/>
      <c r="F2" s="194"/>
      <c r="G2" s="194"/>
      <c r="H2" s="194"/>
      <c r="I2" s="194"/>
      <c r="J2" s="194"/>
      <c r="K2" s="195"/>
    </row>
    <row r="3" spans="1:13" s="96" customFormat="1" ht="20.149999999999999" customHeight="1" thickBot="1" x14ac:dyDescent="0.3">
      <c r="A3" s="196" t="s">
        <v>84</v>
      </c>
      <c r="B3" s="197"/>
      <c r="C3" s="197"/>
      <c r="D3" s="197"/>
      <c r="E3" s="197"/>
      <c r="F3" s="197"/>
      <c r="G3" s="197"/>
      <c r="H3" s="197"/>
      <c r="I3" s="197"/>
      <c r="J3" s="197"/>
      <c r="K3" s="198"/>
      <c r="L3" s="123"/>
      <c r="M3" s="124"/>
    </row>
    <row r="4" spans="1:13" s="96" customFormat="1" x14ac:dyDescent="0.25">
      <c r="A4" s="45" t="s">
        <v>14</v>
      </c>
      <c r="B4" s="53" t="s">
        <v>15</v>
      </c>
      <c r="C4" s="46" t="s">
        <v>16</v>
      </c>
      <c r="D4" s="46" t="s">
        <v>17</v>
      </c>
      <c r="E4" s="47" t="s">
        <v>18</v>
      </c>
      <c r="F4" s="46" t="s">
        <v>60</v>
      </c>
      <c r="G4" s="46" t="s">
        <v>20</v>
      </c>
      <c r="H4" s="46" t="s">
        <v>61</v>
      </c>
      <c r="I4" s="46" t="s">
        <v>22</v>
      </c>
      <c r="J4" s="52" t="s">
        <v>62</v>
      </c>
      <c r="K4" s="48" t="s">
        <v>24</v>
      </c>
    </row>
    <row r="5" spans="1:13" s="97" customFormat="1" ht="39.5" thickBot="1" x14ac:dyDescent="0.3">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5">
      <c r="A6" s="38" t="s">
        <v>42</v>
      </c>
      <c r="B6" s="106">
        <v>8</v>
      </c>
      <c r="C6" s="107">
        <v>5</v>
      </c>
      <c r="D6" s="135">
        <f>+C6/B6</f>
        <v>0.625</v>
      </c>
      <c r="E6" s="136">
        <f>D6/0.56</f>
        <v>1.1160714285714284</v>
      </c>
      <c r="F6" s="107">
        <v>13</v>
      </c>
      <c r="G6" s="43">
        <v>7</v>
      </c>
      <c r="H6" s="137">
        <f>+G6/F6</f>
        <v>0.53846153846153844</v>
      </c>
      <c r="I6" s="136">
        <f>H6/0.56</f>
        <v>0.96153846153846145</v>
      </c>
      <c r="J6" s="108">
        <v>7275.84</v>
      </c>
      <c r="K6" s="138">
        <f>(J6/9500)</f>
        <v>0.76587789473684209</v>
      </c>
    </row>
    <row r="7" spans="1:13" s="97" customFormat="1" ht="16.5" customHeight="1" x14ac:dyDescent="0.25">
      <c r="A7" s="17" t="s">
        <v>43</v>
      </c>
      <c r="B7" s="15">
        <v>66</v>
      </c>
      <c r="C7" s="32">
        <v>38</v>
      </c>
      <c r="D7" s="125">
        <f t="shared" ref="D7:D22" si="0">+C7/B7</f>
        <v>0.5757575757575758</v>
      </c>
      <c r="E7" s="126">
        <f>D7/0.56</f>
        <v>1.028138528138528</v>
      </c>
      <c r="F7" s="32">
        <v>56</v>
      </c>
      <c r="G7" s="44">
        <v>41</v>
      </c>
      <c r="H7" s="129">
        <f t="shared" ref="H7:H22" si="1">+G7/F7</f>
        <v>0.7321428571428571</v>
      </c>
      <c r="I7" s="126">
        <f>H7/0.56</f>
        <v>1.3073979591836733</v>
      </c>
      <c r="J7" s="61">
        <v>10743.845000000001</v>
      </c>
      <c r="K7" s="133">
        <f>(J7/9500)</f>
        <v>1.130931052631579</v>
      </c>
    </row>
    <row r="8" spans="1:13" s="97" customFormat="1" ht="16.5" customHeight="1" x14ac:dyDescent="0.25">
      <c r="A8" s="17" t="s">
        <v>44</v>
      </c>
      <c r="B8" s="15">
        <v>61</v>
      </c>
      <c r="C8" s="32">
        <v>37</v>
      </c>
      <c r="D8" s="125">
        <f t="shared" si="0"/>
        <v>0.60655737704918034</v>
      </c>
      <c r="E8" s="126">
        <f t="shared" ref="E8:E21" si="2">D8/0.56</f>
        <v>1.0831381733021077</v>
      </c>
      <c r="F8" s="32">
        <v>53</v>
      </c>
      <c r="G8" s="44">
        <v>35</v>
      </c>
      <c r="H8" s="129">
        <f t="shared" si="1"/>
        <v>0.660377358490566</v>
      </c>
      <c r="I8" s="126">
        <f t="shared" ref="I8:I21" si="3">H8/0.56</f>
        <v>1.1792452830188678</v>
      </c>
      <c r="J8" s="61">
        <v>11098.25</v>
      </c>
      <c r="K8" s="133">
        <f t="shared" ref="K8:K20" si="4">(J8/9500)</f>
        <v>1.1682368421052631</v>
      </c>
    </row>
    <row r="9" spans="1:13" s="97" customFormat="1" ht="16.5" customHeight="1" x14ac:dyDescent="0.25">
      <c r="A9" s="17" t="s">
        <v>45</v>
      </c>
      <c r="B9" s="15">
        <v>30</v>
      </c>
      <c r="C9" s="32">
        <v>14</v>
      </c>
      <c r="D9" s="125">
        <f t="shared" si="0"/>
        <v>0.46666666666666667</v>
      </c>
      <c r="E9" s="126">
        <f t="shared" si="2"/>
        <v>0.83333333333333326</v>
      </c>
      <c r="F9" s="32">
        <v>22</v>
      </c>
      <c r="G9" s="44">
        <v>11</v>
      </c>
      <c r="H9" s="129">
        <f t="shared" si="1"/>
        <v>0.5</v>
      </c>
      <c r="I9" s="126">
        <f t="shared" si="3"/>
        <v>0.89285714285714279</v>
      </c>
      <c r="J9" s="61">
        <v>14445.625</v>
      </c>
      <c r="K9" s="133">
        <f t="shared" si="4"/>
        <v>1.5205921052631579</v>
      </c>
    </row>
    <row r="10" spans="1:13" s="97" customFormat="1" ht="16.5" customHeight="1" x14ac:dyDescent="0.25">
      <c r="A10" s="17" t="s">
        <v>72</v>
      </c>
      <c r="B10" s="15">
        <v>40</v>
      </c>
      <c r="C10" s="32">
        <v>13</v>
      </c>
      <c r="D10" s="125">
        <f>IF(B10&gt;0,C10/B10,0)</f>
        <v>0.32500000000000001</v>
      </c>
      <c r="E10" s="126">
        <f t="shared" si="2"/>
        <v>0.58035714285714279</v>
      </c>
      <c r="F10" s="32">
        <v>32</v>
      </c>
      <c r="G10" s="44">
        <v>8</v>
      </c>
      <c r="H10" s="129">
        <f t="shared" si="1"/>
        <v>0.25</v>
      </c>
      <c r="I10" s="126">
        <f t="shared" si="3"/>
        <v>0.4464285714285714</v>
      </c>
      <c r="J10" s="61">
        <v>11542.96</v>
      </c>
      <c r="K10" s="133">
        <f t="shared" si="4"/>
        <v>1.2150484210526316</v>
      </c>
    </row>
    <row r="11" spans="1:13" s="97" customFormat="1" ht="16.5" customHeight="1" x14ac:dyDescent="0.25">
      <c r="A11" s="17" t="s">
        <v>47</v>
      </c>
      <c r="B11" s="15">
        <v>54</v>
      </c>
      <c r="C11" s="32">
        <v>28</v>
      </c>
      <c r="D11" s="125">
        <f t="shared" si="0"/>
        <v>0.51851851851851849</v>
      </c>
      <c r="E11" s="126">
        <f t="shared" si="2"/>
        <v>0.92592592592592582</v>
      </c>
      <c r="F11" s="32">
        <v>53</v>
      </c>
      <c r="G11" s="44">
        <v>25</v>
      </c>
      <c r="H11" s="129">
        <f t="shared" si="1"/>
        <v>0.47169811320754718</v>
      </c>
      <c r="I11" s="126">
        <f t="shared" si="3"/>
        <v>0.84231805929919135</v>
      </c>
      <c r="J11" s="61">
        <v>13288.59</v>
      </c>
      <c r="K11" s="133">
        <f t="shared" si="4"/>
        <v>1.398798947368421</v>
      </c>
    </row>
    <row r="12" spans="1:13" s="97" customFormat="1" ht="16.5" customHeight="1" x14ac:dyDescent="0.25">
      <c r="A12" s="14" t="s">
        <v>73</v>
      </c>
      <c r="B12" s="15">
        <v>23</v>
      </c>
      <c r="C12" s="32">
        <v>14</v>
      </c>
      <c r="D12" s="125">
        <f t="shared" si="0"/>
        <v>0.60869565217391308</v>
      </c>
      <c r="E12" s="126">
        <f t="shared" si="2"/>
        <v>1.0869565217391304</v>
      </c>
      <c r="F12" s="32">
        <v>19</v>
      </c>
      <c r="G12" s="44">
        <v>14</v>
      </c>
      <c r="H12" s="129">
        <f t="shared" si="1"/>
        <v>0.73684210526315785</v>
      </c>
      <c r="I12" s="126">
        <f t="shared" si="3"/>
        <v>1.3157894736842104</v>
      </c>
      <c r="J12" s="61">
        <v>7233.41</v>
      </c>
      <c r="K12" s="133">
        <f t="shared" si="4"/>
        <v>0.76141157894736844</v>
      </c>
    </row>
    <row r="13" spans="1:13" s="97" customFormat="1" ht="16.5" customHeight="1" x14ac:dyDescent="0.25">
      <c r="A13" s="17" t="s">
        <v>74</v>
      </c>
      <c r="B13" s="15">
        <v>46</v>
      </c>
      <c r="C13" s="32">
        <v>29</v>
      </c>
      <c r="D13" s="125">
        <f t="shared" si="0"/>
        <v>0.63043478260869568</v>
      </c>
      <c r="E13" s="126">
        <f t="shared" si="2"/>
        <v>1.1257763975155279</v>
      </c>
      <c r="F13" s="32">
        <v>41</v>
      </c>
      <c r="G13" s="44">
        <v>32</v>
      </c>
      <c r="H13" s="129">
        <f t="shared" si="1"/>
        <v>0.78048780487804881</v>
      </c>
      <c r="I13" s="126">
        <f t="shared" si="3"/>
        <v>1.3937282229965156</v>
      </c>
      <c r="J13" s="61">
        <v>16635.490000000002</v>
      </c>
      <c r="K13" s="133">
        <f t="shared" si="4"/>
        <v>1.7511042105263159</v>
      </c>
    </row>
    <row r="14" spans="1:13" s="97" customFormat="1" ht="16.5" customHeight="1" x14ac:dyDescent="0.25">
      <c r="A14" s="17" t="s">
        <v>75</v>
      </c>
      <c r="B14" s="15">
        <v>54</v>
      </c>
      <c r="C14" s="32">
        <v>33</v>
      </c>
      <c r="D14" s="125">
        <f t="shared" si="0"/>
        <v>0.61111111111111116</v>
      </c>
      <c r="E14" s="126">
        <f t="shared" si="2"/>
        <v>1.0912698412698412</v>
      </c>
      <c r="F14" s="32">
        <v>45</v>
      </c>
      <c r="G14" s="44">
        <v>27</v>
      </c>
      <c r="H14" s="129">
        <f t="shared" si="1"/>
        <v>0.6</v>
      </c>
      <c r="I14" s="126">
        <f t="shared" si="3"/>
        <v>1.0714285714285714</v>
      </c>
      <c r="J14" s="61">
        <v>10768.58</v>
      </c>
      <c r="K14" s="133">
        <f t="shared" si="4"/>
        <v>1.1335347368421052</v>
      </c>
    </row>
    <row r="15" spans="1:13" s="97" customFormat="1" ht="16.5" customHeight="1" x14ac:dyDescent="0.25">
      <c r="A15" s="17" t="s">
        <v>51</v>
      </c>
      <c r="B15" s="15">
        <v>35</v>
      </c>
      <c r="C15" s="32">
        <v>14</v>
      </c>
      <c r="D15" s="125">
        <f t="shared" si="0"/>
        <v>0.4</v>
      </c>
      <c r="E15" s="126">
        <f t="shared" si="2"/>
        <v>0.7142857142857143</v>
      </c>
      <c r="F15" s="32">
        <v>34</v>
      </c>
      <c r="G15" s="44">
        <v>13</v>
      </c>
      <c r="H15" s="129">
        <f t="shared" si="1"/>
        <v>0.38235294117647056</v>
      </c>
      <c r="I15" s="126">
        <f t="shared" si="3"/>
        <v>0.68277310924369738</v>
      </c>
      <c r="J15" s="61">
        <v>11198.71</v>
      </c>
      <c r="K15" s="133">
        <f t="shared" si="4"/>
        <v>1.1788115789473683</v>
      </c>
    </row>
    <row r="16" spans="1:13" s="97" customFormat="1" ht="16.5" customHeight="1" x14ac:dyDescent="0.25">
      <c r="A16" s="17" t="s">
        <v>76</v>
      </c>
      <c r="B16" s="15">
        <v>52</v>
      </c>
      <c r="C16" s="32">
        <v>28</v>
      </c>
      <c r="D16" s="125">
        <f t="shared" si="0"/>
        <v>0.53846153846153844</v>
      </c>
      <c r="E16" s="126">
        <f t="shared" si="2"/>
        <v>0.96153846153846145</v>
      </c>
      <c r="F16" s="32">
        <v>36</v>
      </c>
      <c r="G16" s="44">
        <v>19</v>
      </c>
      <c r="H16" s="129">
        <f t="shared" si="1"/>
        <v>0.52777777777777779</v>
      </c>
      <c r="I16" s="126">
        <f t="shared" si="3"/>
        <v>0.94246031746031744</v>
      </c>
      <c r="J16" s="61">
        <v>12496.310000000001</v>
      </c>
      <c r="K16" s="133">
        <f t="shared" si="4"/>
        <v>1.3154010526315791</v>
      </c>
    </row>
    <row r="17" spans="1:12" s="97" customFormat="1" ht="16.5" customHeight="1" x14ac:dyDescent="0.25">
      <c r="A17" s="17" t="s">
        <v>53</v>
      </c>
      <c r="B17" s="15">
        <v>53</v>
      </c>
      <c r="C17" s="32">
        <v>25</v>
      </c>
      <c r="D17" s="125">
        <f t="shared" si="0"/>
        <v>0.47169811320754718</v>
      </c>
      <c r="E17" s="126">
        <f t="shared" si="2"/>
        <v>0.84231805929919135</v>
      </c>
      <c r="F17" s="32">
        <v>46</v>
      </c>
      <c r="G17" s="44">
        <v>22</v>
      </c>
      <c r="H17" s="129">
        <f t="shared" si="1"/>
        <v>0.47826086956521741</v>
      </c>
      <c r="I17" s="126">
        <f t="shared" si="3"/>
        <v>0.85403726708074523</v>
      </c>
      <c r="J17" s="61">
        <v>14710.16</v>
      </c>
      <c r="K17" s="133">
        <f t="shared" si="4"/>
        <v>1.548437894736842</v>
      </c>
    </row>
    <row r="18" spans="1:12" s="97" customFormat="1" ht="16.5" customHeight="1" x14ac:dyDescent="0.25">
      <c r="A18" s="17" t="s">
        <v>77</v>
      </c>
      <c r="B18" s="15">
        <v>35</v>
      </c>
      <c r="C18" s="32">
        <v>19</v>
      </c>
      <c r="D18" s="125">
        <f>IF(B18&gt;0,C18/B18,0)</f>
        <v>0.54285714285714282</v>
      </c>
      <c r="E18" s="126">
        <f t="shared" si="2"/>
        <v>0.96938775510204067</v>
      </c>
      <c r="F18" s="32">
        <v>35</v>
      </c>
      <c r="G18" s="44">
        <v>19</v>
      </c>
      <c r="H18" s="129">
        <f t="shared" si="1"/>
        <v>0.54285714285714282</v>
      </c>
      <c r="I18" s="126">
        <f t="shared" si="3"/>
        <v>0.96938775510204067</v>
      </c>
      <c r="J18" s="61">
        <v>12636.35</v>
      </c>
      <c r="K18" s="133">
        <f t="shared" si="4"/>
        <v>1.3301421052631579</v>
      </c>
    </row>
    <row r="19" spans="1:12" s="97" customFormat="1" ht="16.5" customHeight="1" x14ac:dyDescent="0.25">
      <c r="A19" s="17" t="s">
        <v>78</v>
      </c>
      <c r="B19" s="15">
        <v>36</v>
      </c>
      <c r="C19" s="32">
        <v>14</v>
      </c>
      <c r="D19" s="125">
        <f t="shared" si="0"/>
        <v>0.3888888888888889</v>
      </c>
      <c r="E19" s="126">
        <f t="shared" si="2"/>
        <v>0.69444444444444442</v>
      </c>
      <c r="F19" s="32">
        <v>39</v>
      </c>
      <c r="G19" s="44">
        <v>14</v>
      </c>
      <c r="H19" s="129">
        <f t="shared" si="1"/>
        <v>0.35897435897435898</v>
      </c>
      <c r="I19" s="126">
        <f t="shared" si="3"/>
        <v>0.64102564102564097</v>
      </c>
      <c r="J19" s="61">
        <v>12329.215</v>
      </c>
      <c r="K19" s="133">
        <f t="shared" si="4"/>
        <v>1.2978121052631579</v>
      </c>
    </row>
    <row r="20" spans="1:12" s="97" customFormat="1" ht="16.5" customHeight="1" x14ac:dyDescent="0.25">
      <c r="A20" s="17" t="s">
        <v>56</v>
      </c>
      <c r="B20" s="15">
        <v>11</v>
      </c>
      <c r="C20" s="32">
        <v>8</v>
      </c>
      <c r="D20" s="125">
        <f t="shared" si="0"/>
        <v>0.72727272727272729</v>
      </c>
      <c r="E20" s="126">
        <f t="shared" si="2"/>
        <v>1.2987012987012987</v>
      </c>
      <c r="F20" s="32">
        <v>12</v>
      </c>
      <c r="G20" s="44">
        <v>6</v>
      </c>
      <c r="H20" s="129">
        <f t="shared" si="1"/>
        <v>0.5</v>
      </c>
      <c r="I20" s="126">
        <f t="shared" si="3"/>
        <v>0.89285714285714279</v>
      </c>
      <c r="J20" s="61">
        <v>13091.18</v>
      </c>
      <c r="K20" s="133">
        <f t="shared" si="4"/>
        <v>1.378018947368421</v>
      </c>
    </row>
    <row r="21" spans="1:12" s="97" customFormat="1" ht="16.5" customHeight="1" thickBot="1" x14ac:dyDescent="0.3">
      <c r="A21" s="18" t="s">
        <v>57</v>
      </c>
      <c r="B21" s="19">
        <v>33</v>
      </c>
      <c r="C21" s="41">
        <v>21</v>
      </c>
      <c r="D21" s="127">
        <f t="shared" si="0"/>
        <v>0.63636363636363635</v>
      </c>
      <c r="E21" s="126">
        <f t="shared" si="2"/>
        <v>1.1363636363636362</v>
      </c>
      <c r="F21" s="34">
        <v>34</v>
      </c>
      <c r="G21" s="70">
        <v>19</v>
      </c>
      <c r="H21" s="130">
        <f t="shared" si="1"/>
        <v>0.55882352941176472</v>
      </c>
      <c r="I21" s="126">
        <f t="shared" si="3"/>
        <v>0.99789915966386544</v>
      </c>
      <c r="J21" s="95">
        <v>12992.28</v>
      </c>
      <c r="K21" s="133">
        <f>(J21/9500)</f>
        <v>1.3676084210526316</v>
      </c>
    </row>
    <row r="22" spans="1:12" s="98" customFormat="1" ht="16.5" customHeight="1" thickBot="1" x14ac:dyDescent="0.3">
      <c r="A22" s="21" t="s">
        <v>79</v>
      </c>
      <c r="B22" s="22">
        <v>637</v>
      </c>
      <c r="C22" s="42">
        <v>340</v>
      </c>
      <c r="D22" s="128">
        <f t="shared" si="0"/>
        <v>0.53375196232339095</v>
      </c>
      <c r="E22" s="132">
        <f>D22/0.56</f>
        <v>0.95312850414891237</v>
      </c>
      <c r="F22" s="102">
        <v>570</v>
      </c>
      <c r="G22" s="42">
        <v>312</v>
      </c>
      <c r="H22" s="128">
        <f t="shared" si="1"/>
        <v>0.54736842105263162</v>
      </c>
      <c r="I22" s="132">
        <f>H22/0.56</f>
        <v>0.97744360902255634</v>
      </c>
      <c r="J22" s="103">
        <v>12402.105</v>
      </c>
      <c r="K22" s="134">
        <f>(J22/9500)</f>
        <v>1.3054847368421052</v>
      </c>
    </row>
    <row r="23" spans="1:12" s="98" customFormat="1" ht="16.5" customHeight="1" x14ac:dyDescent="0.25">
      <c r="A23" s="173" t="s">
        <v>89</v>
      </c>
      <c r="B23" s="199"/>
      <c r="C23" s="199"/>
      <c r="D23" s="199"/>
      <c r="E23" s="199"/>
      <c r="F23" s="199"/>
      <c r="G23" s="199"/>
      <c r="H23" s="199"/>
      <c r="I23" s="199"/>
      <c r="J23" s="199"/>
      <c r="K23" s="200"/>
      <c r="L23" s="101"/>
    </row>
    <row r="24" spans="1:12" s="99" customFormat="1" ht="123" customHeight="1" thickBot="1" x14ac:dyDescent="0.3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0 D1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
  <sheetViews>
    <sheetView topLeftCell="A6"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90" t="str">
        <f>'1- Populations in Cohort'!A1:N1</f>
        <v xml:space="preserve">TAB 10 - LABOR EXCHANGE PERFORMANCE SUMMARY </v>
      </c>
      <c r="B1" s="191"/>
      <c r="C1" s="191"/>
      <c r="D1" s="191"/>
      <c r="E1" s="191"/>
      <c r="F1" s="191"/>
      <c r="G1" s="191"/>
      <c r="H1" s="191"/>
      <c r="I1" s="191"/>
      <c r="J1" s="191"/>
      <c r="K1" s="192"/>
    </row>
    <row r="2" spans="1:13" ht="20.149999999999999" customHeight="1" thickBot="1" x14ac:dyDescent="0.35">
      <c r="A2" s="193" t="str">
        <f>'1- Populations in Cohort'!A2:N2</f>
        <v>FY26 QUARTER ENDING SEPTEMBER 30, 2025</v>
      </c>
      <c r="B2" s="194"/>
      <c r="C2" s="194"/>
      <c r="D2" s="194"/>
      <c r="E2" s="194"/>
      <c r="F2" s="194"/>
      <c r="G2" s="194"/>
      <c r="H2" s="194"/>
      <c r="I2" s="194"/>
      <c r="J2" s="194"/>
      <c r="K2" s="195"/>
    </row>
    <row r="3" spans="1:13" s="96" customFormat="1" ht="20.149999999999999" customHeight="1" thickBot="1" x14ac:dyDescent="0.3">
      <c r="A3" s="196" t="s">
        <v>85</v>
      </c>
      <c r="B3" s="197"/>
      <c r="C3" s="197"/>
      <c r="D3" s="197"/>
      <c r="E3" s="197"/>
      <c r="F3" s="197"/>
      <c r="G3" s="197"/>
      <c r="H3" s="197"/>
      <c r="I3" s="197"/>
      <c r="J3" s="197"/>
      <c r="K3" s="198"/>
      <c r="L3" s="123"/>
      <c r="M3" s="124"/>
    </row>
    <row r="4" spans="1:13" s="96" customFormat="1" x14ac:dyDescent="0.25">
      <c r="A4" s="45" t="s">
        <v>14</v>
      </c>
      <c r="B4" s="53" t="s">
        <v>15</v>
      </c>
      <c r="C4" s="46" t="s">
        <v>16</v>
      </c>
      <c r="D4" s="46" t="s">
        <v>17</v>
      </c>
      <c r="E4" s="47" t="s">
        <v>18</v>
      </c>
      <c r="F4" s="46" t="s">
        <v>60</v>
      </c>
      <c r="G4" s="46" t="s">
        <v>20</v>
      </c>
      <c r="H4" s="46" t="s">
        <v>61</v>
      </c>
      <c r="I4" s="46" t="s">
        <v>22</v>
      </c>
      <c r="J4" s="52" t="s">
        <v>62</v>
      </c>
      <c r="K4" s="48" t="s">
        <v>24</v>
      </c>
    </row>
    <row r="5" spans="1:13" s="97" customFormat="1" ht="39.5" thickBot="1" x14ac:dyDescent="0.3">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5">
      <c r="A6" s="38" t="s">
        <v>42</v>
      </c>
      <c r="B6" s="106">
        <v>0</v>
      </c>
      <c r="C6" s="107">
        <v>0</v>
      </c>
      <c r="D6" s="139">
        <f>IF(B6&gt;0,C6/B6,0)</f>
        <v>0</v>
      </c>
      <c r="E6" s="136">
        <f>D6/0.56</f>
        <v>0</v>
      </c>
      <c r="F6" s="107">
        <v>1</v>
      </c>
      <c r="G6" s="43">
        <v>1</v>
      </c>
      <c r="H6" s="139">
        <f>IF(F6&gt;0,G6/F6,0)</f>
        <v>1</v>
      </c>
      <c r="I6" s="136">
        <f>H6/0.56</f>
        <v>1.7857142857142856</v>
      </c>
      <c r="J6" s="108">
        <v>0</v>
      </c>
      <c r="K6" s="138">
        <f>(J6/9500)</f>
        <v>0</v>
      </c>
    </row>
    <row r="7" spans="1:13" s="97" customFormat="1" ht="16.5" customHeight="1" x14ac:dyDescent="0.25">
      <c r="A7" s="17" t="s">
        <v>43</v>
      </c>
      <c r="B7" s="15">
        <v>48</v>
      </c>
      <c r="C7" s="32">
        <v>28</v>
      </c>
      <c r="D7" s="125">
        <f t="shared" ref="D7:D22" si="0">+C7/B7</f>
        <v>0.58333333333333337</v>
      </c>
      <c r="E7" s="126">
        <f>D7/0.56</f>
        <v>1.0416666666666667</v>
      </c>
      <c r="F7" s="32">
        <v>41</v>
      </c>
      <c r="G7" s="44">
        <v>29</v>
      </c>
      <c r="H7" s="129">
        <f t="shared" ref="H7:H22" si="1">+G7/F7</f>
        <v>0.70731707317073167</v>
      </c>
      <c r="I7" s="126">
        <f>H7/0.56</f>
        <v>1.2630662020905921</v>
      </c>
      <c r="J7" s="61">
        <v>10743.845000000001</v>
      </c>
      <c r="K7" s="133">
        <f>(J7/9500)</f>
        <v>1.130931052631579</v>
      </c>
    </row>
    <row r="8" spans="1:13" s="97" customFormat="1" ht="16.5" customHeight="1" x14ac:dyDescent="0.25">
      <c r="A8" s="17" t="s">
        <v>44</v>
      </c>
      <c r="B8" s="15">
        <v>23</v>
      </c>
      <c r="C8" s="32">
        <v>16</v>
      </c>
      <c r="D8" s="125">
        <f t="shared" si="0"/>
        <v>0.69565217391304346</v>
      </c>
      <c r="E8" s="126">
        <f t="shared" ref="E8:E21" si="2">D8/0.56</f>
        <v>1.2422360248447204</v>
      </c>
      <c r="F8" s="32">
        <v>8</v>
      </c>
      <c r="G8" s="44">
        <v>7</v>
      </c>
      <c r="H8" s="129">
        <f>IF(F8&gt;0,G8/F8,0)</f>
        <v>0.875</v>
      </c>
      <c r="I8" s="126">
        <f t="shared" ref="I8:I21" si="3">H8/0.56</f>
        <v>1.5624999999999998</v>
      </c>
      <c r="J8" s="61">
        <v>10112.325000000001</v>
      </c>
      <c r="K8" s="133">
        <f t="shared" ref="K8:K20" si="4">(J8/9500)</f>
        <v>1.0644552631578947</v>
      </c>
    </row>
    <row r="9" spans="1:13" s="97" customFormat="1" ht="16.5" customHeight="1" x14ac:dyDescent="0.25">
      <c r="A9" s="17" t="s">
        <v>45</v>
      </c>
      <c r="B9" s="15">
        <v>5</v>
      </c>
      <c r="C9" s="32">
        <v>4</v>
      </c>
      <c r="D9" s="125">
        <f t="shared" si="0"/>
        <v>0.8</v>
      </c>
      <c r="E9" s="126">
        <f t="shared" si="2"/>
        <v>1.4285714285714286</v>
      </c>
      <c r="F9" s="32">
        <v>3</v>
      </c>
      <c r="G9" s="44">
        <v>2</v>
      </c>
      <c r="H9" s="129">
        <f t="shared" si="1"/>
        <v>0.66666666666666663</v>
      </c>
      <c r="I9" s="126">
        <f t="shared" si="3"/>
        <v>1.1904761904761902</v>
      </c>
      <c r="J9" s="61">
        <v>7133.57</v>
      </c>
      <c r="K9" s="133">
        <f t="shared" si="4"/>
        <v>0.75090210526315782</v>
      </c>
    </row>
    <row r="10" spans="1:13" s="97" customFormat="1" ht="16.5" customHeight="1" x14ac:dyDescent="0.25">
      <c r="A10" s="17" t="s">
        <v>72</v>
      </c>
      <c r="B10" s="15">
        <v>22</v>
      </c>
      <c r="C10" s="32">
        <v>7</v>
      </c>
      <c r="D10" s="125">
        <f>IF(B10&gt;0,C10/B10,0)</f>
        <v>0.31818181818181818</v>
      </c>
      <c r="E10" s="126">
        <f t="shared" si="2"/>
        <v>0.56818181818181812</v>
      </c>
      <c r="F10" s="32">
        <v>20</v>
      </c>
      <c r="G10" s="44">
        <v>3</v>
      </c>
      <c r="H10" s="129">
        <f>IF(F10&gt;0,G10/F10,0)</f>
        <v>0.15</v>
      </c>
      <c r="I10" s="126">
        <f t="shared" si="3"/>
        <v>0.26785714285714285</v>
      </c>
      <c r="J10" s="61">
        <v>12751.59</v>
      </c>
      <c r="K10" s="133">
        <f t="shared" si="4"/>
        <v>1.3422726315789473</v>
      </c>
    </row>
    <row r="11" spans="1:13" s="97" customFormat="1" ht="16.5" customHeight="1" x14ac:dyDescent="0.25">
      <c r="A11" s="17" t="s">
        <v>47</v>
      </c>
      <c r="B11" s="15">
        <v>36</v>
      </c>
      <c r="C11" s="32">
        <v>20</v>
      </c>
      <c r="D11" s="125">
        <f t="shared" si="0"/>
        <v>0.55555555555555558</v>
      </c>
      <c r="E11" s="126">
        <f t="shared" si="2"/>
        <v>0.99206349206349198</v>
      </c>
      <c r="F11" s="32">
        <v>31</v>
      </c>
      <c r="G11" s="44">
        <v>16</v>
      </c>
      <c r="H11" s="129">
        <f t="shared" si="1"/>
        <v>0.5161290322580645</v>
      </c>
      <c r="I11" s="126">
        <f t="shared" si="3"/>
        <v>0.9216589861751151</v>
      </c>
      <c r="J11" s="61">
        <v>15765.775</v>
      </c>
      <c r="K11" s="133">
        <f t="shared" si="4"/>
        <v>1.6595552631578947</v>
      </c>
    </row>
    <row r="12" spans="1:13" s="97" customFormat="1" ht="16.5" customHeight="1" x14ac:dyDescent="0.25">
      <c r="A12" s="14" t="s">
        <v>73</v>
      </c>
      <c r="B12" s="15">
        <v>16</v>
      </c>
      <c r="C12" s="32">
        <v>9</v>
      </c>
      <c r="D12" s="125">
        <f t="shared" si="0"/>
        <v>0.5625</v>
      </c>
      <c r="E12" s="126">
        <f t="shared" si="2"/>
        <v>1.0044642857142856</v>
      </c>
      <c r="F12" s="32">
        <v>13</v>
      </c>
      <c r="G12" s="44">
        <v>9</v>
      </c>
      <c r="H12" s="129">
        <f>IF(F12&gt;0,G12/F12,0)</f>
        <v>0.69230769230769229</v>
      </c>
      <c r="I12" s="126">
        <f t="shared" si="3"/>
        <v>1.2362637362637361</v>
      </c>
      <c r="J12" s="61">
        <v>5873.08</v>
      </c>
      <c r="K12" s="133">
        <f t="shared" si="4"/>
        <v>0.61821894736842109</v>
      </c>
    </row>
    <row r="13" spans="1:13" s="97" customFormat="1" ht="16.5" customHeight="1" x14ac:dyDescent="0.25">
      <c r="A13" s="17" t="s">
        <v>74</v>
      </c>
      <c r="B13" s="15">
        <v>11</v>
      </c>
      <c r="C13" s="32">
        <v>6</v>
      </c>
      <c r="D13" s="125">
        <f t="shared" si="0"/>
        <v>0.54545454545454541</v>
      </c>
      <c r="E13" s="126">
        <f t="shared" si="2"/>
        <v>0.97402597402597391</v>
      </c>
      <c r="F13" s="32">
        <v>16</v>
      </c>
      <c r="G13" s="44">
        <v>11</v>
      </c>
      <c r="H13" s="129">
        <f t="shared" si="1"/>
        <v>0.6875</v>
      </c>
      <c r="I13" s="126">
        <f t="shared" si="3"/>
        <v>1.2276785714285714</v>
      </c>
      <c r="J13" s="61">
        <v>25144.695</v>
      </c>
      <c r="K13" s="133">
        <f t="shared" si="4"/>
        <v>2.6468099999999999</v>
      </c>
    </row>
    <row r="14" spans="1:13" s="97" customFormat="1" ht="16.5" customHeight="1" x14ac:dyDescent="0.25">
      <c r="A14" s="17" t="s">
        <v>75</v>
      </c>
      <c r="B14" s="15">
        <v>35</v>
      </c>
      <c r="C14" s="32">
        <v>22</v>
      </c>
      <c r="D14" s="125">
        <f>IF(B14&gt;0,C14/B14,0)</f>
        <v>0.62857142857142856</v>
      </c>
      <c r="E14" s="126">
        <f t="shared" si="2"/>
        <v>1.1224489795918366</v>
      </c>
      <c r="F14" s="32">
        <v>25</v>
      </c>
      <c r="G14" s="44">
        <v>17</v>
      </c>
      <c r="H14" s="129">
        <f>IF(F14&gt;0,G14/F14,0)</f>
        <v>0.68</v>
      </c>
      <c r="I14" s="126">
        <f t="shared" si="3"/>
        <v>1.2142857142857142</v>
      </c>
      <c r="J14" s="61">
        <v>11219.505000000001</v>
      </c>
      <c r="K14" s="133">
        <f t="shared" si="4"/>
        <v>1.1810005263157897</v>
      </c>
    </row>
    <row r="15" spans="1:13" s="97" customFormat="1" ht="16.5" customHeight="1" x14ac:dyDescent="0.25">
      <c r="A15" s="17" t="s">
        <v>51</v>
      </c>
      <c r="B15" s="15">
        <v>10</v>
      </c>
      <c r="C15" s="32">
        <v>7</v>
      </c>
      <c r="D15" s="125">
        <f t="shared" si="0"/>
        <v>0.7</v>
      </c>
      <c r="E15" s="126">
        <f t="shared" si="2"/>
        <v>1.2499999999999998</v>
      </c>
      <c r="F15" s="32">
        <v>11</v>
      </c>
      <c r="G15" s="44">
        <v>5</v>
      </c>
      <c r="H15" s="129">
        <f t="shared" si="1"/>
        <v>0.45454545454545453</v>
      </c>
      <c r="I15" s="126">
        <f t="shared" si="3"/>
        <v>0.81168831168831157</v>
      </c>
      <c r="J15" s="61">
        <v>8514</v>
      </c>
      <c r="K15" s="133">
        <f t="shared" si="4"/>
        <v>0.89621052631578946</v>
      </c>
    </row>
    <row r="16" spans="1:13" s="97" customFormat="1" ht="16.5" customHeight="1" x14ac:dyDescent="0.25">
      <c r="A16" s="17" t="s">
        <v>76</v>
      </c>
      <c r="B16" s="15">
        <v>13</v>
      </c>
      <c r="C16" s="32">
        <v>8</v>
      </c>
      <c r="D16" s="125">
        <f t="shared" si="0"/>
        <v>0.61538461538461542</v>
      </c>
      <c r="E16" s="126">
        <f t="shared" si="2"/>
        <v>1.0989010989010988</v>
      </c>
      <c r="F16" s="32">
        <v>10</v>
      </c>
      <c r="G16" s="44">
        <v>5</v>
      </c>
      <c r="H16" s="129">
        <f>IF(F16&gt;0,G16/F16,0)</f>
        <v>0.5</v>
      </c>
      <c r="I16" s="126">
        <f t="shared" si="3"/>
        <v>0.89285714285714279</v>
      </c>
      <c r="J16" s="61">
        <v>8862.0450000000001</v>
      </c>
      <c r="K16" s="133">
        <f t="shared" si="4"/>
        <v>0.93284684210526314</v>
      </c>
    </row>
    <row r="17" spans="1:12" s="97" customFormat="1" ht="16.5" customHeight="1" x14ac:dyDescent="0.25">
      <c r="A17" s="17" t="s">
        <v>53</v>
      </c>
      <c r="B17" s="15">
        <v>27</v>
      </c>
      <c r="C17" s="32">
        <v>14</v>
      </c>
      <c r="D17" s="125">
        <f>IF(B17&gt;0,C17/B17,0)</f>
        <v>0.51851851851851849</v>
      </c>
      <c r="E17" s="126">
        <f t="shared" si="2"/>
        <v>0.92592592592592582</v>
      </c>
      <c r="F17" s="32">
        <v>26</v>
      </c>
      <c r="G17" s="44">
        <v>13</v>
      </c>
      <c r="H17" s="129">
        <f>IF(F17&gt;0,G17/F17,0)</f>
        <v>0.5</v>
      </c>
      <c r="I17" s="126">
        <f t="shared" si="3"/>
        <v>0.89285714285714279</v>
      </c>
      <c r="J17" s="61">
        <v>13529.005000000001</v>
      </c>
      <c r="K17" s="133">
        <f t="shared" si="4"/>
        <v>1.4241057894736844</v>
      </c>
    </row>
    <row r="18" spans="1:12" s="97" customFormat="1" ht="16.5" customHeight="1" x14ac:dyDescent="0.25">
      <c r="A18" s="17" t="s">
        <v>77</v>
      </c>
      <c r="B18" s="15">
        <v>8</v>
      </c>
      <c r="C18" s="32">
        <v>5</v>
      </c>
      <c r="D18" s="125">
        <f>IF(B18&gt;0,C18/B18,0)</f>
        <v>0.625</v>
      </c>
      <c r="E18" s="126">
        <f t="shared" si="2"/>
        <v>1.1160714285714284</v>
      </c>
      <c r="F18" s="32">
        <v>7</v>
      </c>
      <c r="G18" s="44">
        <v>2</v>
      </c>
      <c r="H18" s="129">
        <f>IF(F18&gt;0,G18/F18,0)</f>
        <v>0.2857142857142857</v>
      </c>
      <c r="I18" s="126">
        <f t="shared" si="3"/>
        <v>0.51020408163265296</v>
      </c>
      <c r="J18" s="61">
        <v>15810.5</v>
      </c>
      <c r="K18" s="133">
        <f t="shared" si="4"/>
        <v>1.6642631578947369</v>
      </c>
    </row>
    <row r="19" spans="1:12" s="97" customFormat="1" ht="16.5" customHeight="1" x14ac:dyDescent="0.25">
      <c r="A19" s="17" t="s">
        <v>78</v>
      </c>
      <c r="B19" s="15">
        <v>18</v>
      </c>
      <c r="C19" s="32">
        <v>7</v>
      </c>
      <c r="D19" s="125">
        <f t="shared" si="0"/>
        <v>0.3888888888888889</v>
      </c>
      <c r="E19" s="126">
        <f t="shared" si="2"/>
        <v>0.69444444444444442</v>
      </c>
      <c r="F19" s="32">
        <v>15</v>
      </c>
      <c r="G19" s="44">
        <v>7</v>
      </c>
      <c r="H19" s="129">
        <f t="shared" si="1"/>
        <v>0.46666666666666667</v>
      </c>
      <c r="I19" s="126">
        <f t="shared" si="3"/>
        <v>0.83333333333333326</v>
      </c>
      <c r="J19" s="61">
        <v>14673.13</v>
      </c>
      <c r="K19" s="133">
        <f t="shared" si="4"/>
        <v>1.54454</v>
      </c>
    </row>
    <row r="20" spans="1:12" s="97" customFormat="1" ht="16.5" customHeight="1" x14ac:dyDescent="0.25">
      <c r="A20" s="17" t="s">
        <v>56</v>
      </c>
      <c r="B20" s="15">
        <v>2</v>
      </c>
      <c r="C20" s="32">
        <v>2</v>
      </c>
      <c r="D20" s="125">
        <f t="shared" si="0"/>
        <v>1</v>
      </c>
      <c r="E20" s="126">
        <f t="shared" si="2"/>
        <v>1.7857142857142856</v>
      </c>
      <c r="F20" s="32">
        <v>5</v>
      </c>
      <c r="G20" s="44">
        <v>2</v>
      </c>
      <c r="H20" s="129">
        <f t="shared" si="1"/>
        <v>0.4</v>
      </c>
      <c r="I20" s="126">
        <f t="shared" si="3"/>
        <v>0.7142857142857143</v>
      </c>
      <c r="J20" s="61">
        <v>13091.18</v>
      </c>
      <c r="K20" s="133">
        <f t="shared" si="4"/>
        <v>1.378018947368421</v>
      </c>
    </row>
    <row r="21" spans="1:12" s="97" customFormat="1" ht="16.5" customHeight="1" thickBot="1" x14ac:dyDescent="0.3">
      <c r="A21" s="18" t="s">
        <v>57</v>
      </c>
      <c r="B21" s="19">
        <v>11</v>
      </c>
      <c r="C21" s="41">
        <v>7</v>
      </c>
      <c r="D21" s="127">
        <f t="shared" si="0"/>
        <v>0.63636363636363635</v>
      </c>
      <c r="E21" s="126">
        <f t="shared" si="2"/>
        <v>1.1363636363636362</v>
      </c>
      <c r="F21" s="34">
        <v>12</v>
      </c>
      <c r="G21" s="70">
        <v>5</v>
      </c>
      <c r="H21" s="130">
        <f t="shared" si="1"/>
        <v>0.41666666666666669</v>
      </c>
      <c r="I21" s="126">
        <f t="shared" si="3"/>
        <v>0.74404761904761896</v>
      </c>
      <c r="J21" s="95">
        <v>22040.22</v>
      </c>
      <c r="K21" s="133">
        <f>(J21/9500)</f>
        <v>2.3200231578947368</v>
      </c>
    </row>
    <row r="22" spans="1:12" s="98" customFormat="1" ht="16.5" customHeight="1" thickBot="1" x14ac:dyDescent="0.3">
      <c r="A22" s="21" t="s">
        <v>79</v>
      </c>
      <c r="B22" s="22">
        <v>285</v>
      </c>
      <c r="C22" s="42">
        <v>162</v>
      </c>
      <c r="D22" s="128">
        <f t="shared" si="0"/>
        <v>0.56842105263157894</v>
      </c>
      <c r="E22" s="132">
        <f>D22/0.56</f>
        <v>1.0150375939849623</v>
      </c>
      <c r="F22" s="102">
        <v>244</v>
      </c>
      <c r="G22" s="42">
        <v>134</v>
      </c>
      <c r="H22" s="128">
        <f t="shared" si="1"/>
        <v>0.54918032786885251</v>
      </c>
      <c r="I22" s="132">
        <f>H22/0.56</f>
        <v>0.98067915690866514</v>
      </c>
      <c r="J22" s="103">
        <v>12313.895</v>
      </c>
      <c r="K22" s="134">
        <f>(J22/9500)</f>
        <v>1.2961994736842106</v>
      </c>
    </row>
    <row r="23" spans="1:12" s="98" customFormat="1" ht="16.5" customHeight="1" x14ac:dyDescent="0.25">
      <c r="A23" s="173" t="s">
        <v>89</v>
      </c>
      <c r="B23" s="199"/>
      <c r="C23" s="199"/>
      <c r="D23" s="199"/>
      <c r="E23" s="199"/>
      <c r="F23" s="199"/>
      <c r="G23" s="199"/>
      <c r="H23" s="199"/>
      <c r="I23" s="199"/>
      <c r="J23" s="199"/>
      <c r="K23" s="200"/>
      <c r="L23" s="101"/>
    </row>
    <row r="24" spans="1:12" s="99" customFormat="1" ht="123" customHeight="1" thickBot="1" x14ac:dyDescent="0.3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0 D14 H7:H1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topLeftCell="A11" zoomScaleNormal="100" workbookViewId="0">
      <selection activeCell="A23" sqref="A23:K23"/>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90" t="str">
        <f>'1- Populations in Cohort'!A1:N1</f>
        <v xml:space="preserve">TAB 10 - LABOR EXCHANGE PERFORMANCE SUMMARY </v>
      </c>
      <c r="B1" s="191"/>
      <c r="C1" s="191"/>
      <c r="D1" s="191"/>
      <c r="E1" s="191"/>
      <c r="F1" s="191"/>
      <c r="G1" s="191"/>
      <c r="H1" s="191"/>
      <c r="I1" s="191"/>
      <c r="J1" s="191"/>
      <c r="K1" s="192"/>
    </row>
    <row r="2" spans="1:13" ht="20.149999999999999" customHeight="1" thickBot="1" x14ac:dyDescent="0.35">
      <c r="A2" s="193" t="str">
        <f>'1- Populations in Cohort'!A2:N2</f>
        <v>FY26 QUARTER ENDING SEPTEMBER 30, 2025</v>
      </c>
      <c r="B2" s="194"/>
      <c r="C2" s="194"/>
      <c r="D2" s="194"/>
      <c r="E2" s="194"/>
      <c r="F2" s="194"/>
      <c r="G2" s="194"/>
      <c r="H2" s="194"/>
      <c r="I2" s="194"/>
      <c r="J2" s="194"/>
      <c r="K2" s="195"/>
    </row>
    <row r="3" spans="1:13" s="96" customFormat="1" ht="20.149999999999999" customHeight="1" thickBot="1" x14ac:dyDescent="0.3">
      <c r="A3" s="196" t="s">
        <v>86</v>
      </c>
      <c r="B3" s="197"/>
      <c r="C3" s="197"/>
      <c r="D3" s="197"/>
      <c r="E3" s="197"/>
      <c r="F3" s="197"/>
      <c r="G3" s="197"/>
      <c r="H3" s="197"/>
      <c r="I3" s="197"/>
      <c r="J3" s="197"/>
      <c r="K3" s="198"/>
      <c r="L3" s="123"/>
      <c r="M3" s="124"/>
    </row>
    <row r="4" spans="1:13" s="96" customFormat="1" x14ac:dyDescent="0.25">
      <c r="A4" s="45" t="s">
        <v>14</v>
      </c>
      <c r="B4" s="53" t="s">
        <v>15</v>
      </c>
      <c r="C4" s="46" t="s">
        <v>16</v>
      </c>
      <c r="D4" s="46" t="s">
        <v>17</v>
      </c>
      <c r="E4" s="47" t="s">
        <v>18</v>
      </c>
      <c r="F4" s="46" t="s">
        <v>60</v>
      </c>
      <c r="G4" s="46" t="s">
        <v>20</v>
      </c>
      <c r="H4" s="46" t="s">
        <v>61</v>
      </c>
      <c r="I4" s="46" t="s">
        <v>22</v>
      </c>
      <c r="J4" s="52" t="s">
        <v>62</v>
      </c>
      <c r="K4" s="48" t="s">
        <v>24</v>
      </c>
    </row>
    <row r="5" spans="1:13" s="97" customFormat="1" ht="39.5" thickBot="1" x14ac:dyDescent="0.3">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5">
      <c r="A6" s="38" t="s">
        <v>42</v>
      </c>
      <c r="B6" s="106">
        <v>4</v>
      </c>
      <c r="C6" s="107">
        <v>2</v>
      </c>
      <c r="D6" s="135">
        <f>+C6/B6</f>
        <v>0.5</v>
      </c>
      <c r="E6" s="136">
        <f>D6/0.56</f>
        <v>0.89285714285714279</v>
      </c>
      <c r="F6" s="107">
        <v>2</v>
      </c>
      <c r="G6" s="43">
        <v>2</v>
      </c>
      <c r="H6" s="137">
        <f>+G6/F6</f>
        <v>1</v>
      </c>
      <c r="I6" s="136">
        <f>H6/0.56</f>
        <v>1.7857142857142856</v>
      </c>
      <c r="J6" s="108">
        <v>8228.0650000000005</v>
      </c>
      <c r="K6" s="138">
        <f>(J6/9500)</f>
        <v>0.86611210526315796</v>
      </c>
    </row>
    <row r="7" spans="1:13" s="97" customFormat="1" ht="16.5" customHeight="1" x14ac:dyDescent="0.25">
      <c r="A7" s="17" t="s">
        <v>43</v>
      </c>
      <c r="B7" s="15">
        <v>55</v>
      </c>
      <c r="C7" s="32">
        <v>31</v>
      </c>
      <c r="D7" s="125">
        <f t="shared" ref="D7:D22" si="0">+C7/B7</f>
        <v>0.5636363636363636</v>
      </c>
      <c r="E7" s="126">
        <f>D7/0.56</f>
        <v>1.0064935064935063</v>
      </c>
      <c r="F7" s="32">
        <v>46</v>
      </c>
      <c r="G7" s="44">
        <v>30</v>
      </c>
      <c r="H7" s="129">
        <f t="shared" ref="H7:H22" si="1">+G7/F7</f>
        <v>0.65217391304347827</v>
      </c>
      <c r="I7" s="126">
        <f>H7/0.56</f>
        <v>1.1645962732919253</v>
      </c>
      <c r="J7" s="61">
        <v>10090.5</v>
      </c>
      <c r="K7" s="133">
        <f>(J7/9500)</f>
        <v>1.0621578947368422</v>
      </c>
    </row>
    <row r="8" spans="1:13" s="97" customFormat="1" ht="16.5" customHeight="1" x14ac:dyDescent="0.25">
      <c r="A8" s="17" t="s">
        <v>44</v>
      </c>
      <c r="B8" s="15">
        <v>40</v>
      </c>
      <c r="C8" s="32">
        <v>26</v>
      </c>
      <c r="D8" s="125">
        <f t="shared" si="0"/>
        <v>0.65</v>
      </c>
      <c r="E8" s="126">
        <f t="shared" ref="E8:E22" si="2">D8/0.56</f>
        <v>1.1607142857142856</v>
      </c>
      <c r="F8" s="32">
        <v>19</v>
      </c>
      <c r="G8" s="44">
        <v>15</v>
      </c>
      <c r="H8" s="129">
        <f t="shared" si="1"/>
        <v>0.78947368421052633</v>
      </c>
      <c r="I8" s="126">
        <f t="shared" ref="I8:I22" si="3">H8/0.56</f>
        <v>1.4097744360902253</v>
      </c>
      <c r="J8" s="61">
        <v>9243.9449999999997</v>
      </c>
      <c r="K8" s="133">
        <f t="shared" ref="K8:K20" si="4">(J8/9500)</f>
        <v>0.97304684210526315</v>
      </c>
    </row>
    <row r="9" spans="1:13" s="97" customFormat="1" ht="16.5" customHeight="1" x14ac:dyDescent="0.25">
      <c r="A9" s="17" t="s">
        <v>45</v>
      </c>
      <c r="B9" s="15">
        <v>10</v>
      </c>
      <c r="C9" s="32">
        <v>9</v>
      </c>
      <c r="D9" s="125">
        <f t="shared" si="0"/>
        <v>0.9</v>
      </c>
      <c r="E9" s="126">
        <f t="shared" si="2"/>
        <v>1.607142857142857</v>
      </c>
      <c r="F9" s="32">
        <v>11</v>
      </c>
      <c r="G9" s="44">
        <v>7</v>
      </c>
      <c r="H9" s="129">
        <f t="shared" si="1"/>
        <v>0.63636363636363635</v>
      </c>
      <c r="I9" s="126">
        <f t="shared" si="3"/>
        <v>1.1363636363636362</v>
      </c>
      <c r="J9" s="61">
        <v>8473.75</v>
      </c>
      <c r="K9" s="133">
        <f t="shared" si="4"/>
        <v>0.89197368421052636</v>
      </c>
    </row>
    <row r="10" spans="1:13" s="97" customFormat="1" ht="16.5" customHeight="1" x14ac:dyDescent="0.25">
      <c r="A10" s="17" t="s">
        <v>72</v>
      </c>
      <c r="B10" s="15">
        <v>51</v>
      </c>
      <c r="C10" s="32">
        <v>25</v>
      </c>
      <c r="D10" s="125">
        <f>IF(B10&gt;0,C10/B10,0)</f>
        <v>0.49019607843137253</v>
      </c>
      <c r="E10" s="126">
        <f t="shared" si="2"/>
        <v>0.8753501400560223</v>
      </c>
      <c r="F10" s="32">
        <v>51</v>
      </c>
      <c r="G10" s="44">
        <v>20</v>
      </c>
      <c r="H10" s="129">
        <f>IF(F10&gt;0,G10/F10,0)</f>
        <v>0.39215686274509803</v>
      </c>
      <c r="I10" s="126">
        <f t="shared" si="3"/>
        <v>0.70028011204481788</v>
      </c>
      <c r="J10" s="61">
        <v>10906.5</v>
      </c>
      <c r="K10" s="133">
        <f t="shared" si="4"/>
        <v>1.1480526315789474</v>
      </c>
    </row>
    <row r="11" spans="1:13" s="97" customFormat="1" ht="16.5" customHeight="1" x14ac:dyDescent="0.25">
      <c r="A11" s="17" t="s">
        <v>47</v>
      </c>
      <c r="B11" s="15">
        <v>70</v>
      </c>
      <c r="C11" s="32">
        <v>38</v>
      </c>
      <c r="D11" s="125">
        <f t="shared" si="0"/>
        <v>0.54285714285714282</v>
      </c>
      <c r="E11" s="126">
        <f t="shared" si="2"/>
        <v>0.96938775510204067</v>
      </c>
      <c r="F11" s="32">
        <v>66</v>
      </c>
      <c r="G11" s="44">
        <v>39</v>
      </c>
      <c r="H11" s="129">
        <f t="shared" si="1"/>
        <v>0.59090909090909094</v>
      </c>
      <c r="I11" s="126">
        <f t="shared" si="3"/>
        <v>1.0551948051948052</v>
      </c>
      <c r="J11" s="61">
        <v>10822.264999999999</v>
      </c>
      <c r="K11" s="133">
        <f t="shared" si="4"/>
        <v>1.1391857894736841</v>
      </c>
    </row>
    <row r="12" spans="1:13" s="97" customFormat="1" ht="16.5" customHeight="1" x14ac:dyDescent="0.25">
      <c r="A12" s="14" t="s">
        <v>73</v>
      </c>
      <c r="B12" s="15">
        <v>36</v>
      </c>
      <c r="C12" s="32">
        <v>18</v>
      </c>
      <c r="D12" s="125">
        <f t="shared" si="0"/>
        <v>0.5</v>
      </c>
      <c r="E12" s="126">
        <f t="shared" si="2"/>
        <v>0.89285714285714279</v>
      </c>
      <c r="F12" s="32">
        <v>30</v>
      </c>
      <c r="G12" s="44">
        <v>17</v>
      </c>
      <c r="H12" s="129">
        <f t="shared" si="1"/>
        <v>0.56666666666666665</v>
      </c>
      <c r="I12" s="126">
        <f t="shared" si="3"/>
        <v>1.0119047619047619</v>
      </c>
      <c r="J12" s="61">
        <v>6399.68</v>
      </c>
      <c r="K12" s="133">
        <f t="shared" si="4"/>
        <v>0.67365052631578948</v>
      </c>
    </row>
    <row r="13" spans="1:13" s="97" customFormat="1" ht="16.5" customHeight="1" x14ac:dyDescent="0.25">
      <c r="A13" s="17" t="s">
        <v>74</v>
      </c>
      <c r="B13" s="15">
        <v>17</v>
      </c>
      <c r="C13" s="32">
        <v>10</v>
      </c>
      <c r="D13" s="125">
        <f t="shared" si="0"/>
        <v>0.58823529411764708</v>
      </c>
      <c r="E13" s="126">
        <f t="shared" si="2"/>
        <v>1.0504201680672269</v>
      </c>
      <c r="F13" s="32">
        <v>22</v>
      </c>
      <c r="G13" s="44">
        <v>12</v>
      </c>
      <c r="H13" s="129">
        <f t="shared" si="1"/>
        <v>0.54545454545454541</v>
      </c>
      <c r="I13" s="126">
        <f t="shared" si="3"/>
        <v>0.97402597402597391</v>
      </c>
      <c r="J13" s="61">
        <v>15054.885</v>
      </c>
      <c r="K13" s="133">
        <f t="shared" si="4"/>
        <v>1.5847247368421054</v>
      </c>
    </row>
    <row r="14" spans="1:13" s="97" customFormat="1" ht="16.5" customHeight="1" x14ac:dyDescent="0.25">
      <c r="A14" s="17" t="s">
        <v>75</v>
      </c>
      <c r="B14" s="15">
        <v>78</v>
      </c>
      <c r="C14" s="32">
        <v>47</v>
      </c>
      <c r="D14" s="125">
        <f>IF(B14&gt;0,C14/B14,0)</f>
        <v>0.60256410256410253</v>
      </c>
      <c r="E14" s="126">
        <f t="shared" si="2"/>
        <v>1.076007326007326</v>
      </c>
      <c r="F14" s="32">
        <v>56</v>
      </c>
      <c r="G14" s="44">
        <v>36</v>
      </c>
      <c r="H14" s="129">
        <f>IF(F14&gt;0,G14/F14,0)</f>
        <v>0.6428571428571429</v>
      </c>
      <c r="I14" s="126">
        <f t="shared" si="3"/>
        <v>1.1479591836734693</v>
      </c>
      <c r="J14" s="61">
        <v>8685.7999999999993</v>
      </c>
      <c r="K14" s="133">
        <f t="shared" si="4"/>
        <v>0.91429473684210516</v>
      </c>
    </row>
    <row r="15" spans="1:13" s="97" customFormat="1" ht="16.5" customHeight="1" x14ac:dyDescent="0.25">
      <c r="A15" s="17" t="s">
        <v>51</v>
      </c>
      <c r="B15" s="15">
        <v>34</v>
      </c>
      <c r="C15" s="32">
        <v>22</v>
      </c>
      <c r="D15" s="125">
        <f t="shared" si="0"/>
        <v>0.6470588235294118</v>
      </c>
      <c r="E15" s="126">
        <f t="shared" si="2"/>
        <v>1.1554621848739495</v>
      </c>
      <c r="F15" s="32">
        <v>30</v>
      </c>
      <c r="G15" s="44">
        <v>17</v>
      </c>
      <c r="H15" s="129">
        <f t="shared" si="1"/>
        <v>0.56666666666666665</v>
      </c>
      <c r="I15" s="126">
        <f t="shared" si="3"/>
        <v>1.0119047619047619</v>
      </c>
      <c r="J15" s="61">
        <v>8457</v>
      </c>
      <c r="K15" s="133">
        <f t="shared" si="4"/>
        <v>0.89021052631578945</v>
      </c>
    </row>
    <row r="16" spans="1:13" s="97" customFormat="1" ht="16.5" customHeight="1" x14ac:dyDescent="0.25">
      <c r="A16" s="17" t="s">
        <v>76</v>
      </c>
      <c r="B16" s="15">
        <v>21</v>
      </c>
      <c r="C16" s="32">
        <v>11</v>
      </c>
      <c r="D16" s="125">
        <f t="shared" si="0"/>
        <v>0.52380952380952384</v>
      </c>
      <c r="E16" s="126">
        <f t="shared" si="2"/>
        <v>0.93537414965986387</v>
      </c>
      <c r="F16" s="32">
        <v>21</v>
      </c>
      <c r="G16" s="44">
        <v>11</v>
      </c>
      <c r="H16" s="129">
        <f t="shared" si="1"/>
        <v>0.52380952380952384</v>
      </c>
      <c r="I16" s="126">
        <f t="shared" si="3"/>
        <v>0.93537414965986387</v>
      </c>
      <c r="J16" s="61">
        <v>7724.09</v>
      </c>
      <c r="K16" s="133">
        <f t="shared" si="4"/>
        <v>0.81306210526315792</v>
      </c>
    </row>
    <row r="17" spans="1:12" s="97" customFormat="1" ht="16.5" customHeight="1" x14ac:dyDescent="0.25">
      <c r="A17" s="17" t="s">
        <v>53</v>
      </c>
      <c r="B17" s="15">
        <v>67</v>
      </c>
      <c r="C17" s="32">
        <v>30</v>
      </c>
      <c r="D17" s="125">
        <f t="shared" si="0"/>
        <v>0.44776119402985076</v>
      </c>
      <c r="E17" s="126">
        <f t="shared" si="2"/>
        <v>0.79957356076759056</v>
      </c>
      <c r="F17" s="32">
        <v>67</v>
      </c>
      <c r="G17" s="44">
        <v>35</v>
      </c>
      <c r="H17" s="129">
        <f t="shared" si="1"/>
        <v>0.52238805970149249</v>
      </c>
      <c r="I17" s="126">
        <f t="shared" si="3"/>
        <v>0.93283582089552219</v>
      </c>
      <c r="J17" s="61">
        <v>12625.52</v>
      </c>
      <c r="K17" s="133">
        <f t="shared" si="4"/>
        <v>1.329002105263158</v>
      </c>
    </row>
    <row r="18" spans="1:12" s="97" customFormat="1" ht="16.5" customHeight="1" x14ac:dyDescent="0.25">
      <c r="A18" s="17" t="s">
        <v>77</v>
      </c>
      <c r="B18" s="15">
        <v>19</v>
      </c>
      <c r="C18" s="32">
        <v>11</v>
      </c>
      <c r="D18" s="125">
        <f>IF(B18&gt;0,C18/B18,0)</f>
        <v>0.57894736842105265</v>
      </c>
      <c r="E18" s="126">
        <f t="shared" si="2"/>
        <v>1.0338345864661653</v>
      </c>
      <c r="F18" s="32">
        <v>22</v>
      </c>
      <c r="G18" s="44">
        <v>12</v>
      </c>
      <c r="H18" s="129">
        <f>IF(F18&gt;0,G18/F18,0)</f>
        <v>0.54545454545454541</v>
      </c>
      <c r="I18" s="126">
        <f t="shared" si="3"/>
        <v>0.97402597402597391</v>
      </c>
      <c r="J18" s="61">
        <v>15810.5</v>
      </c>
      <c r="K18" s="133">
        <f t="shared" si="4"/>
        <v>1.6642631578947369</v>
      </c>
    </row>
    <row r="19" spans="1:12" s="97" customFormat="1" ht="16.5" customHeight="1" x14ac:dyDescent="0.25">
      <c r="A19" s="17" t="s">
        <v>78</v>
      </c>
      <c r="B19" s="15">
        <v>33</v>
      </c>
      <c r="C19" s="32">
        <v>20</v>
      </c>
      <c r="D19" s="125">
        <f t="shared" si="0"/>
        <v>0.60606060606060608</v>
      </c>
      <c r="E19" s="126">
        <f t="shared" si="2"/>
        <v>1.0822510822510822</v>
      </c>
      <c r="F19" s="32">
        <v>28</v>
      </c>
      <c r="G19" s="44">
        <v>16</v>
      </c>
      <c r="H19" s="129">
        <f t="shared" si="1"/>
        <v>0.5714285714285714</v>
      </c>
      <c r="I19" s="126">
        <f t="shared" si="3"/>
        <v>1.0204081632653059</v>
      </c>
      <c r="J19" s="61">
        <v>12628.34</v>
      </c>
      <c r="K19" s="133">
        <f t="shared" si="4"/>
        <v>1.3292989473684211</v>
      </c>
    </row>
    <row r="20" spans="1:12" s="97" customFormat="1" ht="16.5" customHeight="1" x14ac:dyDescent="0.25">
      <c r="A20" s="17" t="s">
        <v>56</v>
      </c>
      <c r="B20" s="15">
        <v>13</v>
      </c>
      <c r="C20" s="32">
        <v>5</v>
      </c>
      <c r="D20" s="125">
        <f t="shared" si="0"/>
        <v>0.38461538461538464</v>
      </c>
      <c r="E20" s="126">
        <f t="shared" si="2"/>
        <v>0.68681318681318682</v>
      </c>
      <c r="F20" s="32">
        <v>22</v>
      </c>
      <c r="G20" s="44">
        <v>8</v>
      </c>
      <c r="H20" s="129">
        <f t="shared" si="1"/>
        <v>0.36363636363636365</v>
      </c>
      <c r="I20" s="126">
        <f t="shared" si="3"/>
        <v>0.64935064935064934</v>
      </c>
      <c r="J20" s="61">
        <v>15676.3</v>
      </c>
      <c r="K20" s="133">
        <f t="shared" si="4"/>
        <v>1.6501368421052631</v>
      </c>
    </row>
    <row r="21" spans="1:12" s="97" customFormat="1" ht="16.5" customHeight="1" thickBot="1" x14ac:dyDescent="0.3">
      <c r="A21" s="18" t="s">
        <v>57</v>
      </c>
      <c r="B21" s="19">
        <v>20</v>
      </c>
      <c r="C21" s="41">
        <v>11</v>
      </c>
      <c r="D21" s="127">
        <f t="shared" si="0"/>
        <v>0.55000000000000004</v>
      </c>
      <c r="E21" s="131">
        <f t="shared" si="2"/>
        <v>0.9821428571428571</v>
      </c>
      <c r="F21" s="34">
        <v>26</v>
      </c>
      <c r="G21" s="70">
        <v>11</v>
      </c>
      <c r="H21" s="130">
        <f t="shared" si="1"/>
        <v>0.42307692307692307</v>
      </c>
      <c r="I21" s="131">
        <f t="shared" si="3"/>
        <v>0.75549450549450536</v>
      </c>
      <c r="J21" s="95">
        <v>21000</v>
      </c>
      <c r="K21" s="140">
        <f>(J21/9500)</f>
        <v>2.2105263157894739</v>
      </c>
    </row>
    <row r="22" spans="1:12" s="98" customFormat="1" ht="16.5" customHeight="1" thickBot="1" x14ac:dyDescent="0.3">
      <c r="A22" s="21" t="s">
        <v>79</v>
      </c>
      <c r="B22" s="22">
        <v>568</v>
      </c>
      <c r="C22" s="42">
        <v>316</v>
      </c>
      <c r="D22" s="128">
        <f t="shared" si="0"/>
        <v>0.55633802816901412</v>
      </c>
      <c r="E22" s="132">
        <f t="shared" si="2"/>
        <v>0.99346076458752508</v>
      </c>
      <c r="F22" s="102">
        <v>519</v>
      </c>
      <c r="G22" s="42">
        <v>288</v>
      </c>
      <c r="H22" s="128">
        <f t="shared" si="1"/>
        <v>0.55491329479768781</v>
      </c>
      <c r="I22" s="132">
        <f t="shared" si="3"/>
        <v>0.99091659785301389</v>
      </c>
      <c r="J22" s="103">
        <v>10343.130000000001</v>
      </c>
      <c r="K22" s="134">
        <f>(J22/9500)</f>
        <v>1.0887505263157895</v>
      </c>
    </row>
    <row r="23" spans="1:12" s="98" customFormat="1" ht="16.5" customHeight="1" x14ac:dyDescent="0.25">
      <c r="A23" s="173" t="s">
        <v>90</v>
      </c>
      <c r="B23" s="199"/>
      <c r="C23" s="199"/>
      <c r="D23" s="199"/>
      <c r="E23" s="199"/>
      <c r="F23" s="199"/>
      <c r="G23" s="199"/>
      <c r="H23" s="199"/>
      <c r="I23" s="199"/>
      <c r="J23" s="199"/>
      <c r="K23" s="200"/>
      <c r="L23" s="101"/>
    </row>
    <row r="24" spans="1:12" s="99" customFormat="1" ht="123" customHeight="1" thickBot="1" x14ac:dyDescent="0.3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ignoredErrors>
    <ignoredError sqref="D10 D14 D18 H10 H14 H1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topLeftCell="A15"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90" t="str">
        <f>'1- Populations in Cohort'!A1:N1</f>
        <v xml:space="preserve">TAB 10 - LABOR EXCHANGE PERFORMANCE SUMMARY </v>
      </c>
      <c r="B1" s="191"/>
      <c r="C1" s="191"/>
      <c r="D1" s="191"/>
      <c r="E1" s="191"/>
      <c r="F1" s="191"/>
      <c r="G1" s="191"/>
      <c r="H1" s="191"/>
      <c r="I1" s="191"/>
      <c r="J1" s="191"/>
      <c r="K1" s="192"/>
    </row>
    <row r="2" spans="1:13" ht="20.149999999999999" customHeight="1" thickBot="1" x14ac:dyDescent="0.35">
      <c r="A2" s="193" t="str">
        <f>'1- Populations in Cohort'!A2:N2</f>
        <v>FY26 QUARTER ENDING SEPTEMBER 30, 2025</v>
      </c>
      <c r="B2" s="194"/>
      <c r="C2" s="194"/>
      <c r="D2" s="194"/>
      <c r="E2" s="194"/>
      <c r="F2" s="194"/>
      <c r="G2" s="194"/>
      <c r="H2" s="194"/>
      <c r="I2" s="194"/>
      <c r="J2" s="194"/>
      <c r="K2" s="195"/>
    </row>
    <row r="3" spans="1:13" s="96" customFormat="1" ht="20.149999999999999" customHeight="1" thickBot="1" x14ac:dyDescent="0.3">
      <c r="A3" s="196" t="s">
        <v>87</v>
      </c>
      <c r="B3" s="197"/>
      <c r="C3" s="197"/>
      <c r="D3" s="197"/>
      <c r="E3" s="197"/>
      <c r="F3" s="197"/>
      <c r="G3" s="197"/>
      <c r="H3" s="197"/>
      <c r="I3" s="197"/>
      <c r="J3" s="197"/>
      <c r="K3" s="198"/>
      <c r="L3" s="123"/>
      <c r="M3" s="124"/>
    </row>
    <row r="4" spans="1:13" s="96" customFormat="1" x14ac:dyDescent="0.25">
      <c r="A4" s="45" t="s">
        <v>14</v>
      </c>
      <c r="B4" s="53" t="s">
        <v>15</v>
      </c>
      <c r="C4" s="46" t="s">
        <v>16</v>
      </c>
      <c r="D4" s="46" t="s">
        <v>17</v>
      </c>
      <c r="E4" s="47" t="s">
        <v>18</v>
      </c>
      <c r="F4" s="46" t="s">
        <v>60</v>
      </c>
      <c r="G4" s="46" t="s">
        <v>20</v>
      </c>
      <c r="H4" s="46" t="s">
        <v>61</v>
      </c>
      <c r="I4" s="46" t="s">
        <v>22</v>
      </c>
      <c r="J4" s="52" t="s">
        <v>62</v>
      </c>
      <c r="K4" s="48" t="s">
        <v>24</v>
      </c>
    </row>
    <row r="5" spans="1:13" s="97" customFormat="1" ht="39.5" thickBot="1" x14ac:dyDescent="0.3">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5">
      <c r="A6" s="38" t="s">
        <v>42</v>
      </c>
      <c r="B6" s="106">
        <v>776</v>
      </c>
      <c r="C6" s="107">
        <v>521</v>
      </c>
      <c r="D6" s="135">
        <f>+C6/B6</f>
        <v>0.67139175257731953</v>
      </c>
      <c r="E6" s="136">
        <f>D6/0.64</f>
        <v>1.0490496134020617</v>
      </c>
      <c r="F6" s="107">
        <v>815</v>
      </c>
      <c r="G6" s="43">
        <v>559</v>
      </c>
      <c r="H6" s="137">
        <f>+G6/F6</f>
        <v>0.68588957055214728</v>
      </c>
      <c r="I6" s="136">
        <f>H6/0.675</f>
        <v>1.0161326971142921</v>
      </c>
      <c r="J6" s="108">
        <v>11284.57</v>
      </c>
      <c r="K6" s="138">
        <f>(J6/9800)</f>
        <v>1.1514867346938775</v>
      </c>
    </row>
    <row r="7" spans="1:13" s="97" customFormat="1" ht="16.5" customHeight="1" x14ac:dyDescent="0.25">
      <c r="A7" s="17" t="s">
        <v>43</v>
      </c>
      <c r="B7" s="15">
        <v>4983</v>
      </c>
      <c r="C7" s="32">
        <v>3307</v>
      </c>
      <c r="D7" s="125">
        <f t="shared" ref="D7:D22" si="0">+C7/B7</f>
        <v>0.66365643186835244</v>
      </c>
      <c r="E7" s="126">
        <f>D7/0.64</f>
        <v>1.0369631747943007</v>
      </c>
      <c r="F7" s="32">
        <v>4972</v>
      </c>
      <c r="G7" s="44">
        <v>3603</v>
      </c>
      <c r="H7" s="129">
        <f t="shared" ref="H7:H22" si="1">+G7/F7</f>
        <v>0.72465808527755426</v>
      </c>
      <c r="I7" s="126">
        <f>H7/0.675</f>
        <v>1.0735675337445247</v>
      </c>
      <c r="J7" s="61">
        <v>16052.82</v>
      </c>
      <c r="K7" s="133">
        <f>(J7/9800)</f>
        <v>1.6380428571428571</v>
      </c>
    </row>
    <row r="8" spans="1:13" s="97" customFormat="1" ht="16.5" customHeight="1" x14ac:dyDescent="0.25">
      <c r="A8" s="17" t="s">
        <v>44</v>
      </c>
      <c r="B8" s="15">
        <v>3838</v>
      </c>
      <c r="C8" s="32">
        <v>2583</v>
      </c>
      <c r="D8" s="125">
        <f t="shared" si="0"/>
        <v>0.67300677436164669</v>
      </c>
      <c r="E8" s="126">
        <f t="shared" ref="E8:E21" si="2">D8/0.64</f>
        <v>1.0515730849400728</v>
      </c>
      <c r="F8" s="32">
        <v>3580</v>
      </c>
      <c r="G8" s="44">
        <v>2562</v>
      </c>
      <c r="H8" s="129">
        <f t="shared" si="1"/>
        <v>0.71564245810055871</v>
      </c>
      <c r="I8" s="126">
        <f t="shared" ref="I8:I21" si="3">H8/0.675</f>
        <v>1.0602110490378647</v>
      </c>
      <c r="J8" s="61">
        <v>12183.94</v>
      </c>
      <c r="K8" s="133">
        <f t="shared" ref="K8:K21" si="4">(J8/9800)</f>
        <v>1.2432591836734694</v>
      </c>
    </row>
    <row r="9" spans="1:13" s="97" customFormat="1" ht="16.5" customHeight="1" x14ac:dyDescent="0.25">
      <c r="A9" s="17" t="s">
        <v>45</v>
      </c>
      <c r="B9" s="15">
        <v>3012</v>
      </c>
      <c r="C9" s="32">
        <v>1963</v>
      </c>
      <c r="D9" s="125">
        <f t="shared" si="0"/>
        <v>0.65172642762284194</v>
      </c>
      <c r="E9" s="126">
        <f t="shared" si="2"/>
        <v>1.0183225431606906</v>
      </c>
      <c r="F9" s="32">
        <v>2729</v>
      </c>
      <c r="G9" s="44">
        <v>1938</v>
      </c>
      <c r="H9" s="129">
        <f t="shared" si="1"/>
        <v>0.71015023818248446</v>
      </c>
      <c r="I9" s="126">
        <f t="shared" si="3"/>
        <v>1.0520744269370139</v>
      </c>
      <c r="J9" s="61">
        <v>13430.04</v>
      </c>
      <c r="K9" s="133">
        <f t="shared" si="4"/>
        <v>1.3704122448979592</v>
      </c>
    </row>
    <row r="10" spans="1:13" s="97" customFormat="1" ht="16.5" customHeight="1" x14ac:dyDescent="0.25">
      <c r="A10" s="17" t="s">
        <v>72</v>
      </c>
      <c r="B10" s="15">
        <v>1055</v>
      </c>
      <c r="C10" s="32">
        <v>668</v>
      </c>
      <c r="D10" s="125">
        <f>IF(B10&gt;0,C10/B10,0)</f>
        <v>0.63317535545023695</v>
      </c>
      <c r="E10" s="126">
        <f t="shared" si="2"/>
        <v>0.98933649289099523</v>
      </c>
      <c r="F10" s="32">
        <v>1113</v>
      </c>
      <c r="G10" s="44">
        <v>723</v>
      </c>
      <c r="H10" s="129">
        <f>IF(F10&gt;0,G10/F10,0)</f>
        <v>0.64959568733153639</v>
      </c>
      <c r="I10" s="126">
        <f t="shared" si="3"/>
        <v>0.9623639812319057</v>
      </c>
      <c r="J10" s="61">
        <v>14662.439999999999</v>
      </c>
      <c r="K10" s="133">
        <f t="shared" si="4"/>
        <v>1.4961673469387753</v>
      </c>
    </row>
    <row r="11" spans="1:13" s="97" customFormat="1" ht="16.5" customHeight="1" x14ac:dyDescent="0.25">
      <c r="A11" s="17" t="s">
        <v>47</v>
      </c>
      <c r="B11" s="15">
        <v>4101</v>
      </c>
      <c r="C11" s="32">
        <v>2728</v>
      </c>
      <c r="D11" s="125">
        <f t="shared" si="0"/>
        <v>0.66520360887588392</v>
      </c>
      <c r="E11" s="126">
        <f t="shared" si="2"/>
        <v>1.0393806388685687</v>
      </c>
      <c r="F11" s="32">
        <v>4314</v>
      </c>
      <c r="G11" s="44">
        <v>3077</v>
      </c>
      <c r="H11" s="129">
        <f t="shared" si="1"/>
        <v>0.71325915623551228</v>
      </c>
      <c r="I11" s="126">
        <f t="shared" si="3"/>
        <v>1.0566802314600181</v>
      </c>
      <c r="J11" s="61">
        <v>13427</v>
      </c>
      <c r="K11" s="133">
        <f t="shared" si="4"/>
        <v>1.3701020408163265</v>
      </c>
    </row>
    <row r="12" spans="1:13" s="97" customFormat="1" ht="16.5" customHeight="1" x14ac:dyDescent="0.25">
      <c r="A12" s="14" t="s">
        <v>73</v>
      </c>
      <c r="B12" s="15">
        <v>899</v>
      </c>
      <c r="C12" s="32">
        <v>565</v>
      </c>
      <c r="D12" s="125">
        <f t="shared" si="0"/>
        <v>0.628476084538376</v>
      </c>
      <c r="E12" s="126">
        <f t="shared" si="2"/>
        <v>0.98199388209121252</v>
      </c>
      <c r="F12" s="32">
        <v>916</v>
      </c>
      <c r="G12" s="44">
        <v>624</v>
      </c>
      <c r="H12" s="129">
        <f t="shared" si="1"/>
        <v>0.68122270742358082</v>
      </c>
      <c r="I12" s="126">
        <f t="shared" si="3"/>
        <v>1.0092188258127122</v>
      </c>
      <c r="J12" s="61">
        <v>11622</v>
      </c>
      <c r="K12" s="133">
        <f t="shared" si="4"/>
        <v>1.1859183673469387</v>
      </c>
    </row>
    <row r="13" spans="1:13" s="97" customFormat="1" ht="16.5" customHeight="1" x14ac:dyDescent="0.25">
      <c r="A13" s="17" t="s">
        <v>74</v>
      </c>
      <c r="B13" s="15">
        <v>2600</v>
      </c>
      <c r="C13" s="32">
        <v>1751</v>
      </c>
      <c r="D13" s="125">
        <f t="shared" si="0"/>
        <v>0.67346153846153844</v>
      </c>
      <c r="E13" s="126">
        <f t="shared" si="2"/>
        <v>1.0522836538461537</v>
      </c>
      <c r="F13" s="32">
        <v>2440</v>
      </c>
      <c r="G13" s="44">
        <v>1724</v>
      </c>
      <c r="H13" s="129">
        <f t="shared" si="1"/>
        <v>0.70655737704918031</v>
      </c>
      <c r="I13" s="126">
        <f t="shared" si="3"/>
        <v>1.0467516697024892</v>
      </c>
      <c r="J13" s="61">
        <v>15230.8</v>
      </c>
      <c r="K13" s="133">
        <f t="shared" si="4"/>
        <v>1.5541632653061224</v>
      </c>
    </row>
    <row r="14" spans="1:13" s="97" customFormat="1" ht="16.5" customHeight="1" x14ac:dyDescent="0.25">
      <c r="A14" s="17" t="s">
        <v>75</v>
      </c>
      <c r="B14" s="15">
        <v>1420</v>
      </c>
      <c r="C14" s="32">
        <v>948</v>
      </c>
      <c r="D14" s="125">
        <f t="shared" si="0"/>
        <v>0.6676056338028169</v>
      </c>
      <c r="E14" s="126">
        <f t="shared" si="2"/>
        <v>1.0431338028169015</v>
      </c>
      <c r="F14" s="32">
        <v>1604</v>
      </c>
      <c r="G14" s="44">
        <v>1138</v>
      </c>
      <c r="H14" s="129">
        <f t="shared" si="1"/>
        <v>0.70947630922693272</v>
      </c>
      <c r="I14" s="126">
        <f t="shared" si="3"/>
        <v>1.0510760136695299</v>
      </c>
      <c r="J14" s="61">
        <v>10695.805</v>
      </c>
      <c r="K14" s="133">
        <f t="shared" si="4"/>
        <v>1.0914086734693877</v>
      </c>
    </row>
    <row r="15" spans="1:13" s="97" customFormat="1" ht="16.5" customHeight="1" x14ac:dyDescent="0.25">
      <c r="A15" s="17" t="s">
        <v>51</v>
      </c>
      <c r="B15" s="15">
        <v>3837</v>
      </c>
      <c r="C15" s="32">
        <v>2616</v>
      </c>
      <c r="D15" s="125">
        <f t="shared" si="0"/>
        <v>0.6817826426896012</v>
      </c>
      <c r="E15" s="126">
        <f t="shared" si="2"/>
        <v>1.0652853792025019</v>
      </c>
      <c r="F15" s="32">
        <v>4254</v>
      </c>
      <c r="G15" s="44">
        <v>3051</v>
      </c>
      <c r="H15" s="129">
        <f t="shared" si="1"/>
        <v>0.71720733427362482</v>
      </c>
      <c r="I15" s="126">
        <f t="shared" si="3"/>
        <v>1.0625293841090737</v>
      </c>
      <c r="J15" s="61">
        <v>10129.459999999999</v>
      </c>
      <c r="K15" s="133">
        <f t="shared" si="4"/>
        <v>1.0336183673469388</v>
      </c>
    </row>
    <row r="16" spans="1:13" s="97" customFormat="1" ht="16.5" customHeight="1" x14ac:dyDescent="0.25">
      <c r="A16" s="17" t="s">
        <v>76</v>
      </c>
      <c r="B16" s="15">
        <v>3499</v>
      </c>
      <c r="C16" s="32">
        <v>2344</v>
      </c>
      <c r="D16" s="125">
        <f t="shared" si="0"/>
        <v>0.66990568733923983</v>
      </c>
      <c r="E16" s="126">
        <f t="shared" si="2"/>
        <v>1.0467276364675622</v>
      </c>
      <c r="F16" s="32">
        <v>3660</v>
      </c>
      <c r="G16" s="44">
        <v>2592</v>
      </c>
      <c r="H16" s="129">
        <f t="shared" si="1"/>
        <v>0.70819672131147537</v>
      </c>
      <c r="I16" s="126">
        <f t="shared" si="3"/>
        <v>1.0491803278688523</v>
      </c>
      <c r="J16" s="61">
        <v>13837.74</v>
      </c>
      <c r="K16" s="133">
        <f t="shared" si="4"/>
        <v>1.4120142857142857</v>
      </c>
    </row>
    <row r="17" spans="1:12" s="97" customFormat="1" ht="16.5" customHeight="1" x14ac:dyDescent="0.25">
      <c r="A17" s="17" t="s">
        <v>53</v>
      </c>
      <c r="B17" s="15">
        <v>6805</v>
      </c>
      <c r="C17" s="32">
        <v>4336</v>
      </c>
      <c r="D17" s="125">
        <f t="shared" si="0"/>
        <v>0.63717854518736228</v>
      </c>
      <c r="E17" s="126">
        <f t="shared" si="2"/>
        <v>0.99559147685525351</v>
      </c>
      <c r="F17" s="32">
        <v>6498</v>
      </c>
      <c r="G17" s="44">
        <v>4541</v>
      </c>
      <c r="H17" s="129">
        <f t="shared" si="1"/>
        <v>0.69883040935672514</v>
      </c>
      <c r="I17" s="126">
        <f t="shared" si="3"/>
        <v>1.0353043101581112</v>
      </c>
      <c r="J17" s="61">
        <v>18471.09</v>
      </c>
      <c r="K17" s="133">
        <f t="shared" si="4"/>
        <v>1.8848051020408163</v>
      </c>
    </row>
    <row r="18" spans="1:12" s="97" customFormat="1" ht="16.5" customHeight="1" x14ac:dyDescent="0.25">
      <c r="A18" s="17" t="s">
        <v>77</v>
      </c>
      <c r="B18" s="15">
        <v>5680</v>
      </c>
      <c r="C18" s="32">
        <v>3515</v>
      </c>
      <c r="D18" s="125">
        <f>IF(B18&gt;0,C18/B18,0)</f>
        <v>0.61883802816901412</v>
      </c>
      <c r="E18" s="126">
        <f t="shared" si="2"/>
        <v>0.9669344190140845</v>
      </c>
      <c r="F18" s="32">
        <v>5862</v>
      </c>
      <c r="G18" s="44">
        <v>4026</v>
      </c>
      <c r="H18" s="129">
        <f>IF(F18&gt;0,G18/F18,0)</f>
        <v>0.68679631525076767</v>
      </c>
      <c r="I18" s="126">
        <f t="shared" si="3"/>
        <v>1.0174760225937298</v>
      </c>
      <c r="J18" s="61">
        <v>21222.12</v>
      </c>
      <c r="K18" s="133">
        <f t="shared" si="4"/>
        <v>2.1655224489795919</v>
      </c>
    </row>
    <row r="19" spans="1:12" s="97" customFormat="1" ht="16.5" customHeight="1" x14ac:dyDescent="0.25">
      <c r="A19" s="17" t="s">
        <v>78</v>
      </c>
      <c r="B19" s="15">
        <v>2186</v>
      </c>
      <c r="C19" s="32">
        <v>1454</v>
      </c>
      <c r="D19" s="125">
        <f t="shared" si="0"/>
        <v>0.66514181152790486</v>
      </c>
      <c r="E19" s="126">
        <f t="shared" si="2"/>
        <v>1.0392840805123513</v>
      </c>
      <c r="F19" s="32">
        <v>2336</v>
      </c>
      <c r="G19" s="44">
        <v>1623</v>
      </c>
      <c r="H19" s="129">
        <f t="shared" si="1"/>
        <v>0.69477739726027399</v>
      </c>
      <c r="I19" s="126">
        <f t="shared" si="3"/>
        <v>1.0292998477929984</v>
      </c>
      <c r="J19" s="61">
        <v>13734.89</v>
      </c>
      <c r="K19" s="133">
        <f t="shared" si="4"/>
        <v>1.401519387755102</v>
      </c>
    </row>
    <row r="20" spans="1:12" s="97" customFormat="1" ht="16.5" customHeight="1" x14ac:dyDescent="0.25">
      <c r="A20" s="17" t="s">
        <v>56</v>
      </c>
      <c r="B20" s="15">
        <v>2468</v>
      </c>
      <c r="C20" s="32">
        <v>1586</v>
      </c>
      <c r="D20" s="125">
        <f t="shared" si="0"/>
        <v>0.64262560777957856</v>
      </c>
      <c r="E20" s="126">
        <f t="shared" si="2"/>
        <v>1.0041025121555915</v>
      </c>
      <c r="F20" s="32">
        <v>2727</v>
      </c>
      <c r="G20" s="44">
        <v>1923</v>
      </c>
      <c r="H20" s="129">
        <f t="shared" si="1"/>
        <v>0.70517051705170519</v>
      </c>
      <c r="I20" s="126">
        <f t="shared" si="3"/>
        <v>1.0446970622988225</v>
      </c>
      <c r="J20" s="61">
        <v>14207.380000000001</v>
      </c>
      <c r="K20" s="133">
        <f t="shared" si="4"/>
        <v>1.4497326530612247</v>
      </c>
    </row>
    <row r="21" spans="1:12" s="97" customFormat="1" ht="16.5" customHeight="1" thickBot="1" x14ac:dyDescent="0.3">
      <c r="A21" s="18" t="s">
        <v>57</v>
      </c>
      <c r="B21" s="19">
        <v>4472</v>
      </c>
      <c r="C21" s="41">
        <v>2879</v>
      </c>
      <c r="D21" s="127">
        <f t="shared" si="0"/>
        <v>0.64378354203935595</v>
      </c>
      <c r="E21" s="126">
        <f t="shared" si="2"/>
        <v>1.0059117844364935</v>
      </c>
      <c r="F21" s="34">
        <v>4152</v>
      </c>
      <c r="G21" s="70">
        <v>2943</v>
      </c>
      <c r="H21" s="130">
        <f t="shared" si="1"/>
        <v>0.70881502890173409</v>
      </c>
      <c r="I21" s="126">
        <f t="shared" si="3"/>
        <v>1.0500963391136802</v>
      </c>
      <c r="J21" s="95">
        <v>16368.4</v>
      </c>
      <c r="K21" s="133">
        <f t="shared" si="4"/>
        <v>1.6702448979591837</v>
      </c>
    </row>
    <row r="22" spans="1:12" s="98" customFormat="1" ht="16.5" customHeight="1" thickBot="1" x14ac:dyDescent="0.3">
      <c r="A22" s="21" t="s">
        <v>79</v>
      </c>
      <c r="B22" s="22">
        <v>51631</v>
      </c>
      <c r="C22" s="42">
        <v>33764</v>
      </c>
      <c r="D22" s="128">
        <f t="shared" si="0"/>
        <v>0.65394820940907594</v>
      </c>
      <c r="E22" s="132">
        <f>D22/0.64</f>
        <v>1.0217940772016811</v>
      </c>
      <c r="F22" s="102">
        <v>51972</v>
      </c>
      <c r="G22" s="42">
        <v>36647</v>
      </c>
      <c r="H22" s="128">
        <f t="shared" si="1"/>
        <v>0.70512968521511588</v>
      </c>
      <c r="I22" s="132">
        <f>H22/0.675</f>
        <v>1.0446365706890606</v>
      </c>
      <c r="J22" s="103">
        <v>14571.93</v>
      </c>
      <c r="K22" s="134">
        <f>(J22/9800)</f>
        <v>1.4869316326530613</v>
      </c>
    </row>
    <row r="23" spans="1:12" s="98" customFormat="1" ht="16.5" customHeight="1" x14ac:dyDescent="0.25">
      <c r="A23" s="173" t="str">
        <f>'2 - Job Seeker'!A25:K25</f>
        <v>*State Labor Exchange Goals:   Q2 EE Rate = 64%    Q4 EE Rate = 67.5%    Median Earnings = $9800</v>
      </c>
      <c r="B23" s="199"/>
      <c r="C23" s="199"/>
      <c r="D23" s="199"/>
      <c r="E23" s="199"/>
      <c r="F23" s="199"/>
      <c r="G23" s="199"/>
      <c r="H23" s="199"/>
      <c r="I23" s="199"/>
      <c r="J23" s="199"/>
      <c r="K23" s="200"/>
      <c r="L23" s="101"/>
    </row>
    <row r="24" spans="1:12" s="99" customFormat="1" ht="123" customHeight="1" thickBot="1" x14ac:dyDescent="0.3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ignoredErrors>
    <ignoredError sqref="D10 H10 D18 H1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3eaa8c69a197245a002e3ef1999eb42d">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9918fa709a77541c7a733ebd3538a2f4"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7E38323-534B-4B85-8BAC-1186D32979C5}"/>
</file>

<file path=customXml/itemProps2.xml><?xml version="1.0" encoding="utf-8"?>
<ds:datastoreItem xmlns:ds="http://schemas.openxmlformats.org/officeDocument/2006/customXml" ds:itemID="{5970324A-6472-4C98-B66D-322CB3D6BA22}">
  <ds:schemaRefs>
    <ds:schemaRef ds:uri="http://schemas.microsoft.com/office/2006/metadata/longProperties"/>
  </ds:schemaRefs>
</ds:datastoreItem>
</file>

<file path=customXml/itemProps3.xml><?xml version="1.0" encoding="utf-8"?>
<ds:datastoreItem xmlns:ds="http://schemas.openxmlformats.org/officeDocument/2006/customXml" ds:itemID="{FDF2DB92-CCA1-4144-81AB-C018EBF2FD0E}">
  <ds:schemaRefs>
    <ds:schemaRef ds:uri="http://schemas.microsoft.com/sharepoint/v3/contenttype/forms"/>
  </ds:schemaRefs>
</ds:datastoreItem>
</file>

<file path=customXml/itemProps4.xml><?xml version="1.0" encoding="utf-8"?>
<ds:datastoreItem xmlns:ds="http://schemas.openxmlformats.org/officeDocument/2006/customXml" ds:itemID="{11388747-ADF0-4514-929B-D05696B94FC7}">
  <ds:schemaRefs>
    <ds:schemaRef ds:uri="http://schemas.microsoft.com/office/2006/metadata/properties"/>
    <ds:schemaRef ds:uri="http://schemas.microsoft.com/office/infopath/2007/PartnerControls"/>
    <ds:schemaRef ds:uri="b72976aa-e7d9-498e-b08a-d3d9e47e4056"/>
    <ds:schemaRef ds:uri="a543ae4e-6060-48c8-a421-709023b87e3c"/>
    <ds:schemaRef ds:uri="69eef59b-4fb6-4551-80fa-880d5adf8c10"/>
    <ds:schemaRef ds:uri="f8197ce3-f327-445f-9ae6-74b08f5a20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1- Populations in Cohort</vt:lpstr>
      <vt:lpstr>2 - Job Seeker</vt:lpstr>
      <vt:lpstr>3 - UI Claimant</vt:lpstr>
      <vt:lpstr>4 - Veteran</vt:lpstr>
      <vt:lpstr>5 - Disabled Veteran</vt:lpstr>
      <vt:lpstr>6 - DVOP Disabled Veteran</vt:lpstr>
      <vt:lpstr>7 - DVOP Veteran</vt:lpstr>
      <vt:lpstr>8 - RESEA</vt:lpstr>
      <vt:lpstr>'2 - Job Seeker'!Print_Area</vt:lpstr>
      <vt:lpstr>'3 - UI Claimant'!Print_Area</vt:lpstr>
      <vt:lpstr>'4 - Veteran'!Print_Area</vt:lpstr>
      <vt:lpstr>'5 - Disabled Veteran'!Print_Area</vt:lpstr>
      <vt:lpstr>'6 - DVOP Disabled Veteran'!Print_Area</vt:lpstr>
      <vt:lpstr>'7 - DVOP Veteran'!Print_Area</vt:lpstr>
      <vt:lpstr>'8 - RESEA'!Print_Area</vt:lpstr>
    </vt:vector>
  </TitlesOfParts>
  <Manager/>
  <Company>DCS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 10  LX Performance Summary by Area</dc:title>
  <dc:subject/>
  <dc:creator>Joan Boucher</dc:creator>
  <cp:keywords/>
  <dc:description/>
  <cp:lastModifiedBy>Boucher, Joan (DCS)</cp:lastModifiedBy>
  <cp:revision/>
  <dcterms:created xsi:type="dcterms:W3CDTF">2002-02-12T20:34:33Z</dcterms:created>
  <dcterms:modified xsi:type="dcterms:W3CDTF">2025-11-17T15:58:56Z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isplay_urn:schemas-microsoft-com:office:office#Editor">
    <vt:lpwstr>Boucher, Joan (DWD)</vt:lpwstr>
  </property>
  <property fmtid="{D5CDD505-2E9C-101B-9397-08002B2CF9AE}" pid="9" name="Order">
    <vt:r8>18853000</vt:r8>
  </property>
  <property fmtid="{D5CDD505-2E9C-101B-9397-08002B2CF9AE}" pid="10" name="display_urn:schemas-microsoft-com:office:office#Author">
    <vt:lpwstr>Boucher, Joan (DWD)</vt:lpwstr>
  </property>
  <property fmtid="{D5CDD505-2E9C-101B-9397-08002B2CF9AE}" pid="11" name="MediaServiceImageTags">
    <vt:lpwstr/>
  </property>
  <property fmtid="{D5CDD505-2E9C-101B-9397-08002B2CF9AE}" pid="12" name="ContentTypeId">
    <vt:lpwstr>0x010100A95036446F218841831E389EE0ED1EE2</vt:lpwstr>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