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2 12312025/"/>
    </mc:Choice>
  </mc:AlternateContent>
  <xr:revisionPtr revIDLastSave="194" documentId="8_{7A42E6F2-F348-4DB7-86A6-D5A6D7F609C0}" xr6:coauthVersionLast="47" xr6:coauthVersionMax="47" xr10:uidLastSave="{4A88C2E6-347E-4A54-AB30-D1E55BFA428D}"/>
  <bookViews>
    <workbookView xWindow="-120" yWindow="-120" windowWidth="29040" windowHeight="15720" tabRatio="93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7" l="1"/>
  <c r="F26" i="7"/>
  <c r="E26" i="7"/>
  <c r="G23" i="7"/>
  <c r="G20" i="7"/>
  <c r="G17" i="7"/>
  <c r="G14" i="7"/>
  <c r="F23" i="7"/>
  <c r="F20" i="7"/>
  <c r="F17" i="7"/>
  <c r="F14" i="7"/>
  <c r="E23" i="7"/>
  <c r="E20" i="7"/>
  <c r="E17" i="7"/>
  <c r="E14" i="7"/>
  <c r="D37" i="9" l="1"/>
  <c r="D35" i="9"/>
  <c r="D34" i="9"/>
  <c r="D33" i="9"/>
  <c r="D32" i="9"/>
  <c r="D31" i="9"/>
  <c r="D30" i="9"/>
  <c r="D29" i="9"/>
  <c r="D26" i="9"/>
  <c r="D25" i="9"/>
  <c r="D24" i="9"/>
  <c r="D23" i="9"/>
  <c r="D22" i="9"/>
  <c r="D21" i="9"/>
  <c r="D20" i="9"/>
  <c r="D18" i="9"/>
  <c r="D15" i="9"/>
  <c r="D14" i="9"/>
  <c r="D13" i="9"/>
  <c r="D12" i="9"/>
  <c r="D11" i="9"/>
  <c r="K15" i="2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K11" i="2"/>
  <c r="K12" i="2"/>
  <c r="K13" i="2"/>
  <c r="K14" i="2"/>
  <c r="K16" i="2"/>
  <c r="K17" i="2"/>
  <c r="K18" i="2"/>
  <c r="K19" i="2"/>
  <c r="K20" i="2"/>
  <c r="K21" i="2"/>
  <c r="L21" i="2" s="1"/>
  <c r="K22" i="2"/>
  <c r="K23" i="2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N19" i="5"/>
  <c r="F16" i="6"/>
  <c r="N16" i="6"/>
  <c r="P19" i="6"/>
  <c r="H9" i="4"/>
  <c r="L17" i="4"/>
  <c r="H19" i="6"/>
  <c r="F17" i="4"/>
  <c r="N17" i="4"/>
  <c r="J15" i="4"/>
  <c r="J22" i="5"/>
  <c r="L16" i="6"/>
  <c r="J16" i="6"/>
  <c r="N22" i="5"/>
  <c r="J9" i="6"/>
  <c r="P25" i="6"/>
  <c r="D21" i="6"/>
  <c r="F22" i="5"/>
  <c r="H13" i="4"/>
  <c r="D22" i="5"/>
  <c r="L25" i="6"/>
  <c r="F25" i="6"/>
  <c r="D13" i="4"/>
  <c r="L23" i="4"/>
  <c r="N21" i="6"/>
  <c r="H24" i="6"/>
  <c r="L22" i="5"/>
  <c r="F23" i="4" l="1"/>
  <c r="H16" i="5"/>
  <c r="D20" i="4"/>
  <c r="L15" i="2"/>
  <c r="L20" i="6"/>
  <c r="L21" i="6"/>
  <c r="D11" i="6"/>
  <c r="P22" i="4"/>
  <c r="F17" i="5"/>
  <c r="L10" i="2"/>
  <c r="D12" i="6"/>
  <c r="F13" i="4"/>
  <c r="N9" i="6"/>
  <c r="F18" i="5"/>
  <c r="P10" i="4"/>
  <c r="J24" i="6"/>
  <c r="H21" i="2"/>
  <c r="L13" i="4"/>
  <c r="J13" i="4"/>
  <c r="J20" i="4"/>
  <c r="L18" i="2"/>
  <c r="N13" i="4"/>
  <c r="D26" i="4"/>
  <c r="L12" i="6"/>
  <c r="J18" i="5"/>
  <c r="L23" i="2"/>
  <c r="J15" i="5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<sst xmlns="http://schemas.openxmlformats.org/spreadsheetml/2006/main" count="416" uniqueCount="152">
  <si>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</si>
  <si>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</si>
  <si>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</si>
  <si>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</si>
  <si>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</si>
  <si>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</si>
  <si>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</si>
  <si>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</si>
  <si>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</si>
  <si>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</si>
  <si>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</si>
  <si>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</si>
  <si>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</si>
  <si>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</si>
  <si>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</si>
  <si>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</si>
  <si>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</si>
  <si>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</si>
  <si>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</si>
  <si>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</si>
  <si>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</si>
  <si>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</si>
  <si>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</si>
  <si>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</si>
  <si>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</si>
  <si>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</si>
  <si>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</si>
  <si>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</si>
  <si>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</si>
  <si>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</si>
  <si>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</si>
  <si>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</si>
  <si>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</si>
  <si>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</si>
  <si>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</si>
  <si>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</si>
  <si>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</si>
  <si>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</si>
  <si>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</si>
  <si>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</si>
  <si>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</si>
  <si>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</si>
  <si>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</si>
  <si>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</si>
  <si>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</si>
  <si>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</si>
  <si>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</si>
  <si>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</si>
  <si>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</si>
  <si>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</si>
  <si>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</si>
  <si>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</si>
  <si>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</si>
  <si>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</si>
  <si>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</si>
  <si>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</si>
  <si>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</si>
  <si>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</si>
  <si>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</si>
  <si>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</si>
  <si>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</si>
  <si>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</si>
  <si>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</si>
  <si>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</si>
  <si>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</si>
  <si>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</si>
  <si>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</si>
  <si>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</si>
  <si>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</si>
  <si>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</si>
  <si>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</si>
  <si>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</si>
  <si>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</si>
  <si>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</si>
  <si>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</si>
  <si>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</si>
  <si>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</si>
  <si>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</si>
  <si>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</si>
  <si>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</si>
  <si>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</si>
  <si>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</si>
  <si>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</si>
  <si>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</si>
  <si>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</si>
  <si>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</si>
  <si>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</si>
  <si>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</si>
  <si>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</si>
  <si>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</si>
  <si>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</si>
  <si>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</si>
  <si>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</si>
  <si>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</si>
  <si>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</si>
  <si>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</si>
  <si>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</si>
  <si>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</si>
  <si>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</si>
  <si>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</si>
  <si>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</si>
  <si>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</si>
  <si>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</si>
  <si>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</si>
  <si>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</si>
  <si>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</si>
  <si>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</si>
  <si>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</si>
  <si>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</si>
  <si>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</si>
  <si>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</si>
  <si>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</si>
  <si>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</si>
  <si>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</si>
  <si>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</si>
  <si>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</si>
  <si>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</si>
  <si>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</si>
  <si>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</si>
  <si>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</si>
  <si>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</si>
  <si>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</si>
  <si>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</si>
  <si>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</si>
  <si>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</si>
  <si>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</si>
  <si>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</si>
  <si>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</si>
  <si>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</si>
  <si>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</si>
  <si>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</si>
  <si>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</si>
  <si>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</si>
  <si>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</si>
  <si>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</si>
  <si>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</si>
  <si>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</si>
  <si>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</si>
  <si>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</si>
  <si>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</si>
  <si>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</si>
  <si>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</si>
  <si>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</si>
  <si>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</si>
  <si>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</si>
  <si>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</si>
  <si>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FY25 to FY26
Change by Category</t>
  </si>
  <si>
    <t>FY26 Quarter Ending December 31, 2025</t>
  </si>
  <si>
    <t>FY25 Qtr 2</t>
  </si>
  <si>
    <t>12/31/24
YTD Customers</t>
  </si>
  <si>
    <t>FY26 Qtr 2</t>
  </si>
  <si>
    <t>12/31/25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</si>
</sst>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  <font>
      <sz val="10"/>
      <color rgb="FFF1F1F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rgb="FF0F03F7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ck">
        <color indexed="1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1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" xfId="0" applyFont="1" applyBorder="1" applyAlignment="1">
      <alignment horizontal="left" wrapText="1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58" xfId="0" applyNumberFormat="1" applyFont="1" applyFill="1" applyBorder="1" applyAlignment="1">
      <alignment horizontal="center" wrapText="1"/>
    </xf>
    <xf numFmtId="3" fontId="24" fillId="4" borderId="59" xfId="0" applyNumberFormat="1" applyFont="1" applyFill="1" applyBorder="1" applyAlignment="1">
      <alignment horizontal="center" wrapText="1"/>
    </xf>
    <xf numFmtId="0" fontId="6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6" fillId="0" borderId="61" xfId="0" applyFont="1" applyBorder="1"/>
    <xf numFmtId="3" fontId="6" fillId="0" borderId="61" xfId="0" applyNumberFormat="1" applyFont="1" applyBorder="1" applyAlignment="1">
      <alignment horizontal="center"/>
    </xf>
    <xf numFmtId="164" fontId="6" fillId="0" borderId="61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25" fillId="2" borderId="2" xfId="0" applyFont="1" applyFill="1" applyBorder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F0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abSelected="1" workbookViewId="0">
      <selection activeCell="E10" sqref="E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125"/>
      <c r="D4" s="125"/>
      <c r="E4" s="125"/>
      <c r="F4" s="125"/>
      <c r="G4" s="6"/>
    </row>
    <row r="5" spans="2:20" ht="22.5" thickTop="1" thickBot="1" x14ac:dyDescent="0.4">
      <c r="B5" s="2"/>
      <c r="C5" s="153" t="s">
        <v>0</v>
      </c>
      <c r="D5" s="153"/>
      <c r="E5" s="153"/>
      <c r="F5" s="153"/>
      <c r="G5" s="6"/>
    </row>
    <row r="6" spans="2:20" ht="23.25" customHeight="1" thickTop="1" thickBot="1" x14ac:dyDescent="0.3">
      <c r="B6" s="2"/>
      <c r="C6" s="127"/>
      <c r="D6" s="154" t="s">
        <v>1</v>
      </c>
      <c r="E6" s="155"/>
      <c r="F6" s="7"/>
      <c r="G6" s="6"/>
    </row>
    <row r="7" spans="2:20" ht="17.25" thickTop="1" thickBot="1" x14ac:dyDescent="0.3">
      <c r="B7" s="2"/>
      <c r="C7" s="127"/>
      <c r="D7" s="154" t="s">
        <v>147</v>
      </c>
      <c r="E7" s="155"/>
      <c r="F7" s="7"/>
      <c r="G7" s="6"/>
    </row>
    <row r="8" spans="2:20" ht="16.5" customHeight="1" thickTop="1" thickBot="1" x14ac:dyDescent="0.35">
      <c r="B8" s="2"/>
      <c r="C8" s="127"/>
      <c r="D8" s="140"/>
      <c r="E8" s="141"/>
      <c r="F8" s="7"/>
      <c r="G8" s="6"/>
    </row>
    <row r="9" spans="2:20" ht="20.25" thickTop="1" thickBot="1" x14ac:dyDescent="0.35">
      <c r="B9" s="2"/>
      <c r="C9" s="127"/>
      <c r="D9" s="140"/>
      <c r="E9" s="8" t="s">
        <v>2</v>
      </c>
      <c r="F9" s="7"/>
      <c r="G9" s="6"/>
    </row>
    <row r="10" spans="2:20" ht="20.25" thickTop="1" thickBot="1" x14ac:dyDescent="0.35">
      <c r="B10" s="2"/>
      <c r="C10" s="127"/>
      <c r="D10" s="140"/>
      <c r="E10" s="8"/>
      <c r="F10" s="7"/>
      <c r="G10" s="6"/>
    </row>
    <row r="11" spans="2:20" ht="20.25" thickTop="1" thickBot="1" x14ac:dyDescent="0.35">
      <c r="B11" s="2"/>
      <c r="C11" s="127"/>
      <c r="D11" s="141"/>
      <c r="E11" s="8" t="s">
        <v>3</v>
      </c>
      <c r="G11" s="6"/>
      <c r="S11" s="124"/>
      <c r="T11" s="124"/>
    </row>
    <row r="12" spans="2:20" ht="20.25" thickTop="1" thickBot="1" x14ac:dyDescent="0.35">
      <c r="B12" s="2"/>
      <c r="C12" s="127"/>
      <c r="D12" s="141"/>
      <c r="E12" s="8" t="s">
        <v>4</v>
      </c>
      <c r="G12" s="6"/>
    </row>
    <row r="13" spans="2:20" ht="20.25" thickTop="1" thickBot="1" x14ac:dyDescent="0.35">
      <c r="B13" s="2"/>
      <c r="C13" s="127"/>
      <c r="D13" s="9"/>
      <c r="E13" s="8" t="s">
        <v>5</v>
      </c>
      <c r="G13" s="6"/>
    </row>
    <row r="14" spans="2:20" ht="20.25" thickTop="1" thickBot="1" x14ac:dyDescent="0.35">
      <c r="B14" s="2"/>
      <c r="C14" s="127"/>
      <c r="D14" s="9"/>
      <c r="E14" s="8" t="s">
        <v>6</v>
      </c>
      <c r="G14" s="6"/>
    </row>
    <row r="15" spans="2:20" ht="20.25" thickTop="1" thickBot="1" x14ac:dyDescent="0.35">
      <c r="B15" s="2"/>
      <c r="C15" s="127"/>
      <c r="D15" s="9"/>
      <c r="E15" s="8" t="s">
        <v>7</v>
      </c>
      <c r="G15" s="6"/>
    </row>
    <row r="16" spans="2:20" ht="20.25" thickTop="1" thickBot="1" x14ac:dyDescent="0.35">
      <c r="B16" s="2"/>
      <c r="C16" s="127"/>
      <c r="D16" s="9"/>
      <c r="E16" s="8" t="s">
        <v>8</v>
      </c>
      <c r="G16" s="6"/>
    </row>
    <row r="17" spans="2:7" ht="20.25" thickTop="1" thickBot="1" x14ac:dyDescent="0.35">
      <c r="B17" s="2"/>
      <c r="C17" s="127"/>
      <c r="D17" s="9"/>
      <c r="E17" s="8"/>
      <c r="G17" s="6"/>
    </row>
    <row r="18" spans="2:7" ht="24.75" customHeight="1" thickTop="1" thickBot="1" x14ac:dyDescent="0.35">
      <c r="B18" s="2"/>
      <c r="D18" s="141"/>
      <c r="E18" s="10" t="s">
        <v>9</v>
      </c>
      <c r="F18" s="11"/>
      <c r="G18" s="6"/>
    </row>
    <row r="19" spans="2:7" ht="24.75" customHeight="1" thickTop="1" thickBot="1" x14ac:dyDescent="0.35">
      <c r="B19" s="2"/>
      <c r="D19" s="141"/>
      <c r="E19" s="10"/>
      <c r="F19" s="11"/>
      <c r="G19" s="6"/>
    </row>
    <row r="20" spans="2:7" ht="20.25" thickTop="1" thickBot="1" x14ac:dyDescent="0.35">
      <c r="B20" s="2"/>
      <c r="C20" s="127"/>
      <c r="D20" s="9"/>
      <c r="E20" s="8" t="s">
        <v>10</v>
      </c>
      <c r="G20" s="6"/>
    </row>
    <row r="21" spans="2:7" ht="20.25" thickTop="1" thickBot="1" x14ac:dyDescent="0.35">
      <c r="B21" s="2"/>
      <c r="C21" s="127"/>
      <c r="D21" s="9"/>
      <c r="E21" s="8" t="s">
        <v>11</v>
      </c>
      <c r="G21" s="6"/>
    </row>
    <row r="22" spans="2:7" ht="20.25" thickTop="1" thickBot="1" x14ac:dyDescent="0.35">
      <c r="B22" s="2"/>
      <c r="C22" s="127"/>
      <c r="D22" s="141"/>
      <c r="E22" s="8"/>
      <c r="G22" s="6"/>
    </row>
    <row r="23" spans="2:7" ht="14.25" thickTop="1" thickBot="1" x14ac:dyDescent="0.25">
      <c r="B23" s="2"/>
      <c r="E23" s="12"/>
      <c r="G23" s="6"/>
    </row>
    <row r="24" spans="2:7" ht="14.25" thickTop="1" thickBot="1" x14ac:dyDescent="0.25">
      <c r="B24" s="2"/>
      <c r="C24" s="13"/>
      <c r="D24" s="13"/>
      <c r="E24" s="13"/>
      <c r="F24" s="13"/>
      <c r="G24" s="6"/>
    </row>
    <row r="25" spans="2:7" ht="4.5" customHeight="1" thickTop="1" x14ac:dyDescent="0.2">
      <c r="B25" s="2"/>
      <c r="C25" s="151" t="s">
        <v>12</v>
      </c>
      <c r="D25" s="3"/>
      <c r="E25" s="3"/>
      <c r="F25" s="3"/>
      <c r="G25" s="6"/>
    </row>
    <row r="26" spans="2:7" ht="12.75" customHeight="1" x14ac:dyDescent="0.2">
      <c r="C26" s="14" t="s">
        <v>13</v>
      </c>
    </row>
    <row r="27" spans="2:7" ht="26.25" customHeight="1" x14ac:dyDescent="0.2">
      <c r="C27" s="152" t="s">
        <v>14</v>
      </c>
      <c r="D27" s="152"/>
      <c r="E27" s="152"/>
      <c r="F27" s="152"/>
    </row>
    <row r="28" spans="2:7" x14ac:dyDescent="0.2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opLeftCell="A5" zoomScale="150" zoomScaleNormal="150" workbookViewId="0">
      <selection activeCell="Q25" sqref="Q25"/>
    </sheetView>
  </sheetViews>
  <sheetFormatPr defaultColWidth="9.140625" defaultRowHeight="12.75" x14ac:dyDescent="0.2"/>
  <cols>
    <col min="1" max="1" width="18.7109375" style="11" customWidth="1"/>
    <col min="2" max="2" width="7.42578125" style="11" customWidth="1"/>
    <col min="3" max="3" width="7.28515625" style="11" customWidth="1"/>
    <col min="4" max="4" width="7" style="11" customWidth="1"/>
    <col min="5" max="6" width="7.28515625" style="11" customWidth="1"/>
    <col min="7" max="10" width="6.7109375" style="11" customWidth="1"/>
    <col min="11" max="12" width="7.28515625" style="11" customWidth="1"/>
    <col min="13" max="16" width="6.7109375" style="11" customWidth="1"/>
    <col min="17" max="16384" width="9.140625" style="11"/>
  </cols>
  <sheetData>
    <row r="1" spans="1:18" ht="18.75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8" ht="15.75" x14ac:dyDescent="0.25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27"/>
      <c r="R2" s="127"/>
    </row>
    <row r="3" spans="1:18" ht="15.75" x14ac:dyDescent="0.25">
      <c r="A3" s="154" t="s">
        <v>147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6"/>
      <c r="R3" s="16"/>
    </row>
    <row r="5" spans="1:18" ht="18.75" x14ac:dyDescent="0.3">
      <c r="A5" s="164" t="s">
        <v>15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8"/>
      <c r="R5" s="8"/>
    </row>
    <row r="6" spans="1:18" ht="6.75" customHeight="1" thickBot="1" x14ac:dyDescent="0.25"/>
    <row r="7" spans="1:18" ht="13.5" thickTop="1" x14ac:dyDescent="0.2">
      <c r="A7" s="138" t="s">
        <v>16</v>
      </c>
      <c r="B7" s="168" t="s">
        <v>17</v>
      </c>
      <c r="C7" s="168"/>
      <c r="D7" s="168"/>
      <c r="E7" s="165" t="s">
        <v>18</v>
      </c>
      <c r="F7" s="166"/>
      <c r="G7" s="167"/>
      <c r="H7" s="165" t="s">
        <v>19</v>
      </c>
      <c r="I7" s="166"/>
      <c r="J7" s="167"/>
      <c r="K7" s="165" t="s">
        <v>20</v>
      </c>
      <c r="L7" s="166"/>
      <c r="M7" s="167"/>
      <c r="N7" s="168" t="s">
        <v>21</v>
      </c>
      <c r="O7" s="168"/>
      <c r="P7" s="169"/>
    </row>
    <row r="8" spans="1:18" ht="25.5" customHeight="1" x14ac:dyDescent="0.2">
      <c r="A8" s="17"/>
      <c r="B8" s="156" t="s">
        <v>22</v>
      </c>
      <c r="C8" s="156"/>
      <c r="D8" s="156"/>
      <c r="E8" s="159" t="s">
        <v>23</v>
      </c>
      <c r="F8" s="160"/>
      <c r="G8" s="161"/>
      <c r="H8" s="157" t="s">
        <v>24</v>
      </c>
      <c r="I8" s="157"/>
      <c r="J8" s="157"/>
      <c r="K8" s="157" t="s">
        <v>25</v>
      </c>
      <c r="L8" s="157"/>
      <c r="M8" s="157"/>
      <c r="N8" s="156" t="s">
        <v>26</v>
      </c>
      <c r="O8" s="156"/>
      <c r="P8" s="163"/>
    </row>
    <row r="9" spans="1:18" ht="25.5" x14ac:dyDescent="0.2">
      <c r="A9" s="139"/>
      <c r="B9" s="128" t="s">
        <v>27</v>
      </c>
      <c r="C9" s="128" t="s">
        <v>28</v>
      </c>
      <c r="D9" s="129" t="s">
        <v>29</v>
      </c>
      <c r="E9" s="128" t="s">
        <v>27</v>
      </c>
      <c r="F9" s="128" t="s">
        <v>28</v>
      </c>
      <c r="G9" s="129" t="s">
        <v>29</v>
      </c>
      <c r="H9" s="128" t="s">
        <v>27</v>
      </c>
      <c r="I9" s="128" t="s">
        <v>28</v>
      </c>
      <c r="J9" s="129" t="s">
        <v>29</v>
      </c>
      <c r="K9" s="128" t="s">
        <v>27</v>
      </c>
      <c r="L9" s="128" t="s">
        <v>28</v>
      </c>
      <c r="M9" s="129" t="s">
        <v>29</v>
      </c>
      <c r="N9" s="128" t="s">
        <v>27</v>
      </c>
      <c r="O9" s="128" t="s">
        <v>28</v>
      </c>
      <c r="P9" s="18" t="s">
        <v>29</v>
      </c>
    </row>
    <row r="10" spans="1:18" ht="14.1" customHeight="1" x14ac:dyDescent="0.2">
      <c r="A10" s="19" t="s">
        <v>30</v>
      </c>
      <c r="B10" s="142">
        <v>3500</v>
      </c>
      <c r="C10" s="20">
        <v>2384</v>
      </c>
      <c r="D10" s="21">
        <f>C10/B10</f>
        <v>0.68114285714285716</v>
      </c>
      <c r="E10" s="106">
        <v>3000</v>
      </c>
      <c r="F10" s="20">
        <v>2185</v>
      </c>
      <c r="G10" s="22">
        <f>F10/E10</f>
        <v>0.72833333333333339</v>
      </c>
      <c r="H10" s="106">
        <v>225</v>
      </c>
      <c r="I10" s="20">
        <v>268</v>
      </c>
      <c r="J10" s="22">
        <f>I10/H10</f>
        <v>1.191111111111111</v>
      </c>
      <c r="K10" s="104">
        <v>2000</v>
      </c>
      <c r="L10" s="20">
        <v>1360</v>
      </c>
      <c r="M10" s="21">
        <f>L10/K10</f>
        <v>0.68</v>
      </c>
      <c r="N10" s="104">
        <v>150</v>
      </c>
      <c r="O10" s="20">
        <v>90</v>
      </c>
      <c r="P10" s="23">
        <f>O10/N10</f>
        <v>0.6</v>
      </c>
    </row>
    <row r="11" spans="1:18" ht="14.1" customHeight="1" x14ac:dyDescent="0.2">
      <c r="A11" s="19" t="s">
        <v>31</v>
      </c>
      <c r="B11" s="142">
        <v>16500</v>
      </c>
      <c r="C11" s="20">
        <v>9329</v>
      </c>
      <c r="D11" s="21">
        <f t="shared" ref="D11:D25" si="0">C11/B11</f>
        <v>0.56539393939393945</v>
      </c>
      <c r="E11" s="106">
        <v>14850</v>
      </c>
      <c r="F11" s="20">
        <v>8400</v>
      </c>
      <c r="G11" s="22">
        <f t="shared" ref="G11:G25" si="1">F11/E11</f>
        <v>0.56565656565656564</v>
      </c>
      <c r="H11" s="106">
        <v>1300</v>
      </c>
      <c r="I11" s="20">
        <v>1139</v>
      </c>
      <c r="J11" s="22">
        <f t="shared" ref="J11:J25" si="2">I11/H11</f>
        <v>0.87615384615384617</v>
      </c>
      <c r="K11" s="104">
        <v>9700</v>
      </c>
      <c r="L11" s="20">
        <v>5800</v>
      </c>
      <c r="M11" s="21">
        <f>L11/K11</f>
        <v>0.59793814432989689</v>
      </c>
      <c r="N11" s="104">
        <v>300</v>
      </c>
      <c r="O11" s="20">
        <v>190</v>
      </c>
      <c r="P11" s="23">
        <f t="shared" ref="P11:P25" si="3">O11/N11</f>
        <v>0.6333333333333333</v>
      </c>
    </row>
    <row r="12" spans="1:18" ht="14.1" customHeight="1" x14ac:dyDescent="0.2">
      <c r="A12" s="19" t="s">
        <v>32</v>
      </c>
      <c r="B12" s="142">
        <v>8950</v>
      </c>
      <c r="C12" s="20">
        <v>5001</v>
      </c>
      <c r="D12" s="21">
        <f t="shared" si="0"/>
        <v>0.55877094972067043</v>
      </c>
      <c r="E12" s="11">
        <v>8503</v>
      </c>
      <c r="F12" s="20">
        <v>4653</v>
      </c>
      <c r="G12" s="22">
        <f t="shared" si="1"/>
        <v>0.54721862871927551</v>
      </c>
      <c r="H12" s="106">
        <v>806</v>
      </c>
      <c r="I12" s="20">
        <v>810</v>
      </c>
      <c r="J12" s="22">
        <f t="shared" si="2"/>
        <v>1.0049627791563276</v>
      </c>
      <c r="K12" s="104">
        <v>5818</v>
      </c>
      <c r="L12" s="20">
        <v>3470</v>
      </c>
      <c r="M12" s="21">
        <f t="shared" ref="M12:M25" si="4">L12/K12</f>
        <v>0.59642488827775864</v>
      </c>
      <c r="N12" s="104">
        <v>331</v>
      </c>
      <c r="O12" s="20">
        <v>194</v>
      </c>
      <c r="P12" s="23">
        <f t="shared" si="3"/>
        <v>0.58610271903323263</v>
      </c>
    </row>
    <row r="13" spans="1:18" ht="14.1" customHeight="1" x14ac:dyDescent="0.2">
      <c r="A13" s="19" t="s">
        <v>33</v>
      </c>
      <c r="B13" s="142">
        <v>7500</v>
      </c>
      <c r="C13" s="20">
        <v>4703</v>
      </c>
      <c r="D13" s="21">
        <f t="shared" si="0"/>
        <v>0.62706666666666666</v>
      </c>
      <c r="E13" s="106">
        <v>7050</v>
      </c>
      <c r="F13" s="20">
        <v>4350</v>
      </c>
      <c r="G13" s="22">
        <f t="shared" si="1"/>
        <v>0.61702127659574468</v>
      </c>
      <c r="H13" s="106">
        <v>375</v>
      </c>
      <c r="I13" s="20">
        <v>442</v>
      </c>
      <c r="J13" s="22">
        <f t="shared" si="2"/>
        <v>1.1786666666666668</v>
      </c>
      <c r="K13" s="104">
        <v>4950</v>
      </c>
      <c r="L13" s="20">
        <v>3096</v>
      </c>
      <c r="M13" s="21">
        <f t="shared" si="4"/>
        <v>0.62545454545454549</v>
      </c>
      <c r="N13" s="104">
        <v>215</v>
      </c>
      <c r="O13" s="20">
        <v>103</v>
      </c>
      <c r="P13" s="23">
        <f t="shared" si="3"/>
        <v>0.47906976744186047</v>
      </c>
    </row>
    <row r="14" spans="1:18" ht="14.1" customHeight="1" x14ac:dyDescent="0.2">
      <c r="A14" s="19" t="s">
        <v>34</v>
      </c>
      <c r="B14" s="142">
        <v>2436</v>
      </c>
      <c r="C14" s="20">
        <v>1775</v>
      </c>
      <c r="D14" s="21">
        <f t="shared" si="0"/>
        <v>0.72865353037766833</v>
      </c>
      <c r="E14" s="106">
        <v>2310</v>
      </c>
      <c r="F14" s="20">
        <v>1639</v>
      </c>
      <c r="G14" s="22">
        <f t="shared" si="1"/>
        <v>0.70952380952380956</v>
      </c>
      <c r="H14" s="106">
        <v>189</v>
      </c>
      <c r="I14" s="20">
        <v>191</v>
      </c>
      <c r="J14" s="22">
        <f t="shared" si="2"/>
        <v>1.0105820105820107</v>
      </c>
      <c r="K14" s="104">
        <v>1851</v>
      </c>
      <c r="L14" s="20">
        <v>1177</v>
      </c>
      <c r="M14" s="21">
        <f t="shared" si="4"/>
        <v>0.63587250135062123</v>
      </c>
      <c r="N14" s="104">
        <v>143</v>
      </c>
      <c r="O14" s="20">
        <v>79</v>
      </c>
      <c r="P14" s="23">
        <f t="shared" si="3"/>
        <v>0.55244755244755239</v>
      </c>
    </row>
    <row r="15" spans="1:18" ht="14.1" customHeight="1" x14ac:dyDescent="0.2">
      <c r="A15" s="19" t="s">
        <v>35</v>
      </c>
      <c r="B15" s="142">
        <v>10500</v>
      </c>
      <c r="C15" s="20">
        <v>6061</v>
      </c>
      <c r="D15" s="21">
        <f t="shared" si="0"/>
        <v>0.57723809523809522</v>
      </c>
      <c r="E15" s="106">
        <v>9700</v>
      </c>
      <c r="F15" s="20">
        <v>5637</v>
      </c>
      <c r="G15" s="22">
        <f t="shared" si="1"/>
        <v>0.58113402061855668</v>
      </c>
      <c r="H15" s="106">
        <v>850</v>
      </c>
      <c r="I15" s="20">
        <v>854</v>
      </c>
      <c r="J15" s="22">
        <f t="shared" si="2"/>
        <v>1.0047058823529411</v>
      </c>
      <c r="K15" s="104">
        <v>7500</v>
      </c>
      <c r="L15" s="20">
        <v>4241</v>
      </c>
      <c r="M15" s="21">
        <f t="shared" si="4"/>
        <v>0.56546666666666667</v>
      </c>
      <c r="N15" s="104">
        <v>350</v>
      </c>
      <c r="O15" s="20">
        <v>239</v>
      </c>
      <c r="P15" s="23">
        <f t="shared" si="3"/>
        <v>0.68285714285714283</v>
      </c>
    </row>
    <row r="16" spans="1:18" ht="14.1" customHeight="1" x14ac:dyDescent="0.2">
      <c r="A16" s="19" t="s">
        <v>36</v>
      </c>
      <c r="B16" s="142">
        <v>3600</v>
      </c>
      <c r="C16" s="20">
        <v>2078</v>
      </c>
      <c r="D16" s="21">
        <f t="shared" si="0"/>
        <v>0.57722222222222219</v>
      </c>
      <c r="E16" s="106">
        <v>3175</v>
      </c>
      <c r="F16" s="20">
        <v>1841</v>
      </c>
      <c r="G16" s="22">
        <f t="shared" si="1"/>
        <v>0.57984251968503941</v>
      </c>
      <c r="H16" s="106">
        <v>400</v>
      </c>
      <c r="I16" s="20">
        <v>294</v>
      </c>
      <c r="J16" s="22">
        <f t="shared" si="2"/>
        <v>0.73499999999999999</v>
      </c>
      <c r="K16" s="104">
        <v>2300</v>
      </c>
      <c r="L16" s="20">
        <v>1264</v>
      </c>
      <c r="M16" s="21">
        <f t="shared" si="4"/>
        <v>0.54956521739130437</v>
      </c>
      <c r="N16" s="104">
        <v>150</v>
      </c>
      <c r="O16" s="20">
        <v>75</v>
      </c>
      <c r="P16" s="23">
        <f t="shared" si="3"/>
        <v>0.5</v>
      </c>
    </row>
    <row r="17" spans="1:17" ht="14.1" customHeight="1" x14ac:dyDescent="0.2">
      <c r="A17" s="19" t="s">
        <v>37</v>
      </c>
      <c r="B17" s="142">
        <v>10892</v>
      </c>
      <c r="C17" s="20">
        <v>6725</v>
      </c>
      <c r="D17" s="21">
        <f t="shared" si="0"/>
        <v>0.61742563349247159</v>
      </c>
      <c r="E17" s="106">
        <v>9500</v>
      </c>
      <c r="F17" s="20">
        <v>5933</v>
      </c>
      <c r="G17" s="22">
        <f t="shared" si="1"/>
        <v>0.62452631578947371</v>
      </c>
      <c r="H17" s="106">
        <v>700</v>
      </c>
      <c r="I17" s="20">
        <v>698</v>
      </c>
      <c r="J17" s="22">
        <f t="shared" si="2"/>
        <v>0.99714285714285711</v>
      </c>
      <c r="K17" s="104">
        <v>6600</v>
      </c>
      <c r="L17" s="20">
        <v>4147</v>
      </c>
      <c r="M17" s="21">
        <f t="shared" si="4"/>
        <v>0.6283333333333333</v>
      </c>
      <c r="N17" s="104">
        <v>275</v>
      </c>
      <c r="O17" s="20">
        <v>171</v>
      </c>
      <c r="P17" s="23">
        <f t="shared" si="3"/>
        <v>0.62181818181818183</v>
      </c>
    </row>
    <row r="18" spans="1:17" ht="14.1" customHeight="1" x14ac:dyDescent="0.2">
      <c r="A18" s="19" t="s">
        <v>38</v>
      </c>
      <c r="B18" s="142">
        <v>4300</v>
      </c>
      <c r="C18" s="20">
        <v>2365</v>
      </c>
      <c r="D18" s="21">
        <f t="shared" si="0"/>
        <v>0.55000000000000004</v>
      </c>
      <c r="E18" s="106">
        <v>3800</v>
      </c>
      <c r="F18" s="20">
        <v>2062</v>
      </c>
      <c r="G18" s="22">
        <f t="shared" si="1"/>
        <v>0.54263157894736846</v>
      </c>
      <c r="H18" s="106">
        <v>360</v>
      </c>
      <c r="I18" s="20">
        <v>281</v>
      </c>
      <c r="J18" s="22">
        <f t="shared" si="2"/>
        <v>0.78055555555555556</v>
      </c>
      <c r="K18" s="104">
        <v>2500</v>
      </c>
      <c r="L18" s="20">
        <v>1197</v>
      </c>
      <c r="M18" s="21">
        <f t="shared" si="4"/>
        <v>0.4788</v>
      </c>
      <c r="N18" s="104">
        <v>205</v>
      </c>
      <c r="O18" s="20">
        <v>138</v>
      </c>
      <c r="P18" s="23">
        <f t="shared" si="3"/>
        <v>0.67317073170731712</v>
      </c>
    </row>
    <row r="19" spans="1:17" ht="14.1" customHeight="1" x14ac:dyDescent="0.2">
      <c r="A19" s="19" t="s">
        <v>39</v>
      </c>
      <c r="B19" s="142">
        <v>20000</v>
      </c>
      <c r="C19" s="20">
        <v>12419</v>
      </c>
      <c r="D19" s="21">
        <f t="shared" si="0"/>
        <v>0.62095</v>
      </c>
      <c r="E19" s="106">
        <v>18000</v>
      </c>
      <c r="F19" s="20">
        <v>11445</v>
      </c>
      <c r="G19" s="22">
        <f t="shared" si="1"/>
        <v>0.63583333333333336</v>
      </c>
      <c r="H19" s="106">
        <v>1500</v>
      </c>
      <c r="I19" s="20">
        <v>1253</v>
      </c>
      <c r="J19" s="22">
        <f t="shared" si="2"/>
        <v>0.83533333333333337</v>
      </c>
      <c r="K19" s="104">
        <v>9500</v>
      </c>
      <c r="L19" s="20">
        <v>5968</v>
      </c>
      <c r="M19" s="21">
        <f t="shared" si="4"/>
        <v>0.62821052631578944</v>
      </c>
      <c r="N19" s="104">
        <v>450</v>
      </c>
      <c r="O19" s="20">
        <v>287</v>
      </c>
      <c r="P19" s="23">
        <f t="shared" si="3"/>
        <v>0.63777777777777778</v>
      </c>
    </row>
    <row r="20" spans="1:17" ht="14.1" customHeight="1" x14ac:dyDescent="0.2">
      <c r="A20" s="19" t="s">
        <v>40</v>
      </c>
      <c r="B20" s="142">
        <v>8800</v>
      </c>
      <c r="C20" s="20">
        <v>3698</v>
      </c>
      <c r="D20" s="21">
        <f t="shared" si="0"/>
        <v>0.42022727272727273</v>
      </c>
      <c r="E20" s="106">
        <v>8200</v>
      </c>
      <c r="F20" s="20">
        <v>3397</v>
      </c>
      <c r="G20" s="22">
        <f t="shared" si="1"/>
        <v>0.41426829268292681</v>
      </c>
      <c r="H20" s="106">
        <v>388</v>
      </c>
      <c r="I20" s="20">
        <v>343</v>
      </c>
      <c r="J20" s="22">
        <f t="shared" si="2"/>
        <v>0.884020618556701</v>
      </c>
      <c r="K20" s="104">
        <v>6112</v>
      </c>
      <c r="L20" s="20">
        <v>2566</v>
      </c>
      <c r="M20" s="21">
        <f t="shared" si="4"/>
        <v>0.41982984293193715</v>
      </c>
      <c r="N20" s="104">
        <v>213</v>
      </c>
      <c r="O20" s="20">
        <v>95</v>
      </c>
      <c r="P20" s="23">
        <f t="shared" si="3"/>
        <v>0.4460093896713615</v>
      </c>
    </row>
    <row r="21" spans="1:17" ht="14.1" customHeight="1" x14ac:dyDescent="0.2">
      <c r="A21" s="19" t="s">
        <v>41</v>
      </c>
      <c r="B21" s="142">
        <v>10500</v>
      </c>
      <c r="C21" s="20">
        <v>8131</v>
      </c>
      <c r="D21" s="21">
        <f t="shared" si="0"/>
        <v>0.77438095238095239</v>
      </c>
      <c r="E21" s="106">
        <v>8820</v>
      </c>
      <c r="F21" s="20">
        <v>7610</v>
      </c>
      <c r="G21" s="22">
        <f t="shared" si="1"/>
        <v>0.86281179138321995</v>
      </c>
      <c r="H21" s="106">
        <v>735</v>
      </c>
      <c r="I21" s="20">
        <v>1119</v>
      </c>
      <c r="J21" s="22">
        <f t="shared" si="2"/>
        <v>1.5224489795918368</v>
      </c>
      <c r="K21" s="104">
        <v>8190</v>
      </c>
      <c r="L21" s="20">
        <v>6304</v>
      </c>
      <c r="M21" s="21">
        <f t="shared" si="4"/>
        <v>0.76971916971916976</v>
      </c>
      <c r="N21" s="104">
        <v>400</v>
      </c>
      <c r="O21" s="20">
        <v>211</v>
      </c>
      <c r="P21" s="23">
        <f t="shared" si="3"/>
        <v>0.52749999999999997</v>
      </c>
    </row>
    <row r="22" spans="1:17" ht="14.1" customHeight="1" x14ac:dyDescent="0.2">
      <c r="A22" s="19" t="s">
        <v>42</v>
      </c>
      <c r="B22" s="142">
        <v>8800</v>
      </c>
      <c r="C22" s="20">
        <v>6731</v>
      </c>
      <c r="D22" s="21">
        <f t="shared" si="0"/>
        <v>0.76488636363636364</v>
      </c>
      <c r="E22" s="106">
        <v>8200</v>
      </c>
      <c r="F22" s="20">
        <v>6210</v>
      </c>
      <c r="G22" s="22">
        <f t="shared" si="1"/>
        <v>0.75731707317073171</v>
      </c>
      <c r="H22" s="106">
        <v>500</v>
      </c>
      <c r="I22" s="20">
        <v>845</v>
      </c>
      <c r="J22" s="22">
        <f t="shared" si="2"/>
        <v>1.69</v>
      </c>
      <c r="K22" s="104">
        <v>7250</v>
      </c>
      <c r="L22" s="20">
        <v>5283</v>
      </c>
      <c r="M22" s="21">
        <f t="shared" si="4"/>
        <v>0.7286896551724138</v>
      </c>
      <c r="N22" s="104">
        <v>300</v>
      </c>
      <c r="O22" s="20">
        <v>213</v>
      </c>
      <c r="P22" s="23">
        <f t="shared" si="3"/>
        <v>0.71</v>
      </c>
    </row>
    <row r="23" spans="1:17" ht="14.1" customHeight="1" x14ac:dyDescent="0.2">
      <c r="A23" s="19" t="s">
        <v>43</v>
      </c>
      <c r="B23" s="142">
        <v>4850</v>
      </c>
      <c r="C23" s="20">
        <v>2736</v>
      </c>
      <c r="D23" s="21">
        <f t="shared" si="0"/>
        <v>0.56412371134020622</v>
      </c>
      <c r="E23" s="106">
        <v>3700</v>
      </c>
      <c r="F23" s="20">
        <v>2453</v>
      </c>
      <c r="G23" s="22">
        <f t="shared" si="1"/>
        <v>0.66297297297297297</v>
      </c>
      <c r="H23" s="106">
        <v>375</v>
      </c>
      <c r="I23" s="20">
        <v>341</v>
      </c>
      <c r="J23" s="22">
        <f t="shared" si="2"/>
        <v>0.90933333333333333</v>
      </c>
      <c r="K23" s="104">
        <v>4400</v>
      </c>
      <c r="L23" s="20">
        <v>2031</v>
      </c>
      <c r="M23" s="21">
        <f t="shared" si="4"/>
        <v>0.46159090909090911</v>
      </c>
      <c r="N23" s="104">
        <v>180</v>
      </c>
      <c r="O23" s="20">
        <v>133</v>
      </c>
      <c r="P23" s="23">
        <f t="shared" si="3"/>
        <v>0.73888888888888893</v>
      </c>
    </row>
    <row r="24" spans="1:17" ht="14.1" customHeight="1" x14ac:dyDescent="0.2">
      <c r="A24" s="19" t="s">
        <v>44</v>
      </c>
      <c r="B24" s="142">
        <v>8250</v>
      </c>
      <c r="C24" s="20">
        <v>5381</v>
      </c>
      <c r="D24" s="21">
        <f t="shared" si="0"/>
        <v>0.65224242424242429</v>
      </c>
      <c r="E24" s="106">
        <v>7000</v>
      </c>
      <c r="F24" s="20">
        <v>4707</v>
      </c>
      <c r="G24" s="22">
        <f t="shared" si="1"/>
        <v>0.67242857142857138</v>
      </c>
      <c r="H24" s="106">
        <v>575</v>
      </c>
      <c r="I24" s="20">
        <v>555</v>
      </c>
      <c r="J24" s="22">
        <f t="shared" si="2"/>
        <v>0.9652173913043478</v>
      </c>
      <c r="K24" s="104">
        <v>5500</v>
      </c>
      <c r="L24" s="20">
        <v>3628</v>
      </c>
      <c r="M24" s="21">
        <f t="shared" si="4"/>
        <v>0.65963636363636369</v>
      </c>
      <c r="N24" s="104">
        <v>250</v>
      </c>
      <c r="O24" s="20">
        <v>132</v>
      </c>
      <c r="P24" s="23">
        <f t="shared" si="3"/>
        <v>0.52800000000000002</v>
      </c>
    </row>
    <row r="25" spans="1:17" ht="14.1" customHeight="1" x14ac:dyDescent="0.2">
      <c r="A25" s="19" t="s">
        <v>45</v>
      </c>
      <c r="B25" s="143">
        <v>9660</v>
      </c>
      <c r="C25" s="20">
        <v>5701</v>
      </c>
      <c r="D25" s="21">
        <f t="shared" si="0"/>
        <v>0.59016563146997925</v>
      </c>
      <c r="E25" s="106">
        <v>9400</v>
      </c>
      <c r="F25" s="20">
        <v>5344</v>
      </c>
      <c r="G25" s="22">
        <f t="shared" si="1"/>
        <v>0.56851063829787229</v>
      </c>
      <c r="H25" s="106">
        <v>800</v>
      </c>
      <c r="I25" s="20">
        <v>731</v>
      </c>
      <c r="J25" s="22">
        <f t="shared" si="2"/>
        <v>0.91374999999999995</v>
      </c>
      <c r="K25" s="104">
        <v>8000</v>
      </c>
      <c r="L25" s="20">
        <v>4322</v>
      </c>
      <c r="M25" s="21">
        <f t="shared" si="4"/>
        <v>0.54025000000000001</v>
      </c>
      <c r="N25" s="104">
        <v>300</v>
      </c>
      <c r="O25" s="20">
        <v>186</v>
      </c>
      <c r="P25" s="23">
        <f t="shared" si="3"/>
        <v>0.62</v>
      </c>
    </row>
    <row r="26" spans="1:17" x14ac:dyDescent="0.2">
      <c r="A26" s="19" t="s">
        <v>46</v>
      </c>
      <c r="B26" s="112" t="s">
        <v>47</v>
      </c>
      <c r="C26" s="104">
        <v>759</v>
      </c>
      <c r="D26" s="21" t="s">
        <v>47</v>
      </c>
      <c r="E26" s="106" t="s">
        <v>47</v>
      </c>
      <c r="F26" s="107">
        <v>736</v>
      </c>
      <c r="G26" s="22" t="s">
        <v>47</v>
      </c>
      <c r="H26" s="106" t="s">
        <v>47</v>
      </c>
      <c r="I26" s="107">
        <v>33</v>
      </c>
      <c r="J26" s="22" t="s">
        <v>47</v>
      </c>
      <c r="K26" s="104" t="s">
        <v>47</v>
      </c>
      <c r="L26" s="104">
        <v>308</v>
      </c>
      <c r="M26" s="21" t="s">
        <v>47</v>
      </c>
      <c r="N26" s="104" t="s">
        <v>47</v>
      </c>
      <c r="O26" s="104">
        <v>27</v>
      </c>
      <c r="P26" s="23" t="s">
        <v>47</v>
      </c>
    </row>
    <row r="27" spans="1:17" ht="13.5" thickBot="1" x14ac:dyDescent="0.25">
      <c r="A27" s="24" t="s">
        <v>48</v>
      </c>
      <c r="B27" s="115">
        <f>SUM(B10:B26)</f>
        <v>139038</v>
      </c>
      <c r="C27" s="105">
        <v>75698</v>
      </c>
      <c r="D27" s="25">
        <f>C27/B27</f>
        <v>0.54444108804787184</v>
      </c>
      <c r="E27" s="105">
        <f>SUM(E10:E26)</f>
        <v>125208</v>
      </c>
      <c r="F27" s="105">
        <v>67764</v>
      </c>
      <c r="G27" s="26">
        <f>F27/E27</f>
        <v>0.54121142419014756</v>
      </c>
      <c r="H27" s="105">
        <f>SUM(H10:H26)</f>
        <v>10078</v>
      </c>
      <c r="I27" s="105">
        <v>9523</v>
      </c>
      <c r="J27" s="26">
        <f>I27/H27</f>
        <v>0.94492954951379238</v>
      </c>
      <c r="K27" s="105">
        <f>SUM(K10:K26)</f>
        <v>92171</v>
      </c>
      <c r="L27" s="105">
        <v>44169</v>
      </c>
      <c r="M27" s="25">
        <f>L27/K27</f>
        <v>0.47920712588558223</v>
      </c>
      <c r="N27" s="105">
        <f>SUM(N10:N26)</f>
        <v>4212</v>
      </c>
      <c r="O27" s="105">
        <v>2519</v>
      </c>
      <c r="P27" s="27">
        <f>O27/N27</f>
        <v>0.59805318138651475</v>
      </c>
    </row>
    <row r="28" spans="1:17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58" t="s">
        <v>51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32"/>
    </row>
    <row r="31" spans="1:17" ht="12.75" customHeight="1" x14ac:dyDescent="0.2">
      <c r="A31" s="158" t="s">
        <v>52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32"/>
    </row>
    <row r="32" spans="1:17" x14ac:dyDescent="0.2">
      <c r="A32" s="162" t="s">
        <v>53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"/>
    </row>
  </sheetData>
  <mergeCells count="17">
    <mergeCell ref="A1:P1"/>
    <mergeCell ref="A2:P2"/>
    <mergeCell ref="A3:P3"/>
    <mergeCell ref="K7:M7"/>
    <mergeCell ref="N7:P7"/>
    <mergeCell ref="B7:D7"/>
    <mergeCell ref="H7:J7"/>
    <mergeCell ref="A5:P5"/>
    <mergeCell ref="E7:G7"/>
    <mergeCell ref="B8:D8"/>
    <mergeCell ref="H8:J8"/>
    <mergeCell ref="A30:P30"/>
    <mergeCell ref="E8:G8"/>
    <mergeCell ref="A32:P32"/>
    <mergeCell ref="K8:M8"/>
    <mergeCell ref="A31:P31"/>
    <mergeCell ref="N8:P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topLeftCell="A8" zoomScale="150" zoomScaleNormal="150" workbookViewId="0">
      <selection activeCell="D21" sqref="D21"/>
    </sheetView>
  </sheetViews>
  <sheetFormatPr defaultColWidth="9.140625" defaultRowHeight="12.75" x14ac:dyDescent="0.2"/>
  <cols>
    <col min="1" max="1" width="21.85546875" style="11" customWidth="1"/>
    <col min="2" max="2" width="10.140625" style="11" customWidth="1"/>
    <col min="3" max="4" width="7.42578125" style="11" customWidth="1"/>
    <col min="5" max="5" width="11" style="11" customWidth="1"/>
    <col min="6" max="6" width="7.7109375" style="11" customWidth="1"/>
    <col min="7" max="7" width="10.85546875" style="11" customWidth="1"/>
    <col min="8" max="8" width="6.85546875" style="11" customWidth="1"/>
    <col min="9" max="9" width="9.5703125" style="11" customWidth="1"/>
    <col min="10" max="10" width="7" style="11" customWidth="1"/>
    <col min="11" max="11" width="8.140625" style="11" customWidth="1"/>
    <col min="12" max="12" width="6.85546875" style="11" customWidth="1"/>
    <col min="13" max="16384" width="9.140625" style="11"/>
  </cols>
  <sheetData>
    <row r="1" spans="1:16" ht="18.75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6" ht="15.75" x14ac:dyDescent="0.25">
      <c r="A2" s="154" t="str">
        <f>'1. Plan vs Actual'!A2</f>
        <v>OSCCAR Summary by Workforce Area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26"/>
      <c r="N2" s="126"/>
      <c r="O2" s="126"/>
      <c r="P2" s="126"/>
    </row>
    <row r="3" spans="1:16" ht="15.75" x14ac:dyDescent="0.25">
      <c r="A3" s="154" t="str">
        <f>'1. Plan vs Actual'!A3</f>
        <v>FY26 Quarter Ending December 31, 2025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26"/>
      <c r="N3" s="126"/>
      <c r="O3" s="126"/>
      <c r="P3" s="126"/>
    </row>
    <row r="5" spans="1:16" ht="18.75" x14ac:dyDescent="0.3">
      <c r="A5" s="164" t="s">
        <v>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8"/>
    </row>
    <row r="6" spans="1:16" ht="6.75" customHeight="1" thickBot="1" x14ac:dyDescent="0.25"/>
    <row r="7" spans="1:16" ht="13.5" thickTop="1" x14ac:dyDescent="0.2">
      <c r="A7" s="174" t="s">
        <v>16</v>
      </c>
      <c r="B7" s="168" t="s">
        <v>17</v>
      </c>
      <c r="C7" s="168" t="s">
        <v>18</v>
      </c>
      <c r="D7" s="168"/>
      <c r="E7" s="170" t="s">
        <v>54</v>
      </c>
      <c r="F7" s="170"/>
      <c r="G7" s="170"/>
      <c r="H7" s="170"/>
      <c r="I7" s="170"/>
      <c r="J7" s="170"/>
      <c r="K7" s="170"/>
      <c r="L7" s="171"/>
    </row>
    <row r="8" spans="1:16" x14ac:dyDescent="0.2">
      <c r="A8" s="175"/>
      <c r="B8" s="172"/>
      <c r="C8" s="172"/>
      <c r="D8" s="172"/>
      <c r="E8" s="172" t="s">
        <v>19</v>
      </c>
      <c r="F8" s="172"/>
      <c r="G8" s="172" t="s">
        <v>20</v>
      </c>
      <c r="H8" s="172"/>
      <c r="I8" s="172" t="s">
        <v>21</v>
      </c>
      <c r="J8" s="172"/>
      <c r="K8" s="172" t="s">
        <v>55</v>
      </c>
      <c r="L8" s="173"/>
    </row>
    <row r="9" spans="1:16" s="29" customFormat="1" ht="38.25" x14ac:dyDescent="0.2">
      <c r="A9" s="28"/>
      <c r="B9" s="129" t="s">
        <v>22</v>
      </c>
      <c r="C9" s="129" t="s">
        <v>56</v>
      </c>
      <c r="D9" s="129" t="s">
        <v>57</v>
      </c>
      <c r="E9" s="129" t="s">
        <v>58</v>
      </c>
      <c r="F9" s="129" t="s">
        <v>57</v>
      </c>
      <c r="G9" s="129" t="s">
        <v>59</v>
      </c>
      <c r="H9" s="129" t="s">
        <v>57</v>
      </c>
      <c r="I9" s="129" t="s">
        <v>60</v>
      </c>
      <c r="J9" s="129" t="s">
        <v>57</v>
      </c>
      <c r="K9" s="129" t="s">
        <v>26</v>
      </c>
      <c r="L9" s="18" t="s">
        <v>57</v>
      </c>
    </row>
    <row r="10" spans="1:16" ht="14.1" customHeight="1" x14ac:dyDescent="0.2">
      <c r="A10" s="19" t="s">
        <v>30</v>
      </c>
      <c r="B10" s="30">
        <f>'1. Plan vs Actual'!C10</f>
        <v>2384</v>
      </c>
      <c r="C10" s="20">
        <v>1361</v>
      </c>
      <c r="D10" s="21">
        <f>C10/B10</f>
        <v>0.57088926174496646</v>
      </c>
      <c r="E10" s="20">
        <f>'1. Plan vs Actual'!F10</f>
        <v>2185</v>
      </c>
      <c r="F10" s="21">
        <f>E10/B10</f>
        <v>0.91652684563758391</v>
      </c>
      <c r="G10" s="20">
        <f>'1. Plan vs Actual'!I10</f>
        <v>268</v>
      </c>
      <c r="H10" s="21">
        <f>G10/B10</f>
        <v>0.11241610738255034</v>
      </c>
      <c r="I10" s="30">
        <f>'1. Plan vs Actual'!L10</f>
        <v>1360</v>
      </c>
      <c r="J10" s="21">
        <f>I10/B10</f>
        <v>0.57046979865771807</v>
      </c>
      <c r="K10" s="20">
        <f>'1. Plan vs Actual'!O10</f>
        <v>90</v>
      </c>
      <c r="L10" s="23">
        <f>K10/B10</f>
        <v>3.7751677852348994E-2</v>
      </c>
    </row>
    <row r="11" spans="1:16" ht="14.1" customHeight="1" x14ac:dyDescent="0.2">
      <c r="A11" s="19" t="s">
        <v>31</v>
      </c>
      <c r="B11" s="30">
        <f>'1. Plan vs Actual'!C11</f>
        <v>9329</v>
      </c>
      <c r="C11" s="20">
        <v>7199</v>
      </c>
      <c r="D11" s="21">
        <f t="shared" ref="D11:D27" si="0">C11/B11</f>
        <v>0.7716797084360596</v>
      </c>
      <c r="E11" s="20">
        <f>'1. Plan vs Actual'!F11</f>
        <v>8400</v>
      </c>
      <c r="F11" s="21">
        <f t="shared" ref="F11:F27" si="1">E11/B11</f>
        <v>0.90041805123807483</v>
      </c>
      <c r="G11" s="20">
        <f>'1. Plan vs Actual'!I11</f>
        <v>1139</v>
      </c>
      <c r="H11" s="21">
        <f t="shared" ref="H11:H27" si="2">G11/B11</f>
        <v>0.12209240004287705</v>
      </c>
      <c r="I11" s="30">
        <f>'1. Plan vs Actual'!L11</f>
        <v>5800</v>
      </c>
      <c r="J11" s="21">
        <f t="shared" ref="J11:J27" si="3">I11/B11</f>
        <v>0.62171722585486122</v>
      </c>
      <c r="K11" s="20">
        <f>'1. Plan vs Actual'!O11</f>
        <v>190</v>
      </c>
      <c r="L11" s="23">
        <f t="shared" ref="L11:L27" si="4">K11/B11</f>
        <v>2.0366598778004074E-2</v>
      </c>
    </row>
    <row r="12" spans="1:16" ht="14.1" customHeight="1" x14ac:dyDescent="0.2">
      <c r="A12" s="19" t="s">
        <v>32</v>
      </c>
      <c r="B12" s="30">
        <f>'1. Plan vs Actual'!C12</f>
        <v>5001</v>
      </c>
      <c r="C12" s="20">
        <v>3439</v>
      </c>
      <c r="D12" s="21">
        <f t="shared" si="0"/>
        <v>0.68766246750649873</v>
      </c>
      <c r="E12" s="20">
        <f>'1. Plan vs Actual'!F12</f>
        <v>4653</v>
      </c>
      <c r="F12" s="21">
        <f t="shared" si="1"/>
        <v>0.93041391721655664</v>
      </c>
      <c r="G12" s="20">
        <f>'1. Plan vs Actual'!I12</f>
        <v>810</v>
      </c>
      <c r="H12" s="21">
        <f t="shared" si="2"/>
        <v>0.16196760647870426</v>
      </c>
      <c r="I12" s="30">
        <f>'1. Plan vs Actual'!L12</f>
        <v>3470</v>
      </c>
      <c r="J12" s="21">
        <f t="shared" si="3"/>
        <v>0.69386122775444914</v>
      </c>
      <c r="K12" s="20">
        <f>'1. Plan vs Actual'!O12</f>
        <v>194</v>
      </c>
      <c r="L12" s="23">
        <f t="shared" si="4"/>
        <v>3.8792241551689664E-2</v>
      </c>
    </row>
    <row r="13" spans="1:16" ht="14.1" customHeight="1" x14ac:dyDescent="0.2">
      <c r="A13" s="19" t="s">
        <v>33</v>
      </c>
      <c r="B13" s="30">
        <f>'1. Plan vs Actual'!C13</f>
        <v>4703</v>
      </c>
      <c r="C13" s="20">
        <v>3180</v>
      </c>
      <c r="D13" s="21">
        <f t="shared" si="0"/>
        <v>0.67616415054220713</v>
      </c>
      <c r="E13" s="20">
        <f>'1. Plan vs Actual'!F13</f>
        <v>4350</v>
      </c>
      <c r="F13" s="21">
        <f t="shared" si="1"/>
        <v>0.92494152668509466</v>
      </c>
      <c r="G13" s="20">
        <f>'1. Plan vs Actual'!I13</f>
        <v>442</v>
      </c>
      <c r="H13" s="21">
        <f t="shared" si="2"/>
        <v>9.3982564320646389E-2</v>
      </c>
      <c r="I13" s="30">
        <f>'1. Plan vs Actual'!L13</f>
        <v>3096</v>
      </c>
      <c r="J13" s="21">
        <f t="shared" si="3"/>
        <v>0.65830321071656395</v>
      </c>
      <c r="K13" s="20">
        <f>'1. Plan vs Actual'!O13</f>
        <v>103</v>
      </c>
      <c r="L13" s="23">
        <f t="shared" si="4"/>
        <v>2.1900914310014886E-2</v>
      </c>
    </row>
    <row r="14" spans="1:16" ht="14.1" customHeight="1" x14ac:dyDescent="0.2">
      <c r="A14" s="19" t="s">
        <v>34</v>
      </c>
      <c r="B14" s="30">
        <f>'1. Plan vs Actual'!C14</f>
        <v>1775</v>
      </c>
      <c r="C14" s="20">
        <v>1032</v>
      </c>
      <c r="D14" s="21">
        <f t="shared" si="0"/>
        <v>0.58140845070422531</v>
      </c>
      <c r="E14" s="20">
        <f>'1. Plan vs Actual'!F14</f>
        <v>1639</v>
      </c>
      <c r="F14" s="21">
        <f t="shared" si="1"/>
        <v>0.92338028169014086</v>
      </c>
      <c r="G14" s="20">
        <f>'1. Plan vs Actual'!I14</f>
        <v>191</v>
      </c>
      <c r="H14" s="21">
        <f t="shared" si="2"/>
        <v>0.1076056338028169</v>
      </c>
      <c r="I14" s="30">
        <f>'1. Plan vs Actual'!L14</f>
        <v>1177</v>
      </c>
      <c r="J14" s="21">
        <f t="shared" si="3"/>
        <v>0.66309859154929573</v>
      </c>
      <c r="K14" s="20">
        <f>'1. Plan vs Actual'!O14</f>
        <v>79</v>
      </c>
      <c r="L14" s="23">
        <f t="shared" si="4"/>
        <v>4.4507042253521124E-2</v>
      </c>
    </row>
    <row r="15" spans="1:16" ht="14.1" customHeight="1" x14ac:dyDescent="0.2">
      <c r="A15" s="19" t="s">
        <v>35</v>
      </c>
      <c r="B15" s="30">
        <f>'1. Plan vs Actual'!C15</f>
        <v>6061</v>
      </c>
      <c r="C15" s="20">
        <v>4027</v>
      </c>
      <c r="D15" s="21">
        <f t="shared" si="0"/>
        <v>0.66441181323213994</v>
      </c>
      <c r="E15" s="20">
        <f>'1. Plan vs Actual'!F15</f>
        <v>5637</v>
      </c>
      <c r="F15" s="21">
        <f t="shared" si="1"/>
        <v>0.93004454710443818</v>
      </c>
      <c r="G15" s="20">
        <f>'1. Plan vs Actual'!I15</f>
        <v>854</v>
      </c>
      <c r="H15" s="21">
        <f t="shared" si="2"/>
        <v>0.14090084144530607</v>
      </c>
      <c r="I15" s="30">
        <f>'1. Plan vs Actual'!L15</f>
        <v>4241</v>
      </c>
      <c r="J15" s="21">
        <f t="shared" si="3"/>
        <v>0.69971951823131495</v>
      </c>
      <c r="K15" s="20">
        <f>'1. Plan vs Actual'!O15</f>
        <v>239</v>
      </c>
      <c r="L15" s="23">
        <f t="shared" si="4"/>
        <v>3.9432436891602043E-2</v>
      </c>
    </row>
    <row r="16" spans="1:16" ht="14.1" customHeight="1" x14ac:dyDescent="0.2">
      <c r="A16" s="19" t="s">
        <v>36</v>
      </c>
      <c r="B16" s="30">
        <f>'1. Plan vs Actual'!C16</f>
        <v>2078</v>
      </c>
      <c r="C16" s="20">
        <v>1373</v>
      </c>
      <c r="D16" s="21">
        <f t="shared" si="0"/>
        <v>0.6607314725697786</v>
      </c>
      <c r="E16" s="20">
        <f>'1. Plan vs Actual'!F16</f>
        <v>1841</v>
      </c>
      <c r="F16" s="21">
        <f t="shared" si="1"/>
        <v>0.88594802694898944</v>
      </c>
      <c r="G16" s="20">
        <f>'1. Plan vs Actual'!I16</f>
        <v>294</v>
      </c>
      <c r="H16" s="21">
        <f t="shared" si="2"/>
        <v>0.14148219441770934</v>
      </c>
      <c r="I16" s="30">
        <f>'1. Plan vs Actual'!L16</f>
        <v>1264</v>
      </c>
      <c r="J16" s="21">
        <f t="shared" si="3"/>
        <v>0.60827718960538979</v>
      </c>
      <c r="K16" s="20">
        <f>'1. Plan vs Actual'!O16</f>
        <v>75</v>
      </c>
      <c r="L16" s="23">
        <f t="shared" si="4"/>
        <v>3.6092396535129932E-2</v>
      </c>
    </row>
    <row r="17" spans="1:16" ht="14.1" customHeight="1" x14ac:dyDescent="0.2">
      <c r="A17" s="19" t="s">
        <v>37</v>
      </c>
      <c r="B17" s="30">
        <f>'1. Plan vs Actual'!C17</f>
        <v>6725</v>
      </c>
      <c r="C17" s="20">
        <v>4087</v>
      </c>
      <c r="D17" s="21">
        <f t="shared" si="0"/>
        <v>0.60773234200743498</v>
      </c>
      <c r="E17" s="20">
        <f>'1. Plan vs Actual'!F17</f>
        <v>5933</v>
      </c>
      <c r="F17" s="21">
        <f t="shared" si="1"/>
        <v>0.88223048327137543</v>
      </c>
      <c r="G17" s="20">
        <f>'1. Plan vs Actual'!I17</f>
        <v>698</v>
      </c>
      <c r="H17" s="21">
        <f t="shared" si="2"/>
        <v>0.10379182156133829</v>
      </c>
      <c r="I17" s="30">
        <f>'1. Plan vs Actual'!L17</f>
        <v>4147</v>
      </c>
      <c r="J17" s="21">
        <f t="shared" si="3"/>
        <v>0.6166542750929368</v>
      </c>
      <c r="K17" s="20">
        <f>'1. Plan vs Actual'!O17</f>
        <v>171</v>
      </c>
      <c r="L17" s="23">
        <f t="shared" si="4"/>
        <v>2.5427509293680296E-2</v>
      </c>
    </row>
    <row r="18" spans="1:16" ht="14.1" customHeight="1" x14ac:dyDescent="0.2">
      <c r="A18" s="19" t="s">
        <v>38</v>
      </c>
      <c r="B18" s="30">
        <f>'1. Plan vs Actual'!C18</f>
        <v>2365</v>
      </c>
      <c r="C18" s="20">
        <v>1217</v>
      </c>
      <c r="D18" s="21">
        <f t="shared" si="0"/>
        <v>0.51458773784355183</v>
      </c>
      <c r="E18" s="20">
        <f>'1. Plan vs Actual'!F18</f>
        <v>2062</v>
      </c>
      <c r="F18" s="21">
        <f t="shared" si="1"/>
        <v>0.87188160676532767</v>
      </c>
      <c r="G18" s="20">
        <f>'1. Plan vs Actual'!I18</f>
        <v>281</v>
      </c>
      <c r="H18" s="21">
        <f t="shared" si="2"/>
        <v>0.11881606765327696</v>
      </c>
      <c r="I18" s="30">
        <f>'1. Plan vs Actual'!L18</f>
        <v>1197</v>
      </c>
      <c r="J18" s="21">
        <f t="shared" si="3"/>
        <v>0.50613107822410153</v>
      </c>
      <c r="K18" s="20">
        <f>'1. Plan vs Actual'!O18</f>
        <v>138</v>
      </c>
      <c r="L18" s="23">
        <f t="shared" si="4"/>
        <v>5.8350951374207191E-2</v>
      </c>
    </row>
    <row r="19" spans="1:16" ht="14.1" customHeight="1" x14ac:dyDescent="0.2">
      <c r="A19" s="19" t="s">
        <v>39</v>
      </c>
      <c r="B19" s="30">
        <f>'1. Plan vs Actual'!C19</f>
        <v>12419</v>
      </c>
      <c r="C19" s="20">
        <v>6653</v>
      </c>
      <c r="D19" s="21">
        <f t="shared" si="0"/>
        <v>0.53571140993638777</v>
      </c>
      <c r="E19" s="20">
        <f>'1. Plan vs Actual'!F19</f>
        <v>11445</v>
      </c>
      <c r="F19" s="21">
        <f t="shared" si="1"/>
        <v>0.92157178516788796</v>
      </c>
      <c r="G19" s="20">
        <f>'1. Plan vs Actual'!I19</f>
        <v>1253</v>
      </c>
      <c r="H19" s="21">
        <f t="shared" si="2"/>
        <v>0.10089379177067397</v>
      </c>
      <c r="I19" s="30">
        <f>'1. Plan vs Actual'!L19</f>
        <v>5968</v>
      </c>
      <c r="J19" s="21">
        <f t="shared" si="3"/>
        <v>0.48055398985425557</v>
      </c>
      <c r="K19" s="20">
        <f>'1. Plan vs Actual'!O19</f>
        <v>287</v>
      </c>
      <c r="L19" s="23">
        <f t="shared" si="4"/>
        <v>2.3109751187696273E-2</v>
      </c>
    </row>
    <row r="20" spans="1:16" ht="14.1" customHeight="1" x14ac:dyDescent="0.2">
      <c r="A20" s="19" t="s">
        <v>40</v>
      </c>
      <c r="B20" s="30">
        <f>'1. Plan vs Actual'!C20</f>
        <v>3698</v>
      </c>
      <c r="C20" s="20">
        <v>2281</v>
      </c>
      <c r="D20" s="21">
        <f t="shared" si="0"/>
        <v>0.61681990265008113</v>
      </c>
      <c r="E20" s="20">
        <f>'1. Plan vs Actual'!F20</f>
        <v>3397</v>
      </c>
      <c r="F20" s="21">
        <f t="shared" si="1"/>
        <v>0.91860465116279066</v>
      </c>
      <c r="G20" s="20">
        <f>'1. Plan vs Actual'!I20</f>
        <v>343</v>
      </c>
      <c r="H20" s="21">
        <f t="shared" si="2"/>
        <v>9.2752839372633858E-2</v>
      </c>
      <c r="I20" s="30">
        <f>'1. Plan vs Actual'!L20</f>
        <v>2566</v>
      </c>
      <c r="J20" s="21">
        <f t="shared" si="3"/>
        <v>0.69388858842617629</v>
      </c>
      <c r="K20" s="20">
        <f>'1. Plan vs Actual'!O20</f>
        <v>95</v>
      </c>
      <c r="L20" s="23">
        <f t="shared" si="4"/>
        <v>2.5689561925365062E-2</v>
      </c>
    </row>
    <row r="21" spans="1:16" ht="14.1" customHeight="1" x14ac:dyDescent="0.2">
      <c r="A21" s="19" t="s">
        <v>41</v>
      </c>
      <c r="B21" s="30">
        <f>'1. Plan vs Actual'!C21</f>
        <v>8131</v>
      </c>
      <c r="C21" s="20">
        <v>6459</v>
      </c>
      <c r="D21" s="21">
        <f t="shared" si="0"/>
        <v>0.79436723650227525</v>
      </c>
      <c r="E21" s="20">
        <f>'1. Plan vs Actual'!F21</f>
        <v>7610</v>
      </c>
      <c r="F21" s="21">
        <f t="shared" si="1"/>
        <v>0.93592424056081658</v>
      </c>
      <c r="G21" s="20">
        <f>'1. Plan vs Actual'!I21</f>
        <v>1119</v>
      </c>
      <c r="H21" s="21">
        <f t="shared" si="2"/>
        <v>0.13762144877628829</v>
      </c>
      <c r="I21" s="30">
        <f>'1. Plan vs Actual'!L21</f>
        <v>6304</v>
      </c>
      <c r="J21" s="21">
        <f t="shared" si="3"/>
        <v>0.7753043906038618</v>
      </c>
      <c r="K21" s="20">
        <f>'1. Plan vs Actual'!O21</f>
        <v>211</v>
      </c>
      <c r="L21" s="23">
        <f t="shared" si="4"/>
        <v>2.5950067642356415E-2</v>
      </c>
    </row>
    <row r="22" spans="1:16" ht="14.1" customHeight="1" x14ac:dyDescent="0.2">
      <c r="A22" s="19" t="s">
        <v>42</v>
      </c>
      <c r="B22" s="30">
        <f>'1. Plan vs Actual'!C22</f>
        <v>6731</v>
      </c>
      <c r="C22" s="20">
        <v>5209</v>
      </c>
      <c r="D22" s="21">
        <f t="shared" si="0"/>
        <v>0.77388203833011437</v>
      </c>
      <c r="E22" s="20">
        <f>'1. Plan vs Actual'!F22</f>
        <v>6210</v>
      </c>
      <c r="F22" s="21">
        <f t="shared" si="1"/>
        <v>0.92259693953350175</v>
      </c>
      <c r="G22" s="20">
        <f>'1. Plan vs Actual'!I22</f>
        <v>845</v>
      </c>
      <c r="H22" s="21">
        <f t="shared" si="2"/>
        <v>0.12553855296389838</v>
      </c>
      <c r="I22" s="30">
        <f>'1. Plan vs Actual'!L22</f>
        <v>5283</v>
      </c>
      <c r="J22" s="21">
        <f t="shared" si="3"/>
        <v>0.78487594711038478</v>
      </c>
      <c r="K22" s="20">
        <f>'1. Plan vs Actual'!O22</f>
        <v>213</v>
      </c>
      <c r="L22" s="23">
        <f t="shared" si="4"/>
        <v>3.1644629326994501E-2</v>
      </c>
    </row>
    <row r="23" spans="1:16" ht="14.1" customHeight="1" x14ac:dyDescent="0.2">
      <c r="A23" s="19" t="s">
        <v>43</v>
      </c>
      <c r="B23" s="30">
        <f>'1. Plan vs Actual'!C23</f>
        <v>2736</v>
      </c>
      <c r="C23" s="20">
        <v>1828</v>
      </c>
      <c r="D23" s="21">
        <f t="shared" si="0"/>
        <v>0.66812865497076024</v>
      </c>
      <c r="E23" s="20">
        <f>'1. Plan vs Actual'!F23</f>
        <v>2453</v>
      </c>
      <c r="F23" s="21">
        <f t="shared" si="1"/>
        <v>0.89656432748538006</v>
      </c>
      <c r="G23" s="20">
        <f>'1. Plan vs Actual'!I23</f>
        <v>341</v>
      </c>
      <c r="H23" s="21">
        <f t="shared" si="2"/>
        <v>0.12463450292397661</v>
      </c>
      <c r="I23" s="30">
        <f>'1. Plan vs Actual'!L23</f>
        <v>2031</v>
      </c>
      <c r="J23" s="21">
        <f t="shared" si="3"/>
        <v>0.74232456140350878</v>
      </c>
      <c r="K23" s="20">
        <f>'1. Plan vs Actual'!O23</f>
        <v>133</v>
      </c>
      <c r="L23" s="23">
        <f t="shared" si="4"/>
        <v>4.8611111111111112E-2</v>
      </c>
    </row>
    <row r="24" spans="1:16" ht="14.1" customHeight="1" x14ac:dyDescent="0.2">
      <c r="A24" s="19" t="s">
        <v>44</v>
      </c>
      <c r="B24" s="30">
        <f>'1. Plan vs Actual'!C24</f>
        <v>5381</v>
      </c>
      <c r="C24" s="20">
        <v>3721</v>
      </c>
      <c r="D24" s="21">
        <f t="shared" si="0"/>
        <v>0.69150715480393976</v>
      </c>
      <c r="E24" s="20">
        <f>'1. Plan vs Actual'!F24</f>
        <v>4707</v>
      </c>
      <c r="F24" s="21">
        <f t="shared" si="1"/>
        <v>0.8747444712878647</v>
      </c>
      <c r="G24" s="20">
        <f>'1. Plan vs Actual'!I24</f>
        <v>555</v>
      </c>
      <c r="H24" s="21">
        <f t="shared" si="2"/>
        <v>0.10314068017097194</v>
      </c>
      <c r="I24" s="30">
        <f>'1. Plan vs Actual'!L24</f>
        <v>3628</v>
      </c>
      <c r="J24" s="21">
        <f t="shared" si="3"/>
        <v>0.67422412191042558</v>
      </c>
      <c r="K24" s="20">
        <f>'1. Plan vs Actual'!O24</f>
        <v>132</v>
      </c>
      <c r="L24" s="23">
        <f t="shared" si="4"/>
        <v>2.4530756364987919E-2</v>
      </c>
    </row>
    <row r="25" spans="1:16" ht="14.1" customHeight="1" x14ac:dyDescent="0.2">
      <c r="A25" s="19" t="s">
        <v>45</v>
      </c>
      <c r="B25" s="30">
        <f>'1. Plan vs Actual'!C25</f>
        <v>5701</v>
      </c>
      <c r="C25" s="20">
        <v>3775</v>
      </c>
      <c r="D25" s="21">
        <f t="shared" si="0"/>
        <v>0.66216453253815122</v>
      </c>
      <c r="E25" s="20">
        <f>'1. Plan vs Actual'!F25</f>
        <v>5344</v>
      </c>
      <c r="F25" s="21">
        <f t="shared" si="1"/>
        <v>0.93737940712155765</v>
      </c>
      <c r="G25" s="20">
        <f>'1. Plan vs Actual'!I25</f>
        <v>731</v>
      </c>
      <c r="H25" s="21">
        <f t="shared" si="2"/>
        <v>0.12822311875109629</v>
      </c>
      <c r="I25" s="30">
        <f>'1. Plan vs Actual'!L25</f>
        <v>4322</v>
      </c>
      <c r="J25" s="21">
        <f t="shared" si="3"/>
        <v>0.75811261182248724</v>
      </c>
      <c r="K25" s="20">
        <f>'1. Plan vs Actual'!O25</f>
        <v>186</v>
      </c>
      <c r="L25" s="23">
        <f t="shared" si="4"/>
        <v>3.2625855113138043E-2</v>
      </c>
    </row>
    <row r="26" spans="1:16" x14ac:dyDescent="0.2">
      <c r="A26" s="19" t="s">
        <v>46</v>
      </c>
      <c r="B26" s="104">
        <f>'1. Plan vs Actual'!C26</f>
        <v>759</v>
      </c>
      <c r="C26" s="104">
        <v>560</v>
      </c>
      <c r="D26" s="21">
        <f t="shared" si="0"/>
        <v>0.7378129117259552</v>
      </c>
      <c r="E26" s="20">
        <f>'1. Plan vs Actual'!F26</f>
        <v>736</v>
      </c>
      <c r="F26" s="21">
        <f t="shared" si="1"/>
        <v>0.96969696969696972</v>
      </c>
      <c r="G26" s="20">
        <f>'1. Plan vs Actual'!I26</f>
        <v>33</v>
      </c>
      <c r="H26" s="21">
        <f t="shared" si="2"/>
        <v>4.3478260869565216E-2</v>
      </c>
      <c r="I26" s="104">
        <f>'1. Plan vs Actual'!L26</f>
        <v>308</v>
      </c>
      <c r="J26" s="21">
        <f t="shared" si="3"/>
        <v>0.40579710144927539</v>
      </c>
      <c r="K26" s="104">
        <f>'1. Plan vs Actual'!O26</f>
        <v>27</v>
      </c>
      <c r="L26" s="23">
        <f t="shared" si="4"/>
        <v>3.5573122529644272E-2</v>
      </c>
      <c r="M26" s="150"/>
    </row>
    <row r="27" spans="1:16" ht="13.5" thickBot="1" x14ac:dyDescent="0.25">
      <c r="A27" s="24" t="s">
        <v>48</v>
      </c>
      <c r="B27" s="105">
        <f>'1. Plan vs Actual'!C27</f>
        <v>75698</v>
      </c>
      <c r="C27" s="105">
        <v>53337</v>
      </c>
      <c r="D27" s="25">
        <f t="shared" si="0"/>
        <v>0.70460249940553255</v>
      </c>
      <c r="E27" s="31">
        <f>'1. Plan vs Actual'!F27</f>
        <v>67764</v>
      </c>
      <c r="F27" s="25">
        <f t="shared" si="1"/>
        <v>0.89518877645380324</v>
      </c>
      <c r="G27" s="31">
        <f>'1. Plan vs Actual'!I27</f>
        <v>9523</v>
      </c>
      <c r="H27" s="25">
        <f t="shared" si="2"/>
        <v>0.12580253111046527</v>
      </c>
      <c r="I27" s="105">
        <f>+'1. Plan vs Actual'!L27</f>
        <v>44169</v>
      </c>
      <c r="J27" s="25">
        <f t="shared" si="3"/>
        <v>0.58348965626568738</v>
      </c>
      <c r="K27" s="105">
        <f>+'1. Plan vs Actual'!O27</f>
        <v>2519</v>
      </c>
      <c r="L27" s="27">
        <f t="shared" si="4"/>
        <v>3.3276969008428227E-2</v>
      </c>
    </row>
    <row r="28" spans="1:16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58" t="s">
        <v>51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pans="1:16" ht="12.75" customHeight="1" x14ac:dyDescent="0.2">
      <c r="A31" s="158" t="s">
        <v>52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</row>
    <row r="32" spans="1:16" x14ac:dyDescent="0.2">
      <c r="A32" s="162" t="s">
        <v>53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topLeftCell="A8" zoomScale="150" zoomScaleNormal="150" workbookViewId="0">
      <selection activeCell="M20" sqref="M20"/>
    </sheetView>
  </sheetViews>
  <sheetFormatPr defaultColWidth="9.140625" defaultRowHeight="12.75" x14ac:dyDescent="0.2"/>
  <cols>
    <col min="1" max="1" width="20.85546875" style="11" customWidth="1"/>
    <col min="2" max="2" width="10.7109375" style="11" customWidth="1"/>
    <col min="3" max="3" width="10.42578125" style="11" customWidth="1"/>
    <col min="4" max="4" width="10.7109375" style="11" customWidth="1"/>
    <col min="5" max="5" width="9.85546875" style="11" customWidth="1"/>
    <col min="6" max="6" width="9.140625" style="11"/>
    <col min="7" max="7" width="11.7109375" style="11" customWidth="1"/>
    <col min="8" max="8" width="10" style="11" customWidth="1"/>
    <col min="9" max="9" width="9.140625" style="11"/>
    <col min="10" max="10" width="11.85546875" style="11" customWidth="1"/>
    <col min="11" max="16384" width="9.140625" style="11"/>
  </cols>
  <sheetData>
    <row r="1" spans="1:10" ht="18.75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5.75" x14ac:dyDescent="0.25">
      <c r="A2" s="154" t="str">
        <f>'1. Plan vs Actual'!A2</f>
        <v>OSCCAR Summary by Workforce Area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75" x14ac:dyDescent="0.25">
      <c r="A3" s="154" t="str">
        <f>'1. Plan vs Actual'!A3</f>
        <v>FY26 Quarter Ending December 31, 2025</v>
      </c>
      <c r="B3" s="176"/>
      <c r="C3" s="176"/>
      <c r="D3" s="176"/>
      <c r="E3" s="176"/>
      <c r="F3" s="176"/>
      <c r="G3" s="176"/>
      <c r="H3" s="176"/>
      <c r="I3" s="176"/>
      <c r="J3" s="176"/>
    </row>
    <row r="5" spans="1:10" ht="18.75" x14ac:dyDescent="0.3">
      <c r="A5" s="164" t="s">
        <v>5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 ht="6.75" customHeight="1" thickBot="1" x14ac:dyDescent="0.25"/>
    <row r="7" spans="1:10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7" t="s">
        <v>63</v>
      </c>
    </row>
    <row r="8" spans="1:10" s="29" customFormat="1" ht="38.25" x14ac:dyDescent="0.2">
      <c r="A8" s="17"/>
      <c r="B8" s="129" t="s">
        <v>64</v>
      </c>
      <c r="C8" s="129" t="s">
        <v>65</v>
      </c>
      <c r="D8" s="129" t="s">
        <v>66</v>
      </c>
      <c r="E8" s="129" t="s">
        <v>67</v>
      </c>
      <c r="F8" s="129" t="s">
        <v>68</v>
      </c>
      <c r="G8" s="129" t="s">
        <v>69</v>
      </c>
      <c r="H8" s="129" t="s">
        <v>70</v>
      </c>
      <c r="I8" s="129" t="s">
        <v>71</v>
      </c>
      <c r="J8" s="18" t="s">
        <v>72</v>
      </c>
    </row>
    <row r="9" spans="1:10" ht="14.1" customHeight="1" x14ac:dyDescent="0.2">
      <c r="A9" s="19" t="s">
        <v>30</v>
      </c>
      <c r="B9" s="20">
        <v>1078</v>
      </c>
      <c r="C9" s="20">
        <v>1532</v>
      </c>
      <c r="D9" s="20">
        <v>1080</v>
      </c>
      <c r="E9" s="20">
        <v>695</v>
      </c>
      <c r="F9" s="20">
        <v>1384</v>
      </c>
      <c r="G9" s="20">
        <v>177</v>
      </c>
      <c r="H9" s="20">
        <v>253</v>
      </c>
      <c r="I9" s="20">
        <v>44</v>
      </c>
      <c r="J9" s="32">
        <v>3</v>
      </c>
    </row>
    <row r="10" spans="1:10" ht="14.1" customHeight="1" x14ac:dyDescent="0.2">
      <c r="A10" s="19" t="s">
        <v>31</v>
      </c>
      <c r="B10" s="20">
        <v>2730</v>
      </c>
      <c r="C10" s="20">
        <v>7116</v>
      </c>
      <c r="D10" s="20">
        <v>7035</v>
      </c>
      <c r="E10" s="20">
        <v>1328</v>
      </c>
      <c r="F10" s="20">
        <v>5784</v>
      </c>
      <c r="G10" s="20">
        <v>2103</v>
      </c>
      <c r="H10" s="20">
        <v>180</v>
      </c>
      <c r="I10" s="20">
        <v>106</v>
      </c>
      <c r="J10" s="32">
        <v>24</v>
      </c>
    </row>
    <row r="11" spans="1:10" ht="14.1" customHeight="1" x14ac:dyDescent="0.2">
      <c r="A11" s="19" t="s">
        <v>32</v>
      </c>
      <c r="B11" s="20">
        <v>2589</v>
      </c>
      <c r="C11" s="20">
        <v>3460</v>
      </c>
      <c r="D11" s="20">
        <v>2735</v>
      </c>
      <c r="E11" s="20">
        <v>776</v>
      </c>
      <c r="F11" s="20">
        <v>3429</v>
      </c>
      <c r="G11" s="20">
        <v>15</v>
      </c>
      <c r="H11" s="20">
        <v>231</v>
      </c>
      <c r="I11" s="20">
        <v>353</v>
      </c>
      <c r="J11" s="32">
        <v>1</v>
      </c>
    </row>
    <row r="12" spans="1:10" ht="14.1" customHeight="1" x14ac:dyDescent="0.2">
      <c r="A12" s="19" t="s">
        <v>33</v>
      </c>
      <c r="B12" s="20">
        <v>2113</v>
      </c>
      <c r="C12" s="20">
        <v>3626</v>
      </c>
      <c r="D12" s="20">
        <v>3118</v>
      </c>
      <c r="E12" s="20">
        <v>775</v>
      </c>
      <c r="F12" s="20">
        <v>2801</v>
      </c>
      <c r="G12" s="20">
        <v>70</v>
      </c>
      <c r="H12" s="20">
        <v>178</v>
      </c>
      <c r="I12" s="20">
        <v>69</v>
      </c>
      <c r="J12" s="32">
        <v>3</v>
      </c>
    </row>
    <row r="13" spans="1:10" ht="14.1" customHeight="1" x14ac:dyDescent="0.2">
      <c r="A13" s="19" t="s">
        <v>34</v>
      </c>
      <c r="B13" s="20">
        <v>565</v>
      </c>
      <c r="C13" s="20">
        <v>735</v>
      </c>
      <c r="D13" s="20">
        <v>793</v>
      </c>
      <c r="E13" s="20">
        <v>922</v>
      </c>
      <c r="F13" s="20">
        <v>1399</v>
      </c>
      <c r="G13" s="20">
        <v>103</v>
      </c>
      <c r="H13" s="20">
        <v>66</v>
      </c>
      <c r="I13" s="20">
        <v>43</v>
      </c>
      <c r="J13" s="32">
        <v>0</v>
      </c>
    </row>
    <row r="14" spans="1:10" ht="14.1" customHeight="1" x14ac:dyDescent="0.2">
      <c r="A14" s="19" t="s">
        <v>35</v>
      </c>
      <c r="B14" s="20">
        <v>3695</v>
      </c>
      <c r="C14" s="20">
        <v>4231</v>
      </c>
      <c r="D14" s="20">
        <v>3787</v>
      </c>
      <c r="E14" s="20">
        <v>464</v>
      </c>
      <c r="F14" s="20">
        <v>5062</v>
      </c>
      <c r="G14" s="20">
        <v>1069</v>
      </c>
      <c r="H14" s="20">
        <v>153</v>
      </c>
      <c r="I14" s="20">
        <v>256</v>
      </c>
      <c r="J14" s="32">
        <v>20</v>
      </c>
    </row>
    <row r="15" spans="1:10" ht="14.1" customHeight="1" x14ac:dyDescent="0.2">
      <c r="A15" s="19" t="s">
        <v>36</v>
      </c>
      <c r="B15" s="20">
        <v>952</v>
      </c>
      <c r="C15" s="20">
        <v>1300</v>
      </c>
      <c r="D15" s="20">
        <v>1161</v>
      </c>
      <c r="E15" s="20">
        <v>391</v>
      </c>
      <c r="F15" s="20">
        <v>1037</v>
      </c>
      <c r="G15" s="20">
        <v>21</v>
      </c>
      <c r="H15" s="20">
        <v>133</v>
      </c>
      <c r="I15" s="20">
        <v>124</v>
      </c>
      <c r="J15" s="32">
        <v>51</v>
      </c>
    </row>
    <row r="16" spans="1:10" ht="14.1" customHeight="1" x14ac:dyDescent="0.2">
      <c r="A16" s="19" t="s">
        <v>37</v>
      </c>
      <c r="B16" s="20">
        <v>1687</v>
      </c>
      <c r="C16" s="20">
        <v>4358</v>
      </c>
      <c r="D16" s="20">
        <v>2339</v>
      </c>
      <c r="E16" s="20">
        <v>1388</v>
      </c>
      <c r="F16" s="20">
        <v>3959</v>
      </c>
      <c r="G16" s="20">
        <v>123</v>
      </c>
      <c r="H16" s="20">
        <v>348</v>
      </c>
      <c r="I16" s="20">
        <v>197</v>
      </c>
      <c r="J16" s="32">
        <v>28</v>
      </c>
    </row>
    <row r="17" spans="1:16" ht="14.1" customHeight="1" x14ac:dyDescent="0.2">
      <c r="A17" s="19" t="s">
        <v>38</v>
      </c>
      <c r="B17" s="20">
        <v>1363</v>
      </c>
      <c r="C17" s="20">
        <v>1383</v>
      </c>
      <c r="D17" s="20">
        <v>1483</v>
      </c>
      <c r="E17" s="20">
        <v>646</v>
      </c>
      <c r="F17" s="20">
        <v>1701</v>
      </c>
      <c r="G17" s="20">
        <v>286</v>
      </c>
      <c r="H17" s="20">
        <v>151</v>
      </c>
      <c r="I17" s="20">
        <v>103</v>
      </c>
      <c r="J17" s="32">
        <v>91</v>
      </c>
    </row>
    <row r="18" spans="1:16" ht="14.1" customHeight="1" x14ac:dyDescent="0.2">
      <c r="A18" s="19" t="s">
        <v>39</v>
      </c>
      <c r="B18" s="20">
        <v>4319</v>
      </c>
      <c r="C18" s="20">
        <v>7792</v>
      </c>
      <c r="D18" s="20">
        <v>7726</v>
      </c>
      <c r="E18" s="20">
        <v>3810</v>
      </c>
      <c r="F18" s="20">
        <v>7009</v>
      </c>
      <c r="G18" s="20">
        <v>974</v>
      </c>
      <c r="H18" s="20">
        <v>314</v>
      </c>
      <c r="I18" s="20">
        <v>267</v>
      </c>
      <c r="J18" s="32">
        <v>107</v>
      </c>
    </row>
    <row r="19" spans="1:16" ht="14.1" customHeight="1" x14ac:dyDescent="0.2">
      <c r="A19" s="19" t="s">
        <v>40</v>
      </c>
      <c r="B19" s="20">
        <v>1732</v>
      </c>
      <c r="C19" s="20">
        <v>2544</v>
      </c>
      <c r="D19" s="20">
        <v>2690</v>
      </c>
      <c r="E19" s="20">
        <v>2012</v>
      </c>
      <c r="F19" s="20">
        <v>2836</v>
      </c>
      <c r="G19" s="20">
        <v>628</v>
      </c>
      <c r="H19" s="20">
        <v>63</v>
      </c>
      <c r="I19" s="20">
        <v>94</v>
      </c>
      <c r="J19" s="32">
        <v>1</v>
      </c>
    </row>
    <row r="20" spans="1:16" ht="14.1" customHeight="1" x14ac:dyDescent="0.2">
      <c r="A20" s="19" t="s">
        <v>41</v>
      </c>
      <c r="B20" s="20">
        <v>4194</v>
      </c>
      <c r="C20" s="20">
        <v>5177</v>
      </c>
      <c r="D20" s="20">
        <v>6388</v>
      </c>
      <c r="E20" s="20">
        <v>1560</v>
      </c>
      <c r="F20" s="20">
        <v>5301</v>
      </c>
      <c r="G20" s="20">
        <v>31</v>
      </c>
      <c r="H20" s="20">
        <v>109</v>
      </c>
      <c r="I20" s="20">
        <v>68</v>
      </c>
      <c r="J20" s="32">
        <v>0</v>
      </c>
    </row>
    <row r="21" spans="1:16" ht="14.1" customHeight="1" x14ac:dyDescent="0.2">
      <c r="A21" s="19" t="s">
        <v>42</v>
      </c>
      <c r="B21" s="20">
        <v>3575</v>
      </c>
      <c r="C21" s="20">
        <v>4856</v>
      </c>
      <c r="D21" s="20">
        <v>5080</v>
      </c>
      <c r="E21" s="20">
        <v>688</v>
      </c>
      <c r="F21" s="20">
        <v>4257</v>
      </c>
      <c r="G21" s="20">
        <v>411</v>
      </c>
      <c r="H21" s="20">
        <v>705</v>
      </c>
      <c r="I21" s="20">
        <v>272</v>
      </c>
      <c r="J21" s="32">
        <v>7</v>
      </c>
    </row>
    <row r="22" spans="1:16" ht="14.1" customHeight="1" x14ac:dyDescent="0.2">
      <c r="A22" s="19" t="s">
        <v>43</v>
      </c>
      <c r="B22" s="20">
        <v>1478</v>
      </c>
      <c r="C22" s="20">
        <v>2101</v>
      </c>
      <c r="D22" s="20">
        <v>1792</v>
      </c>
      <c r="E22" s="20">
        <v>306</v>
      </c>
      <c r="F22" s="20">
        <v>2030</v>
      </c>
      <c r="G22" s="20">
        <v>157</v>
      </c>
      <c r="H22" s="20">
        <v>21</v>
      </c>
      <c r="I22" s="20">
        <v>108</v>
      </c>
      <c r="J22" s="32">
        <v>0</v>
      </c>
    </row>
    <row r="23" spans="1:16" ht="14.1" customHeight="1" x14ac:dyDescent="0.2">
      <c r="A23" s="19" t="s">
        <v>44</v>
      </c>
      <c r="B23" s="20">
        <v>1861</v>
      </c>
      <c r="C23" s="20">
        <v>3527</v>
      </c>
      <c r="D23" s="20">
        <v>3782</v>
      </c>
      <c r="E23" s="20">
        <v>1212</v>
      </c>
      <c r="F23" s="20">
        <v>2969</v>
      </c>
      <c r="G23" s="20">
        <v>13</v>
      </c>
      <c r="H23" s="20">
        <v>135</v>
      </c>
      <c r="I23" s="20">
        <v>294</v>
      </c>
      <c r="J23" s="32">
        <v>0</v>
      </c>
    </row>
    <row r="24" spans="1:16" ht="14.1" customHeight="1" x14ac:dyDescent="0.2">
      <c r="A24" s="19" t="s">
        <v>45</v>
      </c>
      <c r="B24" s="20">
        <v>2240</v>
      </c>
      <c r="C24" s="20">
        <v>3913</v>
      </c>
      <c r="D24" s="20">
        <v>3413</v>
      </c>
      <c r="E24" s="20">
        <v>1325</v>
      </c>
      <c r="F24" s="20">
        <v>4348</v>
      </c>
      <c r="G24" s="20">
        <v>361</v>
      </c>
      <c r="H24" s="20">
        <v>199</v>
      </c>
      <c r="I24" s="20">
        <v>64</v>
      </c>
      <c r="J24" s="32">
        <v>6</v>
      </c>
    </row>
    <row r="25" spans="1:16" x14ac:dyDescent="0.2">
      <c r="A25" s="19" t="s">
        <v>46</v>
      </c>
      <c r="B25" s="104">
        <v>160</v>
      </c>
      <c r="C25" s="104">
        <v>531</v>
      </c>
      <c r="D25" s="104">
        <v>107</v>
      </c>
      <c r="E25" s="104">
        <v>8</v>
      </c>
      <c r="F25" s="104">
        <v>471</v>
      </c>
      <c r="G25" s="104">
        <v>42</v>
      </c>
      <c r="H25" s="104">
        <v>0</v>
      </c>
      <c r="I25" s="104">
        <v>0</v>
      </c>
      <c r="J25" s="108">
        <v>0</v>
      </c>
    </row>
    <row r="26" spans="1:16" ht="13.5" thickBot="1" x14ac:dyDescent="0.25">
      <c r="A26" s="24" t="s">
        <v>48</v>
      </c>
      <c r="B26" s="105">
        <v>35578</v>
      </c>
      <c r="C26" s="105">
        <v>52803</v>
      </c>
      <c r="D26" s="105">
        <v>52397</v>
      </c>
      <c r="E26" s="105">
        <v>18095</v>
      </c>
      <c r="F26" s="105">
        <v>57342</v>
      </c>
      <c r="G26" s="105">
        <v>6287</v>
      </c>
      <c r="H26" s="105">
        <v>3198</v>
      </c>
      <c r="I26" s="105">
        <v>2481</v>
      </c>
      <c r="J26" s="109">
        <v>342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2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8" t="s">
        <v>51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</row>
    <row r="30" spans="1:16" ht="12.75" customHeight="1" x14ac:dyDescent="0.2">
      <c r="A30" s="158" t="s">
        <v>52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pans="1:16" x14ac:dyDescent="0.2">
      <c r="A31" s="162" t="s">
        <v>53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topLeftCell="A5" zoomScale="150" zoomScaleNormal="150" workbookViewId="0">
      <selection activeCell="P25" sqref="P25"/>
    </sheetView>
  </sheetViews>
  <sheetFormatPr defaultColWidth="9.140625" defaultRowHeight="12.75" x14ac:dyDescent="0.2"/>
  <cols>
    <col min="1" max="1" width="21" style="11" customWidth="1"/>
    <col min="2" max="2" width="9.85546875" style="11" customWidth="1"/>
    <col min="3" max="3" width="7.85546875" style="11" customWidth="1"/>
    <col min="4" max="4" width="6.42578125" style="11" customWidth="1"/>
    <col min="5" max="5" width="9.5703125" style="11" customWidth="1"/>
    <col min="6" max="6" width="6.42578125" style="11" customWidth="1"/>
    <col min="7" max="7" width="9.140625" style="11"/>
    <col min="8" max="8" width="6.42578125" style="11" customWidth="1"/>
    <col min="9" max="9" width="9.140625" style="11"/>
    <col min="10" max="10" width="6.42578125" style="11" customWidth="1"/>
    <col min="11" max="11" width="7" style="11" customWidth="1"/>
    <col min="12" max="12" width="6.42578125" style="11" customWidth="1"/>
    <col min="13" max="13" width="9.140625" style="11"/>
    <col min="14" max="14" width="6.42578125" style="11" customWidth="1"/>
    <col min="15" max="15" width="7" style="11" customWidth="1"/>
    <col min="16" max="16" width="6.42578125" style="11" customWidth="1"/>
    <col min="17" max="16384" width="9.140625" style="11"/>
  </cols>
  <sheetData>
    <row r="1" spans="1:16" ht="18.75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 ht="15.75" x14ac:dyDescent="0.25">
      <c r="A2" s="154" t="str">
        <f>'1. Plan vs Actual'!A2</f>
        <v>OSCCAR Summary by Workforce Area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6" ht="15.75" x14ac:dyDescent="0.25">
      <c r="A3" s="154" t="str">
        <f>'1. Plan vs Actual'!A3</f>
        <v>FY26 Quarter Ending December 31, 2025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16" ht="8.25" customHeight="1" x14ac:dyDescent="0.2"/>
    <row r="5" spans="1:16" ht="18.75" x14ac:dyDescent="0.3">
      <c r="A5" s="164" t="s">
        <v>6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</row>
    <row r="6" spans="1:16" ht="6.75" customHeight="1" thickBot="1" x14ac:dyDescent="0.25"/>
    <row r="7" spans="1:16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33" t="s">
        <v>78</v>
      </c>
    </row>
    <row r="8" spans="1:16" s="29" customFormat="1" ht="51" x14ac:dyDescent="0.2">
      <c r="A8" s="17"/>
      <c r="B8" s="129" t="s">
        <v>22</v>
      </c>
      <c r="C8" s="129" t="s">
        <v>79</v>
      </c>
      <c r="D8" s="129" t="s">
        <v>80</v>
      </c>
      <c r="E8" s="129" t="s">
        <v>81</v>
      </c>
      <c r="F8" s="129" t="s">
        <v>80</v>
      </c>
      <c r="G8" s="129" t="s">
        <v>82</v>
      </c>
      <c r="H8" s="129" t="s">
        <v>80</v>
      </c>
      <c r="I8" s="129" t="s">
        <v>83</v>
      </c>
      <c r="J8" s="129" t="s">
        <v>80</v>
      </c>
      <c r="K8" s="129" t="s">
        <v>84</v>
      </c>
      <c r="L8" s="129" t="s">
        <v>80</v>
      </c>
      <c r="M8" s="129" t="s">
        <v>85</v>
      </c>
      <c r="N8" s="129" t="s">
        <v>80</v>
      </c>
      <c r="O8" s="129" t="s">
        <v>86</v>
      </c>
      <c r="P8" s="34" t="s">
        <v>87</v>
      </c>
    </row>
    <row r="9" spans="1:16" ht="14.1" customHeight="1" x14ac:dyDescent="0.2">
      <c r="A9" s="19" t="s">
        <v>30</v>
      </c>
      <c r="B9" s="30">
        <f>'1. Plan vs Actual'!C10</f>
        <v>2384</v>
      </c>
      <c r="C9" s="20">
        <v>1732</v>
      </c>
      <c r="D9" s="21">
        <f>C9/B9</f>
        <v>0.72651006711409394</v>
      </c>
      <c r="E9" s="20">
        <v>348</v>
      </c>
      <c r="F9" s="21">
        <f>E9/B9</f>
        <v>0.14597315436241612</v>
      </c>
      <c r="G9" s="20">
        <v>302</v>
      </c>
      <c r="H9" s="21">
        <f>G9/B9</f>
        <v>0.12667785234899329</v>
      </c>
      <c r="I9" s="20">
        <v>35</v>
      </c>
      <c r="J9" s="110">
        <f>I9/B9</f>
        <v>1.4681208053691275E-2</v>
      </c>
      <c r="K9" s="20">
        <v>100</v>
      </c>
      <c r="L9" s="110">
        <f>K9/B9</f>
        <v>4.1946308724832217E-2</v>
      </c>
      <c r="M9" s="20">
        <v>9</v>
      </c>
      <c r="N9" s="110">
        <f>M9/B9</f>
        <v>3.7751677852348995E-3</v>
      </c>
      <c r="O9" s="20">
        <v>145</v>
      </c>
      <c r="P9" s="23">
        <f>O9/B9</f>
        <v>6.0822147651006714E-2</v>
      </c>
    </row>
    <row r="10" spans="1:16" ht="14.1" customHeight="1" x14ac:dyDescent="0.2">
      <c r="A10" s="19" t="s">
        <v>31</v>
      </c>
      <c r="B10" s="30">
        <f>'1. Plan vs Actual'!C11</f>
        <v>9329</v>
      </c>
      <c r="C10" s="20">
        <v>4011</v>
      </c>
      <c r="D10" s="21">
        <f t="shared" ref="D10:D26" si="0">C10/B10</f>
        <v>0.42994961946618071</v>
      </c>
      <c r="E10" s="20">
        <v>3188</v>
      </c>
      <c r="F10" s="21">
        <f t="shared" ref="F10:F26" si="1">E10/B10</f>
        <v>0.34173008896987889</v>
      </c>
      <c r="G10" s="20">
        <v>1680</v>
      </c>
      <c r="H10" s="21">
        <f t="shared" ref="H10:H26" si="2">G10/B10</f>
        <v>0.18008361024761496</v>
      </c>
      <c r="I10" s="20">
        <v>107</v>
      </c>
      <c r="J10" s="110">
        <f t="shared" ref="J10:J26" si="3">I10/B10</f>
        <v>1.1469610890770716E-2</v>
      </c>
      <c r="K10" s="20">
        <v>851</v>
      </c>
      <c r="L10" s="21">
        <f t="shared" ref="L10:L26" si="4">K10/B10</f>
        <v>9.1220924000428777E-2</v>
      </c>
      <c r="M10" s="20">
        <v>31</v>
      </c>
      <c r="N10" s="110">
        <f t="shared" ref="N10:N26" si="5">M10/B10</f>
        <v>3.3229713795690854E-3</v>
      </c>
      <c r="O10" s="20">
        <v>1005</v>
      </c>
      <c r="P10" s="23">
        <f t="shared" ref="P10:P26" si="6">O10/B10</f>
        <v>0.10772858827312681</v>
      </c>
    </row>
    <row r="11" spans="1:16" ht="14.1" customHeight="1" x14ac:dyDescent="0.2">
      <c r="A11" s="19" t="s">
        <v>32</v>
      </c>
      <c r="B11" s="30">
        <f>'1. Plan vs Actual'!C12</f>
        <v>5001</v>
      </c>
      <c r="C11" s="20">
        <v>3183</v>
      </c>
      <c r="D11" s="21">
        <f t="shared" si="0"/>
        <v>0.63647270545890822</v>
      </c>
      <c r="E11" s="20">
        <v>1073</v>
      </c>
      <c r="F11" s="21">
        <f t="shared" si="1"/>
        <v>0.21455708858228353</v>
      </c>
      <c r="G11" s="20">
        <v>788</v>
      </c>
      <c r="H11" s="21">
        <f t="shared" si="2"/>
        <v>0.15756848630273945</v>
      </c>
      <c r="I11" s="20">
        <v>73</v>
      </c>
      <c r="J11" s="110">
        <f t="shared" si="3"/>
        <v>1.4597080583883223E-2</v>
      </c>
      <c r="K11" s="20">
        <v>192</v>
      </c>
      <c r="L11" s="21">
        <f t="shared" si="4"/>
        <v>3.8392321535692858E-2</v>
      </c>
      <c r="M11" s="20">
        <v>4</v>
      </c>
      <c r="N11" s="110">
        <f t="shared" si="5"/>
        <v>7.9984003199360125E-4</v>
      </c>
      <c r="O11" s="20">
        <v>414</v>
      </c>
      <c r="P11" s="23">
        <f t="shared" si="6"/>
        <v>8.2783443311337732E-2</v>
      </c>
    </row>
    <row r="12" spans="1:16" ht="14.1" customHeight="1" x14ac:dyDescent="0.2">
      <c r="A12" s="19" t="s">
        <v>33</v>
      </c>
      <c r="B12" s="30">
        <f>'1. Plan vs Actual'!C13</f>
        <v>4703</v>
      </c>
      <c r="C12" s="20">
        <v>2275</v>
      </c>
      <c r="D12" s="21">
        <f t="shared" si="0"/>
        <v>0.48373378694450353</v>
      </c>
      <c r="E12" s="20">
        <v>1764</v>
      </c>
      <c r="F12" s="21">
        <f t="shared" si="1"/>
        <v>0.37507973633850733</v>
      </c>
      <c r="G12" s="20">
        <v>415</v>
      </c>
      <c r="H12" s="21">
        <f t="shared" si="2"/>
        <v>8.8241547948118226E-2</v>
      </c>
      <c r="I12" s="20">
        <v>56</v>
      </c>
      <c r="J12" s="110">
        <f t="shared" si="3"/>
        <v>1.1907293217095471E-2</v>
      </c>
      <c r="K12" s="20">
        <v>235</v>
      </c>
      <c r="L12" s="21">
        <f t="shared" si="4"/>
        <v>4.9968105464597068E-2</v>
      </c>
      <c r="M12" s="20">
        <v>17</v>
      </c>
      <c r="N12" s="110">
        <f t="shared" si="5"/>
        <v>3.6147140123325536E-3</v>
      </c>
      <c r="O12" s="20">
        <v>359</v>
      </c>
      <c r="P12" s="23">
        <f t="shared" si="6"/>
        <v>7.6334254731022746E-2</v>
      </c>
    </row>
    <row r="13" spans="1:16" ht="14.1" customHeight="1" x14ac:dyDescent="0.2">
      <c r="A13" s="19" t="s">
        <v>34</v>
      </c>
      <c r="B13" s="30">
        <f>'1. Plan vs Actual'!C14</f>
        <v>1775</v>
      </c>
      <c r="C13" s="20">
        <v>1391</v>
      </c>
      <c r="D13" s="21">
        <f t="shared" si="0"/>
        <v>0.78366197183098596</v>
      </c>
      <c r="E13" s="20">
        <v>232</v>
      </c>
      <c r="F13" s="21">
        <f t="shared" si="1"/>
        <v>0.13070422535211268</v>
      </c>
      <c r="G13" s="20">
        <v>157</v>
      </c>
      <c r="H13" s="21">
        <f t="shared" si="2"/>
        <v>8.8450704225352117E-2</v>
      </c>
      <c r="I13" s="20">
        <v>33</v>
      </c>
      <c r="J13" s="110">
        <f t="shared" si="3"/>
        <v>1.8591549295774647E-2</v>
      </c>
      <c r="K13" s="20">
        <v>44</v>
      </c>
      <c r="L13" s="21">
        <f t="shared" si="4"/>
        <v>2.4788732394366197E-2</v>
      </c>
      <c r="M13" s="20">
        <v>10</v>
      </c>
      <c r="N13" s="110">
        <f t="shared" si="5"/>
        <v>5.6338028169014088E-3</v>
      </c>
      <c r="O13" s="20">
        <v>89</v>
      </c>
      <c r="P13" s="23">
        <f t="shared" si="6"/>
        <v>5.0140845070422532E-2</v>
      </c>
    </row>
    <row r="14" spans="1:16" ht="14.1" customHeight="1" x14ac:dyDescent="0.2">
      <c r="A14" s="19" t="s">
        <v>35</v>
      </c>
      <c r="B14" s="30">
        <f>'1. Plan vs Actual'!C15</f>
        <v>6061</v>
      </c>
      <c r="C14" s="20">
        <v>4013</v>
      </c>
      <c r="D14" s="21">
        <f t="shared" si="0"/>
        <v>0.66210196337238081</v>
      </c>
      <c r="E14" s="20">
        <v>904</v>
      </c>
      <c r="F14" s="21">
        <f t="shared" si="1"/>
        <v>0.14915030523016004</v>
      </c>
      <c r="G14" s="20">
        <v>1012</v>
      </c>
      <c r="H14" s="21">
        <f t="shared" si="2"/>
        <v>0.16696914700544466</v>
      </c>
      <c r="I14" s="20">
        <v>80</v>
      </c>
      <c r="J14" s="110">
        <f t="shared" si="3"/>
        <v>1.3199142055766375E-2</v>
      </c>
      <c r="K14" s="20">
        <v>467</v>
      </c>
      <c r="L14" s="21">
        <f t="shared" si="4"/>
        <v>7.7049991750536215E-2</v>
      </c>
      <c r="M14" s="20">
        <v>18</v>
      </c>
      <c r="N14" s="110">
        <f t="shared" si="5"/>
        <v>2.9698069625474343E-3</v>
      </c>
      <c r="O14" s="20">
        <v>494</v>
      </c>
      <c r="P14" s="23">
        <f t="shared" si="6"/>
        <v>8.1504702194357362E-2</v>
      </c>
    </row>
    <row r="15" spans="1:16" ht="14.1" customHeight="1" x14ac:dyDescent="0.2">
      <c r="A15" s="19" t="s">
        <v>36</v>
      </c>
      <c r="B15" s="30">
        <f>'1. Plan vs Actual'!C16</f>
        <v>2078</v>
      </c>
      <c r="C15" s="20">
        <v>1600</v>
      </c>
      <c r="D15" s="21">
        <f t="shared" si="0"/>
        <v>0.76997112608277185</v>
      </c>
      <c r="E15" s="20">
        <v>188</v>
      </c>
      <c r="F15" s="21">
        <f t="shared" si="1"/>
        <v>9.0471607314725699E-2</v>
      </c>
      <c r="G15" s="20">
        <v>189</v>
      </c>
      <c r="H15" s="21">
        <f t="shared" si="2"/>
        <v>9.095283926852743E-2</v>
      </c>
      <c r="I15" s="20">
        <v>31</v>
      </c>
      <c r="J15" s="110">
        <f t="shared" si="3"/>
        <v>1.4918190567853706E-2</v>
      </c>
      <c r="K15" s="20">
        <v>90</v>
      </c>
      <c r="L15" s="21">
        <f t="shared" si="4"/>
        <v>4.331087584215592E-2</v>
      </c>
      <c r="M15" s="20">
        <v>10</v>
      </c>
      <c r="N15" s="110">
        <f t="shared" si="5"/>
        <v>4.8123195380173241E-3</v>
      </c>
      <c r="O15" s="20">
        <v>100</v>
      </c>
      <c r="P15" s="23">
        <f t="shared" si="6"/>
        <v>4.8123195380173241E-2</v>
      </c>
    </row>
    <row r="16" spans="1:16" ht="14.1" customHeight="1" x14ac:dyDescent="0.2">
      <c r="A16" s="19" t="s">
        <v>37</v>
      </c>
      <c r="B16" s="30">
        <f>'1. Plan vs Actual'!C17</f>
        <v>6725</v>
      </c>
      <c r="C16" s="20">
        <v>3893</v>
      </c>
      <c r="D16" s="21">
        <f t="shared" si="0"/>
        <v>0.5788847583643123</v>
      </c>
      <c r="E16" s="20">
        <v>1128</v>
      </c>
      <c r="F16" s="21">
        <f t="shared" si="1"/>
        <v>0.16773234200743495</v>
      </c>
      <c r="G16" s="20">
        <v>1181</v>
      </c>
      <c r="H16" s="21">
        <f t="shared" si="2"/>
        <v>0.17561338289962825</v>
      </c>
      <c r="I16" s="20">
        <v>51</v>
      </c>
      <c r="J16" s="110">
        <f t="shared" si="3"/>
        <v>7.58364312267658E-3</v>
      </c>
      <c r="K16" s="20">
        <v>932</v>
      </c>
      <c r="L16" s="21">
        <f t="shared" si="4"/>
        <v>0.13858736059479554</v>
      </c>
      <c r="M16" s="20">
        <v>23</v>
      </c>
      <c r="N16" s="110">
        <f t="shared" si="5"/>
        <v>3.4200743494423791E-3</v>
      </c>
      <c r="O16" s="20">
        <v>580</v>
      </c>
      <c r="P16" s="23">
        <f t="shared" si="6"/>
        <v>8.6245353159851296E-2</v>
      </c>
    </row>
    <row r="17" spans="1:16" ht="14.1" customHeight="1" x14ac:dyDescent="0.2">
      <c r="A17" s="19" t="s">
        <v>38</v>
      </c>
      <c r="B17" s="30">
        <f>'1. Plan vs Actual'!C18</f>
        <v>2365</v>
      </c>
      <c r="C17" s="20">
        <v>1373</v>
      </c>
      <c r="D17" s="21">
        <f t="shared" si="0"/>
        <v>0.58054968287526432</v>
      </c>
      <c r="E17" s="20">
        <v>577</v>
      </c>
      <c r="F17" s="21">
        <f t="shared" si="1"/>
        <v>0.24397463002114164</v>
      </c>
      <c r="G17" s="20">
        <v>447</v>
      </c>
      <c r="H17" s="21">
        <f t="shared" si="2"/>
        <v>0.1890063424947146</v>
      </c>
      <c r="I17" s="20">
        <v>60</v>
      </c>
      <c r="J17" s="110">
        <f t="shared" si="3"/>
        <v>2.5369978858350951E-2</v>
      </c>
      <c r="K17" s="20">
        <v>50</v>
      </c>
      <c r="L17" s="21">
        <f t="shared" si="4"/>
        <v>2.1141649048625793E-2</v>
      </c>
      <c r="M17" s="20">
        <v>12</v>
      </c>
      <c r="N17" s="110">
        <f t="shared" si="5"/>
        <v>5.07399577167019E-3</v>
      </c>
      <c r="O17" s="20">
        <v>346</v>
      </c>
      <c r="P17" s="23">
        <f t="shared" si="6"/>
        <v>0.14630021141649049</v>
      </c>
    </row>
    <row r="18" spans="1:16" ht="14.1" customHeight="1" x14ac:dyDescent="0.2">
      <c r="A18" s="19" t="s">
        <v>39</v>
      </c>
      <c r="B18" s="30">
        <f>'1. Plan vs Actual'!C19</f>
        <v>12419</v>
      </c>
      <c r="C18" s="20">
        <v>5797</v>
      </c>
      <c r="D18" s="21">
        <f t="shared" si="0"/>
        <v>0.46678476527900797</v>
      </c>
      <c r="E18" s="20">
        <v>2504</v>
      </c>
      <c r="F18" s="21">
        <f t="shared" si="1"/>
        <v>0.20162653997906432</v>
      </c>
      <c r="G18" s="20">
        <v>4689</v>
      </c>
      <c r="H18" s="21">
        <f t="shared" si="2"/>
        <v>0.37756663177389482</v>
      </c>
      <c r="I18" s="20">
        <v>174</v>
      </c>
      <c r="J18" s="110">
        <f t="shared" si="3"/>
        <v>1.4010789918673001E-2</v>
      </c>
      <c r="K18" s="20">
        <v>452</v>
      </c>
      <c r="L18" s="21">
        <f t="shared" si="4"/>
        <v>3.6395845076093086E-2</v>
      </c>
      <c r="M18" s="20">
        <v>60</v>
      </c>
      <c r="N18" s="110">
        <f t="shared" si="5"/>
        <v>4.831306868507931E-3</v>
      </c>
      <c r="O18" s="20">
        <v>1751</v>
      </c>
      <c r="P18" s="23">
        <f t="shared" si="6"/>
        <v>0.1409936387792898</v>
      </c>
    </row>
    <row r="19" spans="1:16" ht="14.1" customHeight="1" x14ac:dyDescent="0.2">
      <c r="A19" s="19" t="s">
        <v>40</v>
      </c>
      <c r="B19" s="30">
        <f>'1. Plan vs Actual'!C20</f>
        <v>3698</v>
      </c>
      <c r="C19" s="20">
        <v>1887</v>
      </c>
      <c r="D19" s="21">
        <f t="shared" si="0"/>
        <v>0.51027582477014599</v>
      </c>
      <c r="E19" s="20">
        <v>368</v>
      </c>
      <c r="F19" s="21">
        <f t="shared" si="1"/>
        <v>9.9513250405624656E-2</v>
      </c>
      <c r="G19" s="20">
        <v>1553</v>
      </c>
      <c r="H19" s="21">
        <f t="shared" si="2"/>
        <v>0.41995673336938888</v>
      </c>
      <c r="I19" s="20">
        <v>38</v>
      </c>
      <c r="J19" s="110">
        <f t="shared" si="3"/>
        <v>1.0275824770146024E-2</v>
      </c>
      <c r="K19" s="20">
        <v>175</v>
      </c>
      <c r="L19" s="21">
        <f t="shared" si="4"/>
        <v>4.7322877230935638E-2</v>
      </c>
      <c r="M19" s="20">
        <v>18</v>
      </c>
      <c r="N19" s="110">
        <f t="shared" si="5"/>
        <v>4.8674959437533805E-3</v>
      </c>
      <c r="O19" s="20">
        <v>624</v>
      </c>
      <c r="P19" s="23">
        <f t="shared" si="6"/>
        <v>0.16873985938345051</v>
      </c>
    </row>
    <row r="20" spans="1:16" ht="14.1" customHeight="1" x14ac:dyDescent="0.2">
      <c r="A20" s="19" t="s">
        <v>41</v>
      </c>
      <c r="B20" s="30">
        <f>'1. Plan vs Actual'!C21</f>
        <v>8131</v>
      </c>
      <c r="C20" s="20">
        <v>5083</v>
      </c>
      <c r="D20" s="21">
        <f t="shared" si="0"/>
        <v>0.62513835936539175</v>
      </c>
      <c r="E20" s="20">
        <v>1185</v>
      </c>
      <c r="F20" s="21">
        <f t="shared" si="1"/>
        <v>0.1457385315459353</v>
      </c>
      <c r="G20" s="20">
        <v>1174</v>
      </c>
      <c r="H20" s="21">
        <f t="shared" si="2"/>
        <v>0.14438568441766081</v>
      </c>
      <c r="I20" s="20">
        <v>66</v>
      </c>
      <c r="J20" s="110">
        <f t="shared" si="3"/>
        <v>8.1170827696470296E-3</v>
      </c>
      <c r="K20" s="20">
        <v>899</v>
      </c>
      <c r="L20" s="21">
        <f t="shared" si="4"/>
        <v>0.11056450621079818</v>
      </c>
      <c r="M20" s="20">
        <v>26</v>
      </c>
      <c r="N20" s="110">
        <f t="shared" si="5"/>
        <v>3.197638666830648E-3</v>
      </c>
      <c r="O20" s="20">
        <v>695</v>
      </c>
      <c r="P20" s="23">
        <f t="shared" si="6"/>
        <v>8.5475341286434636E-2</v>
      </c>
    </row>
    <row r="21" spans="1:16" ht="14.1" customHeight="1" x14ac:dyDescent="0.2">
      <c r="A21" s="19" t="s">
        <v>42</v>
      </c>
      <c r="B21" s="30">
        <f>'1. Plan vs Actual'!C22</f>
        <v>6731</v>
      </c>
      <c r="C21" s="20">
        <v>4617</v>
      </c>
      <c r="D21" s="21">
        <f t="shared" si="0"/>
        <v>0.68593076808795128</v>
      </c>
      <c r="E21" s="20">
        <v>844</v>
      </c>
      <c r="F21" s="21">
        <f t="shared" si="1"/>
        <v>0.12538998662902986</v>
      </c>
      <c r="G21" s="20">
        <v>689</v>
      </c>
      <c r="H21" s="21">
        <f t="shared" si="2"/>
        <v>0.10236220472440945</v>
      </c>
      <c r="I21" s="20">
        <v>75</v>
      </c>
      <c r="J21" s="110">
        <f t="shared" si="3"/>
        <v>1.1142475115138909E-2</v>
      </c>
      <c r="K21" s="20">
        <v>741</v>
      </c>
      <c r="L21" s="21">
        <f t="shared" si="4"/>
        <v>0.11008765413757243</v>
      </c>
      <c r="M21" s="20">
        <v>30</v>
      </c>
      <c r="N21" s="110">
        <f t="shared" si="5"/>
        <v>4.456990046055564E-3</v>
      </c>
      <c r="O21" s="20">
        <v>392</v>
      </c>
      <c r="P21" s="23">
        <f t="shared" si="6"/>
        <v>5.8238003268459369E-2</v>
      </c>
    </row>
    <row r="22" spans="1:16" ht="14.1" customHeight="1" x14ac:dyDescent="0.2">
      <c r="A22" s="19" t="s">
        <v>43</v>
      </c>
      <c r="B22" s="30">
        <f>'1. Plan vs Actual'!C23</f>
        <v>2736</v>
      </c>
      <c r="C22" s="20">
        <v>1983</v>
      </c>
      <c r="D22" s="21">
        <f t="shared" si="0"/>
        <v>0.72478070175438591</v>
      </c>
      <c r="E22" s="20">
        <v>323</v>
      </c>
      <c r="F22" s="21">
        <f t="shared" si="1"/>
        <v>0.11805555555555555</v>
      </c>
      <c r="G22" s="20">
        <v>439</v>
      </c>
      <c r="H22" s="21">
        <f t="shared" si="2"/>
        <v>0.16045321637426901</v>
      </c>
      <c r="I22" s="20">
        <v>22</v>
      </c>
      <c r="J22" s="110">
        <f t="shared" si="3"/>
        <v>8.0409356725146194E-3</v>
      </c>
      <c r="K22" s="20">
        <v>135</v>
      </c>
      <c r="L22" s="21">
        <f t="shared" si="4"/>
        <v>4.9342105263157895E-2</v>
      </c>
      <c r="M22" s="20">
        <v>7</v>
      </c>
      <c r="N22" s="110">
        <f t="shared" si="5"/>
        <v>2.5584795321637425E-3</v>
      </c>
      <c r="O22" s="20">
        <v>201</v>
      </c>
      <c r="P22" s="23">
        <f t="shared" si="6"/>
        <v>7.3464912280701761E-2</v>
      </c>
    </row>
    <row r="23" spans="1:16" ht="14.1" customHeight="1" x14ac:dyDescent="0.2">
      <c r="A23" s="19" t="s">
        <v>44</v>
      </c>
      <c r="B23" s="30">
        <f>'1. Plan vs Actual'!C24</f>
        <v>5381</v>
      </c>
      <c r="C23" s="20">
        <v>3409</v>
      </c>
      <c r="D23" s="21">
        <f t="shared" si="0"/>
        <v>0.63352536703215012</v>
      </c>
      <c r="E23" s="20">
        <v>865</v>
      </c>
      <c r="F23" s="21">
        <f t="shared" si="1"/>
        <v>0.16075078981601934</v>
      </c>
      <c r="G23" s="20">
        <v>1158</v>
      </c>
      <c r="H23" s="21">
        <f t="shared" si="2"/>
        <v>0.21520163538375767</v>
      </c>
      <c r="I23" s="20">
        <v>74</v>
      </c>
      <c r="J23" s="110">
        <f t="shared" si="3"/>
        <v>1.3752090689462926E-2</v>
      </c>
      <c r="K23" s="20">
        <v>369</v>
      </c>
      <c r="L23" s="21">
        <f t="shared" si="4"/>
        <v>6.8574614383943508E-2</v>
      </c>
      <c r="M23" s="20">
        <v>27</v>
      </c>
      <c r="N23" s="110">
        <f t="shared" si="5"/>
        <v>5.0176547110202564E-3</v>
      </c>
      <c r="O23" s="20">
        <v>635</v>
      </c>
      <c r="P23" s="23">
        <f t="shared" si="6"/>
        <v>0.11800780524066158</v>
      </c>
    </row>
    <row r="24" spans="1:16" ht="14.1" customHeight="1" x14ac:dyDescent="0.2">
      <c r="A24" s="19" t="s">
        <v>45</v>
      </c>
      <c r="B24" s="30">
        <f>'1. Plan vs Actual'!C25</f>
        <v>5701</v>
      </c>
      <c r="C24" s="20">
        <v>3628</v>
      </c>
      <c r="D24" s="21">
        <f t="shared" si="0"/>
        <v>0.63637958252938076</v>
      </c>
      <c r="E24" s="20">
        <v>1087</v>
      </c>
      <c r="F24" s="21">
        <f t="shared" si="1"/>
        <v>0.19066830380634978</v>
      </c>
      <c r="G24" s="20">
        <v>499</v>
      </c>
      <c r="H24" s="21">
        <f t="shared" si="2"/>
        <v>8.7528503771268196E-2</v>
      </c>
      <c r="I24" s="20">
        <v>60</v>
      </c>
      <c r="J24" s="110">
        <f t="shared" si="3"/>
        <v>1.0524469391334853E-2</v>
      </c>
      <c r="K24" s="20">
        <v>600</v>
      </c>
      <c r="L24" s="21">
        <f t="shared" si="4"/>
        <v>0.10524469391334854</v>
      </c>
      <c r="M24" s="20">
        <v>12</v>
      </c>
      <c r="N24" s="110">
        <f t="shared" si="5"/>
        <v>2.1048938782669709E-3</v>
      </c>
      <c r="O24" s="20">
        <v>321</v>
      </c>
      <c r="P24" s="23">
        <f t="shared" si="6"/>
        <v>5.6305911243641468E-2</v>
      </c>
    </row>
    <row r="25" spans="1:16" x14ac:dyDescent="0.2">
      <c r="A25" s="19" t="s">
        <v>46</v>
      </c>
      <c r="B25" s="30">
        <f>'1. Plan vs Actual'!C26</f>
        <v>759</v>
      </c>
      <c r="C25" s="104">
        <v>539</v>
      </c>
      <c r="D25" s="21">
        <f t="shared" si="0"/>
        <v>0.71014492753623193</v>
      </c>
      <c r="E25" s="104">
        <v>88</v>
      </c>
      <c r="F25" s="21">
        <f t="shared" si="1"/>
        <v>0.11594202898550725</v>
      </c>
      <c r="G25" s="104">
        <v>140</v>
      </c>
      <c r="H25" s="21">
        <f t="shared" si="2"/>
        <v>0.1844532279314888</v>
      </c>
      <c r="I25" s="104">
        <v>6</v>
      </c>
      <c r="J25" s="110">
        <f t="shared" si="3"/>
        <v>7.9051383399209481E-3</v>
      </c>
      <c r="K25" s="104">
        <v>38</v>
      </c>
      <c r="L25" s="21">
        <f t="shared" si="4"/>
        <v>5.0065876152832672E-2</v>
      </c>
      <c r="M25" s="104">
        <v>3</v>
      </c>
      <c r="N25" s="110">
        <f t="shared" si="5"/>
        <v>3.952569169960474E-3</v>
      </c>
      <c r="O25" s="104">
        <v>35</v>
      </c>
      <c r="P25" s="23">
        <f t="shared" si="6"/>
        <v>4.61133069828722E-2</v>
      </c>
    </row>
    <row r="26" spans="1:16" ht="13.5" thickBot="1" x14ac:dyDescent="0.25">
      <c r="A26" s="24" t="s">
        <v>48</v>
      </c>
      <c r="B26" s="105">
        <f>'1. Plan vs Actual'!C27</f>
        <v>75698</v>
      </c>
      <c r="C26" s="105">
        <v>42525</v>
      </c>
      <c r="D26" s="25">
        <f t="shared" si="0"/>
        <v>0.56177177732568895</v>
      </c>
      <c r="E26" s="105">
        <v>16118</v>
      </c>
      <c r="F26" s="25">
        <f t="shared" si="1"/>
        <v>0.21292504425480197</v>
      </c>
      <c r="G26" s="105">
        <v>16341</v>
      </c>
      <c r="H26" s="25">
        <f t="shared" si="2"/>
        <v>0.21587096092367036</v>
      </c>
      <c r="I26" s="105">
        <v>1014</v>
      </c>
      <c r="J26" s="35">
        <f t="shared" si="3"/>
        <v>1.3395334090728949E-2</v>
      </c>
      <c r="K26" s="105">
        <v>4930</v>
      </c>
      <c r="L26" s="25">
        <f t="shared" si="4"/>
        <v>6.5127216042695973E-2</v>
      </c>
      <c r="M26" s="105">
        <v>309</v>
      </c>
      <c r="N26" s="35">
        <f t="shared" si="5"/>
        <v>4.082010092736928E-3</v>
      </c>
      <c r="O26" s="105">
        <v>7841</v>
      </c>
      <c r="P26" s="27">
        <f t="shared" si="6"/>
        <v>0.10358265740178076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58" t="s">
        <v>51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</row>
    <row r="30" spans="1:16" ht="12.75" customHeight="1" x14ac:dyDescent="0.2">
      <c r="A30" s="158" t="s">
        <v>52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pans="1:16" x14ac:dyDescent="0.2">
      <c r="A31" s="162" t="s">
        <v>53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topLeftCell="A5" zoomScale="150" zoomScaleNormal="150" workbookViewId="0">
      <selection activeCell="N25" sqref="N25"/>
    </sheetView>
  </sheetViews>
  <sheetFormatPr defaultColWidth="9.140625" defaultRowHeight="12.75" x14ac:dyDescent="0.2"/>
  <cols>
    <col min="1" max="1" width="21.28515625" style="11" customWidth="1"/>
    <col min="2" max="2" width="10.140625" style="11" customWidth="1"/>
    <col min="3" max="3" width="8.28515625" style="11" customWidth="1"/>
    <col min="4" max="4" width="7.42578125" style="11" customWidth="1"/>
    <col min="5" max="5" width="8.7109375" style="11" customWidth="1"/>
    <col min="6" max="6" width="6.28515625" style="11" customWidth="1"/>
    <col min="7" max="7" width="8.7109375" style="11" customWidth="1"/>
    <col min="8" max="8" width="6.42578125" style="11" customWidth="1"/>
    <col min="9" max="9" width="8.7109375" style="11" customWidth="1"/>
    <col min="10" max="10" width="6.42578125" style="11" customWidth="1"/>
    <col min="11" max="11" width="8.7109375" style="11" customWidth="1"/>
    <col min="12" max="12" width="6.42578125" style="11" customWidth="1"/>
    <col min="13" max="13" width="8.7109375" style="11" customWidth="1"/>
    <col min="14" max="14" width="6.42578125" style="11" customWidth="1"/>
    <col min="15" max="16384" width="9.140625" style="11"/>
  </cols>
  <sheetData>
    <row r="1" spans="1:15" ht="18.75" x14ac:dyDescent="0.3">
      <c r="A1" s="164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5" ht="15.75" x14ac:dyDescent="0.25">
      <c r="A2" s="154" t="str">
        <f>'1. Plan vs Actual'!A2</f>
        <v>OSCCAR Summary by Workforce Area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5" ht="15.75" x14ac:dyDescent="0.25">
      <c r="A3" s="154" t="str">
        <f>'1. Plan vs Actual'!A3</f>
        <v>FY26 Quarter Ending December 31, 2025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5" spans="1:15" ht="18.75" x14ac:dyDescent="0.3">
      <c r="A5" s="164" t="s">
        <v>88</v>
      </c>
      <c r="B5" s="164"/>
      <c r="C5" s="164"/>
      <c r="D5" s="164"/>
      <c r="E5" s="178"/>
      <c r="F5" s="178"/>
      <c r="G5" s="178"/>
      <c r="H5" s="178"/>
      <c r="I5" s="178"/>
      <c r="J5" s="178"/>
      <c r="K5" s="178"/>
      <c r="L5" s="178"/>
      <c r="M5" s="178"/>
      <c r="N5" s="178"/>
    </row>
    <row r="6" spans="1:15" ht="6.75" customHeight="1" thickBot="1" x14ac:dyDescent="0.25"/>
    <row r="7" spans="1:15" ht="13.5" thickTop="1" x14ac:dyDescent="0.2">
      <c r="A7" s="138" t="s">
        <v>16</v>
      </c>
      <c r="B7" s="134" t="s">
        <v>17</v>
      </c>
      <c r="C7" s="36" t="s">
        <v>18</v>
      </c>
      <c r="D7" s="37" t="s">
        <v>19</v>
      </c>
      <c r="E7" s="135" t="s">
        <v>20</v>
      </c>
      <c r="F7" s="134" t="s">
        <v>21</v>
      </c>
      <c r="G7" s="38" t="s">
        <v>55</v>
      </c>
      <c r="H7" s="39" t="s">
        <v>61</v>
      </c>
      <c r="I7" s="135" t="s">
        <v>62</v>
      </c>
      <c r="J7" s="134" t="s">
        <v>63</v>
      </c>
      <c r="K7" s="38" t="s">
        <v>73</v>
      </c>
      <c r="L7" s="39" t="s">
        <v>74</v>
      </c>
      <c r="M7" s="135" t="s">
        <v>75</v>
      </c>
      <c r="N7" s="137" t="s">
        <v>76</v>
      </c>
    </row>
    <row r="8" spans="1:15" s="29" customFormat="1" ht="38.25" x14ac:dyDescent="0.2">
      <c r="A8" s="17"/>
      <c r="B8" s="130" t="s">
        <v>22</v>
      </c>
      <c r="C8" s="40" t="s">
        <v>89</v>
      </c>
      <c r="D8" s="18" t="s">
        <v>80</v>
      </c>
      <c r="E8" s="131" t="s">
        <v>90</v>
      </c>
      <c r="F8" s="130" t="s">
        <v>80</v>
      </c>
      <c r="G8" s="41" t="s">
        <v>91</v>
      </c>
      <c r="H8" s="42" t="s">
        <v>80</v>
      </c>
      <c r="I8" s="131" t="s">
        <v>92</v>
      </c>
      <c r="J8" s="130" t="s">
        <v>80</v>
      </c>
      <c r="K8" s="41" t="s">
        <v>93</v>
      </c>
      <c r="L8" s="42" t="s">
        <v>80</v>
      </c>
      <c r="M8" s="131" t="s">
        <v>94</v>
      </c>
      <c r="N8" s="18" t="s">
        <v>80</v>
      </c>
    </row>
    <row r="9" spans="1:15" ht="14.1" customHeight="1" x14ac:dyDescent="0.2">
      <c r="A9" s="19" t="s">
        <v>30</v>
      </c>
      <c r="B9" s="43">
        <f>'1. Plan vs Actual'!C10</f>
        <v>2384</v>
      </c>
      <c r="C9" s="44">
        <v>1119</v>
      </c>
      <c r="D9" s="23">
        <f>C9/B9</f>
        <v>0.46937919463087246</v>
      </c>
      <c r="E9" s="45">
        <v>125</v>
      </c>
      <c r="F9" s="46">
        <f>E9/B9</f>
        <v>5.2432885906040269E-2</v>
      </c>
      <c r="G9" s="47">
        <v>104</v>
      </c>
      <c r="H9" s="48">
        <f t="shared" ref="H9:H26" si="0">G9/B9</f>
        <v>4.3624161073825503E-2</v>
      </c>
      <c r="I9" s="45">
        <v>1125</v>
      </c>
      <c r="J9" s="46">
        <f>I9/B9</f>
        <v>0.47189597315436244</v>
      </c>
      <c r="K9" s="47">
        <v>392</v>
      </c>
      <c r="L9" s="48">
        <f>K9/B9</f>
        <v>0.16442953020134229</v>
      </c>
      <c r="M9" s="45">
        <v>638</v>
      </c>
      <c r="N9" s="23">
        <f>M9/B9</f>
        <v>0.26761744966442952</v>
      </c>
      <c r="O9" s="49"/>
    </row>
    <row r="10" spans="1:15" ht="14.1" customHeight="1" x14ac:dyDescent="0.2">
      <c r="A10" s="19" t="s">
        <v>31</v>
      </c>
      <c r="B10" s="43">
        <f>'1. Plan vs Actual'!C11</f>
        <v>9329</v>
      </c>
      <c r="C10" s="44">
        <v>4925</v>
      </c>
      <c r="D10" s="23">
        <f t="shared" ref="D10:D24" si="1">C10/B10</f>
        <v>0.52792367885089508</v>
      </c>
      <c r="E10" s="45">
        <v>81</v>
      </c>
      <c r="F10" s="46">
        <f t="shared" ref="F10:F26" si="2">E10/B10</f>
        <v>8.6826026369385793E-3</v>
      </c>
      <c r="G10" s="47">
        <v>298</v>
      </c>
      <c r="H10" s="48">
        <f t="shared" si="0"/>
        <v>3.1943402293922181E-2</v>
      </c>
      <c r="I10" s="45">
        <v>5366</v>
      </c>
      <c r="J10" s="46">
        <f t="shared" ref="J10:J26" si="3">I10/B10</f>
        <v>0.57519562654089396</v>
      </c>
      <c r="K10" s="47">
        <v>1522</v>
      </c>
      <c r="L10" s="48">
        <f t="shared" ref="L10:L26" si="4">K10/B10</f>
        <v>0.16314717547432736</v>
      </c>
      <c r="M10" s="45">
        <v>2062</v>
      </c>
      <c r="N10" s="23">
        <f t="shared" ref="N10:N26" si="5">M10/B10</f>
        <v>0.22103119305391788</v>
      </c>
      <c r="O10" s="49"/>
    </row>
    <row r="11" spans="1:15" ht="14.1" customHeight="1" x14ac:dyDescent="0.2">
      <c r="A11" s="19" t="s">
        <v>32</v>
      </c>
      <c r="B11" s="43">
        <f>'1. Plan vs Actual'!C12</f>
        <v>5001</v>
      </c>
      <c r="C11" s="44">
        <v>2326</v>
      </c>
      <c r="D11" s="23">
        <f t="shared" si="1"/>
        <v>0.46510697860427913</v>
      </c>
      <c r="E11" s="45">
        <v>380</v>
      </c>
      <c r="F11" s="46">
        <f t="shared" si="2"/>
        <v>7.5984803039392118E-2</v>
      </c>
      <c r="G11" s="47">
        <v>120</v>
      </c>
      <c r="H11" s="48">
        <f t="shared" si="0"/>
        <v>2.399520095980804E-2</v>
      </c>
      <c r="I11" s="45">
        <v>2582</v>
      </c>
      <c r="J11" s="46">
        <f t="shared" si="3"/>
        <v>0.51629674065186959</v>
      </c>
      <c r="K11" s="47">
        <v>801</v>
      </c>
      <c r="L11" s="48">
        <f t="shared" si="4"/>
        <v>0.16016796640671865</v>
      </c>
      <c r="M11" s="45">
        <v>1118</v>
      </c>
      <c r="N11" s="23">
        <f t="shared" si="5"/>
        <v>0.22355528894221155</v>
      </c>
      <c r="O11" s="49"/>
    </row>
    <row r="12" spans="1:15" ht="14.1" customHeight="1" x14ac:dyDescent="0.2">
      <c r="A12" s="19" t="s">
        <v>33</v>
      </c>
      <c r="B12" s="43">
        <f>'1. Plan vs Actual'!C13</f>
        <v>4703</v>
      </c>
      <c r="C12" s="44">
        <v>2676</v>
      </c>
      <c r="D12" s="23">
        <f t="shared" si="1"/>
        <v>0.56899851158834791</v>
      </c>
      <c r="E12" s="45">
        <v>63</v>
      </c>
      <c r="F12" s="46">
        <f t="shared" si="2"/>
        <v>1.3395704869232404E-2</v>
      </c>
      <c r="G12" s="47">
        <v>132</v>
      </c>
      <c r="H12" s="48">
        <f t="shared" si="0"/>
        <v>2.8067191154582182E-2</v>
      </c>
      <c r="I12" s="45">
        <v>2404</v>
      </c>
      <c r="J12" s="46">
        <f t="shared" si="3"/>
        <v>0.511163087391027</v>
      </c>
      <c r="K12" s="47">
        <v>827</v>
      </c>
      <c r="L12" s="48">
        <f t="shared" si="4"/>
        <v>0.17584520518817776</v>
      </c>
      <c r="M12" s="45">
        <v>1277</v>
      </c>
      <c r="N12" s="23">
        <f t="shared" si="5"/>
        <v>0.27152881139698065</v>
      </c>
      <c r="O12" s="49"/>
    </row>
    <row r="13" spans="1:15" ht="14.1" customHeight="1" x14ac:dyDescent="0.2">
      <c r="A13" s="19" t="s">
        <v>34</v>
      </c>
      <c r="B13" s="43">
        <f>'1. Plan vs Actual'!C14</f>
        <v>1775</v>
      </c>
      <c r="C13" s="44">
        <v>883</v>
      </c>
      <c r="D13" s="23">
        <f t="shared" si="1"/>
        <v>0.49746478873239436</v>
      </c>
      <c r="E13" s="45">
        <v>62</v>
      </c>
      <c r="F13" s="46">
        <f t="shared" si="2"/>
        <v>3.4929577464788732E-2</v>
      </c>
      <c r="G13" s="47">
        <v>57</v>
      </c>
      <c r="H13" s="48">
        <f t="shared" si="0"/>
        <v>3.2112676056338031E-2</v>
      </c>
      <c r="I13" s="45">
        <v>605</v>
      </c>
      <c r="J13" s="46">
        <f t="shared" si="3"/>
        <v>0.3408450704225352</v>
      </c>
      <c r="K13" s="47">
        <v>237</v>
      </c>
      <c r="L13" s="48">
        <f t="shared" si="4"/>
        <v>0.13352112676056338</v>
      </c>
      <c r="M13" s="45">
        <v>814</v>
      </c>
      <c r="N13" s="23">
        <f t="shared" si="5"/>
        <v>0.45859154929577467</v>
      </c>
      <c r="O13" s="49"/>
    </row>
    <row r="14" spans="1:15" ht="14.1" customHeight="1" x14ac:dyDescent="0.2">
      <c r="A14" s="19" t="s">
        <v>35</v>
      </c>
      <c r="B14" s="43">
        <f>'1. Plan vs Actual'!C15</f>
        <v>6061</v>
      </c>
      <c r="C14" s="44">
        <v>2824</v>
      </c>
      <c r="D14" s="23">
        <f t="shared" si="1"/>
        <v>0.46592971456855303</v>
      </c>
      <c r="E14" s="45">
        <v>95</v>
      </c>
      <c r="F14" s="46">
        <f t="shared" si="2"/>
        <v>1.5673981191222569E-2</v>
      </c>
      <c r="G14" s="47">
        <v>164</v>
      </c>
      <c r="H14" s="48">
        <f t="shared" si="0"/>
        <v>2.7058241214321068E-2</v>
      </c>
      <c r="I14" s="45">
        <v>2959</v>
      </c>
      <c r="J14" s="46">
        <f t="shared" si="3"/>
        <v>0.4882032667876588</v>
      </c>
      <c r="K14" s="47">
        <v>1057</v>
      </c>
      <c r="L14" s="48">
        <f t="shared" si="4"/>
        <v>0.17439366441181323</v>
      </c>
      <c r="M14" s="45">
        <v>1786</v>
      </c>
      <c r="N14" s="23">
        <f t="shared" si="5"/>
        <v>0.29467084639498431</v>
      </c>
      <c r="O14" s="49"/>
    </row>
    <row r="15" spans="1:15" ht="14.1" customHeight="1" x14ac:dyDescent="0.2">
      <c r="A15" s="19" t="s">
        <v>36</v>
      </c>
      <c r="B15" s="43">
        <f>'1. Plan vs Actual'!C16</f>
        <v>2078</v>
      </c>
      <c r="C15" s="44">
        <v>998</v>
      </c>
      <c r="D15" s="23">
        <f t="shared" si="1"/>
        <v>0.48026948989412899</v>
      </c>
      <c r="E15" s="45">
        <v>66</v>
      </c>
      <c r="F15" s="46">
        <f t="shared" si="2"/>
        <v>3.1761308950914342E-2</v>
      </c>
      <c r="G15" s="47">
        <v>76</v>
      </c>
      <c r="H15" s="48">
        <f t="shared" si="0"/>
        <v>3.6573628488931663E-2</v>
      </c>
      <c r="I15" s="45">
        <v>939</v>
      </c>
      <c r="J15" s="46">
        <f t="shared" si="3"/>
        <v>0.45187680461982677</v>
      </c>
      <c r="K15" s="47">
        <v>344</v>
      </c>
      <c r="L15" s="48">
        <f t="shared" si="4"/>
        <v>0.16554379210779596</v>
      </c>
      <c r="M15" s="45">
        <v>653</v>
      </c>
      <c r="N15" s="23">
        <f t="shared" si="5"/>
        <v>0.31424446583253129</v>
      </c>
      <c r="O15" s="49"/>
    </row>
    <row r="16" spans="1:15" ht="14.1" customHeight="1" x14ac:dyDescent="0.2">
      <c r="A16" s="19" t="s">
        <v>37</v>
      </c>
      <c r="B16" s="43">
        <f>'1. Plan vs Actual'!C17</f>
        <v>6725</v>
      </c>
      <c r="C16" s="44">
        <v>3489</v>
      </c>
      <c r="D16" s="23">
        <f t="shared" si="1"/>
        <v>0.51881040892193309</v>
      </c>
      <c r="E16" s="45">
        <v>166</v>
      </c>
      <c r="F16" s="46">
        <f t="shared" si="2"/>
        <v>2.4684014869888474E-2</v>
      </c>
      <c r="G16" s="47">
        <v>202</v>
      </c>
      <c r="H16" s="48">
        <f t="shared" si="0"/>
        <v>3.0037174721189591E-2</v>
      </c>
      <c r="I16" s="45">
        <v>3466</v>
      </c>
      <c r="J16" s="46">
        <f t="shared" si="3"/>
        <v>0.51539033457249073</v>
      </c>
      <c r="K16" s="47">
        <v>1131</v>
      </c>
      <c r="L16" s="48">
        <f t="shared" si="4"/>
        <v>0.16817843866171003</v>
      </c>
      <c r="M16" s="45">
        <v>1760</v>
      </c>
      <c r="N16" s="23">
        <f t="shared" si="5"/>
        <v>0.26171003717472119</v>
      </c>
      <c r="O16" s="49"/>
    </row>
    <row r="17" spans="1:17" ht="14.1" customHeight="1" x14ac:dyDescent="0.2">
      <c r="A17" s="19" t="s">
        <v>38</v>
      </c>
      <c r="B17" s="43">
        <f>'1. Plan vs Actual'!C18</f>
        <v>2365</v>
      </c>
      <c r="C17" s="44">
        <v>1166</v>
      </c>
      <c r="D17" s="23">
        <f t="shared" si="1"/>
        <v>0.49302325581395351</v>
      </c>
      <c r="E17" s="45">
        <v>66</v>
      </c>
      <c r="F17" s="46">
        <f t="shared" si="2"/>
        <v>2.7906976744186046E-2</v>
      </c>
      <c r="G17" s="47">
        <v>151</v>
      </c>
      <c r="H17" s="48">
        <f t="shared" si="0"/>
        <v>6.3847780126849898E-2</v>
      </c>
      <c r="I17" s="45">
        <v>1284</v>
      </c>
      <c r="J17" s="46">
        <f t="shared" si="3"/>
        <v>0.54291754756871036</v>
      </c>
      <c r="K17" s="47">
        <v>338</v>
      </c>
      <c r="L17" s="48">
        <f t="shared" si="4"/>
        <v>0.14291754756871036</v>
      </c>
      <c r="M17" s="45">
        <v>526</v>
      </c>
      <c r="N17" s="23">
        <f t="shared" si="5"/>
        <v>0.22241014799154335</v>
      </c>
      <c r="O17" s="49"/>
    </row>
    <row r="18" spans="1:17" ht="14.1" customHeight="1" x14ac:dyDescent="0.2">
      <c r="A18" s="19" t="s">
        <v>39</v>
      </c>
      <c r="B18" s="43">
        <f>'1. Plan vs Actual'!C19</f>
        <v>12419</v>
      </c>
      <c r="C18" s="44">
        <v>5971</v>
      </c>
      <c r="D18" s="23">
        <f t="shared" si="1"/>
        <v>0.48079555519768097</v>
      </c>
      <c r="E18" s="45">
        <v>705</v>
      </c>
      <c r="F18" s="46">
        <f t="shared" si="2"/>
        <v>5.6767855704968194E-2</v>
      </c>
      <c r="G18" s="47">
        <v>580</v>
      </c>
      <c r="H18" s="48">
        <f t="shared" si="0"/>
        <v>4.6702633062243336E-2</v>
      </c>
      <c r="I18" s="45">
        <v>6827</v>
      </c>
      <c r="J18" s="46">
        <f t="shared" si="3"/>
        <v>0.54972219985506077</v>
      </c>
      <c r="K18" s="47">
        <v>1877</v>
      </c>
      <c r="L18" s="48">
        <f t="shared" si="4"/>
        <v>0.15113938320315645</v>
      </c>
      <c r="M18" s="45">
        <v>2430</v>
      </c>
      <c r="N18" s="23">
        <f t="shared" si="5"/>
        <v>0.19566792817457121</v>
      </c>
      <c r="O18" s="49"/>
    </row>
    <row r="19" spans="1:17" ht="14.1" customHeight="1" x14ac:dyDescent="0.2">
      <c r="A19" s="19" t="s">
        <v>40</v>
      </c>
      <c r="B19" s="43">
        <f>'1. Plan vs Actual'!C20</f>
        <v>3698</v>
      </c>
      <c r="C19" s="44">
        <v>1910</v>
      </c>
      <c r="D19" s="23">
        <f t="shared" si="1"/>
        <v>0.51649540292049756</v>
      </c>
      <c r="E19" s="45">
        <v>60</v>
      </c>
      <c r="F19" s="46">
        <f t="shared" si="2"/>
        <v>1.6224986479177934E-2</v>
      </c>
      <c r="G19" s="47">
        <v>131</v>
      </c>
      <c r="H19" s="48">
        <f t="shared" si="0"/>
        <v>3.5424553812871823E-2</v>
      </c>
      <c r="I19" s="45">
        <v>1737</v>
      </c>
      <c r="J19" s="46">
        <f t="shared" si="3"/>
        <v>0.4697133585722012</v>
      </c>
      <c r="K19" s="47">
        <v>658</v>
      </c>
      <c r="L19" s="48">
        <f t="shared" si="4"/>
        <v>0.17793401838831802</v>
      </c>
      <c r="M19" s="45">
        <v>1112</v>
      </c>
      <c r="N19" s="23">
        <f t="shared" si="5"/>
        <v>0.30070308274743102</v>
      </c>
      <c r="O19" s="49"/>
    </row>
    <row r="20" spans="1:17" ht="14.1" customHeight="1" x14ac:dyDescent="0.2">
      <c r="A20" s="19" t="s">
        <v>41</v>
      </c>
      <c r="B20" s="43">
        <f>'1. Plan vs Actual'!C21</f>
        <v>8131</v>
      </c>
      <c r="C20" s="44">
        <v>3942</v>
      </c>
      <c r="D20" s="23">
        <f t="shared" si="1"/>
        <v>0.48481121633255442</v>
      </c>
      <c r="E20" s="45">
        <v>67</v>
      </c>
      <c r="F20" s="46">
        <f t="shared" si="2"/>
        <v>8.2400688722174386E-3</v>
      </c>
      <c r="G20" s="47">
        <v>125</v>
      </c>
      <c r="H20" s="48">
        <f t="shared" si="0"/>
        <v>1.5373262821301192E-2</v>
      </c>
      <c r="I20" s="45">
        <v>4239</v>
      </c>
      <c r="J20" s="46">
        <f t="shared" si="3"/>
        <v>0.5213380887959661</v>
      </c>
      <c r="K20" s="47">
        <v>1425</v>
      </c>
      <c r="L20" s="48">
        <f t="shared" si="4"/>
        <v>0.17525519616283361</v>
      </c>
      <c r="M20" s="45">
        <v>2275</v>
      </c>
      <c r="N20" s="23">
        <f t="shared" si="5"/>
        <v>0.27979338334768172</v>
      </c>
      <c r="O20" s="49"/>
    </row>
    <row r="21" spans="1:17" ht="14.1" customHeight="1" x14ac:dyDescent="0.2">
      <c r="A21" s="19" t="s">
        <v>42</v>
      </c>
      <c r="B21" s="43">
        <f>'1. Plan vs Actual'!C22</f>
        <v>6731</v>
      </c>
      <c r="C21" s="44">
        <v>3228</v>
      </c>
      <c r="D21" s="23">
        <f t="shared" si="1"/>
        <v>0.47957212895557866</v>
      </c>
      <c r="E21" s="45">
        <v>95</v>
      </c>
      <c r="F21" s="46">
        <f t="shared" si="2"/>
        <v>1.4113801812509286E-2</v>
      </c>
      <c r="G21" s="47">
        <v>181</v>
      </c>
      <c r="H21" s="48">
        <f t="shared" si="0"/>
        <v>2.6890506611201903E-2</v>
      </c>
      <c r="I21" s="45">
        <v>2952</v>
      </c>
      <c r="J21" s="46">
        <f t="shared" si="3"/>
        <v>0.43856782053186749</v>
      </c>
      <c r="K21" s="47">
        <v>1356</v>
      </c>
      <c r="L21" s="48">
        <f t="shared" si="4"/>
        <v>0.20145595008171149</v>
      </c>
      <c r="M21" s="45">
        <v>2147</v>
      </c>
      <c r="N21" s="23">
        <f t="shared" si="5"/>
        <v>0.31897192096270988</v>
      </c>
      <c r="O21" s="49"/>
    </row>
    <row r="22" spans="1:17" ht="14.1" customHeight="1" x14ac:dyDescent="0.2">
      <c r="A22" s="19" t="s">
        <v>43</v>
      </c>
      <c r="B22" s="43">
        <f>'1. Plan vs Actual'!C23</f>
        <v>2736</v>
      </c>
      <c r="C22" s="44">
        <v>1207</v>
      </c>
      <c r="D22" s="23">
        <f t="shared" si="1"/>
        <v>0.44115497076023391</v>
      </c>
      <c r="E22" s="45">
        <v>49</v>
      </c>
      <c r="F22" s="46">
        <f t="shared" si="2"/>
        <v>1.7909356725146198E-2</v>
      </c>
      <c r="G22" s="47">
        <v>102</v>
      </c>
      <c r="H22" s="48">
        <f t="shared" si="0"/>
        <v>3.7280701754385963E-2</v>
      </c>
      <c r="I22" s="45">
        <v>1262</v>
      </c>
      <c r="J22" s="46">
        <f t="shared" si="3"/>
        <v>0.46125730994152048</v>
      </c>
      <c r="K22" s="47">
        <v>459</v>
      </c>
      <c r="L22" s="48">
        <f t="shared" si="4"/>
        <v>0.16776315789473684</v>
      </c>
      <c r="M22" s="45">
        <v>864</v>
      </c>
      <c r="N22" s="23">
        <f t="shared" si="5"/>
        <v>0.31578947368421051</v>
      </c>
      <c r="O22" s="49"/>
    </row>
    <row r="23" spans="1:17" ht="14.1" customHeight="1" x14ac:dyDescent="0.2">
      <c r="A23" s="19" t="s">
        <v>44</v>
      </c>
      <c r="B23" s="43">
        <f>'1. Plan vs Actual'!C24</f>
        <v>5381</v>
      </c>
      <c r="C23" s="44">
        <v>2711</v>
      </c>
      <c r="D23" s="23">
        <f t="shared" si="1"/>
        <v>0.50380970079910792</v>
      </c>
      <c r="E23" s="45">
        <v>110</v>
      </c>
      <c r="F23" s="46">
        <f t="shared" si="2"/>
        <v>2.0442296970823268E-2</v>
      </c>
      <c r="G23" s="47">
        <v>227</v>
      </c>
      <c r="H23" s="48">
        <f t="shared" si="0"/>
        <v>4.2185467385244375E-2</v>
      </c>
      <c r="I23" s="45">
        <v>2672</v>
      </c>
      <c r="J23" s="46">
        <f t="shared" si="3"/>
        <v>0.4965619773276343</v>
      </c>
      <c r="K23" s="47">
        <v>873</v>
      </c>
      <c r="L23" s="48">
        <f t="shared" si="4"/>
        <v>0.16223750232298828</v>
      </c>
      <c r="M23" s="45">
        <v>1499</v>
      </c>
      <c r="N23" s="23">
        <f t="shared" si="5"/>
        <v>0.27857275599330977</v>
      </c>
      <c r="O23" s="49"/>
    </row>
    <row r="24" spans="1:17" ht="14.1" customHeight="1" x14ac:dyDescent="0.2">
      <c r="A24" s="19" t="s">
        <v>45</v>
      </c>
      <c r="B24" s="43">
        <f>'1. Plan vs Actual'!C25</f>
        <v>5701</v>
      </c>
      <c r="C24" s="44">
        <v>2862</v>
      </c>
      <c r="D24" s="23">
        <f t="shared" si="1"/>
        <v>0.50201718996667255</v>
      </c>
      <c r="E24" s="45">
        <v>71</v>
      </c>
      <c r="F24" s="46">
        <f t="shared" si="2"/>
        <v>1.2453955446412909E-2</v>
      </c>
      <c r="G24" s="47">
        <v>134</v>
      </c>
      <c r="H24" s="48">
        <f t="shared" si="0"/>
        <v>2.3504648307314507E-2</v>
      </c>
      <c r="I24" s="45">
        <v>2576</v>
      </c>
      <c r="J24" s="46">
        <f t="shared" si="3"/>
        <v>0.45185055253464307</v>
      </c>
      <c r="K24" s="47">
        <v>1005</v>
      </c>
      <c r="L24" s="48">
        <f t="shared" si="4"/>
        <v>0.17628486230485879</v>
      </c>
      <c r="M24" s="45">
        <v>1915</v>
      </c>
      <c r="N24" s="23">
        <f t="shared" si="5"/>
        <v>0.33590598140677075</v>
      </c>
      <c r="O24" s="49"/>
      <c r="Q24" s="49"/>
    </row>
    <row r="25" spans="1:17" x14ac:dyDescent="0.2">
      <c r="A25" s="19" t="s">
        <v>46</v>
      </c>
      <c r="B25" s="50">
        <f>'1. Plan vs Actual'!C26</f>
        <v>759</v>
      </c>
      <c r="C25" s="111">
        <v>296</v>
      </c>
      <c r="D25" s="23">
        <f>C25/B25</f>
        <v>0.38998682476943347</v>
      </c>
      <c r="E25" s="112">
        <v>2</v>
      </c>
      <c r="F25" s="46">
        <f>E25/B25</f>
        <v>2.635046113306983E-3</v>
      </c>
      <c r="G25" s="113">
        <v>17</v>
      </c>
      <c r="H25" s="48">
        <f t="shared" si="0"/>
        <v>2.2397891963109356E-2</v>
      </c>
      <c r="I25" s="112">
        <v>352</v>
      </c>
      <c r="J25" s="46">
        <f t="shared" si="3"/>
        <v>0.46376811594202899</v>
      </c>
      <c r="K25" s="113">
        <v>126</v>
      </c>
      <c r="L25" s="48">
        <f t="shared" si="4"/>
        <v>0.16600790513833993</v>
      </c>
      <c r="M25" s="112">
        <v>262</v>
      </c>
      <c r="N25" s="23">
        <f t="shared" si="5"/>
        <v>0.34519104084321478</v>
      </c>
      <c r="O25" s="49"/>
    </row>
    <row r="26" spans="1:17" ht="13.5" thickBot="1" x14ac:dyDescent="0.25">
      <c r="A26" s="24" t="s">
        <v>48</v>
      </c>
      <c r="B26" s="51">
        <f>'1. Plan vs Actual'!C27</f>
        <v>75698</v>
      </c>
      <c r="C26" s="114">
        <v>35989</v>
      </c>
      <c r="D26" s="27">
        <f>C26/B26</f>
        <v>0.47542867711168063</v>
      </c>
      <c r="E26" s="115">
        <v>2431</v>
      </c>
      <c r="F26" s="52">
        <f t="shared" si="2"/>
        <v>3.2114454807260433E-2</v>
      </c>
      <c r="G26" s="116">
        <v>3071</v>
      </c>
      <c r="H26" s="53">
        <f t="shared" si="0"/>
        <v>4.0569103543026237E-2</v>
      </c>
      <c r="I26" s="115">
        <v>40671</v>
      </c>
      <c r="J26" s="52">
        <f t="shared" si="3"/>
        <v>0.53727971676926733</v>
      </c>
      <c r="K26" s="116">
        <v>11924</v>
      </c>
      <c r="L26" s="53">
        <f t="shared" si="4"/>
        <v>0.15752067425823668</v>
      </c>
      <c r="M26" s="115">
        <v>17601</v>
      </c>
      <c r="N26" s="27">
        <f t="shared" si="5"/>
        <v>0.23251605062220931</v>
      </c>
      <c r="O26" s="49"/>
      <c r="P26" s="49"/>
    </row>
    <row r="27" spans="1:17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2">
      <c r="A29" s="158" t="s">
        <v>51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</row>
    <row r="30" spans="1:17" ht="12.75" customHeight="1" x14ac:dyDescent="0.2">
      <c r="A30" s="158" t="s">
        <v>52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pans="1:17" x14ac:dyDescent="0.2">
      <c r="A31" s="162" t="s">
        <v>53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topLeftCell="A5" zoomScale="150" zoomScaleNormal="150" workbookViewId="0">
      <selection activeCell="S17" sqref="S17"/>
    </sheetView>
  </sheetViews>
  <sheetFormatPr defaultColWidth="9.140625" defaultRowHeight="12.75" x14ac:dyDescent="0.2"/>
  <cols>
    <col min="1" max="1" width="21.28515625" style="49" customWidth="1"/>
    <col min="2" max="2" width="9.42578125" style="49" customWidth="1"/>
    <col min="3" max="3" width="8.28515625" style="49" customWidth="1"/>
    <col min="4" max="4" width="5.140625" style="49" customWidth="1"/>
    <col min="5" max="5" width="8.7109375" style="49" customWidth="1"/>
    <col min="6" max="6" width="5.140625" style="49" customWidth="1"/>
    <col min="7" max="7" width="9.42578125" style="49" customWidth="1"/>
    <col min="8" max="8" width="5.140625" style="49" customWidth="1"/>
    <col min="9" max="9" width="8.7109375" style="49" customWidth="1"/>
    <col min="10" max="10" width="5.140625" style="49" customWidth="1"/>
    <col min="11" max="11" width="9.140625" style="49" customWidth="1"/>
    <col min="12" max="12" width="5.140625" style="49" customWidth="1"/>
    <col min="13" max="13" width="8.7109375" style="49" customWidth="1"/>
    <col min="14" max="14" width="5.140625" style="49" customWidth="1"/>
    <col min="15" max="15" width="10.7109375" style="49" customWidth="1"/>
    <col min="16" max="16" width="5.140625" style="49" customWidth="1"/>
    <col min="17" max="16384" width="9.140625" style="49"/>
  </cols>
  <sheetData>
    <row r="1" spans="1:16" ht="18.75" x14ac:dyDescent="0.3">
      <c r="A1" s="164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</row>
    <row r="2" spans="1:16" ht="15.75" x14ac:dyDescent="0.25">
      <c r="A2" s="154" t="str">
        <f>'1. Plan vs Actual'!A2</f>
        <v>OSCCAR Summary by Workforce Area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6" ht="15.75" x14ac:dyDescent="0.25">
      <c r="A3" s="180" t="str">
        <f>'1. Plan vs Actual'!A3</f>
        <v>FY26 Quarter Ending December 31, 2025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55"/>
    </row>
    <row r="5" spans="1:16" ht="18.75" x14ac:dyDescent="0.3">
      <c r="A5" s="164" t="s">
        <v>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</row>
    <row r="6" spans="1:16" ht="6.75" customHeight="1" thickBot="1" x14ac:dyDescent="0.25"/>
    <row r="7" spans="1:16" ht="13.5" thickTop="1" x14ac:dyDescent="0.2">
      <c r="A7" s="54" t="s">
        <v>16</v>
      </c>
      <c r="B7" s="136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1" x14ac:dyDescent="0.2">
      <c r="A8" s="57"/>
      <c r="B8" s="129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" customHeight="1" x14ac:dyDescent="0.2">
      <c r="A9" s="61" t="s">
        <v>30</v>
      </c>
      <c r="B9" s="30">
        <f>'1. Plan vs Actual'!C10</f>
        <v>2384</v>
      </c>
      <c r="C9" s="20">
        <v>182</v>
      </c>
      <c r="D9" s="21">
        <f>C9/B9</f>
        <v>7.6342281879194632E-2</v>
      </c>
      <c r="E9" s="20">
        <v>767</v>
      </c>
      <c r="F9" s="21">
        <f>E9/B9</f>
        <v>0.32172818791946306</v>
      </c>
      <c r="G9" s="20">
        <v>246</v>
      </c>
      <c r="H9" s="21">
        <f>G9/B9</f>
        <v>0.10318791946308725</v>
      </c>
      <c r="I9" s="20">
        <v>176</v>
      </c>
      <c r="J9" s="21">
        <f>I9/B9</f>
        <v>7.3825503355704702E-2</v>
      </c>
      <c r="K9" s="20">
        <v>461</v>
      </c>
      <c r="L9" s="21">
        <f>K9/B9</f>
        <v>0.19337248322147652</v>
      </c>
      <c r="M9" s="20">
        <v>297</v>
      </c>
      <c r="N9" s="21">
        <f>M9/B9</f>
        <v>0.12458053691275167</v>
      </c>
      <c r="O9" s="20">
        <v>255</v>
      </c>
      <c r="P9" s="23">
        <f>O9/B9</f>
        <v>0.10696308724832215</v>
      </c>
    </row>
    <row r="10" spans="1:16" ht="14.1" customHeight="1" x14ac:dyDescent="0.2">
      <c r="A10" s="61" t="s">
        <v>31</v>
      </c>
      <c r="B10" s="30">
        <f>'1. Plan vs Actual'!C11</f>
        <v>9329</v>
      </c>
      <c r="C10" s="20">
        <v>551</v>
      </c>
      <c r="D10" s="21">
        <f t="shared" ref="D10:D26" si="0">C10/B10</f>
        <v>5.9063136456211814E-2</v>
      </c>
      <c r="E10" s="20">
        <v>2333</v>
      </c>
      <c r="F10" s="21">
        <f t="shared" ref="F10:F26" si="1">E10/B10</f>
        <v>0.25008039446886055</v>
      </c>
      <c r="G10" s="20">
        <v>1132</v>
      </c>
      <c r="H10" s="21">
        <f t="shared" ref="H10:H26" si="2">G10/B10</f>
        <v>0.12134205166684532</v>
      </c>
      <c r="I10" s="20">
        <v>576</v>
      </c>
      <c r="J10" s="21">
        <f t="shared" ref="J10:J26" si="3">I10/B10</f>
        <v>6.1742952084896559E-2</v>
      </c>
      <c r="K10" s="20">
        <v>2703</v>
      </c>
      <c r="L10" s="21">
        <f t="shared" ref="L10:L26" si="4">K10/B10</f>
        <v>0.28974166577339477</v>
      </c>
      <c r="M10" s="20">
        <v>1818</v>
      </c>
      <c r="N10" s="21">
        <f t="shared" ref="N10:N26" si="5">M10/B10</f>
        <v>0.19487619251795477</v>
      </c>
      <c r="O10" s="20">
        <v>216</v>
      </c>
      <c r="P10" s="23">
        <f t="shared" ref="P10:P26" si="6">O10/B10</f>
        <v>2.315360703183621E-2</v>
      </c>
    </row>
    <row r="11" spans="1:16" ht="14.1" customHeight="1" x14ac:dyDescent="0.2">
      <c r="A11" s="61" t="s">
        <v>32</v>
      </c>
      <c r="B11" s="30">
        <f>'1. Plan vs Actual'!C12</f>
        <v>5001</v>
      </c>
      <c r="C11" s="20">
        <v>698</v>
      </c>
      <c r="D11" s="21">
        <f t="shared" si="0"/>
        <v>0.13957208558288342</v>
      </c>
      <c r="E11" s="20">
        <v>1623</v>
      </c>
      <c r="F11" s="21">
        <f t="shared" si="1"/>
        <v>0.32453509298140371</v>
      </c>
      <c r="G11" s="20">
        <v>668</v>
      </c>
      <c r="H11" s="21">
        <f t="shared" si="2"/>
        <v>0.13357328534293142</v>
      </c>
      <c r="I11" s="20">
        <v>390</v>
      </c>
      <c r="J11" s="21">
        <f t="shared" si="3"/>
        <v>7.7984403119376128E-2</v>
      </c>
      <c r="K11" s="20">
        <v>1013</v>
      </c>
      <c r="L11" s="21">
        <f t="shared" si="4"/>
        <v>0.20255948810237953</v>
      </c>
      <c r="M11" s="20">
        <v>449</v>
      </c>
      <c r="N11" s="21">
        <f t="shared" si="5"/>
        <v>8.9782043591281738E-2</v>
      </c>
      <c r="O11" s="20">
        <v>160</v>
      </c>
      <c r="P11" s="23">
        <f t="shared" si="6"/>
        <v>3.1993601279744051E-2</v>
      </c>
    </row>
    <row r="12" spans="1:16" ht="14.1" customHeight="1" x14ac:dyDescent="0.2">
      <c r="A12" s="61" t="s">
        <v>33</v>
      </c>
      <c r="B12" s="30">
        <f>'1. Plan vs Actual'!C13</f>
        <v>4703</v>
      </c>
      <c r="C12" s="20">
        <v>381</v>
      </c>
      <c r="D12" s="21">
        <f t="shared" si="0"/>
        <v>8.1012119923453113E-2</v>
      </c>
      <c r="E12" s="20">
        <v>1499</v>
      </c>
      <c r="F12" s="21">
        <f t="shared" si="1"/>
        <v>0.3187327237933234</v>
      </c>
      <c r="G12" s="20">
        <v>629</v>
      </c>
      <c r="H12" s="21">
        <f t="shared" si="2"/>
        <v>0.1337444184563045</v>
      </c>
      <c r="I12" s="20">
        <v>376</v>
      </c>
      <c r="J12" s="21">
        <f t="shared" si="3"/>
        <v>7.9948968743355303E-2</v>
      </c>
      <c r="K12" s="20">
        <v>1162</v>
      </c>
      <c r="L12" s="21">
        <f t="shared" si="4"/>
        <v>0.24707633425473102</v>
      </c>
      <c r="M12" s="20">
        <v>643</v>
      </c>
      <c r="N12" s="21">
        <f t="shared" si="5"/>
        <v>0.13672124176057834</v>
      </c>
      <c r="O12" s="20">
        <v>13</v>
      </c>
      <c r="P12" s="23">
        <f t="shared" si="6"/>
        <v>2.7641930682543057E-3</v>
      </c>
    </row>
    <row r="13" spans="1:16" ht="14.1" customHeight="1" x14ac:dyDescent="0.2">
      <c r="A13" s="61" t="s">
        <v>34</v>
      </c>
      <c r="B13" s="30">
        <f>'1. Plan vs Actual'!C14</f>
        <v>1775</v>
      </c>
      <c r="C13" s="20">
        <v>165</v>
      </c>
      <c r="D13" s="21">
        <f t="shared" si="0"/>
        <v>9.295774647887324E-2</v>
      </c>
      <c r="E13" s="20">
        <v>403</v>
      </c>
      <c r="F13" s="21">
        <f t="shared" si="1"/>
        <v>0.22704225352112675</v>
      </c>
      <c r="G13" s="20">
        <v>228</v>
      </c>
      <c r="H13" s="21">
        <f t="shared" si="2"/>
        <v>0.12845070422535212</v>
      </c>
      <c r="I13" s="20">
        <v>157</v>
      </c>
      <c r="J13" s="21">
        <f t="shared" si="3"/>
        <v>8.8450704225352117E-2</v>
      </c>
      <c r="K13" s="20">
        <v>494</v>
      </c>
      <c r="L13" s="21">
        <f t="shared" si="4"/>
        <v>0.27830985915492956</v>
      </c>
      <c r="M13" s="20">
        <v>254</v>
      </c>
      <c r="N13" s="21">
        <f t="shared" si="5"/>
        <v>0.14309859154929577</v>
      </c>
      <c r="O13" s="20">
        <v>74</v>
      </c>
      <c r="P13" s="23">
        <f t="shared" si="6"/>
        <v>4.1690140845070424E-2</v>
      </c>
    </row>
    <row r="14" spans="1:16" ht="14.1" customHeight="1" x14ac:dyDescent="0.2">
      <c r="A14" s="61" t="s">
        <v>35</v>
      </c>
      <c r="B14" s="30">
        <f>'1. Plan vs Actual'!C15</f>
        <v>6061</v>
      </c>
      <c r="C14" s="20">
        <v>268</v>
      </c>
      <c r="D14" s="21">
        <f t="shared" si="0"/>
        <v>4.4217125886817359E-2</v>
      </c>
      <c r="E14" s="20">
        <v>1827</v>
      </c>
      <c r="F14" s="21">
        <f t="shared" si="1"/>
        <v>0.30143540669856461</v>
      </c>
      <c r="G14" s="20">
        <v>838</v>
      </c>
      <c r="H14" s="21">
        <f t="shared" si="2"/>
        <v>0.13826101303415278</v>
      </c>
      <c r="I14" s="20">
        <v>520</v>
      </c>
      <c r="J14" s="21">
        <f t="shared" si="3"/>
        <v>8.5794423362481442E-2</v>
      </c>
      <c r="K14" s="20">
        <v>1525</v>
      </c>
      <c r="L14" s="21">
        <f t="shared" si="4"/>
        <v>0.25160864543804651</v>
      </c>
      <c r="M14" s="20">
        <v>952</v>
      </c>
      <c r="N14" s="21">
        <f t="shared" si="5"/>
        <v>0.15706979046361985</v>
      </c>
      <c r="O14" s="20">
        <v>131</v>
      </c>
      <c r="P14" s="23">
        <f t="shared" si="6"/>
        <v>2.1613595116317438E-2</v>
      </c>
    </row>
    <row r="15" spans="1:16" ht="14.1" customHeight="1" x14ac:dyDescent="0.2">
      <c r="A15" s="61" t="s">
        <v>36</v>
      </c>
      <c r="B15" s="30">
        <f>'1. Plan vs Actual'!C16</f>
        <v>2078</v>
      </c>
      <c r="C15" s="20">
        <v>111</v>
      </c>
      <c r="D15" s="21">
        <f t="shared" si="0"/>
        <v>5.3416746871992299E-2</v>
      </c>
      <c r="E15" s="20">
        <v>584</v>
      </c>
      <c r="F15" s="21">
        <f t="shared" si="1"/>
        <v>0.28103946102021177</v>
      </c>
      <c r="G15" s="20">
        <v>298</v>
      </c>
      <c r="H15" s="21">
        <f t="shared" si="2"/>
        <v>0.14340712223291627</v>
      </c>
      <c r="I15" s="20">
        <v>160</v>
      </c>
      <c r="J15" s="21">
        <f t="shared" si="3"/>
        <v>7.6997112608277185E-2</v>
      </c>
      <c r="K15" s="20">
        <v>492</v>
      </c>
      <c r="L15" s="21">
        <f t="shared" si="4"/>
        <v>0.23676612127045235</v>
      </c>
      <c r="M15" s="20">
        <v>309</v>
      </c>
      <c r="N15" s="21">
        <f t="shared" si="5"/>
        <v>0.14870067372473533</v>
      </c>
      <c r="O15" s="20">
        <v>124</v>
      </c>
      <c r="P15" s="23">
        <f t="shared" si="6"/>
        <v>5.9672762271414825E-2</v>
      </c>
    </row>
    <row r="16" spans="1:16" ht="14.1" customHeight="1" x14ac:dyDescent="0.2">
      <c r="A16" s="61" t="s">
        <v>37</v>
      </c>
      <c r="B16" s="30">
        <f>'1. Plan vs Actual'!C17</f>
        <v>6725</v>
      </c>
      <c r="C16" s="20">
        <v>648</v>
      </c>
      <c r="D16" s="21">
        <f t="shared" si="0"/>
        <v>9.6356877323420076E-2</v>
      </c>
      <c r="E16" s="20">
        <v>1857</v>
      </c>
      <c r="F16" s="21">
        <f t="shared" si="1"/>
        <v>0.27613382899628253</v>
      </c>
      <c r="G16" s="20">
        <v>734</v>
      </c>
      <c r="H16" s="21">
        <f t="shared" si="2"/>
        <v>0.10914498141263941</v>
      </c>
      <c r="I16" s="20">
        <v>440</v>
      </c>
      <c r="J16" s="21">
        <f t="shared" si="3"/>
        <v>6.5427509293680297E-2</v>
      </c>
      <c r="K16" s="20">
        <v>1764</v>
      </c>
      <c r="L16" s="21">
        <f t="shared" si="4"/>
        <v>0.26230483271375465</v>
      </c>
      <c r="M16" s="20">
        <v>1107</v>
      </c>
      <c r="N16" s="21">
        <f t="shared" si="5"/>
        <v>0.16460966542750929</v>
      </c>
      <c r="O16" s="20">
        <v>175</v>
      </c>
      <c r="P16" s="23">
        <f t="shared" si="6"/>
        <v>2.6022304832713755E-2</v>
      </c>
    </row>
    <row r="17" spans="1:16" ht="14.1" customHeight="1" x14ac:dyDescent="0.2">
      <c r="A17" s="61" t="s">
        <v>38</v>
      </c>
      <c r="B17" s="30">
        <f>'1. Plan vs Actual'!C18</f>
        <v>2365</v>
      </c>
      <c r="C17" s="20">
        <v>358</v>
      </c>
      <c r="D17" s="21">
        <f t="shared" si="0"/>
        <v>0.15137420718816066</v>
      </c>
      <c r="E17" s="20">
        <v>1067</v>
      </c>
      <c r="F17" s="21">
        <f t="shared" si="1"/>
        <v>0.4511627906976744</v>
      </c>
      <c r="G17" s="20">
        <v>316</v>
      </c>
      <c r="H17" s="21">
        <f t="shared" si="2"/>
        <v>0.13361522198731501</v>
      </c>
      <c r="I17" s="20">
        <v>169</v>
      </c>
      <c r="J17" s="21">
        <f t="shared" si="3"/>
        <v>7.1458773784355181E-2</v>
      </c>
      <c r="K17" s="20">
        <v>292</v>
      </c>
      <c r="L17" s="21">
        <f t="shared" si="4"/>
        <v>0.12346723044397463</v>
      </c>
      <c r="M17" s="20">
        <v>125</v>
      </c>
      <c r="N17" s="21">
        <f t="shared" si="5"/>
        <v>5.2854122621564484E-2</v>
      </c>
      <c r="O17" s="20">
        <v>38</v>
      </c>
      <c r="P17" s="23">
        <f t="shared" si="6"/>
        <v>1.6067653276955602E-2</v>
      </c>
    </row>
    <row r="18" spans="1:16" ht="14.1" customHeight="1" x14ac:dyDescent="0.2">
      <c r="A18" s="61" t="s">
        <v>39</v>
      </c>
      <c r="B18" s="30">
        <f>'1. Plan vs Actual'!C19</f>
        <v>12419</v>
      </c>
      <c r="C18" s="20">
        <v>1960</v>
      </c>
      <c r="D18" s="21">
        <f t="shared" si="0"/>
        <v>0.15782269103792576</v>
      </c>
      <c r="E18" s="20">
        <v>4089</v>
      </c>
      <c r="F18" s="21">
        <f t="shared" si="1"/>
        <v>0.32925356308881554</v>
      </c>
      <c r="G18" s="20">
        <v>1434</v>
      </c>
      <c r="H18" s="21">
        <f t="shared" si="2"/>
        <v>0.11546823415733956</v>
      </c>
      <c r="I18" s="20">
        <v>781</v>
      </c>
      <c r="J18" s="21">
        <f t="shared" si="3"/>
        <v>6.2887511071744909E-2</v>
      </c>
      <c r="K18" s="20">
        <v>1897</v>
      </c>
      <c r="L18" s="21">
        <f t="shared" si="4"/>
        <v>0.15274981882599242</v>
      </c>
      <c r="M18" s="20">
        <v>1177</v>
      </c>
      <c r="N18" s="21">
        <f t="shared" si="5"/>
        <v>9.4774136403897258E-2</v>
      </c>
      <c r="O18" s="20">
        <v>1081</v>
      </c>
      <c r="P18" s="23">
        <f t="shared" si="6"/>
        <v>8.7044045414284565E-2</v>
      </c>
    </row>
    <row r="19" spans="1:16" ht="14.1" customHeight="1" x14ac:dyDescent="0.2">
      <c r="A19" s="61" t="s">
        <v>40</v>
      </c>
      <c r="B19" s="30">
        <f>'1. Plan vs Actual'!C20</f>
        <v>3698</v>
      </c>
      <c r="C19" s="20">
        <v>321</v>
      </c>
      <c r="D19" s="21">
        <f t="shared" si="0"/>
        <v>8.6803677663601947E-2</v>
      </c>
      <c r="E19" s="20">
        <v>1179</v>
      </c>
      <c r="F19" s="21">
        <f t="shared" si="1"/>
        <v>0.31882098431584638</v>
      </c>
      <c r="G19" s="20">
        <v>440</v>
      </c>
      <c r="H19" s="21">
        <f t="shared" si="2"/>
        <v>0.11898323418063818</v>
      </c>
      <c r="I19" s="20">
        <v>256</v>
      </c>
      <c r="J19" s="21">
        <f t="shared" si="3"/>
        <v>6.9226608977825857E-2</v>
      </c>
      <c r="K19" s="20">
        <v>849</v>
      </c>
      <c r="L19" s="21">
        <f t="shared" si="4"/>
        <v>0.22958355868036776</v>
      </c>
      <c r="M19" s="20">
        <v>548</v>
      </c>
      <c r="N19" s="21">
        <f t="shared" si="5"/>
        <v>0.14818820984315847</v>
      </c>
      <c r="O19" s="20">
        <v>105</v>
      </c>
      <c r="P19" s="23">
        <f t="shared" si="6"/>
        <v>2.8393726338561385E-2</v>
      </c>
    </row>
    <row r="20" spans="1:16" ht="14.1" customHeight="1" x14ac:dyDescent="0.2">
      <c r="A20" s="61" t="s">
        <v>41</v>
      </c>
      <c r="B20" s="30">
        <f>'1. Plan vs Actual'!C21</f>
        <v>8131</v>
      </c>
      <c r="C20" s="20">
        <v>382</v>
      </c>
      <c r="D20" s="21">
        <f t="shared" si="0"/>
        <v>4.6980691181896447E-2</v>
      </c>
      <c r="E20" s="20">
        <v>1613</v>
      </c>
      <c r="F20" s="21">
        <f t="shared" si="1"/>
        <v>0.19837658344607059</v>
      </c>
      <c r="G20" s="20">
        <v>839</v>
      </c>
      <c r="H20" s="21">
        <f t="shared" si="2"/>
        <v>0.10318534005657361</v>
      </c>
      <c r="I20" s="20">
        <v>521</v>
      </c>
      <c r="J20" s="21">
        <f t="shared" si="3"/>
        <v>6.4075759439183366E-2</v>
      </c>
      <c r="K20" s="20">
        <v>2674</v>
      </c>
      <c r="L20" s="21">
        <f t="shared" si="4"/>
        <v>0.32886483827327512</v>
      </c>
      <c r="M20" s="20">
        <v>2071</v>
      </c>
      <c r="N20" s="21">
        <f t="shared" si="5"/>
        <v>0.25470421842331814</v>
      </c>
      <c r="O20" s="20">
        <v>31</v>
      </c>
      <c r="P20" s="23">
        <f t="shared" si="6"/>
        <v>3.8125691796826958E-3</v>
      </c>
    </row>
    <row r="21" spans="1:16" ht="14.1" customHeight="1" x14ac:dyDescent="0.2">
      <c r="A21" s="61" t="s">
        <v>42</v>
      </c>
      <c r="B21" s="30">
        <f>'1. Plan vs Actual'!C22</f>
        <v>6731</v>
      </c>
      <c r="C21" s="20">
        <v>199</v>
      </c>
      <c r="D21" s="21">
        <f t="shared" si="0"/>
        <v>2.9564700638835241E-2</v>
      </c>
      <c r="E21" s="20">
        <v>1190</v>
      </c>
      <c r="F21" s="21">
        <f t="shared" si="1"/>
        <v>0.17679393849353736</v>
      </c>
      <c r="G21" s="20">
        <v>619</v>
      </c>
      <c r="H21" s="21">
        <f t="shared" si="2"/>
        <v>9.1962561283613131E-2</v>
      </c>
      <c r="I21" s="20">
        <v>414</v>
      </c>
      <c r="J21" s="21">
        <f t="shared" si="3"/>
        <v>6.1506462635566778E-2</v>
      </c>
      <c r="K21" s="20">
        <v>2313</v>
      </c>
      <c r="L21" s="21">
        <f t="shared" si="4"/>
        <v>0.34363393255088398</v>
      </c>
      <c r="M21" s="20">
        <v>1955</v>
      </c>
      <c r="N21" s="21">
        <f t="shared" si="5"/>
        <v>0.29044718466795422</v>
      </c>
      <c r="O21" s="20">
        <v>41</v>
      </c>
      <c r="P21" s="23">
        <f t="shared" si="6"/>
        <v>6.0912197296092707E-3</v>
      </c>
    </row>
    <row r="22" spans="1:16" ht="14.1" customHeight="1" x14ac:dyDescent="0.2">
      <c r="A22" s="61" t="s">
        <v>43</v>
      </c>
      <c r="B22" s="30">
        <f>'1. Plan vs Actual'!C23</f>
        <v>2736</v>
      </c>
      <c r="C22" s="20">
        <v>136</v>
      </c>
      <c r="D22" s="21">
        <f t="shared" si="0"/>
        <v>4.9707602339181284E-2</v>
      </c>
      <c r="E22" s="20">
        <v>896</v>
      </c>
      <c r="F22" s="21">
        <f t="shared" si="1"/>
        <v>0.32748538011695905</v>
      </c>
      <c r="G22" s="20">
        <v>370</v>
      </c>
      <c r="H22" s="21">
        <f t="shared" si="2"/>
        <v>0.13523391812865498</v>
      </c>
      <c r="I22" s="20">
        <v>222</v>
      </c>
      <c r="J22" s="21">
        <f t="shared" si="3"/>
        <v>8.1140350877192985E-2</v>
      </c>
      <c r="K22" s="20">
        <v>703</v>
      </c>
      <c r="L22" s="21">
        <f t="shared" si="4"/>
        <v>0.25694444444444442</v>
      </c>
      <c r="M22" s="20">
        <v>400</v>
      </c>
      <c r="N22" s="21">
        <f t="shared" si="5"/>
        <v>0.14619883040935672</v>
      </c>
      <c r="O22" s="20">
        <v>9</v>
      </c>
      <c r="P22" s="23">
        <f t="shared" si="6"/>
        <v>3.2894736842105261E-3</v>
      </c>
    </row>
    <row r="23" spans="1:16" ht="14.1" customHeight="1" x14ac:dyDescent="0.2">
      <c r="A23" s="61" t="s">
        <v>44</v>
      </c>
      <c r="B23" s="30">
        <f>'1. Plan vs Actual'!C24</f>
        <v>5381</v>
      </c>
      <c r="C23" s="20">
        <v>331</v>
      </c>
      <c r="D23" s="21">
        <f t="shared" si="0"/>
        <v>6.1512729975840924E-2</v>
      </c>
      <c r="E23" s="20">
        <v>1632</v>
      </c>
      <c r="F23" s="21">
        <f t="shared" si="1"/>
        <v>0.30328935142166885</v>
      </c>
      <c r="G23" s="20">
        <v>623</v>
      </c>
      <c r="H23" s="21">
        <f t="shared" si="2"/>
        <v>0.11577773648020814</v>
      </c>
      <c r="I23" s="20">
        <v>367</v>
      </c>
      <c r="J23" s="21">
        <f t="shared" si="3"/>
        <v>6.8202936257201266E-2</v>
      </c>
      <c r="K23" s="20">
        <v>1528</v>
      </c>
      <c r="L23" s="21">
        <f t="shared" si="4"/>
        <v>0.28396208883107227</v>
      </c>
      <c r="M23" s="20">
        <v>873</v>
      </c>
      <c r="N23" s="21">
        <f t="shared" si="5"/>
        <v>0.16223750232298828</v>
      </c>
      <c r="O23" s="20">
        <v>27</v>
      </c>
      <c r="P23" s="23">
        <f t="shared" si="6"/>
        <v>5.0176547110202564E-3</v>
      </c>
    </row>
    <row r="24" spans="1:16" ht="14.1" customHeight="1" x14ac:dyDescent="0.2">
      <c r="A24" s="61" t="s">
        <v>45</v>
      </c>
      <c r="B24" s="30">
        <f>'1. Plan vs Actual'!C25</f>
        <v>5701</v>
      </c>
      <c r="C24" s="20">
        <v>285</v>
      </c>
      <c r="D24" s="21">
        <f t="shared" si="0"/>
        <v>4.9991229608840553E-2</v>
      </c>
      <c r="E24" s="20">
        <v>1416</v>
      </c>
      <c r="F24" s="21">
        <f t="shared" si="1"/>
        <v>0.24837747763550255</v>
      </c>
      <c r="G24" s="20">
        <v>661</v>
      </c>
      <c r="H24" s="21">
        <f t="shared" si="2"/>
        <v>0.11594457112787231</v>
      </c>
      <c r="I24" s="20">
        <v>468</v>
      </c>
      <c r="J24" s="21">
        <f t="shared" si="3"/>
        <v>8.2090861252411856E-2</v>
      </c>
      <c r="K24" s="20">
        <v>1843</v>
      </c>
      <c r="L24" s="21">
        <f t="shared" si="4"/>
        <v>0.3232766181371689</v>
      </c>
      <c r="M24" s="20">
        <v>1010</v>
      </c>
      <c r="N24" s="21">
        <f t="shared" si="5"/>
        <v>0.17716190142080337</v>
      </c>
      <c r="O24" s="20">
        <v>18</v>
      </c>
      <c r="P24" s="23">
        <f t="shared" si="6"/>
        <v>3.1573408174004561E-3</v>
      </c>
    </row>
    <row r="25" spans="1:16" x14ac:dyDescent="0.2">
      <c r="A25" s="61" t="s">
        <v>46</v>
      </c>
      <c r="B25" s="104">
        <f>'1. Plan vs Actual'!C26</f>
        <v>759</v>
      </c>
      <c r="C25" s="104">
        <v>54</v>
      </c>
      <c r="D25" s="21">
        <f t="shared" si="0"/>
        <v>7.1146245059288543E-2</v>
      </c>
      <c r="E25" s="104">
        <v>284</v>
      </c>
      <c r="F25" s="21">
        <f t="shared" si="1"/>
        <v>0.37417654808959155</v>
      </c>
      <c r="G25" s="104">
        <v>74</v>
      </c>
      <c r="H25" s="21">
        <f t="shared" si="2"/>
        <v>9.7496706192358368E-2</v>
      </c>
      <c r="I25" s="104">
        <v>59</v>
      </c>
      <c r="J25" s="21">
        <f t="shared" si="3"/>
        <v>7.7733860342555999E-2</v>
      </c>
      <c r="K25" s="104">
        <v>118</v>
      </c>
      <c r="L25" s="21">
        <f t="shared" si="4"/>
        <v>0.155467720685112</v>
      </c>
      <c r="M25" s="104">
        <v>107</v>
      </c>
      <c r="N25" s="21">
        <f t="shared" si="5"/>
        <v>0.14097496706192358</v>
      </c>
      <c r="O25" s="104">
        <v>63</v>
      </c>
      <c r="P25" s="23">
        <f t="shared" si="6"/>
        <v>8.3003952569169967E-2</v>
      </c>
    </row>
    <row r="26" spans="1:16" ht="13.5" thickBot="1" x14ac:dyDescent="0.25">
      <c r="A26" s="62" t="s">
        <v>48</v>
      </c>
      <c r="B26" s="105">
        <f>'1. Plan vs Actual'!C27</f>
        <v>75698</v>
      </c>
      <c r="C26" s="105">
        <v>7313</v>
      </c>
      <c r="D26" s="25">
        <f t="shared" si="0"/>
        <v>9.6607572194773964E-2</v>
      </c>
      <c r="E26" s="105">
        <v>24597</v>
      </c>
      <c r="F26" s="25">
        <f t="shared" si="1"/>
        <v>0.3249359296150493</v>
      </c>
      <c r="G26" s="105">
        <v>9662</v>
      </c>
      <c r="H26" s="25">
        <f t="shared" si="2"/>
        <v>0.12763877513276439</v>
      </c>
      <c r="I26" s="105">
        <v>5258</v>
      </c>
      <c r="J26" s="25">
        <f t="shared" si="3"/>
        <v>6.9460223519775946E-2</v>
      </c>
      <c r="K26" s="105">
        <v>16596</v>
      </c>
      <c r="L26" s="25">
        <f t="shared" si="4"/>
        <v>0.21923961002932707</v>
      </c>
      <c r="M26" s="105">
        <v>9697</v>
      </c>
      <c r="N26" s="25">
        <f t="shared" si="5"/>
        <v>0.12810113873550161</v>
      </c>
      <c r="O26" s="105">
        <v>2575</v>
      </c>
      <c r="P26" s="27">
        <f t="shared" si="6"/>
        <v>3.4016750772807733E-2</v>
      </c>
    </row>
    <row r="27" spans="1:16" s="11" customFormat="1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2">
      <c r="A29" s="158" t="s">
        <v>51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</row>
    <row r="30" spans="1:16" s="11" customFormat="1" ht="12.75" customHeight="1" x14ac:dyDescent="0.2">
      <c r="A30" s="158" t="s">
        <v>52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pans="1:16" s="11" customFormat="1" x14ac:dyDescent="0.2">
      <c r="A31" s="162" t="s">
        <v>53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topLeftCell="A3" zoomScale="150" zoomScaleNormal="150" workbookViewId="0">
      <selection activeCell="H26" sqref="H26"/>
    </sheetView>
  </sheetViews>
  <sheetFormatPr defaultColWidth="9.140625" defaultRowHeight="12.75" x14ac:dyDescent="0.2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 x14ac:dyDescent="0.3">
      <c r="A1" s="164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5" ht="15.75" x14ac:dyDescent="0.25">
      <c r="A2" s="154" t="str">
        <f>'1. Plan vs Actual'!A2</f>
        <v>OSCCAR Summary by Workforce Area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5" ht="15.75" x14ac:dyDescent="0.25">
      <c r="A3" s="154" t="str">
        <f>'1. Plan vs Actual'!A3</f>
        <v>FY26 Quarter Ending December 31, 2025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5" ht="1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75" x14ac:dyDescent="0.3">
      <c r="A5" s="164" t="s">
        <v>103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15" ht="6.75" customHeight="1" thickBot="1" x14ac:dyDescent="0.25"/>
    <row r="7" spans="1:15" s="11" customFormat="1" ht="13.5" thickTop="1" x14ac:dyDescent="0.2">
      <c r="A7" s="64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44" t="s">
        <v>75</v>
      </c>
    </row>
    <row r="8" spans="1:15" s="67" customFormat="1" ht="11.25" x14ac:dyDescent="0.2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145" t="s">
        <v>115</v>
      </c>
    </row>
    <row r="9" spans="1:15" ht="15" x14ac:dyDescent="0.2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46"/>
    </row>
    <row r="10" spans="1:15" x14ac:dyDescent="0.2">
      <c r="A10" s="70" t="s">
        <v>116</v>
      </c>
      <c r="B10" s="104">
        <v>22128</v>
      </c>
      <c r="C10" s="104">
        <v>34486</v>
      </c>
      <c r="D10" s="104">
        <v>45519</v>
      </c>
      <c r="E10" s="104">
        <v>56292</v>
      </c>
      <c r="F10" s="104">
        <v>65667</v>
      </c>
      <c r="G10" s="104">
        <v>75698</v>
      </c>
      <c r="H10" s="104"/>
      <c r="I10" s="104"/>
      <c r="J10" s="104"/>
      <c r="K10" s="104"/>
      <c r="L10" s="104"/>
      <c r="M10" s="147"/>
    </row>
    <row r="11" spans="1:15" x14ac:dyDescent="0.2">
      <c r="A11" s="70" t="s">
        <v>117</v>
      </c>
      <c r="B11" s="104">
        <v>22128</v>
      </c>
      <c r="C11" s="104">
        <v>22249</v>
      </c>
      <c r="D11" s="104">
        <v>22876</v>
      </c>
      <c r="E11" s="104">
        <v>22850</v>
      </c>
      <c r="F11" s="104">
        <v>21011</v>
      </c>
      <c r="G11" s="104">
        <v>22667</v>
      </c>
      <c r="H11" s="104"/>
      <c r="I11" s="104"/>
      <c r="J11" s="104"/>
      <c r="K11" s="71"/>
      <c r="L11" s="104"/>
      <c r="M11" s="147"/>
      <c r="O11" s="72"/>
    </row>
    <row r="12" spans="1:15" ht="12.75" customHeight="1" x14ac:dyDescent="0.2">
      <c r="A12" s="7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47"/>
    </row>
    <row r="13" spans="1:15" ht="27.75" customHeight="1" x14ac:dyDescent="0.2">
      <c r="A13" s="70" t="s">
        <v>118</v>
      </c>
      <c r="B13" s="104">
        <v>19553</v>
      </c>
      <c r="C13" s="104">
        <v>30517</v>
      </c>
      <c r="D13" s="104">
        <v>40287</v>
      </c>
      <c r="E13" s="104">
        <v>49984</v>
      </c>
      <c r="F13" s="104">
        <v>58555</v>
      </c>
      <c r="G13" s="104">
        <v>67764</v>
      </c>
      <c r="H13" s="104"/>
      <c r="I13" s="104"/>
      <c r="J13" s="104"/>
      <c r="K13" s="104"/>
      <c r="L13" s="104"/>
      <c r="M13" s="147"/>
    </row>
    <row r="14" spans="1:15" x14ac:dyDescent="0.2">
      <c r="A14" s="70" t="s">
        <v>119</v>
      </c>
      <c r="B14" s="110">
        <f t="shared" ref="B14:G14" si="0">B13/B10</f>
        <v>0.88363159797541579</v>
      </c>
      <c r="C14" s="110">
        <f t="shared" si="0"/>
        <v>0.88490981847706318</v>
      </c>
      <c r="D14" s="110">
        <f t="shared" si="0"/>
        <v>0.88505898635734526</v>
      </c>
      <c r="E14" s="110">
        <f t="shared" si="0"/>
        <v>0.88794144816314924</v>
      </c>
      <c r="F14" s="110">
        <f t="shared" si="0"/>
        <v>0.89169598123867388</v>
      </c>
      <c r="G14" s="110">
        <f t="shared" si="0"/>
        <v>0.89518877645380324</v>
      </c>
      <c r="H14" s="110"/>
      <c r="I14" s="110"/>
      <c r="J14" s="110"/>
      <c r="K14" s="110"/>
      <c r="L14" s="110"/>
      <c r="M14" s="148"/>
      <c r="N14" s="67"/>
    </row>
    <row r="15" spans="1:15" x14ac:dyDescent="0.2">
      <c r="A15" s="7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47"/>
    </row>
    <row r="16" spans="1:15" ht="15" customHeight="1" x14ac:dyDescent="0.2">
      <c r="A16" s="70" t="s">
        <v>120</v>
      </c>
      <c r="B16" s="104">
        <v>2659</v>
      </c>
      <c r="C16" s="104">
        <v>4287</v>
      </c>
      <c r="D16" s="104">
        <v>5707</v>
      </c>
      <c r="E16" s="104">
        <v>7099</v>
      </c>
      <c r="F16" s="104">
        <v>8336</v>
      </c>
      <c r="G16" s="104">
        <v>9523</v>
      </c>
      <c r="H16" s="104"/>
      <c r="I16" s="104"/>
      <c r="J16" s="104"/>
      <c r="K16" s="104"/>
      <c r="L16" s="104"/>
      <c r="M16" s="147"/>
    </row>
    <row r="17" spans="1:13" x14ac:dyDescent="0.2">
      <c r="A17" s="70" t="s">
        <v>119</v>
      </c>
      <c r="B17" s="110">
        <f t="shared" ref="B17:G17" si="1">B16/B10</f>
        <v>0.1201644974692697</v>
      </c>
      <c r="C17" s="110">
        <f t="shared" si="1"/>
        <v>0.12431131473641478</v>
      </c>
      <c r="D17" s="110">
        <f t="shared" si="1"/>
        <v>0.12537621652496761</v>
      </c>
      <c r="E17" s="110">
        <f t="shared" si="1"/>
        <v>0.12611028210047609</v>
      </c>
      <c r="F17" s="110">
        <f t="shared" si="1"/>
        <v>0.12694351805320786</v>
      </c>
      <c r="G17" s="110">
        <f t="shared" si="1"/>
        <v>0.12580253111046527</v>
      </c>
      <c r="H17" s="110"/>
      <c r="I17" s="110"/>
      <c r="J17" s="110"/>
      <c r="K17" s="110"/>
      <c r="L17" s="110"/>
      <c r="M17" s="148"/>
    </row>
    <row r="18" spans="1:13" x14ac:dyDescent="0.2">
      <c r="A18" s="7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47"/>
    </row>
    <row r="19" spans="1:13" x14ac:dyDescent="0.2">
      <c r="A19" s="70" t="s">
        <v>121</v>
      </c>
      <c r="B19" s="104">
        <v>10773</v>
      </c>
      <c r="C19" s="104">
        <v>18002</v>
      </c>
      <c r="D19" s="104">
        <v>24132</v>
      </c>
      <c r="E19" s="104">
        <v>30498</v>
      </c>
      <c r="F19" s="104">
        <v>36859</v>
      </c>
      <c r="G19" s="104">
        <v>44169</v>
      </c>
      <c r="H19" s="104"/>
      <c r="I19" s="104"/>
      <c r="J19" s="104"/>
      <c r="K19" s="104"/>
      <c r="L19" s="104"/>
      <c r="M19" s="147"/>
    </row>
    <row r="20" spans="1:13" x14ac:dyDescent="0.2">
      <c r="A20" s="70" t="s">
        <v>119</v>
      </c>
      <c r="B20" s="110">
        <f t="shared" ref="B20:G20" si="2">B19/B10</f>
        <v>0.48684924078091107</v>
      </c>
      <c r="C20" s="110">
        <f t="shared" si="2"/>
        <v>0.52200893116047087</v>
      </c>
      <c r="D20" s="110">
        <f t="shared" si="2"/>
        <v>0.5301522441178409</v>
      </c>
      <c r="E20" s="110">
        <f t="shared" si="2"/>
        <v>0.54178213600511615</v>
      </c>
      <c r="F20" s="110">
        <f t="shared" si="2"/>
        <v>0.56130171928061279</v>
      </c>
      <c r="G20" s="110">
        <f t="shared" si="2"/>
        <v>0.58348965626568738</v>
      </c>
      <c r="H20" s="110"/>
      <c r="I20" s="110"/>
      <c r="J20" s="110"/>
      <c r="K20" s="110"/>
      <c r="L20" s="110"/>
      <c r="M20" s="148"/>
    </row>
    <row r="21" spans="1:13" x14ac:dyDescent="0.2">
      <c r="A21" s="7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47"/>
    </row>
    <row r="22" spans="1:13" x14ac:dyDescent="0.2">
      <c r="A22" s="70" t="s">
        <v>122</v>
      </c>
      <c r="B22" s="104">
        <v>742</v>
      </c>
      <c r="C22" s="104">
        <v>1120</v>
      </c>
      <c r="D22" s="104">
        <v>1505</v>
      </c>
      <c r="E22" s="104">
        <v>1856</v>
      </c>
      <c r="F22" s="104">
        <v>2189</v>
      </c>
      <c r="G22" s="104">
        <v>2519</v>
      </c>
      <c r="H22" s="104"/>
      <c r="I22" s="104"/>
      <c r="J22" s="104"/>
      <c r="K22" s="104"/>
      <c r="L22" s="104"/>
      <c r="M22" s="147"/>
    </row>
    <row r="23" spans="1:13" x14ac:dyDescent="0.2">
      <c r="A23" s="70" t="s">
        <v>119</v>
      </c>
      <c r="B23" s="110">
        <f t="shared" ref="B23:G23" si="3">B22/B10</f>
        <v>3.3532176428054956E-2</v>
      </c>
      <c r="C23" s="110">
        <f t="shared" si="3"/>
        <v>3.2476947166966308E-2</v>
      </c>
      <c r="D23" s="110">
        <f t="shared" si="3"/>
        <v>3.3063116500801862E-2</v>
      </c>
      <c r="E23" s="110">
        <f t="shared" si="3"/>
        <v>3.2970937255737937E-2</v>
      </c>
      <c r="F23" s="110">
        <f t="shared" si="3"/>
        <v>3.3334856168242798E-2</v>
      </c>
      <c r="G23" s="110">
        <f t="shared" si="3"/>
        <v>3.3276969008428227E-2</v>
      </c>
      <c r="H23" s="110"/>
      <c r="I23" s="110"/>
      <c r="J23" s="110"/>
      <c r="K23" s="110"/>
      <c r="L23" s="110"/>
      <c r="M23" s="148"/>
    </row>
    <row r="24" spans="1:13" x14ac:dyDescent="0.2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47"/>
    </row>
    <row r="25" spans="1:13" x14ac:dyDescent="0.2">
      <c r="A25" s="73" t="s">
        <v>123</v>
      </c>
      <c r="B25" s="104">
        <v>218</v>
      </c>
      <c r="C25" s="104">
        <v>404</v>
      </c>
      <c r="D25" s="104">
        <v>557</v>
      </c>
      <c r="E25" s="104">
        <v>609</v>
      </c>
      <c r="F25" s="104">
        <v>707</v>
      </c>
      <c r="G25" s="104">
        <v>759</v>
      </c>
      <c r="H25" s="104"/>
      <c r="I25" s="104"/>
      <c r="J25" s="104"/>
      <c r="K25" s="104"/>
      <c r="L25" s="104"/>
      <c r="M25" s="147"/>
    </row>
    <row r="26" spans="1:13" x14ac:dyDescent="0.2">
      <c r="A26" s="70" t="s">
        <v>119</v>
      </c>
      <c r="B26" s="110">
        <f t="shared" ref="B26:G26" si="4">B25/B10</f>
        <v>9.8517715112075195E-3</v>
      </c>
      <c r="C26" s="110">
        <f t="shared" si="4"/>
        <v>1.1714898799512846E-2</v>
      </c>
      <c r="D26" s="110">
        <f t="shared" si="4"/>
        <v>1.2236648432522684E-2</v>
      </c>
      <c r="E26" s="110">
        <f t="shared" si="4"/>
        <v>1.0818588787039011E-2</v>
      </c>
      <c r="F26" s="110">
        <f t="shared" si="4"/>
        <v>1.0766442809934974E-2</v>
      </c>
      <c r="G26" s="110">
        <f t="shared" si="4"/>
        <v>1.0026684985072261E-2</v>
      </c>
      <c r="H26" s="110"/>
      <c r="I26" s="110"/>
      <c r="J26" s="110"/>
      <c r="K26" s="110"/>
      <c r="L26" s="110"/>
      <c r="M26" s="148"/>
    </row>
    <row r="27" spans="1:13" ht="13.5" thickBot="1" x14ac:dyDescent="0.25">
      <c r="A27" s="74"/>
      <c r="B27" s="105"/>
      <c r="C27" s="105"/>
      <c r="D27" s="25"/>
      <c r="E27" s="105"/>
      <c r="F27" s="105"/>
      <c r="G27" s="105"/>
      <c r="H27" s="105"/>
      <c r="I27" s="105"/>
      <c r="J27" s="105"/>
      <c r="K27" s="105"/>
      <c r="L27" s="105"/>
      <c r="M27" s="149"/>
    </row>
    <row r="28" spans="1:13" ht="13.5" thickTop="1" x14ac:dyDescent="0.2"/>
    <row r="29" spans="1:13" x14ac:dyDescent="0.2">
      <c r="A29" s="181" t="s">
        <v>124</v>
      </c>
      <c r="B29" s="182"/>
      <c r="C29" s="179"/>
      <c r="D29" s="179"/>
      <c r="E29" s="179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zoomScale="150" zoomScaleNormal="150" workbookViewId="0">
      <selection activeCell="H14" sqref="H14"/>
    </sheetView>
  </sheetViews>
  <sheetFormatPr defaultColWidth="9.140625" defaultRowHeight="12.75" x14ac:dyDescent="0.2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 x14ac:dyDescent="0.2"/>
    <row r="2" spans="1:16" ht="15.75" customHeight="1" x14ac:dyDescent="0.3">
      <c r="A2" s="164" t="s">
        <v>0</v>
      </c>
      <c r="B2" s="183"/>
      <c r="C2" s="183"/>
      <c r="D2" s="183"/>
      <c r="E2" s="183"/>
      <c r="F2" s="183"/>
      <c r="G2" s="183"/>
    </row>
    <row r="3" spans="1:16" ht="15.75" customHeight="1" x14ac:dyDescent="0.25">
      <c r="A3" s="154" t="str">
        <f>'1. Plan vs Actual'!A2</f>
        <v>OSCCAR Summary by Workforce Area</v>
      </c>
      <c r="B3" s="176"/>
      <c r="C3" s="176"/>
      <c r="D3" s="176"/>
      <c r="E3" s="176"/>
      <c r="F3" s="176"/>
      <c r="G3" s="176"/>
    </row>
    <row r="4" spans="1:16" ht="15.75" customHeight="1" x14ac:dyDescent="0.25">
      <c r="A4" s="180" t="str">
        <f>'1. Plan vs Actual'!A3</f>
        <v>FY26 Quarter Ending December 31, 2025</v>
      </c>
      <c r="B4" s="180"/>
      <c r="C4" s="180"/>
      <c r="D4" s="180"/>
      <c r="E4" s="180"/>
      <c r="F4" s="180"/>
      <c r="G4" s="180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6.75" customHeight="1" x14ac:dyDescent="0.2"/>
    <row r="6" spans="1:16" ht="18.75" x14ac:dyDescent="0.3">
      <c r="A6" s="164" t="s">
        <v>125</v>
      </c>
      <c r="B6" s="178"/>
      <c r="C6" s="178"/>
      <c r="D6" s="178"/>
      <c r="E6" s="178"/>
      <c r="F6" s="178"/>
      <c r="G6" s="178"/>
    </row>
    <row r="7" spans="1:16" ht="6.75" customHeight="1" thickBot="1" x14ac:dyDescent="0.35">
      <c r="A7" s="133"/>
      <c r="B7" s="140"/>
      <c r="C7" s="140"/>
      <c r="D7" s="140"/>
      <c r="E7" s="140"/>
      <c r="F7" s="140"/>
      <c r="G7" s="140"/>
    </row>
    <row r="8" spans="1:16" s="11" customFormat="1" ht="13.5" thickTop="1" x14ac:dyDescent="0.2">
      <c r="A8" s="36" t="s">
        <v>16</v>
      </c>
      <c r="B8" s="138" t="s">
        <v>17</v>
      </c>
      <c r="C8" s="137" t="s">
        <v>18</v>
      </c>
      <c r="D8" s="75" t="s">
        <v>19</v>
      </c>
      <c r="E8" s="76" t="s">
        <v>20</v>
      </c>
      <c r="F8" s="138" t="s">
        <v>21</v>
      </c>
      <c r="G8" s="137" t="s">
        <v>55</v>
      </c>
    </row>
    <row r="9" spans="1:16" ht="15.75" customHeight="1" x14ac:dyDescent="0.2">
      <c r="A9" s="187"/>
      <c r="B9" s="186" t="s">
        <v>148</v>
      </c>
      <c r="C9" s="163"/>
      <c r="D9" s="189" t="s">
        <v>150</v>
      </c>
      <c r="E9" s="190"/>
      <c r="F9" s="186" t="s">
        <v>126</v>
      </c>
      <c r="G9" s="163"/>
    </row>
    <row r="10" spans="1:16" ht="30.75" customHeight="1" thickBot="1" x14ac:dyDescent="0.25">
      <c r="A10" s="188"/>
      <c r="B10" s="77" t="s">
        <v>149</v>
      </c>
      <c r="C10" s="78" t="s">
        <v>127</v>
      </c>
      <c r="D10" s="79" t="s">
        <v>151</v>
      </c>
      <c r="E10" s="80" t="s">
        <v>127</v>
      </c>
      <c r="F10" s="77" t="s">
        <v>146</v>
      </c>
      <c r="G10" s="78" t="s">
        <v>128</v>
      </c>
    </row>
    <row r="11" spans="1:16" ht="17.25" customHeight="1" x14ac:dyDescent="0.25">
      <c r="A11" s="81" t="s">
        <v>129</v>
      </c>
      <c r="B11" s="120">
        <v>76793</v>
      </c>
      <c r="C11" s="82">
        <f t="shared" ref="C11:C18" si="0">B11/$B$11</f>
        <v>1</v>
      </c>
      <c r="D11" s="117">
        <f>'1. Plan vs Actual'!C27</f>
        <v>75698</v>
      </c>
      <c r="E11" s="83">
        <f>D11/$D$11</f>
        <v>1</v>
      </c>
      <c r="F11" s="84">
        <f t="shared" ref="F11:F18" si="1">D11-B11</f>
        <v>-1095</v>
      </c>
      <c r="G11" s="82">
        <f t="shared" ref="G11:G18" si="2">F11/B11</f>
        <v>-1.4259112158660294E-2</v>
      </c>
    </row>
    <row r="12" spans="1:16" ht="14.25" x14ac:dyDescent="0.25">
      <c r="A12" s="85" t="s">
        <v>130</v>
      </c>
      <c r="B12" s="121">
        <v>6233</v>
      </c>
      <c r="C12" s="86">
        <f t="shared" si="0"/>
        <v>8.1166252132355815E-2</v>
      </c>
      <c r="D12" s="118">
        <f>'1. Plan vs Actual'!I27</f>
        <v>9523</v>
      </c>
      <c r="E12" s="87">
        <f>D12/$D$11</f>
        <v>0.12580253111046527</v>
      </c>
      <c r="F12" s="88">
        <f t="shared" si="1"/>
        <v>3290</v>
      </c>
      <c r="G12" s="86">
        <f t="shared" si="2"/>
        <v>0.52783571313974009</v>
      </c>
    </row>
    <row r="13" spans="1:16" ht="14.25" x14ac:dyDescent="0.25">
      <c r="A13" s="85" t="s">
        <v>60</v>
      </c>
      <c r="B13" s="121">
        <v>44060</v>
      </c>
      <c r="C13" s="86">
        <f t="shared" si="0"/>
        <v>0.5737502116078288</v>
      </c>
      <c r="D13" s="118">
        <f>'1. Plan vs Actual'!L27</f>
        <v>44169</v>
      </c>
      <c r="E13" s="87">
        <f>D13/$D$11</f>
        <v>0.58348965626568738</v>
      </c>
      <c r="F13" s="88">
        <f t="shared" si="1"/>
        <v>109</v>
      </c>
      <c r="G13" s="86">
        <f t="shared" si="2"/>
        <v>2.4738992283250116E-3</v>
      </c>
    </row>
    <row r="14" spans="1:16" ht="14.25" x14ac:dyDescent="0.25">
      <c r="A14" s="85" t="s">
        <v>26</v>
      </c>
      <c r="B14" s="121">
        <v>2236</v>
      </c>
      <c r="C14" s="86">
        <f t="shared" si="0"/>
        <v>2.9117237248186684E-2</v>
      </c>
      <c r="D14" s="118">
        <f>'1. Plan vs Actual'!O27</f>
        <v>2519</v>
      </c>
      <c r="E14" s="87">
        <f>D14/$D$11</f>
        <v>3.3276969008428227E-2</v>
      </c>
      <c r="F14" s="88">
        <f t="shared" si="1"/>
        <v>283</v>
      </c>
      <c r="G14" s="86">
        <f t="shared" si="2"/>
        <v>0.12656529516994633</v>
      </c>
    </row>
    <row r="15" spans="1:16" ht="14.25" x14ac:dyDescent="0.25">
      <c r="A15" s="85" t="s">
        <v>23</v>
      </c>
      <c r="B15" s="121">
        <v>69420</v>
      </c>
      <c r="C15" s="86">
        <f t="shared" si="0"/>
        <v>0.90398864479835406</v>
      </c>
      <c r="D15" s="118">
        <f>'1. Plan vs Actual'!F27</f>
        <v>67764</v>
      </c>
      <c r="E15" s="87">
        <f>D15/$D$11</f>
        <v>0.89518877645380324</v>
      </c>
      <c r="F15" s="88">
        <f t="shared" si="1"/>
        <v>-1656</v>
      </c>
      <c r="G15" s="86">
        <f t="shared" si="2"/>
        <v>-2.3854796888504753E-2</v>
      </c>
    </row>
    <row r="16" spans="1:16" ht="14.25" x14ac:dyDescent="0.25">
      <c r="A16" s="89" t="s">
        <v>131</v>
      </c>
      <c r="B16" s="122"/>
      <c r="C16" s="90"/>
      <c r="D16" s="91"/>
      <c r="E16" s="92"/>
      <c r="F16" s="93">
        <f t="shared" si="1"/>
        <v>0</v>
      </c>
      <c r="G16" s="94"/>
    </row>
    <row r="17" spans="1:8" ht="14.25" x14ac:dyDescent="0.25">
      <c r="A17" s="85" t="s">
        <v>132</v>
      </c>
      <c r="B17" s="121">
        <v>39462</v>
      </c>
      <c r="C17" s="86">
        <f t="shared" si="0"/>
        <v>0.51387496256169185</v>
      </c>
      <c r="D17" s="118">
        <v>38754</v>
      </c>
      <c r="E17" s="87">
        <f>D17/$D$11</f>
        <v>0.51195540172791887</v>
      </c>
      <c r="F17" s="88">
        <f t="shared" si="1"/>
        <v>-708</v>
      </c>
      <c r="G17" s="86">
        <f t="shared" si="2"/>
        <v>-1.7941310627945871E-2</v>
      </c>
      <c r="H17" s="72"/>
    </row>
    <row r="18" spans="1:8" ht="14.25" x14ac:dyDescent="0.25">
      <c r="A18" s="85" t="s">
        <v>89</v>
      </c>
      <c r="B18" s="121">
        <v>36586</v>
      </c>
      <c r="C18" s="86">
        <f t="shared" si="0"/>
        <v>0.47642363236232471</v>
      </c>
      <c r="D18" s="118">
        <f>'5.Gender&amp;Age'!C26</f>
        <v>35989</v>
      </c>
      <c r="E18" s="87">
        <f>D18/$D$11</f>
        <v>0.47542867711168063</v>
      </c>
      <c r="F18" s="88">
        <f t="shared" si="1"/>
        <v>-597</v>
      </c>
      <c r="G18" s="86">
        <f t="shared" si="2"/>
        <v>-1.6317717159569235E-2</v>
      </c>
      <c r="H18" s="72"/>
    </row>
    <row r="19" spans="1:8" ht="14.25" x14ac:dyDescent="0.25">
      <c r="A19" s="89" t="s">
        <v>133</v>
      </c>
      <c r="B19" s="122"/>
      <c r="C19" s="90"/>
      <c r="D19" s="91"/>
      <c r="E19" s="92"/>
      <c r="F19" s="95"/>
      <c r="G19" s="96"/>
    </row>
    <row r="20" spans="1:8" ht="14.25" x14ac:dyDescent="0.25">
      <c r="A20" s="85" t="s">
        <v>79</v>
      </c>
      <c r="B20" s="121">
        <v>42427</v>
      </c>
      <c r="C20" s="86">
        <f t="shared" ref="C20:C27" si="3">B20/$B$11</f>
        <v>0.55248525256208247</v>
      </c>
      <c r="D20" s="118">
        <f>'4. Ethnicity'!C26</f>
        <v>42525</v>
      </c>
      <c r="E20" s="87">
        <f t="shared" ref="E20:E27" si="4">D20/$D$11</f>
        <v>0.56177177732568895</v>
      </c>
      <c r="F20" s="88">
        <f t="shared" ref="F20:F35" si="5">D20-B20</f>
        <v>98</v>
      </c>
      <c r="G20" s="86">
        <f t="shared" ref="G20:G27" si="6">F20/B20</f>
        <v>2.3098498597591156E-3</v>
      </c>
    </row>
    <row r="21" spans="1:8" ht="14.25" x14ac:dyDescent="0.25">
      <c r="A21" s="85" t="s">
        <v>134</v>
      </c>
      <c r="B21" s="121">
        <v>18113</v>
      </c>
      <c r="C21" s="86">
        <f t="shared" si="3"/>
        <v>0.23586785253864284</v>
      </c>
      <c r="D21" s="118">
        <f>'4. Ethnicity'!E26</f>
        <v>16118</v>
      </c>
      <c r="E21" s="87">
        <f t="shared" si="4"/>
        <v>0.21292504425480197</v>
      </c>
      <c r="F21" s="88">
        <f t="shared" si="5"/>
        <v>-1995</v>
      </c>
      <c r="G21" s="86">
        <f t="shared" si="6"/>
        <v>-0.1101418870424557</v>
      </c>
    </row>
    <row r="22" spans="1:8" ht="14.25" x14ac:dyDescent="0.25">
      <c r="A22" s="85" t="s">
        <v>135</v>
      </c>
      <c r="B22" s="121">
        <v>16558</v>
      </c>
      <c r="C22" s="86">
        <f t="shared" si="3"/>
        <v>0.2156186110713216</v>
      </c>
      <c r="D22" s="118">
        <f>'4. Ethnicity'!G26</f>
        <v>16341</v>
      </c>
      <c r="E22" s="87">
        <f t="shared" si="4"/>
        <v>0.21587096092367036</v>
      </c>
      <c r="F22" s="88">
        <f t="shared" si="5"/>
        <v>-217</v>
      </c>
      <c r="G22" s="86">
        <f t="shared" si="6"/>
        <v>-1.3105447517816161E-2</v>
      </c>
    </row>
    <row r="23" spans="1:8" ht="14.25" x14ac:dyDescent="0.25">
      <c r="A23" s="85" t="s">
        <v>136</v>
      </c>
      <c r="B23" s="121">
        <v>1063</v>
      </c>
      <c r="C23" s="86">
        <f t="shared" si="3"/>
        <v>1.3842407511101272E-2</v>
      </c>
      <c r="D23" s="118">
        <f>'4. Ethnicity'!I26</f>
        <v>1014</v>
      </c>
      <c r="E23" s="87">
        <f t="shared" si="4"/>
        <v>1.3395334090728949E-2</v>
      </c>
      <c r="F23" s="88">
        <f t="shared" si="5"/>
        <v>-49</v>
      </c>
      <c r="G23" s="86">
        <f t="shared" si="6"/>
        <v>-4.6095954844778929E-2</v>
      </c>
    </row>
    <row r="24" spans="1:8" ht="14.25" x14ac:dyDescent="0.25">
      <c r="A24" s="85" t="s">
        <v>84</v>
      </c>
      <c r="B24" s="121">
        <v>4890</v>
      </c>
      <c r="C24" s="86">
        <f t="shared" si="3"/>
        <v>6.3677678955113101E-2</v>
      </c>
      <c r="D24" s="118">
        <f>'4. Ethnicity'!K26</f>
        <v>4930</v>
      </c>
      <c r="E24" s="87">
        <f t="shared" si="4"/>
        <v>6.5127216042695973E-2</v>
      </c>
      <c r="F24" s="88">
        <f t="shared" si="5"/>
        <v>40</v>
      </c>
      <c r="G24" s="86">
        <f t="shared" si="6"/>
        <v>8.1799591002044997E-3</v>
      </c>
    </row>
    <row r="25" spans="1:8" ht="14.25" x14ac:dyDescent="0.25">
      <c r="A25" s="85" t="s">
        <v>137</v>
      </c>
      <c r="B25" s="121">
        <v>343</v>
      </c>
      <c r="C25" s="86">
        <f t="shared" si="3"/>
        <v>4.4665529410232701E-3</v>
      </c>
      <c r="D25" s="118">
        <f>'4. Ethnicity'!M26</f>
        <v>309</v>
      </c>
      <c r="E25" s="87">
        <f t="shared" si="4"/>
        <v>4.082010092736928E-3</v>
      </c>
      <c r="F25" s="88">
        <f t="shared" si="5"/>
        <v>-34</v>
      </c>
      <c r="G25" s="86">
        <f t="shared" si="6"/>
        <v>-9.9125364431486881E-2</v>
      </c>
      <c r="H25" s="103"/>
    </row>
    <row r="26" spans="1:8" ht="14.25" x14ac:dyDescent="0.25">
      <c r="A26" s="85" t="s">
        <v>86</v>
      </c>
      <c r="B26" s="121">
        <v>8974</v>
      </c>
      <c r="C26" s="86">
        <f t="shared" si="3"/>
        <v>0.11685960959983333</v>
      </c>
      <c r="D26" s="118">
        <f>'4. Ethnicity'!O26</f>
        <v>7841</v>
      </c>
      <c r="E26" s="87">
        <f t="shared" si="4"/>
        <v>0.10358265740178076</v>
      </c>
      <c r="F26" s="88">
        <f t="shared" si="5"/>
        <v>-1133</v>
      </c>
      <c r="G26" s="86">
        <f t="shared" si="6"/>
        <v>-0.12625362157343437</v>
      </c>
    </row>
    <row r="27" spans="1:8" ht="14.25" x14ac:dyDescent="0.25">
      <c r="A27" s="85" t="s">
        <v>138</v>
      </c>
      <c r="B27" s="121">
        <v>4372</v>
      </c>
      <c r="C27" s="86">
        <f t="shared" si="3"/>
        <v>5.693227247275142E-2</v>
      </c>
      <c r="D27" s="118">
        <v>6149</v>
      </c>
      <c r="E27" s="87">
        <f t="shared" si="4"/>
        <v>8.1230679806599912E-2</v>
      </c>
      <c r="F27" s="88">
        <f t="shared" si="5"/>
        <v>1777</v>
      </c>
      <c r="G27" s="86">
        <f t="shared" si="6"/>
        <v>0.40645013723696249</v>
      </c>
    </row>
    <row r="28" spans="1:8" ht="14.25" x14ac:dyDescent="0.25">
      <c r="A28" s="89" t="s">
        <v>139</v>
      </c>
      <c r="B28" s="122"/>
      <c r="C28" s="90"/>
      <c r="D28" s="91"/>
      <c r="E28" s="92"/>
      <c r="F28" s="95"/>
      <c r="G28" s="96"/>
    </row>
    <row r="29" spans="1:8" ht="14.25" x14ac:dyDescent="0.25">
      <c r="A29" s="85" t="s">
        <v>140</v>
      </c>
      <c r="B29" s="121">
        <v>7731</v>
      </c>
      <c r="C29" s="86">
        <f t="shared" ref="C29:C35" si="7">B29/$B$11</f>
        <v>0.10067323844621255</v>
      </c>
      <c r="D29" s="118">
        <f>'6. Education'!C26</f>
        <v>7313</v>
      </c>
      <c r="E29" s="87">
        <f t="shared" ref="E29:E35" si="8">D29/$D$11</f>
        <v>9.6607572194773964E-2</v>
      </c>
      <c r="F29" s="88">
        <f t="shared" si="5"/>
        <v>-418</v>
      </c>
      <c r="G29" s="86">
        <f t="shared" ref="G29:G35" si="9">F29/B29</f>
        <v>-5.4068037770016814E-2</v>
      </c>
    </row>
    <row r="30" spans="1:8" ht="14.25" x14ac:dyDescent="0.25">
      <c r="A30" s="85" t="s">
        <v>141</v>
      </c>
      <c r="B30" s="121">
        <v>24503</v>
      </c>
      <c r="C30" s="86">
        <f t="shared" si="7"/>
        <v>0.31907856184808508</v>
      </c>
      <c r="D30" s="118">
        <f>'6. Education'!E26</f>
        <v>24597</v>
      </c>
      <c r="E30" s="87">
        <f t="shared" si="8"/>
        <v>0.3249359296150493</v>
      </c>
      <c r="F30" s="88">
        <f t="shared" si="5"/>
        <v>94</v>
      </c>
      <c r="G30" s="86">
        <f t="shared" si="9"/>
        <v>3.8362649471493288E-3</v>
      </c>
    </row>
    <row r="31" spans="1:8" ht="14.25" x14ac:dyDescent="0.25">
      <c r="A31" s="85" t="s">
        <v>142</v>
      </c>
      <c r="B31" s="121">
        <v>9656</v>
      </c>
      <c r="C31" s="86">
        <f t="shared" si="7"/>
        <v>0.12574062740093497</v>
      </c>
      <c r="D31" s="118">
        <f>'6. Education'!G26</f>
        <v>9662</v>
      </c>
      <c r="E31" s="87">
        <f t="shared" si="8"/>
        <v>0.12763877513276439</v>
      </c>
      <c r="F31" s="88">
        <f t="shared" si="5"/>
        <v>6</v>
      </c>
      <c r="G31" s="86">
        <f t="shared" si="9"/>
        <v>6.2137531068765536E-4</v>
      </c>
    </row>
    <row r="32" spans="1:8" ht="14.25" x14ac:dyDescent="0.25">
      <c r="A32" s="85" t="s">
        <v>143</v>
      </c>
      <c r="B32" s="121">
        <v>5468</v>
      </c>
      <c r="C32" s="86">
        <f t="shared" si="7"/>
        <v>7.1204406651647942E-2</v>
      </c>
      <c r="D32" s="118">
        <f>'6. Education'!I26</f>
        <v>5258</v>
      </c>
      <c r="E32" s="87">
        <f t="shared" si="8"/>
        <v>6.9460223519775946E-2</v>
      </c>
      <c r="F32" s="88">
        <f t="shared" si="5"/>
        <v>-210</v>
      </c>
      <c r="G32" s="86">
        <f t="shared" si="9"/>
        <v>-3.840526700804682E-2</v>
      </c>
    </row>
    <row r="33" spans="1:7" ht="14.25" x14ac:dyDescent="0.25">
      <c r="A33" s="85" t="s">
        <v>144</v>
      </c>
      <c r="B33" s="121">
        <v>16586</v>
      </c>
      <c r="C33" s="86">
        <f t="shared" si="7"/>
        <v>0.21598322763793576</v>
      </c>
      <c r="D33" s="118">
        <f>'6. Education'!K26</f>
        <v>16596</v>
      </c>
      <c r="E33" s="87">
        <f t="shared" si="8"/>
        <v>0.21923961002932707</v>
      </c>
      <c r="F33" s="88">
        <f t="shared" si="5"/>
        <v>10</v>
      </c>
      <c r="G33" s="86">
        <f t="shared" si="9"/>
        <v>6.0291812371879902E-4</v>
      </c>
    </row>
    <row r="34" spans="1:7" ht="14.25" x14ac:dyDescent="0.25">
      <c r="A34" s="85" t="s">
        <v>145</v>
      </c>
      <c r="B34" s="121">
        <v>9213</v>
      </c>
      <c r="C34" s="86">
        <f t="shared" si="7"/>
        <v>0.11997187243628976</v>
      </c>
      <c r="D34" s="118">
        <f>'6. Education'!M26</f>
        <v>9697</v>
      </c>
      <c r="E34" s="87">
        <f t="shared" si="8"/>
        <v>0.12810113873550161</v>
      </c>
      <c r="F34" s="88">
        <f t="shared" si="5"/>
        <v>484</v>
      </c>
      <c r="G34" s="86">
        <f t="shared" si="9"/>
        <v>5.253446217301639E-2</v>
      </c>
    </row>
    <row r="35" spans="1:7" ht="14.25" x14ac:dyDescent="0.25">
      <c r="A35" s="97" t="s">
        <v>138</v>
      </c>
      <c r="B35" s="121">
        <v>3636</v>
      </c>
      <c r="C35" s="86">
        <f t="shared" si="7"/>
        <v>4.7348065578893907E-2</v>
      </c>
      <c r="D35" s="118">
        <f>'6. Education'!O26</f>
        <v>2575</v>
      </c>
      <c r="E35" s="87">
        <f t="shared" si="8"/>
        <v>3.4016750772807733E-2</v>
      </c>
      <c r="F35" s="88">
        <f t="shared" si="5"/>
        <v>-1061</v>
      </c>
      <c r="G35" s="86">
        <f t="shared" si="9"/>
        <v>-0.29180418041804179</v>
      </c>
    </row>
    <row r="36" spans="1:7" ht="14.25" x14ac:dyDescent="0.25">
      <c r="A36" s="98" t="s">
        <v>46</v>
      </c>
      <c r="B36" s="122"/>
      <c r="C36" s="90"/>
      <c r="D36" s="91"/>
      <c r="E36" s="92"/>
      <c r="F36" s="95"/>
      <c r="G36" s="96"/>
    </row>
    <row r="37" spans="1:7" ht="15" thickBot="1" x14ac:dyDescent="0.3">
      <c r="A37" s="62"/>
      <c r="B37" s="123">
        <v>1003</v>
      </c>
      <c r="C37" s="99">
        <f>B37/$B$11</f>
        <v>1.3061086296928105E-2</v>
      </c>
      <c r="D37" s="119">
        <f>'1. Plan vs Actual'!C26</f>
        <v>759</v>
      </c>
      <c r="E37" s="100">
        <f>D37/$D$11</f>
        <v>1.0026684985072261E-2</v>
      </c>
      <c r="F37" s="101">
        <f>D37-B37</f>
        <v>-244</v>
      </c>
      <c r="G37" s="102">
        <f>F37/B37</f>
        <v>-0.24327018943170489</v>
      </c>
    </row>
    <row r="38" spans="1:7" ht="15.75" customHeight="1" thickTop="1" x14ac:dyDescent="0.2">
      <c r="A38" s="184"/>
      <c r="B38" s="185"/>
      <c r="C38" s="185"/>
      <c r="D38" s="185"/>
      <c r="E38" s="185"/>
      <c r="F38" s="185"/>
      <c r="G38" s="185"/>
    </row>
    <row r="39" spans="1:7" x14ac:dyDescent="0.2">
      <c r="A39" s="181" t="s">
        <v>124</v>
      </c>
      <c r="B39" s="182"/>
      <c r="C39" s="179"/>
      <c r="D39" s="179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7C2118-95B7-4B6E-BBFA-E175E8F08C74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71E19A-65D8-40AB-BC1A-00D5EF1DE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Burke, Matthew (DCS)</cp:lastModifiedBy>
  <cp:revision/>
  <dcterms:created xsi:type="dcterms:W3CDTF">2005-11-01T20:57:08Z</dcterms:created>
  <dcterms:modified xsi:type="dcterms:W3CDTF">2026-05-05T18:17:59Z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r8>18856800</vt:r8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