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2 12312025/"/>
    </mc:Choice>
  </mc:AlternateContent>
  <xr:revisionPtr revIDLastSave="159" documentId="13_ncr:1_{01636944-C323-430B-A385-374A10290598}" xr6:coauthVersionLast="47" xr6:coauthVersionMax="47" xr10:uidLastSave="{F56E8AB6-3738-4BFC-8841-36BB4EA55E96}"/>
  <bookViews>
    <workbookView xWindow="-120" yWindow="-120" windowWidth="29040" windowHeight="15720" tabRatio="935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61" l="1"/>
  <c r="C22" i="38"/>
  <c r="D6" i="38"/>
  <c r="D7" i="38"/>
  <c r="D8" i="38"/>
  <c r="D9" i="38"/>
  <c r="D10" i="38"/>
  <c r="D11" i="38"/>
  <c r="D12" i="38"/>
  <c r="D13" i="38"/>
  <c r="D14" i="38"/>
  <c r="D15" i="38"/>
  <c r="D16" i="38"/>
  <c r="D17" i="38"/>
  <c r="D18" i="38"/>
  <c r="D19" i="38"/>
  <c r="D20" i="38"/>
  <c r="D21" i="38"/>
  <c r="O22" i="42"/>
  <c r="G7" i="42"/>
  <c r="G8" i="42"/>
  <c r="G9" i="42"/>
  <c r="G10" i="42"/>
  <c r="G11" i="42"/>
  <c r="G12" i="42"/>
  <c r="G13" i="42"/>
  <c r="G14" i="42"/>
  <c r="G15" i="42"/>
  <c r="G16" i="42"/>
  <c r="G17" i="42"/>
  <c r="G18" i="42"/>
  <c r="G19" i="42"/>
  <c r="G20" i="42"/>
  <c r="B20" i="64"/>
  <c r="B16" i="64"/>
  <c r="B6" i="64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C22" i="42" l="1"/>
  <c r="B9" i="64"/>
  <c r="D6" i="42"/>
  <c r="G6" i="42"/>
  <c r="L6" i="42"/>
  <c r="L7" i="42"/>
  <c r="L8" i="42"/>
  <c r="L9" i="42"/>
  <c r="L10" i="42"/>
  <c r="L11" i="42"/>
  <c r="L12" i="42"/>
  <c r="L13" i="42"/>
  <c r="L14" i="42"/>
  <c r="L15" i="42"/>
  <c r="L16" i="42"/>
  <c r="L17" i="42"/>
  <c r="L18" i="42"/>
  <c r="L19" i="42"/>
  <c r="L20" i="42"/>
  <c r="G21" i="42"/>
  <c r="L21" i="42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I22" i="42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B9" i="63"/>
  <c r="E9" i="63"/>
  <c r="H9" i="63"/>
  <c r="B10" i="63"/>
  <c r="E10" i="63"/>
  <c r="H10" i="63"/>
  <c r="B11" i="63"/>
  <c r="E11" i="63"/>
  <c r="H11" i="63"/>
  <c r="B12" i="63"/>
  <c r="E12" i="63"/>
  <c r="H12" i="63"/>
  <c r="B13" i="63"/>
  <c r="E13" i="63"/>
  <c r="H13" i="63"/>
  <c r="B14" i="63"/>
  <c r="E14" i="63"/>
  <c r="H14" i="63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B21" i="63"/>
  <c r="E21" i="63"/>
  <c r="H21" i="63"/>
  <c r="B6" i="63"/>
  <c r="E6" i="63"/>
  <c r="H6" i="63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F6" i="63"/>
  <c r="G6" i="63" s="1"/>
  <c r="C7" i="63"/>
  <c r="C8" i="63"/>
  <c r="D8" i="63" s="1"/>
  <c r="C9" i="63"/>
  <c r="C10" i="63"/>
  <c r="C11" i="63"/>
  <c r="C12" i="63"/>
  <c r="C13" i="63"/>
  <c r="C14" i="63"/>
  <c r="C15" i="63"/>
  <c r="C16" i="63"/>
  <c r="C17" i="63"/>
  <c r="C18" i="63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C12" i="39"/>
  <c r="B12" i="61" s="1"/>
  <c r="C13" i="39"/>
  <c r="B13" i="61" s="1"/>
  <c r="C14" i="39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B9" i="39"/>
  <c r="D9" i="39" s="1"/>
  <c r="B10" i="39"/>
  <c r="B11" i="39"/>
  <c r="D11" i="39" s="1"/>
  <c r="B12" i="39"/>
  <c r="D12" i="39" s="1"/>
  <c r="B13" i="39"/>
  <c r="D13" i="39" s="1"/>
  <c r="B14" i="39"/>
  <c r="B15" i="39"/>
  <c r="D15" i="39" s="1"/>
  <c r="B16" i="39"/>
  <c r="D16" i="39" s="1"/>
  <c r="B17" i="39"/>
  <c r="D17" i="39" s="1"/>
  <c r="B18" i="39"/>
  <c r="B19" i="39"/>
  <c r="B20" i="39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C20" i="63"/>
  <c r="D17" i="63"/>
  <c r="B14" i="61" l="1"/>
  <c r="D8" i="39"/>
  <c r="D20" i="39"/>
  <c r="K20" i="63"/>
  <c r="K12" i="63"/>
  <c r="D15" i="63"/>
  <c r="G21" i="63"/>
  <c r="G13" i="63"/>
  <c r="D18" i="63"/>
  <c r="K14" i="63"/>
  <c r="D13" i="63"/>
  <c r="K8" i="63"/>
  <c r="H22" i="63"/>
  <c r="G22" i="62"/>
  <c r="B22" i="63"/>
  <c r="K22" i="42"/>
  <c r="K15" i="63"/>
  <c r="D6" i="63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1" i="39"/>
  <c r="D6" i="39"/>
  <c r="K22" i="63" l="1"/>
  <c r="G22" i="63"/>
  <c r="D22" i="39"/>
  <c r="D22" i="63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<sst xmlns="http://schemas.openxmlformats.org/spreadsheetml/2006/main" count="363" uniqueCount="91">
  <si>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</si>
  <si>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</si>
  <si>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</si>
  <si>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</si>
  <si>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</si>
  <si>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</si>
  <si>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</si>
  <si>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</si>
  <si>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</si>
  <si>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</si>
  <si>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</si>
  <si>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</si>
  <si>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</si>
  <si>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</si>
  <si>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</si>
  <si>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</si>
  <si>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</si>
  <si>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</si>
  <si>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</si>
  <si>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</si>
  <si>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</si>
  <si>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</si>
  <si>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</si>
  <si>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</si>
  <si>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</si>
  <si>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</si>
  <si>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</si>
  <si>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</si>
  <si>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</si>
  <si>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</si>
  <si>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</si>
  <si>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</si>
  <si>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</si>
  <si>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</si>
  <si>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</si>
  <si>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</si>
  <si>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</si>
  <si>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</si>
  <si>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</si>
  <si>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</si>
  <si>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</si>
  <si>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</si>
  <si>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</si>
  <si>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</si>
  <si>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</si>
  <si>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</si>
  <si>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</si>
  <si>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</si>
  <si>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</si>
  <si>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</si>
  <si>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</si>
  <si>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</si>
  <si>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</si>
  <si>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</si>
  <si>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</si>
  <si>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</si>
  <si>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</si>
  <si>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</si>
  <si>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</si>
  <si>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</si>
  <si>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</si>
  <si>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</si>
  <si>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</si>
  <si>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</si>
  <si>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</si>
  <si>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</si>
  <si>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</si>
  <si>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</si>
  <si>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</si>
  <si>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</si>
  <si>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</si>
  <si>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</si>
  <si>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</si>
  <si>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</si>
  <si>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</si>
  <si>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</si>
  <si>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</si>
  <si>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</si>
  <si>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</si>
  <si>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</si>
  <si>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</si>
  <si>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</si>
  <si>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</si>
  <si>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</si>
  <si>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</si>
  <si>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</si>
  <si>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</si>
  <si>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</si>
  <si>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</si>
  <si>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</si>
  <si>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FY26 QUARTER ENDING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</si>
</sst>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  <numFmt numFmtId="169" formatCode="0_);\(0\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169" fontId="11" fillId="0" borderId="6" xfId="0" applyNumberFormat="1" applyFont="1" applyBorder="1" applyAlignment="1">
      <alignment horizontal="center" vertical="center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9" fontId="5" fillId="0" borderId="65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9" fontId="3" fillId="0" borderId="3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2" xfId="0" applyFont="1" applyBorder="1"/>
    <xf numFmtId="3" fontId="10" fillId="0" borderId="8" xfId="0" applyNumberFormat="1" applyFont="1" applyFill="1" applyBorder="1" applyAlignment="1">
      <alignment horizontal="center" vertical="center"/>
    </xf>
    <xf numFmtId="3" fontId="10" fillId="0" borderId="15" xfId="0" applyNumberFormat="1" applyFont="1" applyFill="1" applyBorder="1" applyAlignment="1">
      <alignment horizontal="center" vertical="center"/>
    </xf>
    <xf numFmtId="3" fontId="10" fillId="0" borderId="21" xfId="0" applyNumberFormat="1" applyFont="1" applyFill="1" applyBorder="1" applyAlignment="1">
      <alignment horizontal="center" vertical="center"/>
    </xf>
    <xf numFmtId="3" fontId="10" fillId="0" borderId="28" xfId="0" applyNumberFormat="1" applyFont="1" applyFill="1" applyBorder="1" applyAlignment="1">
      <alignment horizontal="center" vertical="center"/>
    </xf>
    <xf numFmtId="3" fontId="10" fillId="0" borderId="34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="90" zoomScaleNormal="90" workbookViewId="0">
      <selection activeCell="D14" sqref="D14"/>
    </sheetView>
  </sheetViews>
  <sheetFormatPr defaultColWidth="9.140625" defaultRowHeight="12.75" x14ac:dyDescent="0.2"/>
  <cols>
    <col min="1" max="1" width="24.5703125" style="1" customWidth="1"/>
    <col min="2" max="2" width="14.5703125" style="1" customWidth="1"/>
    <col min="3" max="3" width="80" style="1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17.25" customHeight="1" x14ac:dyDescent="0.25">
      <c r="A1" s="233"/>
      <c r="B1" s="233"/>
      <c r="C1" s="233"/>
    </row>
    <row r="2" spans="1:15" ht="17.25" customHeight="1" x14ac:dyDescent="0.3">
      <c r="A2" s="236"/>
      <c r="B2" s="236"/>
      <c r="C2" s="236"/>
    </row>
    <row r="3" spans="1:15" ht="17.25" customHeight="1" x14ac:dyDescent="0.3">
      <c r="A3" s="234"/>
      <c r="B3" s="234"/>
      <c r="C3" s="234"/>
    </row>
    <row r="4" spans="1:15" ht="17.25" customHeight="1" x14ac:dyDescent="0.3">
      <c r="A4" s="237" t="s">
        <v>0</v>
      </c>
      <c r="B4" s="236"/>
      <c r="C4" s="236"/>
      <c r="D4" s="2"/>
    </row>
    <row r="5" spans="1:15" ht="16.5" customHeight="1" x14ac:dyDescent="0.3">
      <c r="A5" s="236" t="s">
        <v>90</v>
      </c>
      <c r="B5" s="236"/>
      <c r="C5" s="236"/>
    </row>
    <row r="6" spans="1:15" ht="17.25" customHeight="1" x14ac:dyDescent="0.25">
      <c r="A6" s="3"/>
      <c r="B6" s="3"/>
      <c r="C6" s="3"/>
    </row>
    <row r="7" spans="1:15" ht="17.25" customHeight="1" x14ac:dyDescent="0.35">
      <c r="A7" s="235" t="s">
        <v>1</v>
      </c>
      <c r="B7" s="235"/>
      <c r="C7" s="235"/>
    </row>
    <row r="8" spans="1:15" ht="17.25" customHeight="1" x14ac:dyDescent="0.35">
      <c r="A8" s="215"/>
      <c r="B8" s="215"/>
      <c r="C8" s="215"/>
      <c r="N8" s="4"/>
      <c r="O8" s="4"/>
    </row>
    <row r="9" spans="1:15" ht="17.25" customHeight="1" x14ac:dyDescent="0.35">
      <c r="C9" s="5" t="s">
        <v>2</v>
      </c>
      <c r="D9" s="5"/>
      <c r="E9" s="5"/>
      <c r="N9" s="4"/>
      <c r="O9" s="4"/>
    </row>
    <row r="10" spans="1:15" ht="7.5" customHeight="1" x14ac:dyDescent="0.35">
      <c r="A10" s="6"/>
      <c r="B10" s="6"/>
      <c r="C10" s="7"/>
    </row>
    <row r="11" spans="1:15" ht="20.25" customHeight="1" x14ac:dyDescent="0.3">
      <c r="B11" s="6"/>
      <c r="C11" s="8" t="s">
        <v>3</v>
      </c>
    </row>
    <row r="12" spans="1:15" ht="20.25" customHeight="1" x14ac:dyDescent="0.3">
      <c r="B12" s="9"/>
      <c r="C12" s="8" t="s">
        <v>4</v>
      </c>
    </row>
    <row r="13" spans="1:15" ht="20.25" customHeight="1" x14ac:dyDescent="0.3">
      <c r="B13" s="6"/>
      <c r="C13" s="8" t="s">
        <v>5</v>
      </c>
    </row>
    <row r="14" spans="1:15" ht="17.25" customHeight="1" x14ac:dyDescent="0.35">
      <c r="B14" s="6"/>
      <c r="C14" s="5"/>
    </row>
    <row r="15" spans="1:15" ht="17.25" customHeight="1" x14ac:dyDescent="0.35">
      <c r="B15" s="6"/>
      <c r="C15" s="5" t="s">
        <v>6</v>
      </c>
    </row>
    <row r="16" spans="1:15" ht="6.75" customHeight="1" x14ac:dyDescent="0.35">
      <c r="A16" s="6"/>
      <c r="B16" s="6"/>
      <c r="C16" s="10"/>
    </row>
    <row r="17" spans="1:3" ht="20.25" customHeight="1" x14ac:dyDescent="0.3">
      <c r="B17" s="9"/>
      <c r="C17" s="8" t="s">
        <v>7</v>
      </c>
    </row>
    <row r="18" spans="1:3" ht="20.25" customHeight="1" x14ac:dyDescent="0.3">
      <c r="B18" s="9"/>
      <c r="C18" s="8" t="s">
        <v>8</v>
      </c>
    </row>
    <row r="19" spans="1:3" ht="20.25" customHeight="1" x14ac:dyDescent="0.3">
      <c r="A19" s="6"/>
      <c r="B19" s="6"/>
      <c r="C19" s="8" t="s">
        <v>9</v>
      </c>
    </row>
    <row r="20" spans="1:3" ht="17.25" customHeight="1" x14ac:dyDescent="0.35">
      <c r="A20" s="6"/>
      <c r="B20" s="6"/>
      <c r="C20" s="5"/>
    </row>
    <row r="21" spans="1:3" ht="17.25" customHeight="1" x14ac:dyDescent="0.35">
      <c r="A21" s="6"/>
      <c r="B21" s="6"/>
      <c r="C21" s="5" t="s">
        <v>10</v>
      </c>
    </row>
    <row r="22" spans="1:3" ht="6" customHeight="1" x14ac:dyDescent="0.35">
      <c r="A22" s="6"/>
      <c r="B22" s="6"/>
      <c r="C22" s="10"/>
    </row>
    <row r="23" spans="1:3" ht="20.25" customHeight="1" x14ac:dyDescent="0.3">
      <c r="A23" s="6"/>
      <c r="B23" s="6"/>
      <c r="C23" s="8" t="s">
        <v>11</v>
      </c>
    </row>
    <row r="24" spans="1:3" ht="20.25" customHeight="1" x14ac:dyDescent="0.3">
      <c r="A24" s="6"/>
      <c r="B24" s="6"/>
      <c r="C24" s="8" t="s">
        <v>12</v>
      </c>
    </row>
    <row r="25" spans="1:3" ht="20.25" customHeight="1" x14ac:dyDescent="0.3">
      <c r="A25" s="6"/>
      <c r="B25" s="6"/>
      <c r="C25" s="8" t="s">
        <v>13</v>
      </c>
    </row>
    <row r="26" spans="1:3" ht="17.25" customHeight="1" x14ac:dyDescent="0.25">
      <c r="A26" s="6"/>
      <c r="B26" s="6"/>
      <c r="C26" s="9"/>
    </row>
    <row r="27" spans="1:3" ht="17.25" customHeight="1" x14ac:dyDescent="0.2"/>
    <row r="28" spans="1:3" ht="12.75" customHeight="1" x14ac:dyDescent="0.2">
      <c r="A28" s="11"/>
    </row>
    <row r="29" spans="1:3" ht="16.5" customHeight="1" x14ac:dyDescent="0.2"/>
    <row r="30" spans="1:3" ht="11.25" customHeight="1" x14ac:dyDescent="0.2">
      <c r="A30" s="1" t="s">
        <v>14</v>
      </c>
      <c r="C30" s="12"/>
    </row>
    <row r="31" spans="1:3" x14ac:dyDescent="0.2">
      <c r="A31" s="1" t="s">
        <v>15</v>
      </c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3"/>
  <sheetViews>
    <sheetView zoomScaleNormal="100" workbookViewId="0">
      <selection activeCell="G15" sqref="G15"/>
    </sheetView>
  </sheetViews>
  <sheetFormatPr defaultColWidth="9.140625" defaultRowHeight="12.75" x14ac:dyDescent="0.2"/>
  <cols>
    <col min="1" max="1" width="19.42578125" style="1" customWidth="1"/>
    <col min="2" max="2" width="6.140625" style="1" customWidth="1"/>
    <col min="3" max="5" width="5" style="1" bestFit="1" customWidth="1"/>
    <col min="6" max="6" width="5.855468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6.85546875" style="1" customWidth="1"/>
    <col min="11" max="11" width="6.42578125" style="120" customWidth="1"/>
    <col min="12" max="12" width="6.85546875" style="1" customWidth="1"/>
    <col min="13" max="13" width="6.28515625" style="1" customWidth="1"/>
    <col min="14" max="14" width="7" style="1" customWidth="1"/>
    <col min="15" max="15" width="5.5703125" style="1" customWidth="1"/>
    <col min="16" max="16" width="6.4257812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24" t="s">
        <v>16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6"/>
    </row>
    <row r="2" spans="1:24" ht="20.100000000000001" customHeight="1" x14ac:dyDescent="0.2">
      <c r="A2" s="227" t="str">
        <f>'1 In School Youth Part'!A2:N2</f>
        <v>FY26 QUARTER ENDING DECEMBER 31, 2025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9"/>
    </row>
    <row r="3" spans="1:24" ht="20.100000000000001" customHeight="1" thickBot="1" x14ac:dyDescent="0.3">
      <c r="A3" s="230" t="s">
        <v>89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2"/>
    </row>
    <row r="4" spans="1:24" ht="15" customHeight="1" x14ac:dyDescent="0.2">
      <c r="A4" s="218" t="str">
        <f>'1 In School Youth Part'!$A$4</f>
        <v>WORKFORCE AREA</v>
      </c>
      <c r="B4" s="262" t="s">
        <v>67</v>
      </c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9"/>
      <c r="S4" s="279"/>
      <c r="T4" s="280"/>
    </row>
    <row r="5" spans="1:24" ht="50.25" customHeight="1" thickBot="1" x14ac:dyDescent="0.25">
      <c r="A5" s="219"/>
      <c r="B5" s="139" t="s">
        <v>68</v>
      </c>
      <c r="C5" s="139" t="s">
        <v>69</v>
      </c>
      <c r="D5" s="141" t="s">
        <v>70</v>
      </c>
      <c r="E5" s="142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'3 Total Youth Part'!C6</f>
        <v>25</v>
      </c>
      <c r="C6" s="181">
        <v>40</v>
      </c>
      <c r="D6" s="182">
        <v>20</v>
      </c>
      <c r="E6" s="183">
        <v>40</v>
      </c>
      <c r="F6" s="183">
        <v>60</v>
      </c>
      <c r="G6" s="182">
        <v>24</v>
      </c>
      <c r="H6" s="182">
        <v>32</v>
      </c>
      <c r="I6" s="184">
        <v>8</v>
      </c>
      <c r="J6" s="182">
        <v>40</v>
      </c>
      <c r="K6" s="182">
        <v>0</v>
      </c>
      <c r="L6" s="182">
        <v>60</v>
      </c>
      <c r="M6" s="185">
        <v>0</v>
      </c>
      <c r="N6" s="182">
        <v>28</v>
      </c>
      <c r="O6" s="182">
        <v>0</v>
      </c>
      <c r="P6" s="182">
        <v>56</v>
      </c>
      <c r="Q6" s="182">
        <v>0</v>
      </c>
      <c r="R6" s="182">
        <v>4</v>
      </c>
      <c r="S6" s="182">
        <v>40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'3 Total Youth Part'!C7</f>
        <v>87</v>
      </c>
      <c r="C7" s="188">
        <v>20.689655172413801</v>
      </c>
      <c r="D7" s="189">
        <v>55.172413793103502</v>
      </c>
      <c r="E7" s="190">
        <v>24.137931034482801</v>
      </c>
      <c r="F7" s="190">
        <v>48.275862068965502</v>
      </c>
      <c r="G7" s="189">
        <v>33.3333333333333</v>
      </c>
      <c r="H7" s="189">
        <v>52.8735632183908</v>
      </c>
      <c r="I7" s="189">
        <v>1.14942528735632</v>
      </c>
      <c r="J7" s="189">
        <v>8.0459770114942497</v>
      </c>
      <c r="K7" s="189">
        <v>1.14942528735632</v>
      </c>
      <c r="L7" s="189">
        <v>44.827586206896498</v>
      </c>
      <c r="M7" s="190">
        <v>0</v>
      </c>
      <c r="N7" s="189">
        <v>54.022988505747101</v>
      </c>
      <c r="O7" s="189">
        <v>5.7471264367816097</v>
      </c>
      <c r="P7" s="189">
        <v>21.839080459770098</v>
      </c>
      <c r="Q7" s="189">
        <v>4.5977011494252897</v>
      </c>
      <c r="R7" s="189">
        <v>8.0459770114942497</v>
      </c>
      <c r="S7" s="189">
        <v>9.1954022988505706</v>
      </c>
      <c r="T7" s="192">
        <v>27.586206896551701</v>
      </c>
      <c r="U7" s="28"/>
    </row>
    <row r="8" spans="1:24" s="29" customFormat="1" ht="21.95" customHeight="1" x14ac:dyDescent="0.2">
      <c r="A8" s="18" t="s">
        <v>36</v>
      </c>
      <c r="B8" s="187">
        <f>'3 Total Youth Part'!C8</f>
        <v>20</v>
      </c>
      <c r="C8" s="188">
        <v>35</v>
      </c>
      <c r="D8" s="189">
        <v>35</v>
      </c>
      <c r="E8" s="190">
        <v>30</v>
      </c>
      <c r="F8" s="190">
        <v>75</v>
      </c>
      <c r="G8" s="189">
        <v>25</v>
      </c>
      <c r="H8" s="189">
        <v>30</v>
      </c>
      <c r="I8" s="189">
        <v>0</v>
      </c>
      <c r="J8" s="189">
        <v>75</v>
      </c>
      <c r="K8" s="189">
        <v>0</v>
      </c>
      <c r="L8" s="189">
        <v>55</v>
      </c>
      <c r="M8" s="193">
        <v>0</v>
      </c>
      <c r="N8" s="189">
        <v>20</v>
      </c>
      <c r="O8" s="189">
        <v>10</v>
      </c>
      <c r="P8" s="189">
        <v>15</v>
      </c>
      <c r="Q8" s="189">
        <v>10</v>
      </c>
      <c r="R8" s="189">
        <v>5</v>
      </c>
      <c r="S8" s="189">
        <v>10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'3 Total Youth Part'!C9</f>
        <v>64</v>
      </c>
      <c r="C9" s="188">
        <v>17.1875</v>
      </c>
      <c r="D9" s="189">
        <v>50</v>
      </c>
      <c r="E9" s="190">
        <v>32.8125</v>
      </c>
      <c r="F9" s="190">
        <v>56.25</v>
      </c>
      <c r="G9" s="189">
        <v>12.5</v>
      </c>
      <c r="H9" s="189">
        <v>85.9375</v>
      </c>
      <c r="I9" s="189">
        <v>1.5625</v>
      </c>
      <c r="J9" s="189">
        <v>35.9375</v>
      </c>
      <c r="K9" s="189">
        <v>0</v>
      </c>
      <c r="L9" s="189">
        <v>4.6875</v>
      </c>
      <c r="M9" s="190">
        <v>3.125</v>
      </c>
      <c r="N9" s="189">
        <v>1.5625</v>
      </c>
      <c r="O9" s="189">
        <v>7.8125</v>
      </c>
      <c r="P9" s="189">
        <v>17.1875</v>
      </c>
      <c r="Q9" s="189">
        <v>1.5625</v>
      </c>
      <c r="R9" s="189">
        <v>12.5</v>
      </c>
      <c r="S9" s="189">
        <v>21.875</v>
      </c>
      <c r="T9" s="192">
        <v>0</v>
      </c>
      <c r="U9" s="28"/>
    </row>
    <row r="10" spans="1:24" s="29" customFormat="1" ht="21.95" customHeight="1" x14ac:dyDescent="0.2">
      <c r="A10" s="18" t="s">
        <v>38</v>
      </c>
      <c r="B10" s="187">
        <f>'3 Total Youth Part'!C10</f>
        <v>74</v>
      </c>
      <c r="C10" s="188">
        <v>74.324324324324294</v>
      </c>
      <c r="D10" s="189">
        <v>20.270270270270299</v>
      </c>
      <c r="E10" s="190">
        <v>5.4054054054054097</v>
      </c>
      <c r="F10" s="190">
        <v>36.486486486486498</v>
      </c>
      <c r="G10" s="189">
        <v>17.5675675675676</v>
      </c>
      <c r="H10" s="189">
        <v>17.5675675675676</v>
      </c>
      <c r="I10" s="191">
        <v>5.4054054054054097</v>
      </c>
      <c r="J10" s="189">
        <v>18.918918918918902</v>
      </c>
      <c r="K10" s="189">
        <v>0</v>
      </c>
      <c r="L10" s="189">
        <v>97.297297297297305</v>
      </c>
      <c r="M10" s="193">
        <v>6.7567567567567597</v>
      </c>
      <c r="N10" s="189">
        <v>0</v>
      </c>
      <c r="O10" s="189">
        <v>0</v>
      </c>
      <c r="P10" s="189">
        <v>2.7027027027027</v>
      </c>
      <c r="Q10" s="189">
        <v>1.35135135135135</v>
      </c>
      <c r="R10" s="189">
        <v>4.0540540540540499</v>
      </c>
      <c r="S10" s="189">
        <v>2.7027027027027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'3 Total Youth Part'!C11</f>
        <v>65</v>
      </c>
      <c r="C11" s="188">
        <v>44.615384615384599</v>
      </c>
      <c r="D11" s="189">
        <v>35.384615384615401</v>
      </c>
      <c r="E11" s="190">
        <v>20</v>
      </c>
      <c r="F11" s="190">
        <v>72.307692307692307</v>
      </c>
      <c r="G11" s="189">
        <v>15.384615384615399</v>
      </c>
      <c r="H11" s="189">
        <v>38.461538461538503</v>
      </c>
      <c r="I11" s="189">
        <v>6.1538461538461497</v>
      </c>
      <c r="J11" s="189">
        <v>4.6153846153846203</v>
      </c>
      <c r="K11" s="189">
        <v>1.5384615384615401</v>
      </c>
      <c r="L11" s="189">
        <v>33.846153846153797</v>
      </c>
      <c r="M11" s="190">
        <v>0</v>
      </c>
      <c r="N11" s="189">
        <v>83.076923076923094</v>
      </c>
      <c r="O11" s="189">
        <v>0</v>
      </c>
      <c r="P11" s="189">
        <v>10.7692307692308</v>
      </c>
      <c r="Q11" s="189">
        <v>0</v>
      </c>
      <c r="R11" s="189">
        <v>0</v>
      </c>
      <c r="S11" s="189">
        <v>7.6923076923076898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'3 Total Youth Part'!C12</f>
        <v>29</v>
      </c>
      <c r="C12" s="188">
        <v>72.413793103448299</v>
      </c>
      <c r="D12" s="189">
        <v>17.241379310344801</v>
      </c>
      <c r="E12" s="190">
        <v>10.3448275862069</v>
      </c>
      <c r="F12" s="190">
        <v>37.931034482758598</v>
      </c>
      <c r="G12" s="189">
        <v>27.586206896551701</v>
      </c>
      <c r="H12" s="189">
        <v>3.4482758620689702</v>
      </c>
      <c r="I12" s="189">
        <v>3.4482758620689702</v>
      </c>
      <c r="J12" s="189">
        <v>75.862068965517196</v>
      </c>
      <c r="K12" s="189">
        <v>0</v>
      </c>
      <c r="L12" s="189">
        <v>24.137931034482801</v>
      </c>
      <c r="M12" s="193">
        <v>0</v>
      </c>
      <c r="N12" s="189">
        <v>44.827586206896498</v>
      </c>
      <c r="O12" s="189">
        <v>3.4482758620689702</v>
      </c>
      <c r="P12" s="189">
        <v>0</v>
      </c>
      <c r="Q12" s="189">
        <v>3.4482758620689702</v>
      </c>
      <c r="R12" s="189">
        <v>6.8965517241379297</v>
      </c>
      <c r="S12" s="189">
        <v>0</v>
      </c>
      <c r="T12" s="192">
        <v>13.7931034482759</v>
      </c>
      <c r="U12" s="28"/>
    </row>
    <row r="13" spans="1:24" s="29" customFormat="1" ht="21.95" customHeight="1" x14ac:dyDescent="0.2">
      <c r="A13" s="18" t="s">
        <v>41</v>
      </c>
      <c r="B13" s="187">
        <f>'3 Total Youth Part'!C13</f>
        <v>49</v>
      </c>
      <c r="C13" s="188">
        <v>71.428571428571402</v>
      </c>
      <c r="D13" s="189">
        <v>16.326530612244898</v>
      </c>
      <c r="E13" s="190">
        <v>12.244897959183699</v>
      </c>
      <c r="F13" s="190">
        <v>63.265306122448997</v>
      </c>
      <c r="G13" s="189">
        <v>32.653061224489797</v>
      </c>
      <c r="H13" s="189">
        <v>28.571428571428601</v>
      </c>
      <c r="I13" s="189">
        <v>14.285714285714301</v>
      </c>
      <c r="J13" s="189">
        <v>36.734693877551003</v>
      </c>
      <c r="K13" s="189">
        <v>46.938775510204103</v>
      </c>
      <c r="L13" s="189">
        <v>36.734693877551003</v>
      </c>
      <c r="M13" s="190">
        <v>18.367346938775501</v>
      </c>
      <c r="N13" s="189">
        <v>6.12244897959184</v>
      </c>
      <c r="O13" s="191">
        <v>4.0816326530612201</v>
      </c>
      <c r="P13" s="189">
        <v>8.1632653061224492</v>
      </c>
      <c r="Q13" s="189">
        <v>0</v>
      </c>
      <c r="R13" s="189">
        <v>8.1632653061224492</v>
      </c>
      <c r="S13" s="189">
        <v>2.0408163265306101</v>
      </c>
      <c r="T13" s="192">
        <v>18.367346938775501</v>
      </c>
      <c r="U13" s="28"/>
    </row>
    <row r="14" spans="1:24" s="29" customFormat="1" ht="21.95" customHeight="1" x14ac:dyDescent="0.2">
      <c r="A14" s="18" t="s">
        <v>42</v>
      </c>
      <c r="B14" s="187">
        <f>'3 Total Youth Part'!C14</f>
        <v>56</v>
      </c>
      <c r="C14" s="188">
        <v>41.071428571428598</v>
      </c>
      <c r="D14" s="189">
        <v>42.857142857142897</v>
      </c>
      <c r="E14" s="190">
        <v>16.071428571428601</v>
      </c>
      <c r="F14" s="190">
        <v>33.928571428571402</v>
      </c>
      <c r="G14" s="189">
        <v>41.071428571428598</v>
      </c>
      <c r="H14" s="189">
        <v>39.285714285714299</v>
      </c>
      <c r="I14" s="189">
        <v>0</v>
      </c>
      <c r="J14" s="189">
        <v>10.714285714285699</v>
      </c>
      <c r="K14" s="189">
        <v>8.9285714285714306</v>
      </c>
      <c r="L14" s="189">
        <v>51.785714285714299</v>
      </c>
      <c r="M14" s="193">
        <v>1.78571428571429</v>
      </c>
      <c r="N14" s="189">
        <v>33.928571428571402</v>
      </c>
      <c r="O14" s="189">
        <v>7.1428571428571397</v>
      </c>
      <c r="P14" s="189">
        <v>16.071428571428601</v>
      </c>
      <c r="Q14" s="189">
        <v>0</v>
      </c>
      <c r="R14" s="189">
        <v>14.285714285714301</v>
      </c>
      <c r="S14" s="189">
        <v>10.714285714285699</v>
      </c>
      <c r="T14" s="192">
        <v>0</v>
      </c>
      <c r="U14" s="28"/>
    </row>
    <row r="15" spans="1:24" s="29" customFormat="1" ht="21.95" customHeight="1" x14ac:dyDescent="0.2">
      <c r="A15" s="18" t="s">
        <v>43</v>
      </c>
      <c r="B15" s="187">
        <f>'3 Total Youth Part'!C15</f>
        <v>296</v>
      </c>
      <c r="C15" s="188">
        <v>73.986486486486498</v>
      </c>
      <c r="D15" s="189">
        <v>18.581081081081098</v>
      </c>
      <c r="E15" s="190">
        <v>7.4324324324324298</v>
      </c>
      <c r="F15" s="190">
        <v>53.3783783783784</v>
      </c>
      <c r="G15" s="189">
        <v>65.202702702702695</v>
      </c>
      <c r="H15" s="189">
        <v>12.5</v>
      </c>
      <c r="I15" s="189">
        <v>0.337837837837838</v>
      </c>
      <c r="J15" s="189">
        <v>13.1756756756757</v>
      </c>
      <c r="K15" s="189">
        <v>41.216216216216203</v>
      </c>
      <c r="L15" s="189">
        <v>46.959459459459502</v>
      </c>
      <c r="M15" s="190">
        <v>1.01351351351351</v>
      </c>
      <c r="N15" s="189">
        <v>96.283783783783804</v>
      </c>
      <c r="O15" s="189">
        <v>0.67567567567567599</v>
      </c>
      <c r="P15" s="189">
        <v>9.4594594594594597</v>
      </c>
      <c r="Q15" s="189">
        <v>0</v>
      </c>
      <c r="R15" s="189">
        <v>8.7837837837837807</v>
      </c>
      <c r="S15" s="189">
        <v>3.7162162162162198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'3 Total Youth Part'!C16</f>
        <v>60</v>
      </c>
      <c r="C16" s="188">
        <v>58.3333333333333</v>
      </c>
      <c r="D16" s="189">
        <v>25</v>
      </c>
      <c r="E16" s="190">
        <v>16.6666666666667</v>
      </c>
      <c r="F16" s="190">
        <v>55</v>
      </c>
      <c r="G16" s="189">
        <v>53.3333333333333</v>
      </c>
      <c r="H16" s="189">
        <v>28.3333333333333</v>
      </c>
      <c r="I16" s="189">
        <v>6.6666666666666696</v>
      </c>
      <c r="J16" s="189">
        <v>21.6666666666667</v>
      </c>
      <c r="K16" s="189">
        <v>53.3333333333333</v>
      </c>
      <c r="L16" s="189">
        <v>0</v>
      </c>
      <c r="M16" s="190">
        <v>6.6666666666666696</v>
      </c>
      <c r="N16" s="189">
        <v>0</v>
      </c>
      <c r="O16" s="189">
        <v>3.3333333333333299</v>
      </c>
      <c r="P16" s="189">
        <v>1.6666666666666701</v>
      </c>
      <c r="Q16" s="191">
        <v>1.6666666666666701</v>
      </c>
      <c r="R16" s="189">
        <v>1.6666666666666701</v>
      </c>
      <c r="S16" s="189">
        <v>1.6666666666666701</v>
      </c>
      <c r="T16" s="192">
        <v>86.6666666666667</v>
      </c>
      <c r="U16" s="28"/>
    </row>
    <row r="17" spans="1:28" s="29" customFormat="1" ht="21.95" customHeight="1" x14ac:dyDescent="0.2">
      <c r="A17" s="18" t="s">
        <v>45</v>
      </c>
      <c r="B17" s="187">
        <f>'3 Total Youth Part'!C17</f>
        <v>41</v>
      </c>
      <c r="C17" s="188">
        <v>43.902439024390198</v>
      </c>
      <c r="D17" s="189">
        <v>31.707317073170699</v>
      </c>
      <c r="E17" s="190">
        <v>24.390243902439</v>
      </c>
      <c r="F17" s="190">
        <v>58.536585365853703</v>
      </c>
      <c r="G17" s="189">
        <v>39.024390243902403</v>
      </c>
      <c r="H17" s="189">
        <v>51.219512195122</v>
      </c>
      <c r="I17" s="189">
        <v>7.3170731707317103</v>
      </c>
      <c r="J17" s="189">
        <v>60.975609756097597</v>
      </c>
      <c r="K17" s="189">
        <v>14.634146341463399</v>
      </c>
      <c r="L17" s="189">
        <v>36.585365853658502</v>
      </c>
      <c r="M17" s="190">
        <v>19.512195121951201</v>
      </c>
      <c r="N17" s="189">
        <v>4.8780487804878003</v>
      </c>
      <c r="O17" s="189">
        <v>0</v>
      </c>
      <c r="P17" s="189">
        <v>26.829268292682901</v>
      </c>
      <c r="Q17" s="191">
        <v>2.4390243902439002</v>
      </c>
      <c r="R17" s="189">
        <v>14.634146341463399</v>
      </c>
      <c r="S17" s="189">
        <v>9.7560975609756095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'3 Total Youth Part'!C18</f>
        <v>110</v>
      </c>
      <c r="C18" s="188">
        <v>51.818181818181799</v>
      </c>
      <c r="D18" s="189">
        <v>30.909090909090899</v>
      </c>
      <c r="E18" s="190">
        <v>17.272727272727298</v>
      </c>
      <c r="F18" s="190">
        <v>42.727272727272698</v>
      </c>
      <c r="G18" s="189">
        <v>46.363636363636402</v>
      </c>
      <c r="H18" s="189">
        <v>20.909090909090899</v>
      </c>
      <c r="I18" s="189">
        <v>0.90909090909090895</v>
      </c>
      <c r="J18" s="189">
        <v>58.181818181818201</v>
      </c>
      <c r="K18" s="189">
        <v>10.909090909090899</v>
      </c>
      <c r="L18" s="189">
        <v>35.454545454545503</v>
      </c>
      <c r="M18" s="190">
        <v>3.6363636363636398</v>
      </c>
      <c r="N18" s="189">
        <v>10</v>
      </c>
      <c r="O18" s="191">
        <v>0.90909090909090895</v>
      </c>
      <c r="P18" s="189">
        <v>19.090909090909101</v>
      </c>
      <c r="Q18" s="189">
        <v>0.90909090909090895</v>
      </c>
      <c r="R18" s="189">
        <v>2.7272727272727302</v>
      </c>
      <c r="S18" s="189">
        <v>14.545454545454501</v>
      </c>
      <c r="T18" s="192">
        <v>7.2727272727272698</v>
      </c>
      <c r="U18" s="28"/>
    </row>
    <row r="19" spans="1:28" s="29" customFormat="1" ht="21.95" customHeight="1" x14ac:dyDescent="0.2">
      <c r="A19" s="18" t="s">
        <v>47</v>
      </c>
      <c r="B19" s="187">
        <f>'3 Total Youth Part'!C19</f>
        <v>38</v>
      </c>
      <c r="C19" s="188">
        <v>26.315789473684202</v>
      </c>
      <c r="D19" s="189">
        <v>39.473684210526301</v>
      </c>
      <c r="E19" s="190">
        <v>34.210526315789501</v>
      </c>
      <c r="F19" s="190">
        <v>63.157894736842103</v>
      </c>
      <c r="G19" s="189">
        <v>57.894736842105303</v>
      </c>
      <c r="H19" s="189">
        <v>21.052631578947398</v>
      </c>
      <c r="I19" s="191">
        <v>2.6315789473684199</v>
      </c>
      <c r="J19" s="189">
        <v>23.684210526315798</v>
      </c>
      <c r="K19" s="189">
        <v>0</v>
      </c>
      <c r="L19" s="189">
        <v>34.210526315789501</v>
      </c>
      <c r="M19" s="193">
        <v>5.2631578947368398</v>
      </c>
      <c r="N19" s="189">
        <v>73.684210526315795</v>
      </c>
      <c r="O19" s="189">
        <v>0</v>
      </c>
      <c r="P19" s="189">
        <v>39.473684210526301</v>
      </c>
      <c r="Q19" s="189">
        <v>13.157894736842101</v>
      </c>
      <c r="R19" s="191">
        <v>15.789473684210501</v>
      </c>
      <c r="S19" s="189">
        <v>31.578947368421101</v>
      </c>
      <c r="T19" s="192">
        <v>2.6315789473684199</v>
      </c>
      <c r="U19" s="28"/>
    </row>
    <row r="20" spans="1:28" s="29" customFormat="1" ht="21.95" customHeight="1" x14ac:dyDescent="0.2">
      <c r="A20" s="18" t="s">
        <v>48</v>
      </c>
      <c r="B20" s="187">
        <f>'3 Total Youth Part'!C20</f>
        <v>65</v>
      </c>
      <c r="C20" s="188">
        <v>73.846153846153896</v>
      </c>
      <c r="D20" s="189">
        <v>18.461538461538499</v>
      </c>
      <c r="E20" s="190">
        <v>7.6923076923076898</v>
      </c>
      <c r="F20" s="190">
        <v>49.230769230769198</v>
      </c>
      <c r="G20" s="189">
        <v>46.153846153846203</v>
      </c>
      <c r="H20" s="189">
        <v>21.538461538461501</v>
      </c>
      <c r="I20" s="189">
        <v>4.6153846153846203</v>
      </c>
      <c r="J20" s="189">
        <v>33.846153846153797</v>
      </c>
      <c r="K20" s="189">
        <v>0</v>
      </c>
      <c r="L20" s="189">
        <v>90.769230769230802</v>
      </c>
      <c r="M20" s="190">
        <v>1.5384615384615401</v>
      </c>
      <c r="N20" s="189">
        <v>64.615384615384599</v>
      </c>
      <c r="O20" s="189">
        <v>0</v>
      </c>
      <c r="P20" s="189">
        <v>16.923076923076898</v>
      </c>
      <c r="Q20" s="189">
        <v>3.0769230769230802</v>
      </c>
      <c r="R20" s="189">
        <v>1.5384615384615401</v>
      </c>
      <c r="S20" s="189">
        <v>6.1538461538461497</v>
      </c>
      <c r="T20" s="192">
        <v>3.0769230769230802</v>
      </c>
      <c r="U20" s="28"/>
    </row>
    <row r="21" spans="1:28" s="29" customFormat="1" ht="21.95" customHeight="1" thickBot="1" x14ac:dyDescent="0.25">
      <c r="A21" s="49" t="s">
        <v>49</v>
      </c>
      <c r="B21" s="194">
        <f>'3 Total Youth Part'!C21</f>
        <v>79</v>
      </c>
      <c r="C21" s="195">
        <v>35.443037974683499</v>
      </c>
      <c r="D21" s="196">
        <v>40.506329113924103</v>
      </c>
      <c r="E21" s="197">
        <v>24.050632911392398</v>
      </c>
      <c r="F21" s="197">
        <v>36.708860759493703</v>
      </c>
      <c r="G21" s="196">
        <v>24.050632911392398</v>
      </c>
      <c r="H21" s="196">
        <v>36.708860759493703</v>
      </c>
      <c r="I21" s="198">
        <v>0</v>
      </c>
      <c r="J21" s="196">
        <v>64.556962025316494</v>
      </c>
      <c r="K21" s="196">
        <v>7.59493670886076</v>
      </c>
      <c r="L21" s="196">
        <v>34.177215189873401</v>
      </c>
      <c r="M21" s="199">
        <v>10.126582278480999</v>
      </c>
      <c r="N21" s="196">
        <v>1.26582278481013</v>
      </c>
      <c r="O21" s="196">
        <v>1.26582278481013</v>
      </c>
      <c r="P21" s="196">
        <v>16.455696202531598</v>
      </c>
      <c r="Q21" s="196">
        <v>1.26582278481013</v>
      </c>
      <c r="R21" s="196">
        <v>6.3291139240506302</v>
      </c>
      <c r="S21" s="198">
        <v>8.8607594936708907</v>
      </c>
      <c r="T21" s="200">
        <v>5.0632911392405102</v>
      </c>
      <c r="U21" s="28"/>
    </row>
    <row r="22" spans="1:28" s="29" customFormat="1" ht="21.95" customHeight="1" thickBot="1" x14ac:dyDescent="0.25">
      <c r="A22" s="201" t="s">
        <v>50</v>
      </c>
      <c r="B22" s="208">
        <f>SUM(B6:B21)</f>
        <v>1158</v>
      </c>
      <c r="C22" s="209">
        <v>53.8860103626943</v>
      </c>
      <c r="D22" s="210">
        <v>29.620034542314301</v>
      </c>
      <c r="E22" s="211">
        <v>16.493955094991399</v>
      </c>
      <c r="F22" s="211">
        <v>50.949913644214199</v>
      </c>
      <c r="G22" s="210">
        <v>41.537132987910198</v>
      </c>
      <c r="H22" s="210">
        <v>29.2746113989637</v>
      </c>
      <c r="I22" s="210">
        <v>2.8497409326424901</v>
      </c>
      <c r="J22" s="210">
        <v>29.447322970639</v>
      </c>
      <c r="K22" s="210">
        <v>17.9620034542314</v>
      </c>
      <c r="L22" s="210">
        <v>43.868739205526801</v>
      </c>
      <c r="M22" s="211">
        <v>4.0587219343695997</v>
      </c>
      <c r="N22" s="210">
        <v>44.6459412780656</v>
      </c>
      <c r="O22" s="210">
        <v>2.1588946459412801</v>
      </c>
      <c r="P22" s="210">
        <v>14.594127806563</v>
      </c>
      <c r="Q22" s="210">
        <v>1.72711571675302</v>
      </c>
      <c r="R22" s="210">
        <v>7.0811744386873903</v>
      </c>
      <c r="S22" s="210">
        <v>8.8946459412780694</v>
      </c>
      <c r="T22" s="212">
        <v>8.9810017271157196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zoomScale="90" zoomScaleNormal="90" workbookViewId="0">
      <selection activeCell="S17" sqref="S17"/>
    </sheetView>
  </sheetViews>
  <sheetFormatPr defaultColWidth="9.140625" defaultRowHeight="12.75" x14ac:dyDescent="0.2"/>
  <cols>
    <col min="1" max="1" width="20.7109375" style="1" customWidth="1"/>
    <col min="2" max="2" width="8.42578125" style="1" customWidth="1"/>
    <col min="3" max="3" width="8" style="1" customWidth="1"/>
    <col min="4" max="4" width="7.28515625" style="1" customWidth="1"/>
    <col min="5" max="5" width="9.7109375" style="1" customWidth="1"/>
    <col min="6" max="6" width="9.42578125" style="1" customWidth="1"/>
    <col min="7" max="7" width="6.85546875" style="1" customWidth="1"/>
    <col min="8" max="8" width="9.5703125" style="1" customWidth="1"/>
    <col min="9" max="9" width="9.28515625" style="1" customWidth="1"/>
    <col min="10" max="10" width="8.140625" style="1" customWidth="1"/>
    <col min="11" max="11" width="9.7109375" style="1" customWidth="1"/>
    <col min="12" max="12" width="7.42578125" style="1" customWidth="1"/>
    <col min="13" max="13" width="8.42578125" style="1" customWidth="1"/>
    <col min="14" max="14" width="6.85546875" style="1" customWidth="1"/>
    <col min="15" max="16" width="9.140625" style="1"/>
    <col min="17" max="17" width="8.85546875" style="1" customWidth="1"/>
    <col min="18" max="16384" width="9.140625" style="1"/>
  </cols>
  <sheetData>
    <row r="1" spans="1:18" ht="20.100000000000001" customHeight="1" x14ac:dyDescent="0.2">
      <c r="A1" s="241" t="s">
        <v>16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3"/>
      <c r="O1" s="13"/>
      <c r="P1" s="13"/>
    </row>
    <row r="2" spans="1:18" ht="20.100000000000001" customHeight="1" x14ac:dyDescent="0.2">
      <c r="A2" s="250" t="s">
        <v>90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2"/>
    </row>
    <row r="3" spans="1:18" ht="20.100000000000001" customHeight="1" thickBot="1" x14ac:dyDescent="0.25">
      <c r="A3" s="247" t="s">
        <v>17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9"/>
    </row>
    <row r="4" spans="1:18" ht="16.5" customHeight="1" x14ac:dyDescent="0.25">
      <c r="A4" s="253" t="s">
        <v>18</v>
      </c>
      <c r="B4" s="244" t="s">
        <v>19</v>
      </c>
      <c r="C4" s="245"/>
      <c r="D4" s="246"/>
      <c r="E4" s="244" t="s">
        <v>20</v>
      </c>
      <c r="F4" s="245"/>
      <c r="G4" s="245"/>
      <c r="H4" s="245"/>
      <c r="I4" s="245"/>
      <c r="J4" s="245"/>
      <c r="K4" s="245"/>
      <c r="L4" s="245"/>
      <c r="M4" s="245"/>
      <c r="N4" s="246"/>
    </row>
    <row r="5" spans="1:18" ht="54" customHeight="1" thickBot="1" x14ac:dyDescent="0.25">
      <c r="A5" s="254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0</v>
      </c>
      <c r="C6" s="281">
        <v>0</v>
      </c>
      <c r="D6" s="21">
        <f>IF(B6&gt;0,(C6/B6),0)</f>
        <v>0</v>
      </c>
      <c r="E6" s="22">
        <v>0</v>
      </c>
      <c r="F6" s="23">
        <v>0</v>
      </c>
      <c r="G6" s="20">
        <v>0</v>
      </c>
      <c r="H6" s="20">
        <v>0</v>
      </c>
      <c r="I6" s="24">
        <v>0</v>
      </c>
      <c r="J6" s="23">
        <v>0</v>
      </c>
      <c r="K6" s="25">
        <v>0</v>
      </c>
      <c r="L6" s="26">
        <v>0</v>
      </c>
      <c r="M6" s="24">
        <v>0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0</v>
      </c>
      <c r="C7" s="282">
        <v>1</v>
      </c>
      <c r="D7" s="41">
        <f>IF(B7&gt;0,C7/B7,0)</f>
        <v>0</v>
      </c>
      <c r="E7" s="34">
        <v>1</v>
      </c>
      <c r="F7" s="35">
        <v>1</v>
      </c>
      <c r="G7" s="32">
        <v>0</v>
      </c>
      <c r="H7" s="32">
        <v>0</v>
      </c>
      <c r="I7" s="36">
        <v>0</v>
      </c>
      <c r="J7" s="35">
        <v>0</v>
      </c>
      <c r="K7" s="36">
        <v>1</v>
      </c>
      <c r="L7" s="37">
        <v>1</v>
      </c>
      <c r="M7" s="36">
        <v>1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0</v>
      </c>
      <c r="C8" s="283">
        <v>0</v>
      </c>
      <c r="D8" s="41">
        <f t="shared" ref="D8:D20" si="0">IF(B8&gt;0,C8/B8,0)</f>
        <v>0</v>
      </c>
      <c r="E8" s="42">
        <v>0</v>
      </c>
      <c r="F8" s="43">
        <v>0</v>
      </c>
      <c r="G8" s="40">
        <v>0</v>
      </c>
      <c r="H8" s="43">
        <v>0</v>
      </c>
      <c r="I8" s="44">
        <v>0</v>
      </c>
      <c r="J8" s="43">
        <v>0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0</v>
      </c>
      <c r="C9" s="283">
        <v>0</v>
      </c>
      <c r="D9" s="41">
        <f t="shared" si="0"/>
        <v>0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0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0</v>
      </c>
      <c r="C10" s="283">
        <v>0</v>
      </c>
      <c r="D10" s="41">
        <f t="shared" si="0"/>
        <v>0</v>
      </c>
      <c r="E10" s="42">
        <v>0</v>
      </c>
      <c r="F10" s="43">
        <v>0</v>
      </c>
      <c r="G10" s="40">
        <v>0</v>
      </c>
      <c r="H10" s="43">
        <v>0</v>
      </c>
      <c r="I10" s="44">
        <v>0</v>
      </c>
      <c r="J10" s="43">
        <v>0</v>
      </c>
      <c r="K10" s="44">
        <v>0</v>
      </c>
      <c r="L10" s="45">
        <v>0</v>
      </c>
      <c r="M10" s="44">
        <v>0</v>
      </c>
      <c r="N10" s="46">
        <v>0</v>
      </c>
      <c r="O10" s="28"/>
    </row>
    <row r="11" spans="1:18" s="29" customFormat="1" ht="20.100000000000001" customHeight="1" x14ac:dyDescent="0.2">
      <c r="A11" s="18" t="s">
        <v>39</v>
      </c>
      <c r="B11" s="39">
        <v>0</v>
      </c>
      <c r="C11" s="283">
        <v>1</v>
      </c>
      <c r="D11" s="41">
        <f t="shared" si="0"/>
        <v>0</v>
      </c>
      <c r="E11" s="42">
        <v>1</v>
      </c>
      <c r="F11" s="43">
        <v>1</v>
      </c>
      <c r="G11" s="40">
        <v>1</v>
      </c>
      <c r="H11" s="43">
        <v>0</v>
      </c>
      <c r="I11" s="44">
        <v>0</v>
      </c>
      <c r="J11" s="43">
        <v>0</v>
      </c>
      <c r="K11" s="44">
        <v>1</v>
      </c>
      <c r="L11" s="45">
        <v>0</v>
      </c>
      <c r="M11" s="44">
        <v>1</v>
      </c>
      <c r="N11" s="46">
        <v>1</v>
      </c>
      <c r="O11" s="28"/>
    </row>
    <row r="12" spans="1:18" s="29" customFormat="1" ht="20.100000000000001" customHeight="1" x14ac:dyDescent="0.2">
      <c r="A12" s="18" t="s">
        <v>40</v>
      </c>
      <c r="B12" s="39">
        <v>0</v>
      </c>
      <c r="C12" s="283">
        <v>0</v>
      </c>
      <c r="D12" s="41">
        <f t="shared" si="0"/>
        <v>0</v>
      </c>
      <c r="E12" s="39">
        <v>0</v>
      </c>
      <c r="F12" s="43">
        <v>0</v>
      </c>
      <c r="G12" s="40">
        <v>0</v>
      </c>
      <c r="H12" s="43">
        <v>0</v>
      </c>
      <c r="I12" s="44">
        <v>0</v>
      </c>
      <c r="J12" s="40">
        <v>0</v>
      </c>
      <c r="K12" s="47">
        <v>0</v>
      </c>
      <c r="L12" s="45">
        <v>0</v>
      </c>
      <c r="M12" s="44">
        <v>0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30</v>
      </c>
      <c r="C13" s="283">
        <v>24</v>
      </c>
      <c r="D13" s="41">
        <f t="shared" si="0"/>
        <v>0.8</v>
      </c>
      <c r="E13" s="42">
        <v>24</v>
      </c>
      <c r="F13" s="43">
        <v>24</v>
      </c>
      <c r="G13" s="40">
        <v>24</v>
      </c>
      <c r="H13" s="43">
        <v>24</v>
      </c>
      <c r="I13" s="44">
        <v>24</v>
      </c>
      <c r="J13" s="43">
        <v>24</v>
      </c>
      <c r="K13" s="44">
        <v>24</v>
      </c>
      <c r="L13" s="45">
        <v>24</v>
      </c>
      <c r="M13" s="44">
        <v>24</v>
      </c>
      <c r="N13" s="46">
        <v>24</v>
      </c>
      <c r="O13" s="28"/>
    </row>
    <row r="14" spans="1:18" s="29" customFormat="1" ht="20.100000000000001" customHeight="1" x14ac:dyDescent="0.2">
      <c r="A14" s="18" t="s">
        <v>42</v>
      </c>
      <c r="B14" s="39">
        <v>0</v>
      </c>
      <c r="C14" s="283">
        <v>8</v>
      </c>
      <c r="D14" s="41">
        <f t="shared" si="0"/>
        <v>0</v>
      </c>
      <c r="E14" s="42">
        <v>8</v>
      </c>
      <c r="F14" s="43">
        <v>0</v>
      </c>
      <c r="G14" s="40">
        <v>1</v>
      </c>
      <c r="H14" s="43">
        <v>2</v>
      </c>
      <c r="I14" s="44">
        <v>2</v>
      </c>
      <c r="J14" s="43">
        <v>2</v>
      </c>
      <c r="K14" s="44">
        <v>1</v>
      </c>
      <c r="L14" s="45">
        <v>1</v>
      </c>
      <c r="M14" s="44">
        <v>0</v>
      </c>
      <c r="N14" s="46">
        <v>1</v>
      </c>
      <c r="O14" s="28"/>
    </row>
    <row r="15" spans="1:18" s="29" customFormat="1" ht="20.100000000000001" customHeight="1" x14ac:dyDescent="0.2">
      <c r="A15" s="18" t="s">
        <v>43</v>
      </c>
      <c r="B15" s="39">
        <v>149</v>
      </c>
      <c r="C15" s="283">
        <v>125</v>
      </c>
      <c r="D15" s="41">
        <f t="shared" si="0"/>
        <v>0.83892617449664431</v>
      </c>
      <c r="E15" s="42">
        <v>122</v>
      </c>
      <c r="F15" s="43">
        <v>0</v>
      </c>
      <c r="G15" s="40">
        <v>101</v>
      </c>
      <c r="H15" s="43">
        <v>95</v>
      </c>
      <c r="I15" s="44">
        <v>92</v>
      </c>
      <c r="J15" s="43">
        <v>90</v>
      </c>
      <c r="K15" s="44">
        <v>72</v>
      </c>
      <c r="L15" s="45">
        <v>89</v>
      </c>
      <c r="M15" s="44">
        <v>87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39</v>
      </c>
      <c r="C16" s="283">
        <v>35</v>
      </c>
      <c r="D16" s="41">
        <f t="shared" si="0"/>
        <v>0.89743589743589747</v>
      </c>
      <c r="E16" s="42">
        <v>5</v>
      </c>
      <c r="F16" s="43">
        <v>27</v>
      </c>
      <c r="G16" s="40">
        <v>32</v>
      </c>
      <c r="H16" s="43">
        <v>32</v>
      </c>
      <c r="I16" s="44">
        <v>32</v>
      </c>
      <c r="J16" s="43">
        <v>34</v>
      </c>
      <c r="K16" s="44">
        <v>32</v>
      </c>
      <c r="L16" s="45">
        <v>32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12</v>
      </c>
      <c r="C17" s="283">
        <v>6</v>
      </c>
      <c r="D17" s="41">
        <f t="shared" si="0"/>
        <v>0.5</v>
      </c>
      <c r="E17" s="42">
        <v>6</v>
      </c>
      <c r="F17" s="43">
        <v>0</v>
      </c>
      <c r="G17" s="40">
        <v>0</v>
      </c>
      <c r="H17" s="43">
        <v>6</v>
      </c>
      <c r="I17" s="44">
        <v>6</v>
      </c>
      <c r="J17" s="43">
        <v>6</v>
      </c>
      <c r="K17" s="44">
        <v>6</v>
      </c>
      <c r="L17" s="45">
        <v>6</v>
      </c>
      <c r="M17" s="44">
        <v>6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27</v>
      </c>
      <c r="C18" s="283">
        <v>14</v>
      </c>
      <c r="D18" s="41">
        <f t="shared" si="0"/>
        <v>0.51851851851851849</v>
      </c>
      <c r="E18" s="42">
        <v>13</v>
      </c>
      <c r="F18" s="43">
        <v>7</v>
      </c>
      <c r="G18" s="40">
        <v>5</v>
      </c>
      <c r="H18" s="43">
        <v>13</v>
      </c>
      <c r="I18" s="44">
        <v>13</v>
      </c>
      <c r="J18" s="43">
        <v>7</v>
      </c>
      <c r="K18" s="44">
        <v>6</v>
      </c>
      <c r="L18" s="45">
        <v>8</v>
      </c>
      <c r="M18" s="44">
        <v>13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0</v>
      </c>
      <c r="C19" s="283">
        <v>2</v>
      </c>
      <c r="D19" s="41">
        <f t="shared" si="0"/>
        <v>0</v>
      </c>
      <c r="E19" s="42">
        <v>2</v>
      </c>
      <c r="F19" s="43">
        <v>2</v>
      </c>
      <c r="G19" s="40">
        <v>1</v>
      </c>
      <c r="H19" s="43">
        <v>2</v>
      </c>
      <c r="I19" s="44">
        <v>0</v>
      </c>
      <c r="J19" s="43">
        <v>2</v>
      </c>
      <c r="K19" s="44">
        <v>2</v>
      </c>
      <c r="L19" s="45">
        <v>1</v>
      </c>
      <c r="M19" s="44">
        <v>1</v>
      </c>
      <c r="N19" s="46">
        <v>2</v>
      </c>
      <c r="O19" s="28"/>
    </row>
    <row r="20" spans="1:22" s="29" customFormat="1" ht="20.100000000000001" customHeight="1" x14ac:dyDescent="0.2">
      <c r="A20" s="18" t="s">
        <v>48</v>
      </c>
      <c r="B20" s="39">
        <v>0</v>
      </c>
      <c r="C20" s="283">
        <v>0</v>
      </c>
      <c r="D20" s="41">
        <f t="shared" si="0"/>
        <v>0</v>
      </c>
      <c r="E20" s="42">
        <v>0</v>
      </c>
      <c r="F20" s="43">
        <v>0</v>
      </c>
      <c r="G20" s="40">
        <v>0</v>
      </c>
      <c r="H20" s="43">
        <v>0</v>
      </c>
      <c r="I20" s="44">
        <v>0</v>
      </c>
      <c r="J20" s="43">
        <v>0</v>
      </c>
      <c r="K20" s="44">
        <v>0</v>
      </c>
      <c r="L20" s="45">
        <v>0</v>
      </c>
      <c r="M20" s="44">
        <v>0</v>
      </c>
      <c r="N20" s="46">
        <v>0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32</v>
      </c>
      <c r="C21" s="284">
        <v>10</v>
      </c>
      <c r="D21" s="52">
        <f>IF(B21&gt;0,C21/B21,0)</f>
        <v>0.3125</v>
      </c>
      <c r="E21" s="53">
        <v>0</v>
      </c>
      <c r="F21" s="54">
        <v>0</v>
      </c>
      <c r="G21" s="51">
        <v>3</v>
      </c>
      <c r="H21" s="54">
        <v>1</v>
      </c>
      <c r="I21" s="55">
        <v>3</v>
      </c>
      <c r="J21" s="54">
        <v>5</v>
      </c>
      <c r="K21" s="55">
        <v>0</v>
      </c>
      <c r="L21" s="56">
        <v>0</v>
      </c>
      <c r="M21" s="55">
        <v>3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289</v>
      </c>
      <c r="C22" s="285">
        <f>SUM(C6:C21)</f>
        <v>226</v>
      </c>
      <c r="D22" s="61">
        <f t="shared" ref="D22" si="1">(C22/B22)</f>
        <v>0.7820069204152249</v>
      </c>
      <c r="E22" s="60">
        <f>SUM(E6:E21)</f>
        <v>182</v>
      </c>
      <c r="F22" s="60">
        <f t="shared" ref="F22:N22" si="2">SUM(F6:F21)</f>
        <v>62</v>
      </c>
      <c r="G22" s="60">
        <f t="shared" si="2"/>
        <v>168</v>
      </c>
      <c r="H22" s="60">
        <f t="shared" si="2"/>
        <v>175</v>
      </c>
      <c r="I22" s="60">
        <f t="shared" si="2"/>
        <v>172</v>
      </c>
      <c r="J22" s="60">
        <f t="shared" si="2"/>
        <v>170</v>
      </c>
      <c r="K22" s="60">
        <f t="shared" si="2"/>
        <v>145</v>
      </c>
      <c r="L22" s="60">
        <f t="shared" si="2"/>
        <v>162</v>
      </c>
      <c r="M22" s="60">
        <f t="shared" si="2"/>
        <v>136</v>
      </c>
      <c r="N22" s="62">
        <f t="shared" si="2"/>
        <v>28</v>
      </c>
      <c r="O22" s="28"/>
      <c r="Q22" s="63"/>
      <c r="R22" s="64"/>
      <c r="S22" s="64"/>
      <c r="T22" s="64"/>
      <c r="U22" s="64"/>
      <c r="V22" s="64"/>
    </row>
    <row r="23" spans="1:22" ht="77.25" customHeight="1" thickBot="1" x14ac:dyDescent="0.3">
      <c r="A23" s="238" t="s">
        <v>51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40"/>
    </row>
    <row r="24" spans="1:22" ht="15" x14ac:dyDescent="0.2">
      <c r="A24" s="6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zoomScale="90" zoomScaleNormal="90" workbookViewId="0">
      <selection activeCell="S6" sqref="S6"/>
    </sheetView>
  </sheetViews>
  <sheetFormatPr defaultColWidth="9.140625" defaultRowHeight="12.75" x14ac:dyDescent="0.2"/>
  <cols>
    <col min="1" max="1" width="19.7109375" style="1" customWidth="1"/>
    <col min="2" max="3" width="7.5703125" style="1" customWidth="1"/>
    <col min="4" max="4" width="7.28515625" style="1" customWidth="1"/>
    <col min="5" max="6" width="9.7109375" style="1" customWidth="1"/>
    <col min="7" max="7" width="7.85546875" style="1" customWidth="1"/>
    <col min="8" max="8" width="8.5703125" style="1" customWidth="1"/>
    <col min="9" max="9" width="8.85546875" style="1" customWidth="1"/>
    <col min="10" max="10" width="8.7109375" style="1" customWidth="1"/>
    <col min="11" max="11" width="9.7109375" style="1" customWidth="1"/>
    <col min="12" max="12" width="8" style="1" customWidth="1"/>
    <col min="13" max="13" width="9.140625" style="1"/>
    <col min="14" max="14" width="7.5703125" style="1" customWidth="1"/>
    <col min="15" max="16" width="9.140625" style="1"/>
    <col min="17" max="17" width="8.85546875" style="1" customWidth="1"/>
    <col min="18" max="16384" width="9.140625" style="1"/>
  </cols>
  <sheetData>
    <row r="1" spans="1:18" s="66" customFormat="1" ht="21" customHeight="1" x14ac:dyDescent="0.2">
      <c r="A1" s="241" t="str">
        <f>+'1 In School Youth Part'!A1:N1</f>
        <v>TAB 7 - WIOA TITLE I PARTICIPANT SUMMARY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6"/>
    </row>
    <row r="2" spans="1:18" s="66" customFormat="1" ht="21" customHeight="1" x14ac:dyDescent="0.2">
      <c r="A2" s="250" t="str">
        <f>'1 In School Youth Part'!$A$2</f>
        <v>FY26 QUARTER ENDING DECEMBER 31, 2025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8"/>
    </row>
    <row r="3" spans="1:18" s="66" customFormat="1" ht="18.75" customHeight="1" thickBot="1" x14ac:dyDescent="0.25">
      <c r="A3" s="247" t="s">
        <v>52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9"/>
    </row>
    <row r="4" spans="1:18" ht="16.5" customHeight="1" x14ac:dyDescent="0.25">
      <c r="A4" s="253" t="s">
        <v>18</v>
      </c>
      <c r="B4" s="244" t="s">
        <v>19</v>
      </c>
      <c r="C4" s="245"/>
      <c r="D4" s="246"/>
      <c r="E4" s="244" t="s">
        <v>20</v>
      </c>
      <c r="F4" s="245"/>
      <c r="G4" s="245"/>
      <c r="H4" s="245"/>
      <c r="I4" s="245"/>
      <c r="J4" s="245"/>
      <c r="K4" s="245"/>
      <c r="L4" s="245"/>
      <c r="M4" s="245"/>
      <c r="N4" s="246"/>
    </row>
    <row r="5" spans="1:18" ht="56.25" customHeight="1" thickBot="1" x14ac:dyDescent="0.25">
      <c r="A5" s="254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44</v>
      </c>
      <c r="C6" s="20">
        <v>25</v>
      </c>
      <c r="D6" s="21">
        <f t="shared" ref="D6:D22" si="0">(C6/B6)</f>
        <v>0.56818181818181823</v>
      </c>
      <c r="E6" s="22">
        <v>0</v>
      </c>
      <c r="F6" s="23">
        <v>12</v>
      </c>
      <c r="G6" s="20">
        <v>24</v>
      </c>
      <c r="H6" s="20">
        <v>9</v>
      </c>
      <c r="I6" s="24">
        <v>9</v>
      </c>
      <c r="J6" s="23">
        <v>0</v>
      </c>
      <c r="K6" s="25">
        <v>0</v>
      </c>
      <c r="L6" s="26">
        <v>0</v>
      </c>
      <c r="M6" s="24">
        <v>24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85</v>
      </c>
      <c r="C7" s="32">
        <v>86</v>
      </c>
      <c r="D7" s="33">
        <f t="shared" si="0"/>
        <v>1.0117647058823529</v>
      </c>
      <c r="E7" s="34">
        <v>80</v>
      </c>
      <c r="F7" s="35">
        <v>31</v>
      </c>
      <c r="G7" s="32">
        <v>26</v>
      </c>
      <c r="H7" s="32">
        <v>19</v>
      </c>
      <c r="I7" s="36">
        <v>22</v>
      </c>
      <c r="J7" s="35">
        <v>43</v>
      </c>
      <c r="K7" s="36">
        <v>63</v>
      </c>
      <c r="L7" s="37">
        <v>81</v>
      </c>
      <c r="M7" s="36">
        <v>85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47</v>
      </c>
      <c r="C8" s="40">
        <v>20</v>
      </c>
      <c r="D8" s="41">
        <f t="shared" si="0"/>
        <v>0.42553191489361702</v>
      </c>
      <c r="E8" s="42">
        <v>8</v>
      </c>
      <c r="F8" s="43">
        <v>14</v>
      </c>
      <c r="G8" s="40">
        <v>8</v>
      </c>
      <c r="H8" s="43">
        <v>8</v>
      </c>
      <c r="I8" s="44">
        <v>9</v>
      </c>
      <c r="J8" s="43">
        <v>10</v>
      </c>
      <c r="K8" s="44">
        <v>8</v>
      </c>
      <c r="L8" s="45">
        <v>8</v>
      </c>
      <c r="M8" s="44">
        <v>17</v>
      </c>
      <c r="N8" s="46">
        <v>8</v>
      </c>
      <c r="O8" s="28"/>
    </row>
    <row r="9" spans="1:18" s="29" customFormat="1" ht="20.100000000000001" customHeight="1" x14ac:dyDescent="0.2">
      <c r="A9" s="18" t="s">
        <v>37</v>
      </c>
      <c r="B9" s="39">
        <v>70</v>
      </c>
      <c r="C9" s="40">
        <v>64</v>
      </c>
      <c r="D9" s="41">
        <f t="shared" si="0"/>
        <v>0.91428571428571426</v>
      </c>
      <c r="E9" s="42">
        <v>7</v>
      </c>
      <c r="F9" s="43">
        <v>0</v>
      </c>
      <c r="G9" s="40">
        <v>0</v>
      </c>
      <c r="H9" s="43">
        <v>0</v>
      </c>
      <c r="I9" s="44">
        <v>0</v>
      </c>
      <c r="J9" s="43">
        <v>15</v>
      </c>
      <c r="K9" s="44">
        <v>0</v>
      </c>
      <c r="L9" s="45">
        <v>0</v>
      </c>
      <c r="M9" s="44">
        <v>0</v>
      </c>
      <c r="N9" s="46">
        <v>7</v>
      </c>
      <c r="O9" s="28"/>
    </row>
    <row r="10" spans="1:18" s="29" customFormat="1" ht="20.100000000000001" customHeight="1" x14ac:dyDescent="0.2">
      <c r="A10" s="18" t="s">
        <v>38</v>
      </c>
      <c r="B10" s="39">
        <v>84</v>
      </c>
      <c r="C10" s="40">
        <v>74</v>
      </c>
      <c r="D10" s="41">
        <f t="shared" si="0"/>
        <v>0.88095238095238093</v>
      </c>
      <c r="E10" s="42">
        <v>73</v>
      </c>
      <c r="F10" s="43">
        <v>73</v>
      </c>
      <c r="G10" s="40">
        <v>73</v>
      </c>
      <c r="H10" s="43">
        <v>73</v>
      </c>
      <c r="I10" s="44">
        <v>73</v>
      </c>
      <c r="J10" s="43">
        <v>74</v>
      </c>
      <c r="K10" s="44">
        <v>73</v>
      </c>
      <c r="L10" s="45">
        <v>73</v>
      </c>
      <c r="M10" s="44">
        <v>0</v>
      </c>
      <c r="N10" s="46">
        <v>73</v>
      </c>
      <c r="O10" s="28"/>
    </row>
    <row r="11" spans="1:18" s="29" customFormat="1" ht="20.100000000000001" customHeight="1" x14ac:dyDescent="0.2">
      <c r="A11" s="18" t="s">
        <v>39</v>
      </c>
      <c r="B11" s="39">
        <v>96</v>
      </c>
      <c r="C11" s="40">
        <v>64</v>
      </c>
      <c r="D11" s="41">
        <f t="shared" si="0"/>
        <v>0.66666666666666663</v>
      </c>
      <c r="E11" s="42">
        <v>62</v>
      </c>
      <c r="F11" s="43">
        <v>30</v>
      </c>
      <c r="G11" s="40">
        <v>62</v>
      </c>
      <c r="H11" s="43">
        <v>0</v>
      </c>
      <c r="I11" s="44">
        <v>36</v>
      </c>
      <c r="J11" s="43">
        <v>40</v>
      </c>
      <c r="K11" s="44">
        <v>62</v>
      </c>
      <c r="L11" s="45">
        <v>0</v>
      </c>
      <c r="M11" s="44">
        <v>62</v>
      </c>
      <c r="N11" s="46">
        <v>56</v>
      </c>
      <c r="O11" s="28"/>
    </row>
    <row r="12" spans="1:18" s="29" customFormat="1" ht="20.100000000000001" customHeight="1" x14ac:dyDescent="0.2">
      <c r="A12" s="18" t="s">
        <v>40</v>
      </c>
      <c r="B12" s="39">
        <v>55</v>
      </c>
      <c r="C12" s="40">
        <v>29</v>
      </c>
      <c r="D12" s="41">
        <f t="shared" si="0"/>
        <v>0.52727272727272723</v>
      </c>
      <c r="E12" s="39">
        <v>9</v>
      </c>
      <c r="F12" s="43">
        <v>11</v>
      </c>
      <c r="G12" s="40">
        <v>10</v>
      </c>
      <c r="H12" s="43">
        <v>1</v>
      </c>
      <c r="I12" s="44">
        <v>4</v>
      </c>
      <c r="J12" s="40">
        <v>11</v>
      </c>
      <c r="K12" s="47">
        <v>9</v>
      </c>
      <c r="L12" s="45">
        <v>9</v>
      </c>
      <c r="M12" s="44">
        <v>8</v>
      </c>
      <c r="N12" s="48">
        <v>15</v>
      </c>
      <c r="O12" s="28"/>
    </row>
    <row r="13" spans="1:18" s="29" customFormat="1" ht="20.100000000000001" customHeight="1" x14ac:dyDescent="0.2">
      <c r="A13" s="18" t="s">
        <v>41</v>
      </c>
      <c r="B13" s="39">
        <v>42</v>
      </c>
      <c r="C13" s="40">
        <v>25</v>
      </c>
      <c r="D13" s="41">
        <f t="shared" si="0"/>
        <v>0.59523809523809523</v>
      </c>
      <c r="E13" s="42">
        <v>24</v>
      </c>
      <c r="F13" s="43">
        <v>24</v>
      </c>
      <c r="G13" s="40">
        <v>24</v>
      </c>
      <c r="H13" s="43">
        <v>12</v>
      </c>
      <c r="I13" s="44">
        <v>24</v>
      </c>
      <c r="J13" s="43">
        <v>24</v>
      </c>
      <c r="K13" s="44">
        <v>24</v>
      </c>
      <c r="L13" s="45">
        <v>24</v>
      </c>
      <c r="M13" s="44">
        <v>24</v>
      </c>
      <c r="N13" s="46">
        <v>24</v>
      </c>
      <c r="O13" s="28"/>
    </row>
    <row r="14" spans="1:18" s="29" customFormat="1" ht="20.100000000000001" customHeight="1" x14ac:dyDescent="0.2">
      <c r="A14" s="18" t="s">
        <v>42</v>
      </c>
      <c r="B14" s="39">
        <v>102</v>
      </c>
      <c r="C14" s="40">
        <v>48</v>
      </c>
      <c r="D14" s="41">
        <f t="shared" si="0"/>
        <v>0.47058823529411764</v>
      </c>
      <c r="E14" s="42">
        <v>41</v>
      </c>
      <c r="F14" s="43">
        <v>11</v>
      </c>
      <c r="G14" s="40">
        <v>28</v>
      </c>
      <c r="H14" s="43">
        <v>27</v>
      </c>
      <c r="I14" s="44">
        <v>27</v>
      </c>
      <c r="J14" s="43">
        <v>32</v>
      </c>
      <c r="K14" s="44">
        <v>28</v>
      </c>
      <c r="L14" s="45">
        <v>30</v>
      </c>
      <c r="M14" s="44">
        <v>6</v>
      </c>
      <c r="N14" s="46">
        <v>25</v>
      </c>
      <c r="O14" s="28"/>
    </row>
    <row r="15" spans="1:18" s="29" customFormat="1" ht="20.100000000000001" customHeight="1" x14ac:dyDescent="0.2">
      <c r="A15" s="18" t="s">
        <v>43</v>
      </c>
      <c r="B15" s="39">
        <v>220</v>
      </c>
      <c r="C15" s="40">
        <v>171</v>
      </c>
      <c r="D15" s="41">
        <f t="shared" si="0"/>
        <v>0.77727272727272723</v>
      </c>
      <c r="E15" s="42">
        <v>154</v>
      </c>
      <c r="F15" s="43">
        <v>144</v>
      </c>
      <c r="G15" s="40">
        <v>113</v>
      </c>
      <c r="H15" s="43">
        <v>43</v>
      </c>
      <c r="I15" s="44">
        <v>101</v>
      </c>
      <c r="J15" s="43">
        <v>91</v>
      </c>
      <c r="K15" s="44">
        <v>51</v>
      </c>
      <c r="L15" s="45">
        <v>99</v>
      </c>
      <c r="M15" s="44">
        <v>86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70</v>
      </c>
      <c r="C16" s="40">
        <v>25</v>
      </c>
      <c r="D16" s="41">
        <f t="shared" si="0"/>
        <v>0.35714285714285715</v>
      </c>
      <c r="E16" s="42">
        <v>0</v>
      </c>
      <c r="F16" s="43">
        <v>0</v>
      </c>
      <c r="G16" s="40">
        <v>5</v>
      </c>
      <c r="H16" s="43">
        <v>5</v>
      </c>
      <c r="I16" s="44">
        <v>5</v>
      </c>
      <c r="J16" s="43">
        <v>20</v>
      </c>
      <c r="K16" s="44">
        <v>5</v>
      </c>
      <c r="L16" s="45">
        <v>5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66</v>
      </c>
      <c r="C17" s="40">
        <v>35</v>
      </c>
      <c r="D17" s="41">
        <f t="shared" si="0"/>
        <v>0.53030303030303028</v>
      </c>
      <c r="E17" s="42">
        <v>17</v>
      </c>
      <c r="F17" s="43">
        <v>14</v>
      </c>
      <c r="G17" s="40">
        <v>8</v>
      </c>
      <c r="H17" s="43">
        <v>1</v>
      </c>
      <c r="I17" s="44">
        <v>9</v>
      </c>
      <c r="J17" s="43">
        <v>35</v>
      </c>
      <c r="K17" s="44">
        <v>3</v>
      </c>
      <c r="L17" s="45">
        <v>0</v>
      </c>
      <c r="M17" s="44">
        <v>4</v>
      </c>
      <c r="N17" s="46">
        <v>3</v>
      </c>
      <c r="O17" s="28"/>
    </row>
    <row r="18" spans="1:22" s="29" customFormat="1" ht="20.100000000000001" customHeight="1" x14ac:dyDescent="0.2">
      <c r="A18" s="18" t="s">
        <v>46</v>
      </c>
      <c r="B18" s="39">
        <v>127</v>
      </c>
      <c r="C18" s="40">
        <v>96</v>
      </c>
      <c r="D18" s="41">
        <f t="shared" si="0"/>
        <v>0.75590551181102361</v>
      </c>
      <c r="E18" s="42">
        <v>77</v>
      </c>
      <c r="F18" s="43">
        <v>46</v>
      </c>
      <c r="G18" s="40">
        <v>20</v>
      </c>
      <c r="H18" s="43">
        <v>57</v>
      </c>
      <c r="I18" s="44">
        <v>57</v>
      </c>
      <c r="J18" s="43">
        <v>38</v>
      </c>
      <c r="K18" s="44">
        <v>11</v>
      </c>
      <c r="L18" s="45">
        <v>20</v>
      </c>
      <c r="M18" s="44">
        <v>24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75</v>
      </c>
      <c r="C19" s="40">
        <v>36</v>
      </c>
      <c r="D19" s="41">
        <f t="shared" si="0"/>
        <v>0.48</v>
      </c>
      <c r="E19" s="42">
        <v>35</v>
      </c>
      <c r="F19" s="43">
        <v>35</v>
      </c>
      <c r="G19" s="40">
        <v>33</v>
      </c>
      <c r="H19" s="43">
        <v>35</v>
      </c>
      <c r="I19" s="44">
        <v>0</v>
      </c>
      <c r="J19" s="43">
        <v>35</v>
      </c>
      <c r="K19" s="44">
        <v>34</v>
      </c>
      <c r="L19" s="45">
        <v>35</v>
      </c>
      <c r="M19" s="44">
        <v>35</v>
      </c>
      <c r="N19" s="46">
        <v>35</v>
      </c>
      <c r="O19" s="28"/>
    </row>
    <row r="20" spans="1:22" s="29" customFormat="1" ht="20.100000000000001" customHeight="1" x14ac:dyDescent="0.2">
      <c r="A20" s="18" t="s">
        <v>48</v>
      </c>
      <c r="B20" s="39">
        <v>67</v>
      </c>
      <c r="C20" s="40">
        <v>65</v>
      </c>
      <c r="D20" s="41">
        <f t="shared" si="0"/>
        <v>0.97014925373134331</v>
      </c>
      <c r="E20" s="42">
        <v>65</v>
      </c>
      <c r="F20" s="43">
        <v>62</v>
      </c>
      <c r="G20" s="40">
        <v>61</v>
      </c>
      <c r="H20" s="43">
        <v>64</v>
      </c>
      <c r="I20" s="44">
        <v>64</v>
      </c>
      <c r="J20" s="43">
        <v>49</v>
      </c>
      <c r="K20" s="44">
        <v>64</v>
      </c>
      <c r="L20" s="45">
        <v>42</v>
      </c>
      <c r="M20" s="44">
        <v>62</v>
      </c>
      <c r="N20" s="46">
        <v>59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118</v>
      </c>
      <c r="C21" s="51">
        <v>69</v>
      </c>
      <c r="D21" s="52">
        <f t="shared" si="0"/>
        <v>0.5847457627118644</v>
      </c>
      <c r="E21" s="53">
        <v>15</v>
      </c>
      <c r="F21" s="54">
        <v>25</v>
      </c>
      <c r="G21" s="51">
        <v>41</v>
      </c>
      <c r="H21" s="54">
        <v>13</v>
      </c>
      <c r="I21" s="55">
        <v>28</v>
      </c>
      <c r="J21" s="54">
        <v>25</v>
      </c>
      <c r="K21" s="55">
        <v>25</v>
      </c>
      <c r="L21" s="56">
        <v>0</v>
      </c>
      <c r="M21" s="55">
        <v>3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1368</v>
      </c>
      <c r="C22" s="60">
        <f>SUM(C6:C21)</f>
        <v>932</v>
      </c>
      <c r="D22" s="61">
        <f t="shared" si="0"/>
        <v>0.68128654970760238</v>
      </c>
      <c r="E22" s="60">
        <f>SUM(E6:E21)</f>
        <v>667</v>
      </c>
      <c r="F22" s="60">
        <f t="shared" ref="F22:N22" si="1">SUM(F6:F21)</f>
        <v>532</v>
      </c>
      <c r="G22" s="60">
        <f t="shared" si="1"/>
        <v>536</v>
      </c>
      <c r="H22" s="60">
        <f t="shared" si="1"/>
        <v>367</v>
      </c>
      <c r="I22" s="60">
        <f t="shared" si="1"/>
        <v>468</v>
      </c>
      <c r="J22" s="60">
        <f t="shared" si="1"/>
        <v>542</v>
      </c>
      <c r="K22" s="60">
        <f t="shared" si="1"/>
        <v>460</v>
      </c>
      <c r="L22" s="60">
        <f t="shared" si="1"/>
        <v>426</v>
      </c>
      <c r="M22" s="60">
        <f t="shared" si="1"/>
        <v>440</v>
      </c>
      <c r="N22" s="62">
        <f t="shared" si="1"/>
        <v>305</v>
      </c>
      <c r="O22" s="28"/>
      <c r="Q22" s="63"/>
      <c r="R22" s="64"/>
      <c r="S22" s="64"/>
      <c r="T22" s="64"/>
      <c r="U22" s="64"/>
      <c r="V22" s="64"/>
    </row>
    <row r="23" spans="1:22" ht="76.5" customHeight="1" thickBot="1" x14ac:dyDescent="0.3">
      <c r="A23" s="238" t="s">
        <v>51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40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C9" sqref="C9"/>
    </sheetView>
  </sheetViews>
  <sheetFormatPr defaultColWidth="9.140625" defaultRowHeight="12.75" x14ac:dyDescent="0.2"/>
  <cols>
    <col min="1" max="1" width="20.28515625" style="1" customWidth="1"/>
    <col min="2" max="2" width="8.85546875" style="1" customWidth="1"/>
    <col min="3" max="3" width="8.5703125" style="1" customWidth="1"/>
    <col min="4" max="4" width="8.28515625" style="1" customWidth="1"/>
    <col min="5" max="6" width="9.7109375" style="1" customWidth="1"/>
    <col min="7" max="7" width="6.140625" style="1" customWidth="1"/>
    <col min="8" max="8" width="8.7109375" style="1" customWidth="1"/>
    <col min="9" max="9" width="6.85546875" style="1" customWidth="1"/>
    <col min="10" max="10" width="7.42578125" style="1" customWidth="1"/>
    <col min="11" max="11" width="10.5703125" style="1" customWidth="1"/>
    <col min="12" max="12" width="8.5703125" style="1" customWidth="1"/>
    <col min="13" max="13" width="8.42578125" style="1" customWidth="1"/>
    <col min="14" max="14" width="7.28515625" style="1" customWidth="1"/>
    <col min="15" max="16" width="9.140625" style="1"/>
    <col min="17" max="17" width="8.85546875" style="1" customWidth="1"/>
    <col min="18" max="16384" width="9.140625" style="1"/>
  </cols>
  <sheetData>
    <row r="1" spans="1:43" ht="20.100000000000001" customHeight="1" x14ac:dyDescent="0.2">
      <c r="A1" s="241" t="str">
        <f>+'1 In School Youth Part'!A1:N1</f>
        <v>TAB 7 - WIOA TITLE I PARTICIPANT SUMMARY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6"/>
    </row>
    <row r="2" spans="1:43" ht="20.100000000000001" customHeight="1" x14ac:dyDescent="0.2">
      <c r="A2" s="250" t="str">
        <f>'1 In School Youth Part'!$A$2</f>
        <v>FY26 QUARTER ENDING DECEMBER 31, 2025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8"/>
    </row>
    <row r="3" spans="1:43" ht="16.5" customHeight="1" thickBot="1" x14ac:dyDescent="0.25">
      <c r="A3" s="247" t="s">
        <v>53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9"/>
    </row>
    <row r="4" spans="1:43" ht="15" customHeight="1" x14ac:dyDescent="0.25">
      <c r="A4" s="253" t="s">
        <v>18</v>
      </c>
      <c r="B4" s="244" t="s">
        <v>19</v>
      </c>
      <c r="C4" s="245"/>
      <c r="D4" s="246"/>
      <c r="E4" s="244" t="s">
        <v>20</v>
      </c>
      <c r="F4" s="245"/>
      <c r="G4" s="245"/>
      <c r="H4" s="245"/>
      <c r="I4" s="245"/>
      <c r="J4" s="245"/>
      <c r="K4" s="245"/>
      <c r="L4" s="245"/>
      <c r="M4" s="245"/>
      <c r="N4" s="246"/>
    </row>
    <row r="5" spans="1:43" ht="54.75" customHeight="1" thickBot="1" x14ac:dyDescent="0.25">
      <c r="A5" s="254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43" s="29" customFormat="1" ht="20.100000000000001" customHeight="1" x14ac:dyDescent="0.2">
      <c r="A6" s="18" t="s">
        <v>34</v>
      </c>
      <c r="B6" s="19">
        <f>+'1 In School Youth Part'!B6+'2 Out of School Youth Part'!B6</f>
        <v>44</v>
      </c>
      <c r="C6" s="20">
        <f>+'1 In School Youth Part'!C6+'2 Out of School Youth Part'!C6</f>
        <v>25</v>
      </c>
      <c r="D6" s="21">
        <f t="shared" ref="D6:D22" si="0">(C6/B6)</f>
        <v>0.56818181818181823</v>
      </c>
      <c r="E6" s="67">
        <f>+'1 In School Youth Part'!E6+'2 Out of School Youth Part'!E6</f>
        <v>0</v>
      </c>
      <c r="F6" s="25">
        <f>+'1 In School Youth Part'!F6+'2 Out of School Youth Part'!F6</f>
        <v>12</v>
      </c>
      <c r="G6" s="47">
        <f>+'1 In School Youth Part'!G6+'2 Out of School Youth Part'!G6</f>
        <v>24</v>
      </c>
      <c r="H6" s="47">
        <f>+'1 In School Youth Part'!H6+'2 Out of School Youth Part'!H6</f>
        <v>9</v>
      </c>
      <c r="I6" s="47">
        <f>+'1 In School Youth Part'!I6+'2 Out of School Youth Part'!I6</f>
        <v>9</v>
      </c>
      <c r="J6" s="47">
        <f>+'1 In School Youth Part'!J6+'2 Out of School Youth Part'!J6</f>
        <v>0</v>
      </c>
      <c r="K6" s="47">
        <f>+'1 In School Youth Part'!K6+'2 Out of School Youth Part'!K6</f>
        <v>0</v>
      </c>
      <c r="L6" s="47">
        <f>+'1 In School Youth Part'!L6+'2 Out of School Youth Part'!L6</f>
        <v>0</v>
      </c>
      <c r="M6" s="47">
        <f>+'1 In School Youth Part'!M6+'2 Out of School Youth Part'!M6</f>
        <v>24</v>
      </c>
      <c r="N6" s="68">
        <f>+'1 In School Youth Part'!N6+'2 Out of School Youth Part'!N6</f>
        <v>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20.100000000000001" customHeight="1" x14ac:dyDescent="0.2">
      <c r="A7" s="30" t="s">
        <v>35</v>
      </c>
      <c r="B7" s="31">
        <f>+'1 In School Youth Part'!B7+'2 Out of School Youth Part'!B7</f>
        <v>85</v>
      </c>
      <c r="C7" s="32">
        <f>+'1 In School Youth Part'!C7+'2 Out of School Youth Part'!C7</f>
        <v>87</v>
      </c>
      <c r="D7" s="33">
        <f t="shared" si="0"/>
        <v>1.0235294117647058</v>
      </c>
      <c r="E7" s="69">
        <f>+'1 In School Youth Part'!E7+'2 Out of School Youth Part'!E7</f>
        <v>81</v>
      </c>
      <c r="F7" s="47">
        <f>+'1 In School Youth Part'!F7+'2 Out of School Youth Part'!F7</f>
        <v>32</v>
      </c>
      <c r="G7" s="47">
        <f>+'1 In School Youth Part'!G7+'2 Out of School Youth Part'!G7</f>
        <v>26</v>
      </c>
      <c r="H7" s="47">
        <f>+'1 In School Youth Part'!H7+'2 Out of School Youth Part'!H7</f>
        <v>19</v>
      </c>
      <c r="I7" s="47">
        <f>+'1 In School Youth Part'!I7+'2 Out of School Youth Part'!I7</f>
        <v>22</v>
      </c>
      <c r="J7" s="47">
        <f>+'1 In School Youth Part'!J7+'2 Out of School Youth Part'!J7</f>
        <v>43</v>
      </c>
      <c r="K7" s="47">
        <f>+'1 In School Youth Part'!K7+'2 Out of School Youth Part'!K7</f>
        <v>64</v>
      </c>
      <c r="L7" s="47">
        <f>+'1 In School Youth Part'!L7+'2 Out of School Youth Part'!L7</f>
        <v>82</v>
      </c>
      <c r="M7" s="47">
        <f>+'1 In School Youth Part'!M7+'2 Out of School Youth Part'!M7</f>
        <v>86</v>
      </c>
      <c r="N7" s="70">
        <f>+'1 In School Youth Part'!N7+'2 Out of School Youth Part'!N7</f>
        <v>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20.100000000000001" customHeight="1" x14ac:dyDescent="0.2">
      <c r="A8" s="18" t="s">
        <v>36</v>
      </c>
      <c r="B8" s="31">
        <f>+'1 In School Youth Part'!B8+'2 Out of School Youth Part'!B8</f>
        <v>47</v>
      </c>
      <c r="C8" s="40">
        <f>+'1 In School Youth Part'!C8+'2 Out of School Youth Part'!C8</f>
        <v>20</v>
      </c>
      <c r="D8" s="41">
        <f t="shared" si="0"/>
        <v>0.42553191489361702</v>
      </c>
      <c r="E8" s="69">
        <f>+'1 In School Youth Part'!E8+'2 Out of School Youth Part'!E8</f>
        <v>8</v>
      </c>
      <c r="F8" s="47">
        <f>+'1 In School Youth Part'!F8+'2 Out of School Youth Part'!F8</f>
        <v>14</v>
      </c>
      <c r="G8" s="47">
        <f>+'1 In School Youth Part'!G8+'2 Out of School Youth Part'!G8</f>
        <v>8</v>
      </c>
      <c r="H8" s="47">
        <f>+'1 In School Youth Part'!H8+'2 Out of School Youth Part'!H8</f>
        <v>8</v>
      </c>
      <c r="I8" s="47">
        <f>+'1 In School Youth Part'!I8+'2 Out of School Youth Part'!I8</f>
        <v>9</v>
      </c>
      <c r="J8" s="47">
        <f>+'1 In School Youth Part'!J8+'2 Out of School Youth Part'!J8</f>
        <v>10</v>
      </c>
      <c r="K8" s="47">
        <f>+'1 In School Youth Part'!K8+'2 Out of School Youth Part'!K8</f>
        <v>8</v>
      </c>
      <c r="L8" s="47">
        <f>+'1 In School Youth Part'!L8+'2 Out of School Youth Part'!L8</f>
        <v>8</v>
      </c>
      <c r="M8" s="47">
        <f>+'1 In School Youth Part'!M8+'2 Out of School Youth Part'!M8</f>
        <v>17</v>
      </c>
      <c r="N8" s="70">
        <f>+'1 In School Youth Part'!N8+'2 Out of School Youth Part'!N8</f>
        <v>8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20.100000000000001" customHeight="1" x14ac:dyDescent="0.2">
      <c r="A9" s="18" t="s">
        <v>37</v>
      </c>
      <c r="B9" s="31">
        <f>+'1 In School Youth Part'!B9+'2 Out of School Youth Part'!B9</f>
        <v>70</v>
      </c>
      <c r="C9" s="40">
        <f>+'1 In School Youth Part'!C9+'2 Out of School Youth Part'!C9</f>
        <v>64</v>
      </c>
      <c r="D9" s="41">
        <f t="shared" si="0"/>
        <v>0.91428571428571426</v>
      </c>
      <c r="E9" s="69">
        <f>+'1 In School Youth Part'!E9+'2 Out of School Youth Part'!E9</f>
        <v>7</v>
      </c>
      <c r="F9" s="47">
        <f>+'1 In School Youth Part'!F9+'2 Out of School Youth Part'!F9</f>
        <v>0</v>
      </c>
      <c r="G9" s="47">
        <f>+'1 In School Youth Part'!G9+'2 Out of School Youth Part'!G9</f>
        <v>0</v>
      </c>
      <c r="H9" s="47">
        <f>+'1 In School Youth Part'!H9+'2 Out of School Youth Part'!H9</f>
        <v>0</v>
      </c>
      <c r="I9" s="47">
        <f>+'1 In School Youth Part'!I9+'2 Out of School Youth Part'!I9</f>
        <v>0</v>
      </c>
      <c r="J9" s="47">
        <f>+'1 In School Youth Part'!J9+'2 Out of School Youth Part'!J9</f>
        <v>15</v>
      </c>
      <c r="K9" s="47">
        <f>+'1 In School Youth Part'!K9+'2 Out of School Youth Part'!K9</f>
        <v>0</v>
      </c>
      <c r="L9" s="47">
        <f>+'1 In School Youth Part'!L9+'2 Out of School Youth Part'!L9</f>
        <v>0</v>
      </c>
      <c r="M9" s="47">
        <f>+'1 In School Youth Part'!M9+'2 Out of School Youth Part'!M9</f>
        <v>0</v>
      </c>
      <c r="N9" s="70">
        <f>+'1 In School Youth Part'!N9+'2 Out of School Youth Part'!N9</f>
        <v>7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20.100000000000001" customHeight="1" x14ac:dyDescent="0.2">
      <c r="A10" s="18" t="s">
        <v>38</v>
      </c>
      <c r="B10" s="31">
        <f>+'1 In School Youth Part'!B10+'2 Out of School Youth Part'!B10</f>
        <v>84</v>
      </c>
      <c r="C10" s="40">
        <f>+'1 In School Youth Part'!C10+'2 Out of School Youth Part'!C10</f>
        <v>74</v>
      </c>
      <c r="D10" s="41">
        <f t="shared" si="0"/>
        <v>0.88095238095238093</v>
      </c>
      <c r="E10" s="69">
        <f>+'1 In School Youth Part'!E10+'2 Out of School Youth Part'!E10</f>
        <v>73</v>
      </c>
      <c r="F10" s="47">
        <f>+'1 In School Youth Part'!F10+'2 Out of School Youth Part'!F10</f>
        <v>73</v>
      </c>
      <c r="G10" s="47">
        <f>+'1 In School Youth Part'!G10+'2 Out of School Youth Part'!G10</f>
        <v>73</v>
      </c>
      <c r="H10" s="47">
        <f>+'1 In School Youth Part'!H10+'2 Out of School Youth Part'!H10</f>
        <v>73</v>
      </c>
      <c r="I10" s="47">
        <f>+'1 In School Youth Part'!I10+'2 Out of School Youth Part'!I10</f>
        <v>73</v>
      </c>
      <c r="J10" s="47">
        <f>+'1 In School Youth Part'!J10+'2 Out of School Youth Part'!J10</f>
        <v>74</v>
      </c>
      <c r="K10" s="47">
        <f>+'1 In School Youth Part'!K10+'2 Out of School Youth Part'!K10</f>
        <v>73</v>
      </c>
      <c r="L10" s="47">
        <f>+'1 In School Youth Part'!L10+'2 Out of School Youth Part'!L10</f>
        <v>73</v>
      </c>
      <c r="M10" s="47">
        <f>+'1 In School Youth Part'!M10+'2 Out of School Youth Part'!M10</f>
        <v>0</v>
      </c>
      <c r="N10" s="70">
        <f>+'1 In School Youth Part'!N10+'2 Out of School Youth Part'!N10</f>
        <v>73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29" customFormat="1" ht="20.100000000000001" customHeight="1" x14ac:dyDescent="0.2">
      <c r="A11" s="18" t="s">
        <v>39</v>
      </c>
      <c r="B11" s="31">
        <f>+'1 In School Youth Part'!B11+'2 Out of School Youth Part'!B11</f>
        <v>96</v>
      </c>
      <c r="C11" s="40">
        <f>+'1 In School Youth Part'!C11+'2 Out of School Youth Part'!C11</f>
        <v>65</v>
      </c>
      <c r="D11" s="41">
        <f t="shared" si="0"/>
        <v>0.67708333333333337</v>
      </c>
      <c r="E11" s="69">
        <f>+'1 In School Youth Part'!E11+'2 Out of School Youth Part'!E11</f>
        <v>63</v>
      </c>
      <c r="F11" s="47">
        <f>+'1 In School Youth Part'!F11+'2 Out of School Youth Part'!F11</f>
        <v>31</v>
      </c>
      <c r="G11" s="47">
        <f>+'1 In School Youth Part'!G11+'2 Out of School Youth Part'!G11</f>
        <v>63</v>
      </c>
      <c r="H11" s="47">
        <f>+'1 In School Youth Part'!H11+'2 Out of School Youth Part'!H11</f>
        <v>0</v>
      </c>
      <c r="I11" s="47">
        <f>+'1 In School Youth Part'!I11+'2 Out of School Youth Part'!I11</f>
        <v>36</v>
      </c>
      <c r="J11" s="47">
        <f>+'1 In School Youth Part'!J11+'2 Out of School Youth Part'!J11</f>
        <v>40</v>
      </c>
      <c r="K11" s="47">
        <f>+'1 In School Youth Part'!K11+'2 Out of School Youth Part'!K11</f>
        <v>63</v>
      </c>
      <c r="L11" s="47">
        <f>+'1 In School Youth Part'!L11+'2 Out of School Youth Part'!L11</f>
        <v>0</v>
      </c>
      <c r="M11" s="47">
        <f>+'1 In School Youth Part'!M11+'2 Out of School Youth Part'!M11</f>
        <v>63</v>
      </c>
      <c r="N11" s="70">
        <f>+'1 In School Youth Part'!N11+'2 Out of School Youth Part'!N11</f>
        <v>57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3" s="29" customFormat="1" ht="20.100000000000001" customHeight="1" x14ac:dyDescent="0.2">
      <c r="A12" s="18" t="s">
        <v>40</v>
      </c>
      <c r="B12" s="31">
        <f>+'1 In School Youth Part'!B12+'2 Out of School Youth Part'!B12</f>
        <v>55</v>
      </c>
      <c r="C12" s="40">
        <f>+'1 In School Youth Part'!C12+'2 Out of School Youth Part'!C12</f>
        <v>29</v>
      </c>
      <c r="D12" s="41">
        <f t="shared" si="0"/>
        <v>0.52727272727272723</v>
      </c>
      <c r="E12" s="69">
        <f>+'1 In School Youth Part'!E12+'2 Out of School Youth Part'!E12</f>
        <v>9</v>
      </c>
      <c r="F12" s="47">
        <f>+'1 In School Youth Part'!F12+'2 Out of School Youth Part'!F12</f>
        <v>11</v>
      </c>
      <c r="G12" s="47">
        <f>+'1 In School Youth Part'!G12+'2 Out of School Youth Part'!G12</f>
        <v>10</v>
      </c>
      <c r="H12" s="47">
        <f>+'1 In School Youth Part'!H12+'2 Out of School Youth Part'!H12</f>
        <v>1</v>
      </c>
      <c r="I12" s="47">
        <f>+'1 In School Youth Part'!I12+'2 Out of School Youth Part'!I12</f>
        <v>4</v>
      </c>
      <c r="J12" s="47">
        <f>+'1 In School Youth Part'!J12+'2 Out of School Youth Part'!J12</f>
        <v>11</v>
      </c>
      <c r="K12" s="47">
        <f>+'1 In School Youth Part'!K12+'2 Out of School Youth Part'!K12</f>
        <v>9</v>
      </c>
      <c r="L12" s="47">
        <f>+'1 In School Youth Part'!L12+'2 Out of School Youth Part'!L12</f>
        <v>9</v>
      </c>
      <c r="M12" s="47">
        <f>+'1 In School Youth Part'!M12+'2 Out of School Youth Part'!M12</f>
        <v>8</v>
      </c>
      <c r="N12" s="70">
        <f>+'1 In School Youth Part'!N12+'2 Out of School Youth Part'!N12</f>
        <v>15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9" customFormat="1" ht="20.100000000000001" customHeight="1" x14ac:dyDescent="0.2">
      <c r="A13" s="18" t="s">
        <v>41</v>
      </c>
      <c r="B13" s="31">
        <f>+'1 In School Youth Part'!B13+'2 Out of School Youth Part'!B13</f>
        <v>72</v>
      </c>
      <c r="C13" s="40">
        <f>+'1 In School Youth Part'!C13+'2 Out of School Youth Part'!C13</f>
        <v>49</v>
      </c>
      <c r="D13" s="41">
        <f t="shared" si="0"/>
        <v>0.68055555555555558</v>
      </c>
      <c r="E13" s="69">
        <f>+'1 In School Youth Part'!E13+'2 Out of School Youth Part'!E13</f>
        <v>48</v>
      </c>
      <c r="F13" s="47">
        <f>+'1 In School Youth Part'!F13+'2 Out of School Youth Part'!F13</f>
        <v>48</v>
      </c>
      <c r="G13" s="47">
        <f>+'1 In School Youth Part'!G13+'2 Out of School Youth Part'!G13</f>
        <v>48</v>
      </c>
      <c r="H13" s="47">
        <f>+'1 In School Youth Part'!H13+'2 Out of School Youth Part'!H13</f>
        <v>36</v>
      </c>
      <c r="I13" s="47">
        <f>+'1 In School Youth Part'!I13+'2 Out of School Youth Part'!I13</f>
        <v>48</v>
      </c>
      <c r="J13" s="47">
        <f>+'1 In School Youth Part'!J13+'2 Out of School Youth Part'!J13</f>
        <v>48</v>
      </c>
      <c r="K13" s="47">
        <f>+'1 In School Youth Part'!K13+'2 Out of School Youth Part'!K13</f>
        <v>48</v>
      </c>
      <c r="L13" s="47">
        <f>+'1 In School Youth Part'!L13+'2 Out of School Youth Part'!L13</f>
        <v>48</v>
      </c>
      <c r="M13" s="47">
        <f>+'1 In School Youth Part'!M13+'2 Out of School Youth Part'!M13</f>
        <v>48</v>
      </c>
      <c r="N13" s="70">
        <f>+'1 In School Youth Part'!N13+'2 Out of School Youth Part'!N13</f>
        <v>48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3" s="29" customFormat="1" ht="20.100000000000001" customHeight="1" x14ac:dyDescent="0.2">
      <c r="A14" s="18" t="s">
        <v>42</v>
      </c>
      <c r="B14" s="31">
        <f>+'1 In School Youth Part'!B14+'2 Out of School Youth Part'!B14</f>
        <v>102</v>
      </c>
      <c r="C14" s="40">
        <f>+'1 In School Youth Part'!C14+'2 Out of School Youth Part'!C14</f>
        <v>56</v>
      </c>
      <c r="D14" s="41">
        <f t="shared" si="0"/>
        <v>0.5490196078431373</v>
      </c>
      <c r="E14" s="69">
        <f>+'1 In School Youth Part'!E14+'2 Out of School Youth Part'!E14</f>
        <v>49</v>
      </c>
      <c r="F14" s="47">
        <f>+'1 In School Youth Part'!F14+'2 Out of School Youth Part'!F14</f>
        <v>11</v>
      </c>
      <c r="G14" s="47">
        <f>+'1 In School Youth Part'!G14+'2 Out of School Youth Part'!G14</f>
        <v>29</v>
      </c>
      <c r="H14" s="47">
        <f>+'1 In School Youth Part'!H14+'2 Out of School Youth Part'!H14</f>
        <v>29</v>
      </c>
      <c r="I14" s="47">
        <f>+'1 In School Youth Part'!I14+'2 Out of School Youth Part'!I14</f>
        <v>29</v>
      </c>
      <c r="J14" s="47">
        <f>+'1 In School Youth Part'!J14+'2 Out of School Youth Part'!J14</f>
        <v>34</v>
      </c>
      <c r="K14" s="47">
        <f>+'1 In School Youth Part'!K14+'2 Out of School Youth Part'!K14</f>
        <v>29</v>
      </c>
      <c r="L14" s="47">
        <f>+'1 In School Youth Part'!L14+'2 Out of School Youth Part'!L14</f>
        <v>31</v>
      </c>
      <c r="M14" s="47">
        <f>+'1 In School Youth Part'!M14+'2 Out of School Youth Part'!M14</f>
        <v>6</v>
      </c>
      <c r="N14" s="70">
        <f>+'1 In School Youth Part'!N14+'2 Out of School Youth Part'!N14</f>
        <v>26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s="29" customFormat="1" ht="20.100000000000001" customHeight="1" x14ac:dyDescent="0.2">
      <c r="A15" s="18" t="s">
        <v>43</v>
      </c>
      <c r="B15" s="31">
        <f>+'1 In School Youth Part'!B15+'2 Out of School Youth Part'!B15</f>
        <v>369</v>
      </c>
      <c r="C15" s="40">
        <f>+'1 In School Youth Part'!C15+'2 Out of School Youth Part'!C15</f>
        <v>296</v>
      </c>
      <c r="D15" s="41">
        <f t="shared" si="0"/>
        <v>0.80216802168021684</v>
      </c>
      <c r="E15" s="69">
        <f>+'1 In School Youth Part'!E15+'2 Out of School Youth Part'!E15</f>
        <v>276</v>
      </c>
      <c r="F15" s="47">
        <f>+'1 In School Youth Part'!F15+'2 Out of School Youth Part'!F15</f>
        <v>144</v>
      </c>
      <c r="G15" s="47">
        <f>+'1 In School Youth Part'!G15+'2 Out of School Youth Part'!G15</f>
        <v>214</v>
      </c>
      <c r="H15" s="47">
        <f>+'1 In School Youth Part'!H15+'2 Out of School Youth Part'!H15</f>
        <v>138</v>
      </c>
      <c r="I15" s="47">
        <f>+'1 In School Youth Part'!I15+'2 Out of School Youth Part'!I15</f>
        <v>193</v>
      </c>
      <c r="J15" s="47">
        <f>+'1 In School Youth Part'!J15+'2 Out of School Youth Part'!J15</f>
        <v>181</v>
      </c>
      <c r="K15" s="47">
        <f>+'1 In School Youth Part'!K15+'2 Out of School Youth Part'!K15</f>
        <v>123</v>
      </c>
      <c r="L15" s="47">
        <f>+'1 In School Youth Part'!L15+'2 Out of School Youth Part'!L15</f>
        <v>188</v>
      </c>
      <c r="M15" s="47">
        <f>+'1 In School Youth Part'!M15+'2 Out of School Youth Part'!M15</f>
        <v>173</v>
      </c>
      <c r="N15" s="70">
        <f>+'1 In School Youth Part'!N15+'2 Out of School Youth Part'!N15</f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3" s="29" customFormat="1" ht="20.100000000000001" customHeight="1" x14ac:dyDescent="0.2">
      <c r="A16" s="18" t="s">
        <v>44</v>
      </c>
      <c r="B16" s="31">
        <f>+'1 In School Youth Part'!B16+'2 Out of School Youth Part'!B16</f>
        <v>109</v>
      </c>
      <c r="C16" s="40">
        <f>+'1 In School Youth Part'!C16+'2 Out of School Youth Part'!C16</f>
        <v>60</v>
      </c>
      <c r="D16" s="41">
        <f t="shared" si="0"/>
        <v>0.55045871559633031</v>
      </c>
      <c r="E16" s="69">
        <f>+'1 In School Youth Part'!E16+'2 Out of School Youth Part'!E16</f>
        <v>5</v>
      </c>
      <c r="F16" s="47">
        <f>+'1 In School Youth Part'!F16+'2 Out of School Youth Part'!F16</f>
        <v>27</v>
      </c>
      <c r="G16" s="47">
        <f>+'1 In School Youth Part'!G16+'2 Out of School Youth Part'!G16</f>
        <v>37</v>
      </c>
      <c r="H16" s="47">
        <f>+'1 In School Youth Part'!H16+'2 Out of School Youth Part'!H16</f>
        <v>37</v>
      </c>
      <c r="I16" s="47">
        <f>+'1 In School Youth Part'!I16+'2 Out of School Youth Part'!I16</f>
        <v>37</v>
      </c>
      <c r="J16" s="47">
        <f>+'1 In School Youth Part'!J16+'2 Out of School Youth Part'!J16</f>
        <v>54</v>
      </c>
      <c r="K16" s="47">
        <f>+'1 In School Youth Part'!K16+'2 Out of School Youth Part'!K16</f>
        <v>37</v>
      </c>
      <c r="L16" s="47">
        <f>+'1 In School Youth Part'!L16+'2 Out of School Youth Part'!L16</f>
        <v>37</v>
      </c>
      <c r="M16" s="47">
        <f>+'1 In School Youth Part'!M16+'2 Out of School Youth Part'!M16</f>
        <v>0</v>
      </c>
      <c r="N16" s="70">
        <f>+'1 In School Youth Part'!N16+'2 Out of School Youth Part'!N16</f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s="29" customFormat="1" ht="20.100000000000001" customHeight="1" x14ac:dyDescent="0.2">
      <c r="A17" s="18" t="s">
        <v>45</v>
      </c>
      <c r="B17" s="31">
        <f>+'1 In School Youth Part'!B17+'2 Out of School Youth Part'!B17</f>
        <v>78</v>
      </c>
      <c r="C17" s="40">
        <f>+'1 In School Youth Part'!C17+'2 Out of School Youth Part'!C17</f>
        <v>41</v>
      </c>
      <c r="D17" s="41">
        <f t="shared" si="0"/>
        <v>0.52564102564102566</v>
      </c>
      <c r="E17" s="69">
        <f>+'1 In School Youth Part'!E17+'2 Out of School Youth Part'!E17</f>
        <v>23</v>
      </c>
      <c r="F17" s="47">
        <f>+'1 In School Youth Part'!F17+'2 Out of School Youth Part'!F17</f>
        <v>14</v>
      </c>
      <c r="G17" s="47">
        <f>+'1 In School Youth Part'!G17+'2 Out of School Youth Part'!G17</f>
        <v>8</v>
      </c>
      <c r="H17" s="47">
        <f>+'1 In School Youth Part'!H17+'2 Out of School Youth Part'!H17</f>
        <v>7</v>
      </c>
      <c r="I17" s="47">
        <f>+'1 In School Youth Part'!I17+'2 Out of School Youth Part'!I17</f>
        <v>15</v>
      </c>
      <c r="J17" s="47">
        <f>+'1 In School Youth Part'!J17+'2 Out of School Youth Part'!J17</f>
        <v>41</v>
      </c>
      <c r="K17" s="47">
        <f>+'1 In School Youth Part'!K17+'2 Out of School Youth Part'!K17</f>
        <v>9</v>
      </c>
      <c r="L17" s="47">
        <f>+'1 In School Youth Part'!L17+'2 Out of School Youth Part'!L17</f>
        <v>6</v>
      </c>
      <c r="M17" s="47">
        <f>+'1 In School Youth Part'!M17+'2 Out of School Youth Part'!M17</f>
        <v>10</v>
      </c>
      <c r="N17" s="70">
        <f>+'1 In School Youth Part'!N17+'2 Out of School Youth Part'!N17</f>
        <v>3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s="29" customFormat="1" ht="20.100000000000001" customHeight="1" x14ac:dyDescent="0.2">
      <c r="A18" s="18" t="s">
        <v>46</v>
      </c>
      <c r="B18" s="31">
        <f>+'1 In School Youth Part'!B18+'2 Out of School Youth Part'!B18</f>
        <v>154</v>
      </c>
      <c r="C18" s="40">
        <f>+'1 In School Youth Part'!C18+'2 Out of School Youth Part'!C18</f>
        <v>110</v>
      </c>
      <c r="D18" s="41">
        <f t="shared" si="0"/>
        <v>0.7142857142857143</v>
      </c>
      <c r="E18" s="69">
        <f>+'1 In School Youth Part'!E18+'2 Out of School Youth Part'!E18</f>
        <v>90</v>
      </c>
      <c r="F18" s="47">
        <f>+'1 In School Youth Part'!F18+'2 Out of School Youth Part'!F18</f>
        <v>53</v>
      </c>
      <c r="G18" s="47">
        <f>+'1 In School Youth Part'!G18+'2 Out of School Youth Part'!G18</f>
        <v>25</v>
      </c>
      <c r="H18" s="47">
        <f>+'1 In School Youth Part'!H18+'2 Out of School Youth Part'!H18</f>
        <v>70</v>
      </c>
      <c r="I18" s="47">
        <f>+'1 In School Youth Part'!I18+'2 Out of School Youth Part'!I18</f>
        <v>70</v>
      </c>
      <c r="J18" s="47">
        <f>+'1 In School Youth Part'!J18+'2 Out of School Youth Part'!J18</f>
        <v>45</v>
      </c>
      <c r="K18" s="47">
        <f>+'1 In School Youth Part'!K18+'2 Out of School Youth Part'!K18</f>
        <v>17</v>
      </c>
      <c r="L18" s="47">
        <f>+'1 In School Youth Part'!L18+'2 Out of School Youth Part'!L18</f>
        <v>28</v>
      </c>
      <c r="M18" s="47">
        <f>+'1 In School Youth Part'!M18+'2 Out of School Youth Part'!M18</f>
        <v>37</v>
      </c>
      <c r="N18" s="70">
        <f>+'1 In School Youth Part'!N18+'2 Out of School Youth Part'!N18</f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s="29" customFormat="1" ht="20.100000000000001" customHeight="1" x14ac:dyDescent="0.2">
      <c r="A19" s="18" t="s">
        <v>47</v>
      </c>
      <c r="B19" s="31">
        <f>+'1 In School Youth Part'!B19+'2 Out of School Youth Part'!B19</f>
        <v>75</v>
      </c>
      <c r="C19" s="40">
        <f>+'1 In School Youth Part'!C19+'2 Out of School Youth Part'!C19</f>
        <v>38</v>
      </c>
      <c r="D19" s="41">
        <f t="shared" si="0"/>
        <v>0.50666666666666671</v>
      </c>
      <c r="E19" s="69">
        <f>+'1 In School Youth Part'!E19+'2 Out of School Youth Part'!E19</f>
        <v>37</v>
      </c>
      <c r="F19" s="47">
        <f>+'1 In School Youth Part'!F19+'2 Out of School Youth Part'!F19</f>
        <v>37</v>
      </c>
      <c r="G19" s="47">
        <f>+'1 In School Youth Part'!G19+'2 Out of School Youth Part'!G19</f>
        <v>34</v>
      </c>
      <c r="H19" s="47">
        <f>+'1 In School Youth Part'!H19+'2 Out of School Youth Part'!H19</f>
        <v>37</v>
      </c>
      <c r="I19" s="47">
        <f>+'1 In School Youth Part'!I19+'2 Out of School Youth Part'!I19</f>
        <v>0</v>
      </c>
      <c r="J19" s="47">
        <f>+'1 In School Youth Part'!J19+'2 Out of School Youth Part'!J19</f>
        <v>37</v>
      </c>
      <c r="K19" s="47">
        <f>+'1 In School Youth Part'!K19+'2 Out of School Youth Part'!K19</f>
        <v>36</v>
      </c>
      <c r="L19" s="47">
        <f>+'1 In School Youth Part'!L19+'2 Out of School Youth Part'!L19</f>
        <v>36</v>
      </c>
      <c r="M19" s="47">
        <f>+'1 In School Youth Part'!M19+'2 Out of School Youth Part'!M19</f>
        <v>36</v>
      </c>
      <c r="N19" s="70">
        <f>+'1 In School Youth Part'!N19+'2 Out of School Youth Part'!N19</f>
        <v>37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s="29" customFormat="1" ht="20.100000000000001" customHeight="1" x14ac:dyDescent="0.2">
      <c r="A20" s="18" t="s">
        <v>48</v>
      </c>
      <c r="B20" s="31">
        <f>+'1 In School Youth Part'!B20+'2 Out of School Youth Part'!B20</f>
        <v>67</v>
      </c>
      <c r="C20" s="40">
        <f>+'1 In School Youth Part'!C20+'2 Out of School Youth Part'!C20</f>
        <v>65</v>
      </c>
      <c r="D20" s="41">
        <f t="shared" si="0"/>
        <v>0.97014925373134331</v>
      </c>
      <c r="E20" s="69">
        <f>+'1 In School Youth Part'!E20+'2 Out of School Youth Part'!E20</f>
        <v>65</v>
      </c>
      <c r="F20" s="47">
        <f>+'1 In School Youth Part'!F20+'2 Out of School Youth Part'!F20</f>
        <v>62</v>
      </c>
      <c r="G20" s="47">
        <f>+'1 In School Youth Part'!G20+'2 Out of School Youth Part'!G20</f>
        <v>61</v>
      </c>
      <c r="H20" s="47">
        <f>+'1 In School Youth Part'!H20+'2 Out of School Youth Part'!H20</f>
        <v>64</v>
      </c>
      <c r="I20" s="47">
        <f>+'1 In School Youth Part'!I20+'2 Out of School Youth Part'!I20</f>
        <v>64</v>
      </c>
      <c r="J20" s="47">
        <f>+'1 In School Youth Part'!J20+'2 Out of School Youth Part'!J20</f>
        <v>49</v>
      </c>
      <c r="K20" s="47">
        <f>+'1 In School Youth Part'!K20+'2 Out of School Youth Part'!K20</f>
        <v>64</v>
      </c>
      <c r="L20" s="47">
        <f>+'1 In School Youth Part'!L20+'2 Out of School Youth Part'!L20</f>
        <v>42</v>
      </c>
      <c r="M20" s="47">
        <f>+'1 In School Youth Part'!M20+'2 Out of School Youth Part'!M20</f>
        <v>62</v>
      </c>
      <c r="N20" s="70">
        <f>+'1 In School Youth Part'!N20+'2 Out of School Youth Part'!N20</f>
        <v>59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s="29" customFormat="1" ht="20.100000000000001" customHeight="1" thickBot="1" x14ac:dyDescent="0.25">
      <c r="A21" s="49" t="s">
        <v>49</v>
      </c>
      <c r="B21" s="71">
        <f>+'1 In School Youth Part'!B21+'2 Out of School Youth Part'!B21</f>
        <v>150</v>
      </c>
      <c r="C21" s="51">
        <f>+'1 In School Youth Part'!C21+'2 Out of School Youth Part'!C21</f>
        <v>79</v>
      </c>
      <c r="D21" s="52">
        <f t="shared" si="0"/>
        <v>0.52666666666666662</v>
      </c>
      <c r="E21" s="69">
        <f>+'1 In School Youth Part'!E21+'2 Out of School Youth Part'!E21</f>
        <v>15</v>
      </c>
      <c r="F21" s="47">
        <f>+'1 In School Youth Part'!F21+'2 Out of School Youth Part'!F21</f>
        <v>25</v>
      </c>
      <c r="G21" s="47">
        <f>+'1 In School Youth Part'!G21+'2 Out of School Youth Part'!G21</f>
        <v>44</v>
      </c>
      <c r="H21" s="47">
        <f>+'1 In School Youth Part'!H21+'2 Out of School Youth Part'!H21</f>
        <v>14</v>
      </c>
      <c r="I21" s="47">
        <f>+'1 In School Youth Part'!I21+'2 Out of School Youth Part'!I21</f>
        <v>31</v>
      </c>
      <c r="J21" s="47">
        <f>+'1 In School Youth Part'!J21+'2 Out of School Youth Part'!J21</f>
        <v>30</v>
      </c>
      <c r="K21" s="47">
        <f>+'1 In School Youth Part'!K21+'2 Out of School Youth Part'!K21</f>
        <v>25</v>
      </c>
      <c r="L21" s="47">
        <f>+'1 In School Youth Part'!L21+'2 Out of School Youth Part'!L21</f>
        <v>0</v>
      </c>
      <c r="M21" s="47">
        <f>+'1 In School Youth Part'!M21+'2 Out of School Youth Part'!M21</f>
        <v>6</v>
      </c>
      <c r="N21" s="72">
        <f>+'1 In School Youth Part'!N21+'2 Out of School Youth Part'!N21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s="29" customFormat="1" ht="20.100000000000001" customHeight="1" thickBot="1" x14ac:dyDescent="0.25">
      <c r="A22" s="58" t="s">
        <v>50</v>
      </c>
      <c r="B22" s="59">
        <f>SUM(B6:B21)</f>
        <v>1657</v>
      </c>
      <c r="C22" s="60">
        <f>SUM(C6:C21)</f>
        <v>1158</v>
      </c>
      <c r="D22" s="61">
        <f t="shared" si="0"/>
        <v>0.69885334942667476</v>
      </c>
      <c r="E22" s="73">
        <f>SUM(E6:E21)</f>
        <v>849</v>
      </c>
      <c r="F22" s="74">
        <f t="shared" ref="F22:N22" si="1">SUM(F6:F21)</f>
        <v>594</v>
      </c>
      <c r="G22" s="60">
        <f t="shared" si="1"/>
        <v>704</v>
      </c>
      <c r="H22" s="60">
        <f t="shared" si="1"/>
        <v>542</v>
      </c>
      <c r="I22" s="60">
        <f t="shared" si="1"/>
        <v>640</v>
      </c>
      <c r="J22" s="60">
        <f t="shared" si="1"/>
        <v>712</v>
      </c>
      <c r="K22" s="60">
        <f t="shared" si="1"/>
        <v>605</v>
      </c>
      <c r="L22" s="60">
        <f t="shared" si="1"/>
        <v>588</v>
      </c>
      <c r="M22" s="60">
        <f t="shared" si="1"/>
        <v>576</v>
      </c>
      <c r="N22" s="62">
        <f t="shared" si="1"/>
        <v>333</v>
      </c>
      <c r="O22" s="28"/>
      <c r="Q22" s="63"/>
      <c r="R22" s="64"/>
      <c r="S22" s="64"/>
      <c r="T22" s="64"/>
      <c r="U22" s="64"/>
      <c r="V22" s="64"/>
      <c r="W22" s="28"/>
      <c r="X22" s="28"/>
      <c r="Y22" s="28"/>
      <c r="Z22" s="28"/>
      <c r="AA22" s="28"/>
      <c r="AB22" s="28"/>
      <c r="AC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ht="76.5" customHeight="1" thickBot="1" x14ac:dyDescent="0.3">
      <c r="A23" s="238" t="s">
        <v>51</v>
      </c>
      <c r="B23" s="239"/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40"/>
    </row>
    <row r="24" spans="1:43" x14ac:dyDescent="0.2">
      <c r="A24" s="75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zoomScale="80" zoomScaleNormal="80" workbookViewId="0">
      <selection activeCell="O10" sqref="O10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24" t="str">
        <f>+'1 In School Youth Part'!A1:N1</f>
        <v>TAB 7 - WIOA TITLE I PARTICIPANT SUMMARY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3"/>
    </row>
    <row r="2" spans="1:17" ht="21.95" customHeight="1" x14ac:dyDescent="0.2">
      <c r="A2" s="278" t="str">
        <f>'1 In School Youth Part'!$A$2</f>
        <v>FY26 QUARTER ENDING DECEMBER 31, 2025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2"/>
    </row>
    <row r="3" spans="1:17" ht="21.95" customHeight="1" thickBot="1" x14ac:dyDescent="0.25">
      <c r="A3" s="264" t="s">
        <v>54</v>
      </c>
      <c r="B3" s="265"/>
      <c r="C3" s="265"/>
      <c r="D3" s="265"/>
      <c r="E3" s="265"/>
      <c r="F3" s="265"/>
      <c r="G3" s="265"/>
      <c r="H3" s="265"/>
      <c r="I3" s="265"/>
      <c r="J3" s="265"/>
      <c r="K3" s="248"/>
      <c r="L3" s="248"/>
      <c r="M3" s="248"/>
      <c r="N3" s="248"/>
      <c r="O3" s="249"/>
    </row>
    <row r="4" spans="1:17" ht="25.5" customHeight="1" x14ac:dyDescent="0.2">
      <c r="A4" s="253" t="s">
        <v>18</v>
      </c>
      <c r="B4" s="277" t="s">
        <v>55</v>
      </c>
      <c r="C4" s="277"/>
      <c r="D4" s="263"/>
      <c r="E4" s="262" t="s">
        <v>56</v>
      </c>
      <c r="F4" s="275"/>
      <c r="G4" s="276"/>
      <c r="H4" s="262" t="s">
        <v>57</v>
      </c>
      <c r="I4" s="263"/>
      <c r="J4" s="76" t="s">
        <v>58</v>
      </c>
      <c r="K4" s="274" t="s">
        <v>59</v>
      </c>
      <c r="L4" s="263"/>
      <c r="M4" s="216" t="s">
        <v>60</v>
      </c>
      <c r="N4" s="262" t="s">
        <v>61</v>
      </c>
      <c r="O4" s="276"/>
    </row>
    <row r="5" spans="1:17" ht="30" customHeight="1" thickBot="1" x14ac:dyDescent="0.25">
      <c r="A5" s="254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0</v>
      </c>
      <c r="C6" s="80">
        <v>0</v>
      </c>
      <c r="D6" s="41">
        <f>IF(B6&gt;0,C6/B6,0)</f>
        <v>0</v>
      </c>
      <c r="E6" s="31">
        <v>0</v>
      </c>
      <c r="F6" s="81">
        <v>0</v>
      </c>
      <c r="G6" s="41">
        <f>IF(E6&gt;0,F6/E6,0)</f>
        <v>0</v>
      </c>
      <c r="H6" s="34">
        <v>0</v>
      </c>
      <c r="I6" s="82">
        <v>0</v>
      </c>
      <c r="J6" s="83">
        <v>0</v>
      </c>
      <c r="K6" s="84">
        <f t="shared" ref="K6:K17" si="0">IF((E6+H6)&gt;0,(E6+H6)/B6,0)</f>
        <v>0</v>
      </c>
      <c r="L6" s="33">
        <f>IF(C6&gt;0,(F6+I6-J6)/C6,0)</f>
        <v>0</v>
      </c>
      <c r="M6" s="85">
        <v>0</v>
      </c>
      <c r="N6" s="31">
        <v>0</v>
      </c>
      <c r="O6" s="86">
        <v>0</v>
      </c>
      <c r="Q6" s="87"/>
    </row>
    <row r="7" spans="1:17" s="29" customFormat="1" ht="21.95" customHeight="1" x14ac:dyDescent="0.2">
      <c r="A7" s="30" t="s">
        <v>35</v>
      </c>
      <c r="B7" s="79">
        <v>0</v>
      </c>
      <c r="C7" s="80">
        <v>1</v>
      </c>
      <c r="D7" s="41">
        <f t="shared" ref="D7:D21" si="1">IF(B7&gt;0,C7/B7,0)</f>
        <v>0</v>
      </c>
      <c r="E7" s="31">
        <v>0</v>
      </c>
      <c r="F7" s="81">
        <v>0</v>
      </c>
      <c r="G7" s="41">
        <f t="shared" ref="G7:G20" si="2">IF(E7&gt;0,F7/E7,0)</f>
        <v>0</v>
      </c>
      <c r="H7" s="34">
        <v>0</v>
      </c>
      <c r="I7" s="82">
        <v>0</v>
      </c>
      <c r="J7" s="89">
        <v>0</v>
      </c>
      <c r="K7" s="84">
        <f t="shared" si="0"/>
        <v>0</v>
      </c>
      <c r="L7" s="33">
        <f t="shared" ref="L7:L22" si="3">IF(C7&gt;0,(F7+I7-J7)/C7,0)</f>
        <v>0</v>
      </c>
      <c r="M7" s="85">
        <v>0</v>
      </c>
      <c r="N7" s="31">
        <v>0</v>
      </c>
      <c r="O7" s="86">
        <v>0</v>
      </c>
      <c r="Q7" s="87"/>
    </row>
    <row r="8" spans="1:17" s="29" customFormat="1" ht="21.95" customHeight="1" x14ac:dyDescent="0.2">
      <c r="A8" s="18" t="s">
        <v>36</v>
      </c>
      <c r="B8" s="90">
        <v>0</v>
      </c>
      <c r="C8" s="47">
        <v>0</v>
      </c>
      <c r="D8" s="41">
        <f t="shared" si="1"/>
        <v>0</v>
      </c>
      <c r="E8" s="39">
        <v>0</v>
      </c>
      <c r="F8" s="91">
        <v>0</v>
      </c>
      <c r="G8" s="41">
        <f t="shared" si="2"/>
        <v>0</v>
      </c>
      <c r="H8" s="92">
        <v>0</v>
      </c>
      <c r="I8" s="93">
        <v>0</v>
      </c>
      <c r="J8" s="94">
        <v>0</v>
      </c>
      <c r="K8" s="84">
        <f t="shared" si="0"/>
        <v>0</v>
      </c>
      <c r="L8" s="33">
        <f t="shared" si="3"/>
        <v>0</v>
      </c>
      <c r="M8" s="95">
        <v>0</v>
      </c>
      <c r="N8" s="39">
        <v>0</v>
      </c>
      <c r="O8" s="70">
        <v>0</v>
      </c>
    </row>
    <row r="9" spans="1:17" s="29" customFormat="1" ht="21.95" customHeight="1" x14ac:dyDescent="0.2">
      <c r="A9" s="18" t="s">
        <v>37</v>
      </c>
      <c r="B9" s="90">
        <v>0</v>
      </c>
      <c r="C9" s="47">
        <v>0</v>
      </c>
      <c r="D9" s="41">
        <f t="shared" si="1"/>
        <v>0</v>
      </c>
      <c r="E9" s="39">
        <v>0</v>
      </c>
      <c r="F9" s="91">
        <v>0</v>
      </c>
      <c r="G9" s="41">
        <f t="shared" si="2"/>
        <v>0</v>
      </c>
      <c r="H9" s="42">
        <v>0</v>
      </c>
      <c r="I9" s="48">
        <v>0</v>
      </c>
      <c r="J9" s="94">
        <v>0</v>
      </c>
      <c r="K9" s="84">
        <f t="shared" si="0"/>
        <v>0</v>
      </c>
      <c r="L9" s="33">
        <f t="shared" si="3"/>
        <v>0</v>
      </c>
      <c r="M9" s="95">
        <v>0</v>
      </c>
      <c r="N9" s="39">
        <v>0</v>
      </c>
      <c r="O9" s="70">
        <v>0</v>
      </c>
      <c r="Q9" s="87"/>
    </row>
    <row r="10" spans="1:17" s="29" customFormat="1" ht="21.95" customHeight="1" x14ac:dyDescent="0.2">
      <c r="A10" s="18" t="s">
        <v>38</v>
      </c>
      <c r="B10" s="90">
        <v>0</v>
      </c>
      <c r="C10" s="47">
        <v>0</v>
      </c>
      <c r="D10" s="41">
        <f t="shared" si="1"/>
        <v>0</v>
      </c>
      <c r="E10" s="39">
        <v>0</v>
      </c>
      <c r="F10" s="91">
        <v>0</v>
      </c>
      <c r="G10" s="41">
        <f t="shared" si="2"/>
        <v>0</v>
      </c>
      <c r="H10" s="42">
        <v>0</v>
      </c>
      <c r="I10" s="48">
        <v>0</v>
      </c>
      <c r="J10" s="94">
        <v>0</v>
      </c>
      <c r="K10" s="84">
        <f t="shared" si="0"/>
        <v>0</v>
      </c>
      <c r="L10" s="33">
        <f t="shared" si="3"/>
        <v>0</v>
      </c>
      <c r="M10" s="95">
        <v>0</v>
      </c>
      <c r="N10" s="39">
        <v>0</v>
      </c>
      <c r="O10" s="70">
        <v>0</v>
      </c>
      <c r="Q10" s="87"/>
    </row>
    <row r="11" spans="1:17" s="29" customFormat="1" ht="21.95" customHeight="1" x14ac:dyDescent="0.2">
      <c r="A11" s="18" t="s">
        <v>39</v>
      </c>
      <c r="B11" s="90">
        <v>0</v>
      </c>
      <c r="C11" s="47">
        <v>0</v>
      </c>
      <c r="D11" s="41">
        <f t="shared" si="1"/>
        <v>0</v>
      </c>
      <c r="E11" s="39">
        <v>0</v>
      </c>
      <c r="F11" s="91">
        <v>0</v>
      </c>
      <c r="G11" s="41">
        <f t="shared" si="2"/>
        <v>0</v>
      </c>
      <c r="H11" s="96">
        <v>0</v>
      </c>
      <c r="I11" s="97">
        <v>0</v>
      </c>
      <c r="J11" s="94">
        <v>0</v>
      </c>
      <c r="K11" s="84">
        <f t="shared" si="0"/>
        <v>0</v>
      </c>
      <c r="L11" s="33">
        <f t="shared" si="3"/>
        <v>0</v>
      </c>
      <c r="M11" s="95">
        <v>0</v>
      </c>
      <c r="N11" s="39">
        <v>0</v>
      </c>
      <c r="O11" s="70">
        <v>0</v>
      </c>
      <c r="Q11" s="87"/>
    </row>
    <row r="12" spans="1:17" s="29" customFormat="1" ht="21.95" customHeight="1" x14ac:dyDescent="0.2">
      <c r="A12" s="18" t="s">
        <v>40</v>
      </c>
      <c r="B12" s="90">
        <v>0</v>
      </c>
      <c r="C12" s="47">
        <v>0</v>
      </c>
      <c r="D12" s="41">
        <f t="shared" si="1"/>
        <v>0</v>
      </c>
      <c r="E12" s="39">
        <v>0</v>
      </c>
      <c r="F12" s="91">
        <v>0</v>
      </c>
      <c r="G12" s="41">
        <f t="shared" si="2"/>
        <v>0</v>
      </c>
      <c r="H12" s="42">
        <v>0</v>
      </c>
      <c r="I12" s="48">
        <v>0</v>
      </c>
      <c r="J12" s="94">
        <v>0</v>
      </c>
      <c r="K12" s="84">
        <f t="shared" si="0"/>
        <v>0</v>
      </c>
      <c r="L12" s="33">
        <f t="shared" si="3"/>
        <v>0</v>
      </c>
      <c r="M12" s="95">
        <v>0</v>
      </c>
      <c r="N12" s="39">
        <v>0</v>
      </c>
      <c r="O12" s="70">
        <v>0</v>
      </c>
      <c r="Q12" s="87"/>
    </row>
    <row r="13" spans="1:17" s="29" customFormat="1" ht="21.95" customHeight="1" x14ac:dyDescent="0.2">
      <c r="A13" s="18" t="s">
        <v>41</v>
      </c>
      <c r="B13" s="90">
        <v>18</v>
      </c>
      <c r="C13" s="47">
        <v>0</v>
      </c>
      <c r="D13" s="41">
        <f t="shared" si="1"/>
        <v>0</v>
      </c>
      <c r="E13" s="39">
        <v>11</v>
      </c>
      <c r="F13" s="91">
        <v>0</v>
      </c>
      <c r="G13" s="41">
        <f t="shared" si="2"/>
        <v>0</v>
      </c>
      <c r="H13" s="92">
        <v>4</v>
      </c>
      <c r="I13" s="93">
        <v>0</v>
      </c>
      <c r="J13" s="94">
        <v>0</v>
      </c>
      <c r="K13" s="84">
        <f t="shared" si="0"/>
        <v>0.83333333333333337</v>
      </c>
      <c r="L13" s="33">
        <f t="shared" si="3"/>
        <v>0</v>
      </c>
      <c r="M13" s="95"/>
      <c r="N13" s="39">
        <v>15</v>
      </c>
      <c r="O13" s="70">
        <v>0</v>
      </c>
      <c r="Q13" s="87"/>
    </row>
    <row r="14" spans="1:17" s="29" customFormat="1" ht="21.95" customHeight="1" x14ac:dyDescent="0.2">
      <c r="A14" s="18" t="s">
        <v>42</v>
      </c>
      <c r="B14" s="90">
        <v>0</v>
      </c>
      <c r="C14" s="47">
        <v>1</v>
      </c>
      <c r="D14" s="41">
        <f t="shared" si="1"/>
        <v>0</v>
      </c>
      <c r="E14" s="39">
        <v>0</v>
      </c>
      <c r="F14" s="91">
        <v>1</v>
      </c>
      <c r="G14" s="41">
        <f t="shared" si="2"/>
        <v>0</v>
      </c>
      <c r="H14" s="42">
        <v>0</v>
      </c>
      <c r="I14" s="48">
        <v>0</v>
      </c>
      <c r="J14" s="94">
        <v>0</v>
      </c>
      <c r="K14" s="84">
        <f t="shared" si="0"/>
        <v>0</v>
      </c>
      <c r="L14" s="33">
        <f t="shared" si="3"/>
        <v>1</v>
      </c>
      <c r="M14" s="95">
        <v>27.36</v>
      </c>
      <c r="N14" s="39">
        <v>0</v>
      </c>
      <c r="O14" s="70">
        <v>0</v>
      </c>
      <c r="Q14" s="87"/>
    </row>
    <row r="15" spans="1:17" s="29" customFormat="1" ht="21.95" customHeight="1" x14ac:dyDescent="0.2">
      <c r="A15" s="18" t="s">
        <v>43</v>
      </c>
      <c r="B15" s="90">
        <v>102</v>
      </c>
      <c r="C15" s="47">
        <v>51</v>
      </c>
      <c r="D15" s="41">
        <f t="shared" si="1"/>
        <v>0.5</v>
      </c>
      <c r="E15" s="39">
        <v>34</v>
      </c>
      <c r="F15" s="91">
        <v>9</v>
      </c>
      <c r="G15" s="41">
        <f t="shared" si="2"/>
        <v>0.26470588235294118</v>
      </c>
      <c r="H15" s="42">
        <v>42</v>
      </c>
      <c r="I15" s="48">
        <v>40</v>
      </c>
      <c r="J15" s="94">
        <v>0</v>
      </c>
      <c r="K15" s="84">
        <f t="shared" si="0"/>
        <v>0.74509803921568629</v>
      </c>
      <c r="L15" s="33">
        <f t="shared" si="3"/>
        <v>0.96078431372549022</v>
      </c>
      <c r="M15" s="95">
        <v>15</v>
      </c>
      <c r="N15" s="39">
        <v>65</v>
      </c>
      <c r="O15" s="70">
        <v>48</v>
      </c>
      <c r="Q15" s="87"/>
    </row>
    <row r="16" spans="1:17" s="29" customFormat="1" ht="21.95" customHeight="1" x14ac:dyDescent="0.2">
      <c r="A16" s="18" t="s">
        <v>44</v>
      </c>
      <c r="B16" s="90">
        <v>34</v>
      </c>
      <c r="C16" s="47">
        <v>6</v>
      </c>
      <c r="D16" s="41">
        <f t="shared" si="1"/>
        <v>0.17647058823529413</v>
      </c>
      <c r="E16" s="39">
        <v>5</v>
      </c>
      <c r="F16" s="91">
        <v>6</v>
      </c>
      <c r="G16" s="41">
        <f t="shared" si="2"/>
        <v>1.2</v>
      </c>
      <c r="H16" s="42">
        <v>25</v>
      </c>
      <c r="I16" s="48">
        <v>0</v>
      </c>
      <c r="J16" s="94">
        <v>0</v>
      </c>
      <c r="K16" s="84">
        <f t="shared" si="0"/>
        <v>0.88235294117647056</v>
      </c>
      <c r="L16" s="33">
        <f t="shared" si="3"/>
        <v>1</v>
      </c>
      <c r="M16" s="95">
        <v>18.45</v>
      </c>
      <c r="N16" s="39">
        <v>24</v>
      </c>
      <c r="O16" s="70">
        <v>1</v>
      </c>
      <c r="Q16" s="87"/>
    </row>
    <row r="17" spans="1:17" s="29" customFormat="1" ht="21.95" customHeight="1" x14ac:dyDescent="0.2">
      <c r="A17" s="18" t="s">
        <v>45</v>
      </c>
      <c r="B17" s="90">
        <v>12</v>
      </c>
      <c r="C17" s="47">
        <v>0</v>
      </c>
      <c r="D17" s="41">
        <f t="shared" si="1"/>
        <v>0</v>
      </c>
      <c r="E17" s="39">
        <v>4</v>
      </c>
      <c r="F17" s="91">
        <v>0</v>
      </c>
      <c r="G17" s="41">
        <f t="shared" si="2"/>
        <v>0</v>
      </c>
      <c r="H17" s="42">
        <v>5</v>
      </c>
      <c r="I17" s="48">
        <v>0</v>
      </c>
      <c r="J17" s="94">
        <v>0</v>
      </c>
      <c r="K17" s="84">
        <f t="shared" si="0"/>
        <v>0.75</v>
      </c>
      <c r="L17" s="33">
        <f t="shared" si="3"/>
        <v>0</v>
      </c>
      <c r="M17" s="95">
        <v>0</v>
      </c>
      <c r="N17" s="39">
        <v>8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9</v>
      </c>
      <c r="C18" s="47">
        <v>11</v>
      </c>
      <c r="D18" s="41">
        <f t="shared" si="1"/>
        <v>1.2222222222222223</v>
      </c>
      <c r="E18" s="39">
        <v>7</v>
      </c>
      <c r="F18" s="91">
        <v>7</v>
      </c>
      <c r="G18" s="41">
        <f t="shared" si="2"/>
        <v>1</v>
      </c>
      <c r="H18" s="42">
        <v>2</v>
      </c>
      <c r="I18" s="48">
        <v>3</v>
      </c>
      <c r="J18" s="94">
        <v>0</v>
      </c>
      <c r="K18" s="84">
        <f>IF((E18+H18)&gt;0,(E18+H18)/B18,0)</f>
        <v>1</v>
      </c>
      <c r="L18" s="33">
        <f t="shared" si="3"/>
        <v>0.90909090909090906</v>
      </c>
      <c r="M18" s="95">
        <v>16.6428571428571</v>
      </c>
      <c r="N18" s="39">
        <v>24</v>
      </c>
      <c r="O18" s="70">
        <v>10</v>
      </c>
      <c r="Q18" s="87"/>
    </row>
    <row r="19" spans="1:17" s="29" customFormat="1" ht="21.95" customHeight="1" x14ac:dyDescent="0.2">
      <c r="A19" s="18" t="s">
        <v>47</v>
      </c>
      <c r="B19" s="90">
        <v>0</v>
      </c>
      <c r="C19" s="47">
        <v>1</v>
      </c>
      <c r="D19" s="41">
        <f t="shared" si="1"/>
        <v>0</v>
      </c>
      <c r="E19" s="39">
        <v>0</v>
      </c>
      <c r="F19" s="91">
        <v>1</v>
      </c>
      <c r="G19" s="41">
        <f t="shared" si="2"/>
        <v>0</v>
      </c>
      <c r="H19" s="34">
        <v>0</v>
      </c>
      <c r="I19" s="82">
        <v>0</v>
      </c>
      <c r="J19" s="83">
        <v>0</v>
      </c>
      <c r="K19" s="84">
        <f t="shared" ref="K19:K22" si="4">IF((E19+H19)&gt;0,(E19+H19)/B19,0)</f>
        <v>0</v>
      </c>
      <c r="L19" s="98">
        <f t="shared" si="3"/>
        <v>1</v>
      </c>
      <c r="M19" s="95">
        <v>21.44</v>
      </c>
      <c r="N19" s="39">
        <v>0</v>
      </c>
      <c r="O19" s="70">
        <v>1</v>
      </c>
      <c r="Q19" s="87"/>
    </row>
    <row r="20" spans="1:17" s="29" customFormat="1" ht="21.95" customHeight="1" x14ac:dyDescent="0.2">
      <c r="A20" s="18" t="s">
        <v>48</v>
      </c>
      <c r="B20" s="213">
        <v>0</v>
      </c>
      <c r="C20" s="43">
        <v>0</v>
      </c>
      <c r="D20" s="41">
        <f t="shared" si="1"/>
        <v>0</v>
      </c>
      <c r="E20" s="39">
        <v>0</v>
      </c>
      <c r="F20" s="91">
        <v>0</v>
      </c>
      <c r="G20" s="41">
        <f t="shared" si="2"/>
        <v>0</v>
      </c>
      <c r="H20" s="34">
        <v>0</v>
      </c>
      <c r="I20" s="82">
        <v>0</v>
      </c>
      <c r="J20" s="83">
        <v>0</v>
      </c>
      <c r="K20" s="84">
        <f t="shared" si="4"/>
        <v>0</v>
      </c>
      <c r="L20" s="33">
        <f t="shared" si="3"/>
        <v>0</v>
      </c>
      <c r="M20" s="95">
        <v>0</v>
      </c>
      <c r="N20" s="39">
        <v>0</v>
      </c>
      <c r="O20" s="70">
        <v>0</v>
      </c>
      <c r="Q20" s="87"/>
    </row>
    <row r="21" spans="1:17" s="29" customFormat="1" ht="21.95" customHeight="1" thickBot="1" x14ac:dyDescent="0.25">
      <c r="A21" s="49" t="s">
        <v>49</v>
      </c>
      <c r="B21" s="99">
        <v>18</v>
      </c>
      <c r="C21" s="100">
        <v>7</v>
      </c>
      <c r="D21" s="41">
        <f t="shared" si="1"/>
        <v>0.3888888888888889</v>
      </c>
      <c r="E21" s="101">
        <v>6</v>
      </c>
      <c r="F21" s="102">
        <v>3</v>
      </c>
      <c r="G21" s="88">
        <f>IF(E21&gt;0,F21/E21,0)</f>
        <v>0.5</v>
      </c>
      <c r="H21" s="92">
        <v>10</v>
      </c>
      <c r="I21" s="93">
        <v>2</v>
      </c>
      <c r="J21" s="89">
        <v>0</v>
      </c>
      <c r="K21" s="123">
        <f t="shared" si="4"/>
        <v>0.88888888888888884</v>
      </c>
      <c r="L21" s="88">
        <f t="shared" si="3"/>
        <v>0.7142857142857143</v>
      </c>
      <c r="M21" s="103">
        <v>19.75</v>
      </c>
      <c r="N21" s="101">
        <v>16</v>
      </c>
      <c r="O21" s="104">
        <v>5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193</v>
      </c>
      <c r="C22" s="74">
        <f>SUM(C6:C21)</f>
        <v>78</v>
      </c>
      <c r="D22" s="61">
        <f t="shared" ref="D22" si="5">C22/B22</f>
        <v>0.40414507772020725</v>
      </c>
      <c r="E22" s="59">
        <f>SUM(E6:E21)</f>
        <v>67</v>
      </c>
      <c r="F22" s="106">
        <f>SUM(F6:F21)</f>
        <v>27</v>
      </c>
      <c r="G22" s="61">
        <f t="shared" ref="G22" si="6">F22/E22</f>
        <v>0.40298507462686567</v>
      </c>
      <c r="H22" s="107">
        <f>SUM(H6:H21)</f>
        <v>88</v>
      </c>
      <c r="I22" s="108">
        <f>SUM(I6:I21)</f>
        <v>45</v>
      </c>
      <c r="J22" s="109">
        <f>SUM(J6:J21)</f>
        <v>0</v>
      </c>
      <c r="K22" s="110">
        <f t="shared" si="4"/>
        <v>0.80310880829015541</v>
      </c>
      <c r="L22" s="61">
        <f t="shared" si="3"/>
        <v>0.92307692307692313</v>
      </c>
      <c r="M22" s="111">
        <v>17.71875</v>
      </c>
      <c r="N22" s="59">
        <f>SUM(N6:N21)</f>
        <v>152</v>
      </c>
      <c r="O22" s="62">
        <f>SUM(O6:O21)</f>
        <v>65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66" t="s">
        <v>63</v>
      </c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8"/>
      <c r="Q24" s="112"/>
    </row>
    <row r="25" spans="1:17" s="29" customFormat="1" ht="12" customHeight="1" x14ac:dyDescent="0.25">
      <c r="A25" s="269"/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1"/>
      <c r="Q25" s="112"/>
    </row>
    <row r="26" spans="1:17" ht="6.75" customHeight="1" thickBot="1" x14ac:dyDescent="0.3">
      <c r="A26" s="259"/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1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zoomScale="75" zoomScaleNormal="75" workbookViewId="0">
      <selection activeCell="Q10" sqref="Q10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24" t="str">
        <f>+'1 In School Youth Part'!A1:N1</f>
        <v>TAB 7 - WIOA TITLE I PARTICIPANT SUMMARY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3"/>
    </row>
    <row r="2" spans="1:17" ht="21.95" customHeight="1" x14ac:dyDescent="0.2">
      <c r="A2" s="278" t="str">
        <f>'1 In School Youth Part'!$A$2</f>
        <v>FY26 QUARTER ENDING DECEMBER 31, 2025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2"/>
    </row>
    <row r="3" spans="1:17" ht="21.95" customHeight="1" thickBot="1" x14ac:dyDescent="0.25">
      <c r="A3" s="264" t="s">
        <v>64</v>
      </c>
      <c r="B3" s="265"/>
      <c r="C3" s="265"/>
      <c r="D3" s="265"/>
      <c r="E3" s="265"/>
      <c r="F3" s="265"/>
      <c r="G3" s="265"/>
      <c r="H3" s="265"/>
      <c r="I3" s="265"/>
      <c r="J3" s="265"/>
      <c r="K3" s="248"/>
      <c r="L3" s="248"/>
      <c r="M3" s="248"/>
      <c r="N3" s="248"/>
      <c r="O3" s="249"/>
    </row>
    <row r="4" spans="1:17" ht="25.5" customHeight="1" x14ac:dyDescent="0.2">
      <c r="A4" s="253" t="s">
        <v>18</v>
      </c>
      <c r="B4" s="277" t="s">
        <v>55</v>
      </c>
      <c r="C4" s="277"/>
      <c r="D4" s="263"/>
      <c r="E4" s="262" t="s">
        <v>56</v>
      </c>
      <c r="F4" s="275"/>
      <c r="G4" s="276"/>
      <c r="H4" s="262" t="s">
        <v>57</v>
      </c>
      <c r="I4" s="263"/>
      <c r="J4" s="76" t="s">
        <v>58</v>
      </c>
      <c r="K4" s="274" t="s">
        <v>59</v>
      </c>
      <c r="L4" s="263"/>
      <c r="M4" s="216" t="s">
        <v>60</v>
      </c>
      <c r="N4" s="262" t="s">
        <v>61</v>
      </c>
      <c r="O4" s="276"/>
    </row>
    <row r="5" spans="1:17" ht="30" customHeight="1" thickBot="1" x14ac:dyDescent="0.25">
      <c r="A5" s="254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23</v>
      </c>
      <c r="C6" s="80">
        <v>10</v>
      </c>
      <c r="D6" s="33">
        <f t="shared" ref="D6:D22" si="0">C6/B6</f>
        <v>0.43478260869565216</v>
      </c>
      <c r="E6" s="31">
        <v>13</v>
      </c>
      <c r="F6" s="81">
        <v>6</v>
      </c>
      <c r="G6" s="33">
        <f t="shared" ref="G6:G22" si="1">F6/E6</f>
        <v>0.46153846153846156</v>
      </c>
      <c r="H6" s="34">
        <v>5</v>
      </c>
      <c r="I6" s="82">
        <v>1</v>
      </c>
      <c r="J6" s="83">
        <v>0</v>
      </c>
      <c r="K6" s="121">
        <f>(E6+H6)/B6</f>
        <v>0.78260869565217395</v>
      </c>
      <c r="L6" s="33">
        <f>IF(C6&gt;0,(F6+I6-J6)/C6,0)</f>
        <v>0.7</v>
      </c>
      <c r="M6" s="85">
        <v>17.0833333333333</v>
      </c>
      <c r="N6" s="31">
        <v>14</v>
      </c>
      <c r="O6" s="86">
        <v>5</v>
      </c>
      <c r="Q6" s="87"/>
    </row>
    <row r="7" spans="1:17" s="29" customFormat="1" ht="21.95" customHeight="1" x14ac:dyDescent="0.2">
      <c r="A7" s="30" t="s">
        <v>35</v>
      </c>
      <c r="B7" s="79">
        <v>55</v>
      </c>
      <c r="C7" s="80">
        <v>22</v>
      </c>
      <c r="D7" s="88">
        <f t="shared" si="0"/>
        <v>0.4</v>
      </c>
      <c r="E7" s="31">
        <v>25</v>
      </c>
      <c r="F7" s="81">
        <v>2</v>
      </c>
      <c r="G7" s="33">
        <f t="shared" si="1"/>
        <v>0.08</v>
      </c>
      <c r="H7" s="34">
        <v>15</v>
      </c>
      <c r="I7" s="82">
        <v>4</v>
      </c>
      <c r="J7" s="89">
        <v>0</v>
      </c>
      <c r="K7" s="84">
        <f>(E7+H7)/B7</f>
        <v>0.72727272727272729</v>
      </c>
      <c r="L7" s="33">
        <f>IF(C7&gt;0,(F7+I7-J7)/C7,0)</f>
        <v>0.27272727272727271</v>
      </c>
      <c r="M7" s="85">
        <v>28.25</v>
      </c>
      <c r="N7" s="31">
        <v>34</v>
      </c>
      <c r="O7" s="86">
        <v>7</v>
      </c>
      <c r="Q7" s="87"/>
    </row>
    <row r="8" spans="1:17" s="29" customFormat="1" ht="21.95" customHeight="1" x14ac:dyDescent="0.2">
      <c r="A8" s="18" t="s">
        <v>36</v>
      </c>
      <c r="B8" s="90">
        <v>28</v>
      </c>
      <c r="C8" s="47">
        <v>7</v>
      </c>
      <c r="D8" s="41">
        <f t="shared" si="0"/>
        <v>0.25</v>
      </c>
      <c r="E8" s="39">
        <v>12</v>
      </c>
      <c r="F8" s="91">
        <v>6</v>
      </c>
      <c r="G8" s="88">
        <f t="shared" si="1"/>
        <v>0.5</v>
      </c>
      <c r="H8" s="92">
        <v>6</v>
      </c>
      <c r="I8" s="93">
        <v>0</v>
      </c>
      <c r="J8" s="94">
        <v>0</v>
      </c>
      <c r="K8" s="84">
        <f t="shared" ref="K8:K22" si="2">(E8+H8)/B8</f>
        <v>0.6428571428571429</v>
      </c>
      <c r="L8" s="33">
        <f t="shared" ref="L8:L22" si="3">IF(C8&gt;0,(F8+I8-J8)/C8,0)</f>
        <v>0.8571428571428571</v>
      </c>
      <c r="M8" s="95">
        <v>17.0833333333333</v>
      </c>
      <c r="N8" s="39">
        <v>18</v>
      </c>
      <c r="O8" s="70">
        <v>6</v>
      </c>
    </row>
    <row r="9" spans="1:17" s="29" customFormat="1" ht="21.95" customHeight="1" x14ac:dyDescent="0.2">
      <c r="A9" s="18" t="s">
        <v>37</v>
      </c>
      <c r="B9" s="90">
        <v>52</v>
      </c>
      <c r="C9" s="47">
        <v>37</v>
      </c>
      <c r="D9" s="41">
        <f t="shared" si="0"/>
        <v>0.71153846153846156</v>
      </c>
      <c r="E9" s="39">
        <v>30</v>
      </c>
      <c r="F9" s="91">
        <v>6</v>
      </c>
      <c r="G9" s="41">
        <f t="shared" si="1"/>
        <v>0.2</v>
      </c>
      <c r="H9" s="42">
        <v>12</v>
      </c>
      <c r="I9" s="48">
        <v>0</v>
      </c>
      <c r="J9" s="94">
        <v>0</v>
      </c>
      <c r="K9" s="84">
        <f t="shared" si="2"/>
        <v>0.80769230769230771</v>
      </c>
      <c r="L9" s="33">
        <f t="shared" si="3"/>
        <v>0.16216216216216217</v>
      </c>
      <c r="M9" s="95">
        <v>19</v>
      </c>
      <c r="N9" s="39">
        <v>37</v>
      </c>
      <c r="O9" s="70">
        <v>8</v>
      </c>
      <c r="Q9" s="87"/>
    </row>
    <row r="10" spans="1:17" s="29" customFormat="1" ht="21.95" customHeight="1" x14ac:dyDescent="0.2">
      <c r="A10" s="18" t="s">
        <v>38</v>
      </c>
      <c r="B10" s="90">
        <v>30</v>
      </c>
      <c r="C10" s="47">
        <v>24</v>
      </c>
      <c r="D10" s="41">
        <f t="shared" si="0"/>
        <v>0.8</v>
      </c>
      <c r="E10" s="39">
        <v>20</v>
      </c>
      <c r="F10" s="91">
        <v>9</v>
      </c>
      <c r="G10" s="41">
        <f t="shared" si="1"/>
        <v>0.45</v>
      </c>
      <c r="H10" s="42">
        <v>4</v>
      </c>
      <c r="I10" s="48">
        <v>6</v>
      </c>
      <c r="J10" s="94">
        <v>3</v>
      </c>
      <c r="K10" s="84">
        <f t="shared" si="2"/>
        <v>0.8</v>
      </c>
      <c r="L10" s="33">
        <f t="shared" si="3"/>
        <v>0.5</v>
      </c>
      <c r="M10" s="95">
        <v>19.293749999999999</v>
      </c>
      <c r="N10" s="39">
        <v>14</v>
      </c>
      <c r="O10" s="70">
        <v>16</v>
      </c>
      <c r="Q10" s="87"/>
    </row>
    <row r="11" spans="1:17" s="29" customFormat="1" ht="21.95" customHeight="1" x14ac:dyDescent="0.2">
      <c r="A11" s="18" t="s">
        <v>39</v>
      </c>
      <c r="B11" s="90">
        <v>70</v>
      </c>
      <c r="C11" s="47">
        <v>30</v>
      </c>
      <c r="D11" s="41">
        <f t="shared" si="0"/>
        <v>0.42857142857142855</v>
      </c>
      <c r="E11" s="39">
        <v>50</v>
      </c>
      <c r="F11" s="91">
        <v>18</v>
      </c>
      <c r="G11" s="122">
        <f t="shared" si="1"/>
        <v>0.36</v>
      </c>
      <c r="H11" s="96">
        <v>12</v>
      </c>
      <c r="I11" s="97">
        <v>2</v>
      </c>
      <c r="J11" s="94">
        <v>0</v>
      </c>
      <c r="K11" s="84">
        <f t="shared" si="2"/>
        <v>0.88571428571428568</v>
      </c>
      <c r="L11" s="33">
        <f t="shared" si="3"/>
        <v>0.66666666666666663</v>
      </c>
      <c r="M11" s="95">
        <v>19.3472222222222</v>
      </c>
      <c r="N11" s="39">
        <v>0</v>
      </c>
      <c r="O11" s="70">
        <v>26</v>
      </c>
      <c r="Q11" s="87"/>
    </row>
    <row r="12" spans="1:17" s="29" customFormat="1" ht="21.95" customHeight="1" x14ac:dyDescent="0.2">
      <c r="A12" s="18" t="s">
        <v>40</v>
      </c>
      <c r="B12" s="90">
        <v>35</v>
      </c>
      <c r="C12" s="47">
        <v>11</v>
      </c>
      <c r="D12" s="41">
        <f t="shared" si="0"/>
        <v>0.31428571428571428</v>
      </c>
      <c r="E12" s="39">
        <v>15</v>
      </c>
      <c r="F12" s="91">
        <v>1</v>
      </c>
      <c r="G12" s="41">
        <f t="shared" si="1"/>
        <v>6.6666666666666666E-2</v>
      </c>
      <c r="H12" s="42">
        <v>5</v>
      </c>
      <c r="I12" s="48">
        <v>0</v>
      </c>
      <c r="J12" s="94">
        <v>0</v>
      </c>
      <c r="K12" s="84">
        <f t="shared" si="2"/>
        <v>0.5714285714285714</v>
      </c>
      <c r="L12" s="33">
        <f t="shared" si="3"/>
        <v>9.0909090909090912E-2</v>
      </c>
      <c r="M12" s="95">
        <v>20</v>
      </c>
      <c r="N12" s="39">
        <v>30</v>
      </c>
      <c r="O12" s="70">
        <v>1</v>
      </c>
      <c r="Q12" s="87"/>
    </row>
    <row r="13" spans="1:17" s="29" customFormat="1" ht="21.95" customHeight="1" x14ac:dyDescent="0.2">
      <c r="A13" s="18" t="s">
        <v>41</v>
      </c>
      <c r="B13" s="90">
        <v>30</v>
      </c>
      <c r="C13" s="47">
        <v>2</v>
      </c>
      <c r="D13" s="41">
        <f t="shared" si="0"/>
        <v>6.6666666666666666E-2</v>
      </c>
      <c r="E13" s="39">
        <v>17</v>
      </c>
      <c r="F13" s="91">
        <v>0</v>
      </c>
      <c r="G13" s="88">
        <f t="shared" si="1"/>
        <v>0</v>
      </c>
      <c r="H13" s="92">
        <v>7</v>
      </c>
      <c r="I13" s="93">
        <v>0</v>
      </c>
      <c r="J13" s="94">
        <v>0</v>
      </c>
      <c r="K13" s="84">
        <f t="shared" si="2"/>
        <v>0.8</v>
      </c>
      <c r="L13" s="33">
        <f t="shared" si="3"/>
        <v>0</v>
      </c>
      <c r="M13" s="95"/>
      <c r="N13" s="39">
        <v>22</v>
      </c>
      <c r="O13" s="70">
        <v>1</v>
      </c>
      <c r="Q13" s="87"/>
    </row>
    <row r="14" spans="1:17" s="29" customFormat="1" ht="21.95" customHeight="1" x14ac:dyDescent="0.2">
      <c r="A14" s="18" t="s">
        <v>42</v>
      </c>
      <c r="B14" s="90">
        <v>60</v>
      </c>
      <c r="C14" s="47">
        <v>8</v>
      </c>
      <c r="D14" s="41">
        <f t="shared" si="0"/>
        <v>0.13333333333333333</v>
      </c>
      <c r="E14" s="39">
        <v>30</v>
      </c>
      <c r="F14" s="91">
        <v>2</v>
      </c>
      <c r="G14" s="41">
        <f t="shared" si="1"/>
        <v>6.6666666666666666E-2</v>
      </c>
      <c r="H14" s="42">
        <v>20</v>
      </c>
      <c r="I14" s="48">
        <v>0</v>
      </c>
      <c r="J14" s="94">
        <v>0</v>
      </c>
      <c r="K14" s="84">
        <f t="shared" si="2"/>
        <v>0.83333333333333337</v>
      </c>
      <c r="L14" s="33">
        <f t="shared" si="3"/>
        <v>0.25</v>
      </c>
      <c r="M14" s="95">
        <v>18.25</v>
      </c>
      <c r="N14" s="39">
        <v>45</v>
      </c>
      <c r="O14" s="70">
        <v>5</v>
      </c>
      <c r="Q14" s="87"/>
    </row>
    <row r="15" spans="1:17" s="29" customFormat="1" ht="21.95" customHeight="1" x14ac:dyDescent="0.2">
      <c r="A15" s="18" t="s">
        <v>43</v>
      </c>
      <c r="B15" s="90">
        <v>170</v>
      </c>
      <c r="C15" s="47">
        <v>103</v>
      </c>
      <c r="D15" s="41">
        <f t="shared" si="0"/>
        <v>0.60588235294117643</v>
      </c>
      <c r="E15" s="39">
        <v>91</v>
      </c>
      <c r="F15" s="91">
        <v>19</v>
      </c>
      <c r="G15" s="41">
        <f t="shared" si="1"/>
        <v>0.2087912087912088</v>
      </c>
      <c r="H15" s="42">
        <v>42</v>
      </c>
      <c r="I15" s="48">
        <v>16</v>
      </c>
      <c r="J15" s="94">
        <v>1</v>
      </c>
      <c r="K15" s="84">
        <f t="shared" si="2"/>
        <v>0.78235294117647058</v>
      </c>
      <c r="L15" s="33">
        <f t="shared" si="3"/>
        <v>0.3300970873786408</v>
      </c>
      <c r="M15" s="95">
        <v>17.336315789473701</v>
      </c>
      <c r="N15" s="39">
        <v>115</v>
      </c>
      <c r="O15" s="70">
        <v>46</v>
      </c>
      <c r="Q15" s="87"/>
    </row>
    <row r="16" spans="1:17" s="29" customFormat="1" ht="21.95" customHeight="1" x14ac:dyDescent="0.2">
      <c r="A16" s="18" t="s">
        <v>44</v>
      </c>
      <c r="B16" s="90">
        <v>29</v>
      </c>
      <c r="C16" s="47">
        <v>14</v>
      </c>
      <c r="D16" s="41">
        <f t="shared" si="0"/>
        <v>0.48275862068965519</v>
      </c>
      <c r="E16" s="39">
        <v>19</v>
      </c>
      <c r="F16" s="91">
        <v>5</v>
      </c>
      <c r="G16" s="41">
        <f t="shared" si="1"/>
        <v>0.26315789473684209</v>
      </c>
      <c r="H16" s="42">
        <v>1</v>
      </c>
      <c r="I16" s="48">
        <v>0</v>
      </c>
      <c r="J16" s="94">
        <v>0</v>
      </c>
      <c r="K16" s="84">
        <f t="shared" si="2"/>
        <v>0.68965517241379315</v>
      </c>
      <c r="L16" s="33">
        <f t="shared" si="3"/>
        <v>0.35714285714285715</v>
      </c>
      <c r="M16" s="95">
        <v>22.443692307692299</v>
      </c>
      <c r="N16" s="39">
        <v>19</v>
      </c>
      <c r="O16" s="70">
        <v>5</v>
      </c>
      <c r="Q16" s="87"/>
    </row>
    <row r="17" spans="1:17" s="29" customFormat="1" ht="21.95" customHeight="1" x14ac:dyDescent="0.2">
      <c r="A17" s="18" t="s">
        <v>45</v>
      </c>
      <c r="B17" s="90">
        <v>25</v>
      </c>
      <c r="C17" s="47">
        <v>7</v>
      </c>
      <c r="D17" s="41">
        <f t="shared" si="0"/>
        <v>0.28000000000000003</v>
      </c>
      <c r="E17" s="39">
        <v>12</v>
      </c>
      <c r="F17" s="91">
        <v>2</v>
      </c>
      <c r="G17" s="41">
        <f t="shared" si="1"/>
        <v>0.16666666666666666</v>
      </c>
      <c r="H17" s="42">
        <v>6</v>
      </c>
      <c r="I17" s="48">
        <v>1</v>
      </c>
      <c r="J17" s="94">
        <v>0</v>
      </c>
      <c r="K17" s="84">
        <f t="shared" si="2"/>
        <v>0.72</v>
      </c>
      <c r="L17" s="33">
        <f t="shared" si="3"/>
        <v>0.42857142857142855</v>
      </c>
      <c r="M17" s="95">
        <v>25.71</v>
      </c>
      <c r="N17" s="39">
        <v>19</v>
      </c>
      <c r="O17" s="70">
        <v>1</v>
      </c>
      <c r="Q17" s="87"/>
    </row>
    <row r="18" spans="1:17" s="29" customFormat="1" ht="21.95" customHeight="1" x14ac:dyDescent="0.2">
      <c r="A18" s="18" t="s">
        <v>46</v>
      </c>
      <c r="B18" s="90">
        <v>60</v>
      </c>
      <c r="C18" s="47">
        <v>45</v>
      </c>
      <c r="D18" s="41">
        <f t="shared" si="0"/>
        <v>0.75</v>
      </c>
      <c r="E18" s="39">
        <v>35</v>
      </c>
      <c r="F18" s="91">
        <v>23</v>
      </c>
      <c r="G18" s="41">
        <f t="shared" si="1"/>
        <v>0.65714285714285714</v>
      </c>
      <c r="H18" s="42">
        <v>25</v>
      </c>
      <c r="I18" s="48">
        <v>9</v>
      </c>
      <c r="J18" s="94">
        <v>0</v>
      </c>
      <c r="K18" s="84">
        <f t="shared" si="2"/>
        <v>1</v>
      </c>
      <c r="L18" s="33">
        <f t="shared" si="3"/>
        <v>0.71111111111111114</v>
      </c>
      <c r="M18" s="95">
        <v>19.652173913043502</v>
      </c>
      <c r="N18" s="39">
        <v>55</v>
      </c>
      <c r="O18" s="70">
        <v>28</v>
      </c>
      <c r="Q18" s="87"/>
    </row>
    <row r="19" spans="1:17" s="29" customFormat="1" ht="21.95" customHeight="1" x14ac:dyDescent="0.2">
      <c r="A19" s="18" t="s">
        <v>47</v>
      </c>
      <c r="B19" s="90">
        <v>60</v>
      </c>
      <c r="C19" s="47">
        <v>13</v>
      </c>
      <c r="D19" s="41">
        <f t="shared" si="0"/>
        <v>0.21666666666666667</v>
      </c>
      <c r="E19" s="39">
        <v>20</v>
      </c>
      <c r="F19" s="91">
        <v>9</v>
      </c>
      <c r="G19" s="33">
        <f t="shared" si="1"/>
        <v>0.45</v>
      </c>
      <c r="H19" s="34">
        <v>25</v>
      </c>
      <c r="I19" s="82">
        <v>1</v>
      </c>
      <c r="J19" s="83">
        <v>0</v>
      </c>
      <c r="K19" s="84">
        <f t="shared" si="2"/>
        <v>0.75</v>
      </c>
      <c r="L19" s="33">
        <f t="shared" si="3"/>
        <v>0.76923076923076927</v>
      </c>
      <c r="M19" s="95">
        <v>17.9166666666667</v>
      </c>
      <c r="N19" s="39">
        <v>36</v>
      </c>
      <c r="O19" s="70">
        <v>4</v>
      </c>
      <c r="Q19" s="87"/>
    </row>
    <row r="20" spans="1:17" s="29" customFormat="1" ht="21.95" customHeight="1" x14ac:dyDescent="0.2">
      <c r="A20" s="18" t="s">
        <v>48</v>
      </c>
      <c r="B20" s="90">
        <v>41</v>
      </c>
      <c r="C20" s="47">
        <v>18</v>
      </c>
      <c r="D20" s="41">
        <f t="shared" si="0"/>
        <v>0.43902439024390244</v>
      </c>
      <c r="E20" s="39">
        <v>21</v>
      </c>
      <c r="F20" s="91">
        <v>9</v>
      </c>
      <c r="G20" s="33">
        <f t="shared" si="1"/>
        <v>0.42857142857142855</v>
      </c>
      <c r="H20" s="34">
        <v>14</v>
      </c>
      <c r="I20" s="82">
        <v>0</v>
      </c>
      <c r="J20" s="83">
        <v>2</v>
      </c>
      <c r="K20" s="84">
        <f t="shared" si="2"/>
        <v>0.85365853658536583</v>
      </c>
      <c r="L20" s="33">
        <f t="shared" si="3"/>
        <v>0.3888888888888889</v>
      </c>
      <c r="M20" s="95">
        <v>17.25</v>
      </c>
      <c r="N20" s="39">
        <v>33</v>
      </c>
      <c r="O20" s="70">
        <v>10</v>
      </c>
      <c r="Q20" s="87"/>
    </row>
    <row r="21" spans="1:17" s="29" customFormat="1" ht="21.95" customHeight="1" thickBot="1" x14ac:dyDescent="0.25">
      <c r="A21" s="49" t="s">
        <v>49</v>
      </c>
      <c r="B21" s="99">
        <v>74</v>
      </c>
      <c r="C21" s="100">
        <v>27</v>
      </c>
      <c r="D21" s="52">
        <f t="shared" si="0"/>
        <v>0.36486486486486486</v>
      </c>
      <c r="E21" s="101">
        <v>34</v>
      </c>
      <c r="F21" s="102">
        <v>12</v>
      </c>
      <c r="G21" s="88">
        <f t="shared" si="1"/>
        <v>0.35294117647058826</v>
      </c>
      <c r="H21" s="92">
        <v>30</v>
      </c>
      <c r="I21" s="93">
        <v>2</v>
      </c>
      <c r="J21" s="89">
        <v>1</v>
      </c>
      <c r="K21" s="123">
        <f t="shared" si="2"/>
        <v>0.86486486486486491</v>
      </c>
      <c r="L21" s="88">
        <f t="shared" si="3"/>
        <v>0.48148148148148145</v>
      </c>
      <c r="M21" s="103">
        <v>19.7083333333333</v>
      </c>
      <c r="N21" s="101">
        <v>65</v>
      </c>
      <c r="O21" s="104">
        <v>13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842</v>
      </c>
      <c r="C22" s="74">
        <f>SUM(C6:C21)</f>
        <v>378</v>
      </c>
      <c r="D22" s="61">
        <f t="shared" si="0"/>
        <v>0.44893111638954869</v>
      </c>
      <c r="E22" s="59">
        <f>SUM(E6:E21)</f>
        <v>444</v>
      </c>
      <c r="F22" s="106">
        <f>SUM(F6:F21)</f>
        <v>129</v>
      </c>
      <c r="G22" s="61">
        <f t="shared" si="1"/>
        <v>0.29054054054054052</v>
      </c>
      <c r="H22" s="107">
        <f>SUM(H6:H21)</f>
        <v>229</v>
      </c>
      <c r="I22" s="108">
        <f>SUM(I6:I21)</f>
        <v>42</v>
      </c>
      <c r="J22" s="109">
        <f>SUM(J6:J21)</f>
        <v>7</v>
      </c>
      <c r="K22" s="110">
        <f t="shared" si="2"/>
        <v>0.79928741092636579</v>
      </c>
      <c r="L22" s="61">
        <f t="shared" si="3"/>
        <v>0.43386243386243384</v>
      </c>
      <c r="M22" s="111">
        <v>19.004909855769199</v>
      </c>
      <c r="N22" s="59">
        <f>SUM(N6:N21)</f>
        <v>556</v>
      </c>
      <c r="O22" s="62">
        <f>SUM(O6:O21)</f>
        <v>182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69" t="s">
        <v>63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1"/>
      <c r="Q24" s="112"/>
    </row>
    <row r="25" spans="1:17" s="29" customFormat="1" ht="12" customHeight="1" x14ac:dyDescent="0.25">
      <c r="A25" s="269"/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1"/>
      <c r="Q25" s="112"/>
    </row>
    <row r="26" spans="1:17" ht="6.75" customHeight="1" thickBot="1" x14ac:dyDescent="0.3">
      <c r="A26" s="259"/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1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zoomScale="75" zoomScaleNormal="75" workbookViewId="0">
      <selection activeCell="C7" sqref="C7"/>
    </sheetView>
  </sheetViews>
  <sheetFormatPr defaultColWidth="9.140625" defaultRowHeight="12.75" x14ac:dyDescent="0.2"/>
  <cols>
    <col min="1" max="1" width="19.140625" style="1" customWidth="1"/>
    <col min="2" max="2" width="8.57031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24" t="str">
        <f>+'1 In School Youth Part'!A1:N1</f>
        <v>TAB 7 - WIOA TITLE I PARTICIPANT SUMMARY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3"/>
    </row>
    <row r="2" spans="1:17" ht="21.95" customHeight="1" x14ac:dyDescent="0.2">
      <c r="A2" s="278" t="str">
        <f>'1 In School Youth Part'!$A$2</f>
        <v>FY26 QUARTER ENDING DECEMBER 31, 2025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2"/>
    </row>
    <row r="3" spans="1:17" ht="21.95" customHeight="1" thickBot="1" x14ac:dyDescent="0.25">
      <c r="A3" s="264" t="s">
        <v>65</v>
      </c>
      <c r="B3" s="265"/>
      <c r="C3" s="265"/>
      <c r="D3" s="265"/>
      <c r="E3" s="265"/>
      <c r="F3" s="265"/>
      <c r="G3" s="265"/>
      <c r="H3" s="265"/>
      <c r="I3" s="265"/>
      <c r="J3" s="265"/>
      <c r="K3" s="248"/>
      <c r="L3" s="248"/>
      <c r="M3" s="248"/>
      <c r="N3" s="248"/>
      <c r="O3" s="249"/>
    </row>
    <row r="4" spans="1:17" ht="25.5" customHeight="1" x14ac:dyDescent="0.2">
      <c r="A4" s="218" t="str">
        <f>'1 In School Youth Part'!$A$4</f>
        <v>WORKFORCE AREA</v>
      </c>
      <c r="B4" s="277" t="s">
        <v>55</v>
      </c>
      <c r="C4" s="277"/>
      <c r="D4" s="263"/>
      <c r="E4" s="262" t="s">
        <v>56</v>
      </c>
      <c r="F4" s="275"/>
      <c r="G4" s="276"/>
      <c r="H4" s="262" t="s">
        <v>57</v>
      </c>
      <c r="I4" s="263"/>
      <c r="J4" s="76" t="s">
        <v>58</v>
      </c>
      <c r="K4" s="274" t="s">
        <v>59</v>
      </c>
      <c r="L4" s="263"/>
      <c r="M4" s="216" t="s">
        <v>60</v>
      </c>
      <c r="N4" s="262" t="s">
        <v>61</v>
      </c>
      <c r="O4" s="276"/>
    </row>
    <row r="5" spans="1:17" ht="30" customHeight="1" thickBot="1" x14ac:dyDescent="0.25">
      <c r="A5" s="219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124">
        <f>+'4 In School Youth Exits'!B6+'5 Out School Youth Exits'!B6</f>
        <v>23</v>
      </c>
      <c r="C6" s="125">
        <f>+'4 In School Youth Exits'!C6+'5 Out School Youth Exits'!C6</f>
        <v>10</v>
      </c>
      <c r="D6" s="33">
        <f t="shared" ref="D6:D22" si="0">C6/B6</f>
        <v>0.43478260869565216</v>
      </c>
      <c r="E6" s="126">
        <f>+'4 In School Youth Exits'!E6+'5 Out School Youth Exits'!E6</f>
        <v>13</v>
      </c>
      <c r="F6" s="126">
        <f>+'4 In School Youth Exits'!F6+'5 Out School Youth Exits'!F6</f>
        <v>6</v>
      </c>
      <c r="G6" s="33">
        <f t="shared" ref="G6:G22" si="1">F6/E6</f>
        <v>0.46153846153846156</v>
      </c>
      <c r="H6" s="126">
        <f>+'4 In School Youth Exits'!H6+'5 Out School Youth Exits'!H6</f>
        <v>5</v>
      </c>
      <c r="I6" s="127">
        <f>+'4 In School Youth Exits'!I6+'5 Out School Youth Exits'!I6</f>
        <v>1</v>
      </c>
      <c r="J6" s="128">
        <f>+'4 In School Youth Exits'!J6+'5 Out School Youth Exits'!J6</f>
        <v>0</v>
      </c>
      <c r="K6" s="129">
        <f>(E6+H6)/B6</f>
        <v>0.78260869565217395</v>
      </c>
      <c r="L6" s="33">
        <f>IF(C6&gt;0,(F6+I6-J6)/C6,0)</f>
        <v>0.7</v>
      </c>
      <c r="M6" s="130">
        <v>17.0833333333333</v>
      </c>
      <c r="N6" s="126">
        <f>+'4 In School Youth Exits'!N6+'5 Out School Youth Exits'!N6</f>
        <v>14</v>
      </c>
      <c r="O6" s="127">
        <f>+'4 In School Youth Exits'!O6+'5 Out School Youth Exits'!O6</f>
        <v>5</v>
      </c>
      <c r="Q6" s="87"/>
    </row>
    <row r="7" spans="1:17" s="29" customFormat="1" ht="21.95" customHeight="1" x14ac:dyDescent="0.2">
      <c r="A7" s="30" t="s">
        <v>35</v>
      </c>
      <c r="B7" s="79">
        <f>+'4 In School Youth Exits'!B7+'5 Out School Youth Exits'!B7</f>
        <v>55</v>
      </c>
      <c r="C7" s="126">
        <f>+'4 In School Youth Exits'!C7+'5 Out School Youth Exits'!C7</f>
        <v>23</v>
      </c>
      <c r="D7" s="88">
        <f t="shared" si="0"/>
        <v>0.41818181818181815</v>
      </c>
      <c r="E7" s="126">
        <f>+'4 In School Youth Exits'!E7+'5 Out School Youth Exits'!E7</f>
        <v>25</v>
      </c>
      <c r="F7" s="126">
        <f>+'4 In School Youth Exits'!F7+'5 Out School Youth Exits'!F7</f>
        <v>2</v>
      </c>
      <c r="G7" s="33">
        <f t="shared" si="1"/>
        <v>0.08</v>
      </c>
      <c r="H7" s="126">
        <f>+'4 In School Youth Exits'!H7+'5 Out School Youth Exits'!H7</f>
        <v>15</v>
      </c>
      <c r="I7" s="131">
        <f>+'4 In School Youth Exits'!I7+'5 Out School Youth Exits'!I7</f>
        <v>4</v>
      </c>
      <c r="J7" s="132">
        <f>+'4 In School Youth Exits'!J7+'5 Out School Youth Exits'!J7</f>
        <v>0</v>
      </c>
      <c r="K7" s="84">
        <f t="shared" ref="K7:K22" si="2">(E7+H7)/B7</f>
        <v>0.72727272727272729</v>
      </c>
      <c r="L7" s="33">
        <f t="shared" ref="L7:L22" si="3">IF(C7&gt;0,(F7+I7-J7)/C7,0)</f>
        <v>0.2608695652173913</v>
      </c>
      <c r="M7" s="130">
        <v>28.25</v>
      </c>
      <c r="N7" s="126">
        <f>+'4 In School Youth Exits'!N7+'5 Out School Youth Exits'!N7</f>
        <v>34</v>
      </c>
      <c r="O7" s="131">
        <f>+'4 In School Youth Exits'!O7+'5 Out School Youth Exits'!O7</f>
        <v>7</v>
      </c>
      <c r="Q7" s="87"/>
    </row>
    <row r="8" spans="1:17" s="29" customFormat="1" ht="21.95" customHeight="1" x14ac:dyDescent="0.2">
      <c r="A8" s="18" t="s">
        <v>36</v>
      </c>
      <c r="B8" s="79">
        <f>+'4 In School Youth Exits'!B8+'5 Out School Youth Exits'!B8</f>
        <v>28</v>
      </c>
      <c r="C8" s="126">
        <f>+'4 In School Youth Exits'!C8+'5 Out School Youth Exits'!C8</f>
        <v>7</v>
      </c>
      <c r="D8" s="41">
        <f t="shared" si="0"/>
        <v>0.25</v>
      </c>
      <c r="E8" s="126">
        <f>+'4 In School Youth Exits'!E8+'5 Out School Youth Exits'!E8</f>
        <v>12</v>
      </c>
      <c r="F8" s="126">
        <f>+'4 In School Youth Exits'!F8+'5 Out School Youth Exits'!F8</f>
        <v>6</v>
      </c>
      <c r="G8" s="88">
        <f t="shared" si="1"/>
        <v>0.5</v>
      </c>
      <c r="H8" s="126">
        <f>+'4 In School Youth Exits'!H8+'5 Out School Youth Exits'!H8</f>
        <v>6</v>
      </c>
      <c r="I8" s="131">
        <f>+'4 In School Youth Exits'!I8+'5 Out School Youth Exits'!I8</f>
        <v>0</v>
      </c>
      <c r="J8" s="132">
        <f>+'4 In School Youth Exits'!J8+'5 Out School Youth Exits'!J8</f>
        <v>0</v>
      </c>
      <c r="K8" s="84">
        <f t="shared" si="2"/>
        <v>0.6428571428571429</v>
      </c>
      <c r="L8" s="33">
        <f t="shared" si="3"/>
        <v>0.8571428571428571</v>
      </c>
      <c r="M8" s="130">
        <v>17.0833333333333</v>
      </c>
      <c r="N8" s="126">
        <f>+'4 In School Youth Exits'!N8+'5 Out School Youth Exits'!N8</f>
        <v>18</v>
      </c>
      <c r="O8" s="131">
        <f>+'4 In School Youth Exits'!O8+'5 Out School Youth Exits'!O8</f>
        <v>6</v>
      </c>
    </row>
    <row r="9" spans="1:17" s="29" customFormat="1" ht="21.95" customHeight="1" x14ac:dyDescent="0.2">
      <c r="A9" s="18" t="s">
        <v>37</v>
      </c>
      <c r="B9" s="79">
        <f>+'4 In School Youth Exits'!B9+'5 Out School Youth Exits'!B9</f>
        <v>52</v>
      </c>
      <c r="C9" s="126">
        <f>+'4 In School Youth Exits'!C9+'5 Out School Youth Exits'!C9</f>
        <v>37</v>
      </c>
      <c r="D9" s="41">
        <f t="shared" si="0"/>
        <v>0.71153846153846156</v>
      </c>
      <c r="E9" s="126">
        <f>+'4 In School Youth Exits'!E9+'5 Out School Youth Exits'!E9</f>
        <v>30</v>
      </c>
      <c r="F9" s="126">
        <f>+'4 In School Youth Exits'!F9+'5 Out School Youth Exits'!F9</f>
        <v>6</v>
      </c>
      <c r="G9" s="41">
        <f t="shared" si="1"/>
        <v>0.2</v>
      </c>
      <c r="H9" s="126">
        <f>+'4 In School Youth Exits'!H9+'5 Out School Youth Exits'!H9</f>
        <v>12</v>
      </c>
      <c r="I9" s="131">
        <f>+'4 In School Youth Exits'!I9+'5 Out School Youth Exits'!I9</f>
        <v>0</v>
      </c>
      <c r="J9" s="132">
        <f>+'4 In School Youth Exits'!J9+'5 Out School Youth Exits'!J9</f>
        <v>0</v>
      </c>
      <c r="K9" s="84">
        <f t="shared" si="2"/>
        <v>0.80769230769230771</v>
      </c>
      <c r="L9" s="33">
        <f t="shared" si="3"/>
        <v>0.16216216216216217</v>
      </c>
      <c r="M9" s="130">
        <v>19</v>
      </c>
      <c r="N9" s="126">
        <f>+'4 In School Youth Exits'!N9+'5 Out School Youth Exits'!N9</f>
        <v>37</v>
      </c>
      <c r="O9" s="131">
        <f>+'4 In School Youth Exits'!O9+'5 Out School Youth Exits'!O9</f>
        <v>8</v>
      </c>
      <c r="Q9" s="87"/>
    </row>
    <row r="10" spans="1:17" s="29" customFormat="1" ht="21.95" customHeight="1" x14ac:dyDescent="0.2">
      <c r="A10" s="18" t="s">
        <v>38</v>
      </c>
      <c r="B10" s="79">
        <f>+'4 In School Youth Exits'!B10+'5 Out School Youth Exits'!B10</f>
        <v>30</v>
      </c>
      <c r="C10" s="126">
        <f>+'4 In School Youth Exits'!C10+'5 Out School Youth Exits'!C10</f>
        <v>24</v>
      </c>
      <c r="D10" s="41">
        <f t="shared" si="0"/>
        <v>0.8</v>
      </c>
      <c r="E10" s="126">
        <f>+'4 In School Youth Exits'!E10+'5 Out School Youth Exits'!E10</f>
        <v>20</v>
      </c>
      <c r="F10" s="126">
        <f>+'4 In School Youth Exits'!F10+'5 Out School Youth Exits'!F10</f>
        <v>9</v>
      </c>
      <c r="G10" s="41">
        <f t="shared" si="1"/>
        <v>0.45</v>
      </c>
      <c r="H10" s="126">
        <f>+'4 In School Youth Exits'!H10+'5 Out School Youth Exits'!H10</f>
        <v>4</v>
      </c>
      <c r="I10" s="131">
        <f>+'4 In School Youth Exits'!I10+'5 Out School Youth Exits'!I10</f>
        <v>6</v>
      </c>
      <c r="J10" s="132">
        <f>+'4 In School Youth Exits'!J10+'5 Out School Youth Exits'!J10</f>
        <v>3</v>
      </c>
      <c r="K10" s="84">
        <f t="shared" si="2"/>
        <v>0.8</v>
      </c>
      <c r="L10" s="33">
        <f t="shared" si="3"/>
        <v>0.5</v>
      </c>
      <c r="M10" s="130">
        <v>19.293749999999999</v>
      </c>
      <c r="N10" s="126">
        <f>+'4 In School Youth Exits'!N10+'5 Out School Youth Exits'!N10</f>
        <v>14</v>
      </c>
      <c r="O10" s="131">
        <f>+'4 In School Youth Exits'!O10+'5 Out School Youth Exits'!O10</f>
        <v>16</v>
      </c>
      <c r="Q10" s="87"/>
    </row>
    <row r="11" spans="1:17" s="29" customFormat="1" ht="21.95" customHeight="1" x14ac:dyDescent="0.2">
      <c r="A11" s="18" t="s">
        <v>39</v>
      </c>
      <c r="B11" s="79">
        <f>+'4 In School Youth Exits'!B11+'5 Out School Youth Exits'!B11</f>
        <v>70</v>
      </c>
      <c r="C11" s="126">
        <f>+'4 In School Youth Exits'!C11+'5 Out School Youth Exits'!C11</f>
        <v>30</v>
      </c>
      <c r="D11" s="41">
        <f t="shared" si="0"/>
        <v>0.42857142857142855</v>
      </c>
      <c r="E11" s="126">
        <f>+'4 In School Youth Exits'!E11+'5 Out School Youth Exits'!E11</f>
        <v>50</v>
      </c>
      <c r="F11" s="126">
        <f>+'4 In School Youth Exits'!F11+'5 Out School Youth Exits'!F11</f>
        <v>18</v>
      </c>
      <c r="G11" s="122">
        <f t="shared" si="1"/>
        <v>0.36</v>
      </c>
      <c r="H11" s="126">
        <f>+'4 In School Youth Exits'!H11+'5 Out School Youth Exits'!H11</f>
        <v>12</v>
      </c>
      <c r="I11" s="131">
        <f>+'4 In School Youth Exits'!I11+'5 Out School Youth Exits'!I11</f>
        <v>2</v>
      </c>
      <c r="J11" s="132">
        <f>+'4 In School Youth Exits'!J11+'5 Out School Youth Exits'!J11</f>
        <v>0</v>
      </c>
      <c r="K11" s="84">
        <f t="shared" si="2"/>
        <v>0.88571428571428568</v>
      </c>
      <c r="L11" s="33">
        <f t="shared" si="3"/>
        <v>0.66666666666666663</v>
      </c>
      <c r="M11" s="130">
        <v>19.3472222222222</v>
      </c>
      <c r="N11" s="126">
        <f>+'4 In School Youth Exits'!N11+'5 Out School Youth Exits'!N11</f>
        <v>0</v>
      </c>
      <c r="O11" s="131">
        <f>+'4 In School Youth Exits'!O11+'5 Out School Youth Exits'!O11</f>
        <v>26</v>
      </c>
      <c r="Q11" s="87"/>
    </row>
    <row r="12" spans="1:17" s="29" customFormat="1" ht="21.95" customHeight="1" x14ac:dyDescent="0.2">
      <c r="A12" s="18" t="s">
        <v>40</v>
      </c>
      <c r="B12" s="79">
        <f>+'4 In School Youth Exits'!B12+'5 Out School Youth Exits'!B12</f>
        <v>35</v>
      </c>
      <c r="C12" s="126">
        <f>+'4 In School Youth Exits'!C12+'5 Out School Youth Exits'!C12</f>
        <v>11</v>
      </c>
      <c r="D12" s="41">
        <f t="shared" si="0"/>
        <v>0.31428571428571428</v>
      </c>
      <c r="E12" s="126">
        <f>+'4 In School Youth Exits'!E12+'5 Out School Youth Exits'!E12</f>
        <v>15</v>
      </c>
      <c r="F12" s="126">
        <f>+'4 In School Youth Exits'!F12+'5 Out School Youth Exits'!F12</f>
        <v>1</v>
      </c>
      <c r="G12" s="41">
        <f t="shared" si="1"/>
        <v>6.6666666666666666E-2</v>
      </c>
      <c r="H12" s="126">
        <f>+'4 In School Youth Exits'!H12+'5 Out School Youth Exits'!H12</f>
        <v>5</v>
      </c>
      <c r="I12" s="131">
        <f>+'4 In School Youth Exits'!I12+'5 Out School Youth Exits'!I12</f>
        <v>0</v>
      </c>
      <c r="J12" s="132">
        <f>+'4 In School Youth Exits'!J12+'5 Out School Youth Exits'!J12</f>
        <v>0</v>
      </c>
      <c r="K12" s="84">
        <f t="shared" si="2"/>
        <v>0.5714285714285714</v>
      </c>
      <c r="L12" s="33">
        <f t="shared" si="3"/>
        <v>9.0909090909090912E-2</v>
      </c>
      <c r="M12" s="130">
        <v>20</v>
      </c>
      <c r="N12" s="126">
        <f>+'4 In School Youth Exits'!N12+'5 Out School Youth Exits'!N12</f>
        <v>30</v>
      </c>
      <c r="O12" s="131">
        <f>+'4 In School Youth Exits'!O12+'5 Out School Youth Exits'!O12</f>
        <v>1</v>
      </c>
      <c r="Q12" s="87"/>
    </row>
    <row r="13" spans="1:17" s="29" customFormat="1" ht="21.95" customHeight="1" x14ac:dyDescent="0.2">
      <c r="A13" s="18" t="s">
        <v>41</v>
      </c>
      <c r="B13" s="79">
        <f>+'4 In School Youth Exits'!B13+'5 Out School Youth Exits'!B13</f>
        <v>48</v>
      </c>
      <c r="C13" s="126">
        <f>+'4 In School Youth Exits'!C13+'5 Out School Youth Exits'!C13</f>
        <v>2</v>
      </c>
      <c r="D13" s="41">
        <f t="shared" si="0"/>
        <v>4.1666666666666664E-2</v>
      </c>
      <c r="E13" s="126">
        <f>+'4 In School Youth Exits'!E13+'5 Out School Youth Exits'!E13</f>
        <v>28</v>
      </c>
      <c r="F13" s="126">
        <f>+'4 In School Youth Exits'!F13+'5 Out School Youth Exits'!F13</f>
        <v>0</v>
      </c>
      <c r="G13" s="88">
        <f t="shared" si="1"/>
        <v>0</v>
      </c>
      <c r="H13" s="126">
        <f>+'4 In School Youth Exits'!H13+'5 Out School Youth Exits'!H13</f>
        <v>11</v>
      </c>
      <c r="I13" s="131">
        <f>+'4 In School Youth Exits'!I13+'5 Out School Youth Exits'!I13</f>
        <v>0</v>
      </c>
      <c r="J13" s="132">
        <f>+'4 In School Youth Exits'!J13+'5 Out School Youth Exits'!J13</f>
        <v>0</v>
      </c>
      <c r="K13" s="84">
        <f t="shared" si="2"/>
        <v>0.8125</v>
      </c>
      <c r="L13" s="33">
        <f t="shared" si="3"/>
        <v>0</v>
      </c>
      <c r="M13" s="130"/>
      <c r="N13" s="126">
        <f>+'4 In School Youth Exits'!N13+'5 Out School Youth Exits'!N13</f>
        <v>37</v>
      </c>
      <c r="O13" s="131">
        <f>+'4 In School Youth Exits'!O13+'5 Out School Youth Exits'!O13</f>
        <v>1</v>
      </c>
      <c r="Q13" s="87"/>
    </row>
    <row r="14" spans="1:17" s="29" customFormat="1" ht="21.95" customHeight="1" x14ac:dyDescent="0.2">
      <c r="A14" s="18" t="s">
        <v>42</v>
      </c>
      <c r="B14" s="79">
        <f>+'4 In School Youth Exits'!B14+'5 Out School Youth Exits'!B14</f>
        <v>60</v>
      </c>
      <c r="C14" s="126">
        <f>+'4 In School Youth Exits'!C14+'5 Out School Youth Exits'!C14</f>
        <v>9</v>
      </c>
      <c r="D14" s="41">
        <f t="shared" si="0"/>
        <v>0.15</v>
      </c>
      <c r="E14" s="126">
        <f>+'4 In School Youth Exits'!E14+'5 Out School Youth Exits'!E14</f>
        <v>30</v>
      </c>
      <c r="F14" s="126">
        <f>+'4 In School Youth Exits'!F14+'5 Out School Youth Exits'!F14</f>
        <v>3</v>
      </c>
      <c r="G14" s="41">
        <f t="shared" si="1"/>
        <v>0.1</v>
      </c>
      <c r="H14" s="126">
        <f>+'4 In School Youth Exits'!H14+'5 Out School Youth Exits'!H14</f>
        <v>20</v>
      </c>
      <c r="I14" s="131">
        <f>+'4 In School Youth Exits'!I14+'5 Out School Youth Exits'!I14</f>
        <v>0</v>
      </c>
      <c r="J14" s="132">
        <f>+'4 In School Youth Exits'!J14+'5 Out School Youth Exits'!J14</f>
        <v>0</v>
      </c>
      <c r="K14" s="84">
        <f t="shared" si="2"/>
        <v>0.83333333333333337</v>
      </c>
      <c r="L14" s="33">
        <f t="shared" si="3"/>
        <v>0.33333333333333331</v>
      </c>
      <c r="M14" s="130">
        <v>21.286666666666701</v>
      </c>
      <c r="N14" s="126">
        <f>+'4 In School Youth Exits'!N14+'5 Out School Youth Exits'!N14</f>
        <v>45</v>
      </c>
      <c r="O14" s="131">
        <f>+'4 In School Youth Exits'!O14+'5 Out School Youth Exits'!O14</f>
        <v>5</v>
      </c>
      <c r="Q14" s="87"/>
    </row>
    <row r="15" spans="1:17" s="29" customFormat="1" ht="21.95" customHeight="1" x14ac:dyDescent="0.2">
      <c r="A15" s="18" t="s">
        <v>43</v>
      </c>
      <c r="B15" s="79">
        <f>+'4 In School Youth Exits'!B15+'5 Out School Youth Exits'!B15</f>
        <v>272</v>
      </c>
      <c r="C15" s="126">
        <f>+'4 In School Youth Exits'!C15+'5 Out School Youth Exits'!C15</f>
        <v>154</v>
      </c>
      <c r="D15" s="41">
        <f t="shared" si="0"/>
        <v>0.56617647058823528</v>
      </c>
      <c r="E15" s="126">
        <f>+'4 In School Youth Exits'!E15+'5 Out School Youth Exits'!E15</f>
        <v>125</v>
      </c>
      <c r="F15" s="126">
        <f>+'4 In School Youth Exits'!F15+'5 Out School Youth Exits'!F15</f>
        <v>28</v>
      </c>
      <c r="G15" s="41">
        <f t="shared" si="1"/>
        <v>0.224</v>
      </c>
      <c r="H15" s="126">
        <f>+'4 In School Youth Exits'!H15+'5 Out School Youth Exits'!H15</f>
        <v>84</v>
      </c>
      <c r="I15" s="131">
        <f>+'4 In School Youth Exits'!I15+'5 Out School Youth Exits'!I15</f>
        <v>56</v>
      </c>
      <c r="J15" s="132">
        <f>+'4 In School Youth Exits'!J15+'5 Out School Youth Exits'!J15</f>
        <v>1</v>
      </c>
      <c r="K15" s="84">
        <f t="shared" si="2"/>
        <v>0.76838235294117652</v>
      </c>
      <c r="L15" s="33">
        <f t="shared" si="3"/>
        <v>0.53896103896103897</v>
      </c>
      <c r="M15" s="130">
        <v>16.775600000000001</v>
      </c>
      <c r="N15" s="126">
        <f>+'4 In School Youth Exits'!N15+'5 Out School Youth Exits'!N15</f>
        <v>180</v>
      </c>
      <c r="O15" s="131">
        <f>+'4 In School Youth Exits'!O15+'5 Out School Youth Exits'!O15</f>
        <v>94</v>
      </c>
      <c r="Q15" s="87"/>
    </row>
    <row r="16" spans="1:17" s="29" customFormat="1" ht="21.95" customHeight="1" x14ac:dyDescent="0.2">
      <c r="A16" s="18" t="s">
        <v>44</v>
      </c>
      <c r="B16" s="79">
        <f>+'4 In School Youth Exits'!B16+'5 Out School Youth Exits'!B16</f>
        <v>63</v>
      </c>
      <c r="C16" s="126">
        <f>+'4 In School Youth Exits'!C16+'5 Out School Youth Exits'!C16</f>
        <v>20</v>
      </c>
      <c r="D16" s="41">
        <f t="shared" si="0"/>
        <v>0.31746031746031744</v>
      </c>
      <c r="E16" s="126">
        <f>+'4 In School Youth Exits'!E16+'5 Out School Youth Exits'!E16</f>
        <v>24</v>
      </c>
      <c r="F16" s="126">
        <f>+'4 In School Youth Exits'!F16+'5 Out School Youth Exits'!F16</f>
        <v>11</v>
      </c>
      <c r="G16" s="41">
        <f t="shared" si="1"/>
        <v>0.45833333333333331</v>
      </c>
      <c r="H16" s="126">
        <f>+'4 In School Youth Exits'!H16+'5 Out School Youth Exits'!H16</f>
        <v>26</v>
      </c>
      <c r="I16" s="131">
        <f>+'4 In School Youth Exits'!I16+'5 Out School Youth Exits'!I16</f>
        <v>0</v>
      </c>
      <c r="J16" s="132">
        <f>+'4 In School Youth Exits'!J16+'5 Out School Youth Exits'!J16</f>
        <v>0</v>
      </c>
      <c r="K16" s="84">
        <f t="shared" si="2"/>
        <v>0.79365079365079361</v>
      </c>
      <c r="L16" s="33">
        <f t="shared" si="3"/>
        <v>0.55000000000000004</v>
      </c>
      <c r="M16" s="130">
        <v>20.265314685314699</v>
      </c>
      <c r="N16" s="126">
        <f>+'4 In School Youth Exits'!N16+'5 Out School Youth Exits'!N16</f>
        <v>43</v>
      </c>
      <c r="O16" s="131">
        <f>+'4 In School Youth Exits'!O16+'5 Out School Youth Exits'!O16</f>
        <v>6</v>
      </c>
      <c r="Q16" s="87"/>
    </row>
    <row r="17" spans="1:17" s="29" customFormat="1" ht="21.95" customHeight="1" x14ac:dyDescent="0.2">
      <c r="A17" s="18" t="s">
        <v>45</v>
      </c>
      <c r="B17" s="79">
        <f>+'4 In School Youth Exits'!B17+'5 Out School Youth Exits'!B17</f>
        <v>37</v>
      </c>
      <c r="C17" s="126">
        <f>+'4 In School Youth Exits'!C17+'5 Out School Youth Exits'!C17</f>
        <v>7</v>
      </c>
      <c r="D17" s="41">
        <f t="shared" si="0"/>
        <v>0.1891891891891892</v>
      </c>
      <c r="E17" s="126">
        <f>+'4 In School Youth Exits'!E17+'5 Out School Youth Exits'!E17</f>
        <v>16</v>
      </c>
      <c r="F17" s="126">
        <f>+'4 In School Youth Exits'!F17+'5 Out School Youth Exits'!F17</f>
        <v>2</v>
      </c>
      <c r="G17" s="41">
        <f t="shared" si="1"/>
        <v>0.125</v>
      </c>
      <c r="H17" s="126">
        <f>+'4 In School Youth Exits'!H17+'5 Out School Youth Exits'!H17</f>
        <v>11</v>
      </c>
      <c r="I17" s="131">
        <f>+'4 In School Youth Exits'!I17+'5 Out School Youth Exits'!I17</f>
        <v>1</v>
      </c>
      <c r="J17" s="132">
        <f>+'4 In School Youth Exits'!J17+'5 Out School Youth Exits'!J17</f>
        <v>0</v>
      </c>
      <c r="K17" s="84">
        <f t="shared" si="2"/>
        <v>0.72972972972972971</v>
      </c>
      <c r="L17" s="33">
        <f t="shared" si="3"/>
        <v>0.42857142857142855</v>
      </c>
      <c r="M17" s="130">
        <v>25.71</v>
      </c>
      <c r="N17" s="126">
        <f>+'4 In School Youth Exits'!N17+'5 Out School Youth Exits'!N17</f>
        <v>27</v>
      </c>
      <c r="O17" s="131">
        <f>+'4 In School Youth Exits'!O17+'5 Out School Youth Exits'!O17</f>
        <v>1</v>
      </c>
      <c r="Q17" s="87"/>
    </row>
    <row r="18" spans="1:17" s="29" customFormat="1" ht="21.95" customHeight="1" x14ac:dyDescent="0.2">
      <c r="A18" s="18" t="s">
        <v>46</v>
      </c>
      <c r="B18" s="79">
        <f>+'4 In School Youth Exits'!B18+'5 Out School Youth Exits'!B18</f>
        <v>69</v>
      </c>
      <c r="C18" s="126">
        <f>+'4 In School Youth Exits'!C18+'5 Out School Youth Exits'!C18</f>
        <v>56</v>
      </c>
      <c r="D18" s="41">
        <f t="shared" si="0"/>
        <v>0.81159420289855078</v>
      </c>
      <c r="E18" s="126">
        <f>+'4 In School Youth Exits'!E18+'5 Out School Youth Exits'!E18</f>
        <v>42</v>
      </c>
      <c r="F18" s="126">
        <f>+'4 In School Youth Exits'!F18+'5 Out School Youth Exits'!F18</f>
        <v>30</v>
      </c>
      <c r="G18" s="41">
        <f t="shared" si="1"/>
        <v>0.7142857142857143</v>
      </c>
      <c r="H18" s="126">
        <f>+'4 In School Youth Exits'!H18+'5 Out School Youth Exits'!H18</f>
        <v>27</v>
      </c>
      <c r="I18" s="131">
        <f>+'4 In School Youth Exits'!I18+'5 Out School Youth Exits'!I18</f>
        <v>12</v>
      </c>
      <c r="J18" s="132">
        <f>+'4 In School Youth Exits'!J18+'5 Out School Youth Exits'!J18</f>
        <v>0</v>
      </c>
      <c r="K18" s="84">
        <f t="shared" si="2"/>
        <v>1</v>
      </c>
      <c r="L18" s="33">
        <f t="shared" si="3"/>
        <v>0.75</v>
      </c>
      <c r="M18" s="130">
        <v>18.95</v>
      </c>
      <c r="N18" s="126">
        <f>+'4 In School Youth Exits'!N18+'5 Out School Youth Exits'!N18</f>
        <v>79</v>
      </c>
      <c r="O18" s="131">
        <f>+'4 In School Youth Exits'!O18+'5 Out School Youth Exits'!O18</f>
        <v>38</v>
      </c>
      <c r="Q18" s="87"/>
    </row>
    <row r="19" spans="1:17" s="29" customFormat="1" ht="21.95" customHeight="1" x14ac:dyDescent="0.2">
      <c r="A19" s="18" t="s">
        <v>47</v>
      </c>
      <c r="B19" s="79">
        <f>+'4 In School Youth Exits'!B19+'5 Out School Youth Exits'!B19</f>
        <v>60</v>
      </c>
      <c r="C19" s="126">
        <f>+'4 In School Youth Exits'!C19+'5 Out School Youth Exits'!C19</f>
        <v>14</v>
      </c>
      <c r="D19" s="41">
        <f t="shared" si="0"/>
        <v>0.23333333333333334</v>
      </c>
      <c r="E19" s="126">
        <f>+'4 In School Youth Exits'!E19+'5 Out School Youth Exits'!E19</f>
        <v>20</v>
      </c>
      <c r="F19" s="126">
        <f>+'4 In School Youth Exits'!F19+'5 Out School Youth Exits'!F19</f>
        <v>10</v>
      </c>
      <c r="G19" s="33">
        <f t="shared" si="1"/>
        <v>0.5</v>
      </c>
      <c r="H19" s="126">
        <f>+'4 In School Youth Exits'!H19+'5 Out School Youth Exits'!H19</f>
        <v>25</v>
      </c>
      <c r="I19" s="131">
        <f>+'4 In School Youth Exits'!I19+'5 Out School Youth Exits'!I19</f>
        <v>1</v>
      </c>
      <c r="J19" s="132">
        <f>+'4 In School Youth Exits'!J19+'5 Out School Youth Exits'!J19</f>
        <v>0</v>
      </c>
      <c r="K19" s="84">
        <f t="shared" si="2"/>
        <v>0.75</v>
      </c>
      <c r="L19" s="33">
        <f t="shared" si="3"/>
        <v>0.7857142857142857</v>
      </c>
      <c r="M19" s="130">
        <v>18.268999999999998</v>
      </c>
      <c r="N19" s="126">
        <f>+'4 In School Youth Exits'!N19+'5 Out School Youth Exits'!N19</f>
        <v>36</v>
      </c>
      <c r="O19" s="131">
        <f>+'4 In School Youth Exits'!O19+'5 Out School Youth Exits'!O19</f>
        <v>5</v>
      </c>
      <c r="Q19" s="87"/>
    </row>
    <row r="20" spans="1:17" s="29" customFormat="1" ht="21.95" customHeight="1" x14ac:dyDescent="0.2">
      <c r="A20" s="18" t="s">
        <v>48</v>
      </c>
      <c r="B20" s="79">
        <f>+'4 In School Youth Exits'!B20+'5 Out School Youth Exits'!B20</f>
        <v>41</v>
      </c>
      <c r="C20" s="126">
        <f>+'4 In School Youth Exits'!C20+'5 Out School Youth Exits'!C20</f>
        <v>18</v>
      </c>
      <c r="D20" s="41">
        <f t="shared" si="0"/>
        <v>0.43902439024390244</v>
      </c>
      <c r="E20" s="126">
        <f>+'4 In School Youth Exits'!E20+'5 Out School Youth Exits'!E20</f>
        <v>21</v>
      </c>
      <c r="F20" s="126">
        <f>+'4 In School Youth Exits'!F20+'5 Out School Youth Exits'!F20</f>
        <v>9</v>
      </c>
      <c r="G20" s="33">
        <f t="shared" si="1"/>
        <v>0.42857142857142855</v>
      </c>
      <c r="H20" s="126">
        <f>+'4 In School Youth Exits'!H20+'5 Out School Youth Exits'!H20</f>
        <v>14</v>
      </c>
      <c r="I20" s="131">
        <f>+'4 In School Youth Exits'!I20+'5 Out School Youth Exits'!I20</f>
        <v>0</v>
      </c>
      <c r="J20" s="132">
        <f>+'4 In School Youth Exits'!J20+'5 Out School Youth Exits'!J20</f>
        <v>2</v>
      </c>
      <c r="K20" s="84">
        <f t="shared" si="2"/>
        <v>0.85365853658536583</v>
      </c>
      <c r="L20" s="33">
        <f t="shared" si="3"/>
        <v>0.3888888888888889</v>
      </c>
      <c r="M20" s="130">
        <v>17.25</v>
      </c>
      <c r="N20" s="126">
        <f>+'4 In School Youth Exits'!N20+'5 Out School Youth Exits'!N20</f>
        <v>33</v>
      </c>
      <c r="O20" s="131">
        <f>+'4 In School Youth Exits'!O20+'5 Out School Youth Exits'!O20</f>
        <v>10</v>
      </c>
      <c r="Q20" s="87"/>
    </row>
    <row r="21" spans="1:17" s="29" customFormat="1" ht="21.95" customHeight="1" thickBot="1" x14ac:dyDescent="0.25">
      <c r="A21" s="49" t="s">
        <v>49</v>
      </c>
      <c r="B21" s="79">
        <f>+'4 In School Youth Exits'!B21+'5 Out School Youth Exits'!B21</f>
        <v>92</v>
      </c>
      <c r="C21" s="133">
        <f>+'4 In School Youth Exits'!C21+'5 Out School Youth Exits'!C21</f>
        <v>34</v>
      </c>
      <c r="D21" s="52">
        <f t="shared" si="0"/>
        <v>0.36956521739130432</v>
      </c>
      <c r="E21" s="126">
        <f>+'4 In School Youth Exits'!E21+'5 Out School Youth Exits'!E21</f>
        <v>40</v>
      </c>
      <c r="F21" s="126">
        <f>+'4 In School Youth Exits'!F21+'5 Out School Youth Exits'!F21</f>
        <v>15</v>
      </c>
      <c r="G21" s="88">
        <f t="shared" si="1"/>
        <v>0.375</v>
      </c>
      <c r="H21" s="126">
        <f>+'4 In School Youth Exits'!H21+'5 Out School Youth Exits'!H21</f>
        <v>40</v>
      </c>
      <c r="I21" s="131">
        <f>+'4 In School Youth Exits'!I21+'5 Out School Youth Exits'!I21</f>
        <v>4</v>
      </c>
      <c r="J21" s="134">
        <f>+'4 In School Youth Exits'!J21+'5 Out School Youth Exits'!J21</f>
        <v>1</v>
      </c>
      <c r="K21" s="123">
        <f t="shared" si="2"/>
        <v>0.86956521739130432</v>
      </c>
      <c r="L21" s="88">
        <f t="shared" si="3"/>
        <v>0.52941176470588236</v>
      </c>
      <c r="M21" s="135">
        <v>19.716666666666701</v>
      </c>
      <c r="N21" s="126">
        <f>+'4 In School Youth Exits'!N21+'5 Out School Youth Exits'!N21</f>
        <v>81</v>
      </c>
      <c r="O21" s="136">
        <f>+'4 In School Youth Exits'!O21+'5 Out School Youth Exits'!O21</f>
        <v>18</v>
      </c>
      <c r="Q21" s="87"/>
    </row>
    <row r="22" spans="1:17" s="29" customFormat="1" ht="21.95" customHeight="1" thickBot="1" x14ac:dyDescent="0.25">
      <c r="A22" s="58" t="s">
        <v>50</v>
      </c>
      <c r="B22" s="74">
        <f>SUM(B6:B21)</f>
        <v>1035</v>
      </c>
      <c r="C22" s="74">
        <f>SUM(C6:C21)</f>
        <v>456</v>
      </c>
      <c r="D22" s="61">
        <f t="shared" si="0"/>
        <v>0.44057971014492753</v>
      </c>
      <c r="E22" s="59">
        <f>SUM(E6:E21)</f>
        <v>511</v>
      </c>
      <c r="F22" s="106">
        <f>SUM(F6:F21)</f>
        <v>156</v>
      </c>
      <c r="G22" s="61">
        <f t="shared" si="1"/>
        <v>0.30528375733855184</v>
      </c>
      <c r="H22" s="107">
        <f>SUM(H6:H21)</f>
        <v>317</v>
      </c>
      <c r="I22" s="108">
        <f>SUM(I6:I21)</f>
        <v>87</v>
      </c>
      <c r="J22" s="109">
        <f>SUM(J6:J21)</f>
        <v>7</v>
      </c>
      <c r="K22" s="110">
        <f t="shared" si="2"/>
        <v>0.8</v>
      </c>
      <c r="L22" s="61">
        <f t="shared" si="3"/>
        <v>0.51754385964912286</v>
      </c>
      <c r="M22" s="137">
        <v>18.801831983805702</v>
      </c>
      <c r="N22" s="59">
        <f>SUM(N6:N21)</f>
        <v>708</v>
      </c>
      <c r="O22" s="138">
        <f>+'4 In School Youth Exits'!O22+'5 Out School Youth Exits'!O22</f>
        <v>247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69" t="s">
        <v>63</v>
      </c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1"/>
      <c r="Q24" s="112"/>
    </row>
    <row r="25" spans="1:17" s="29" customFormat="1" ht="12" customHeight="1" x14ac:dyDescent="0.25">
      <c r="A25" s="269"/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1"/>
      <c r="Q25" s="112"/>
    </row>
    <row r="26" spans="1:17" ht="6.75" customHeight="1" thickBot="1" x14ac:dyDescent="0.3">
      <c r="A26" s="259"/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1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zoomScale="90" zoomScaleNormal="90" zoomScaleSheetLayoutView="120" workbookViewId="0">
      <selection activeCell="B21" sqref="B21"/>
    </sheetView>
  </sheetViews>
  <sheetFormatPr defaultColWidth="9.140625" defaultRowHeight="12.75" x14ac:dyDescent="0.2"/>
  <cols>
    <col min="1" max="1" width="16.42578125" style="1" customWidth="1"/>
    <col min="2" max="2" width="5.140625" style="1" customWidth="1"/>
    <col min="3" max="5" width="5.5703125" style="1" customWidth="1"/>
    <col min="6" max="6" width="5.85546875" style="1" customWidth="1"/>
    <col min="7" max="7" width="6.140625" style="1" customWidth="1"/>
    <col min="8" max="8" width="6.28515625" style="1" customWidth="1"/>
    <col min="9" max="9" width="6.42578125" style="1" customWidth="1"/>
    <col min="10" max="10" width="5.7109375" style="1" customWidth="1"/>
    <col min="11" max="11" width="6.42578125" style="120" customWidth="1"/>
    <col min="12" max="12" width="6.85546875" style="1" customWidth="1"/>
    <col min="13" max="13" width="5.7109375" style="1" customWidth="1"/>
    <col min="14" max="14" width="7" style="1" customWidth="1"/>
    <col min="15" max="15" width="5.85546875" style="1" customWidth="1"/>
    <col min="16" max="16" width="5" style="1" customWidth="1"/>
    <col min="17" max="17" width="5.7109375" style="1" customWidth="1"/>
    <col min="18" max="18" width="6.85546875" style="1" customWidth="1"/>
    <col min="19" max="19" width="7.28515625" style="1" customWidth="1"/>
    <col min="20" max="20" width="6" style="1" customWidth="1"/>
    <col min="21" max="16384" width="9.140625" style="1"/>
  </cols>
  <sheetData>
    <row r="1" spans="1:24" ht="20.100000000000001" customHeight="1" x14ac:dyDescent="0.2">
      <c r="A1" s="224" t="s">
        <v>16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6"/>
    </row>
    <row r="2" spans="1:24" ht="20.100000000000001" customHeight="1" x14ac:dyDescent="0.2">
      <c r="A2" s="227" t="str">
        <f>'1 In School Youth Part'!A2:N2</f>
        <v>FY26 QUARTER ENDING DECEMBER 31, 2025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9"/>
    </row>
    <row r="3" spans="1:24" ht="20.100000000000001" customHeight="1" thickBot="1" x14ac:dyDescent="0.3">
      <c r="A3" s="230" t="s">
        <v>66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2"/>
    </row>
    <row r="4" spans="1:24" ht="15" customHeight="1" x14ac:dyDescent="0.2">
      <c r="A4" s="218" t="str">
        <f>'1 In School Youth Part'!$A$4</f>
        <v>WORKFORCE AREA</v>
      </c>
      <c r="B4" s="220" t="s">
        <v>67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2"/>
      <c r="S4" s="222"/>
      <c r="T4" s="223"/>
    </row>
    <row r="5" spans="1:24" ht="50.25" customHeight="1" thickBot="1" x14ac:dyDescent="0.25">
      <c r="A5" s="219"/>
      <c r="B5" s="139" t="s">
        <v>68</v>
      </c>
      <c r="C5" s="139" t="s">
        <v>69</v>
      </c>
      <c r="D5" s="140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45" t="s">
        <v>34</v>
      </c>
      <c r="B6" s="217">
        <f>'1 In School Youth Part'!C6</f>
        <v>0</v>
      </c>
      <c r="C6" s="146"/>
      <c r="D6" s="147"/>
      <c r="E6" s="148"/>
      <c r="F6" s="149"/>
      <c r="G6" s="148"/>
      <c r="H6" s="150"/>
      <c r="I6" s="150"/>
      <c r="J6" s="148"/>
      <c r="K6" s="148"/>
      <c r="L6" s="150"/>
      <c r="M6" s="151"/>
      <c r="N6" s="148"/>
      <c r="O6" s="150"/>
      <c r="P6" s="150"/>
      <c r="Q6" s="148"/>
      <c r="R6" s="148"/>
      <c r="S6" s="148"/>
      <c r="T6" s="152"/>
      <c r="U6" s="28"/>
    </row>
    <row r="7" spans="1:24" s="29" customFormat="1" ht="21.95" customHeight="1" x14ac:dyDescent="0.2">
      <c r="A7" s="153" t="s">
        <v>35</v>
      </c>
      <c r="B7" s="217">
        <f>'1 In School Youth Part'!C7</f>
        <v>1</v>
      </c>
      <c r="C7" s="155">
        <v>0</v>
      </c>
      <c r="D7" s="156">
        <v>0</v>
      </c>
      <c r="E7" s="157">
        <v>100</v>
      </c>
      <c r="F7" s="158">
        <v>0</v>
      </c>
      <c r="G7" s="157">
        <v>0</v>
      </c>
      <c r="H7" s="157">
        <v>100</v>
      </c>
      <c r="I7" s="157">
        <v>0</v>
      </c>
      <c r="J7" s="157">
        <v>0</v>
      </c>
      <c r="K7" s="157">
        <v>100</v>
      </c>
      <c r="L7" s="159">
        <v>0</v>
      </c>
      <c r="M7" s="160">
        <v>0</v>
      </c>
      <c r="N7" s="157">
        <v>0</v>
      </c>
      <c r="O7" s="157">
        <v>0</v>
      </c>
      <c r="P7" s="157">
        <v>100</v>
      </c>
      <c r="Q7" s="157">
        <v>0</v>
      </c>
      <c r="R7" s="157">
        <v>100</v>
      </c>
      <c r="S7" s="157">
        <v>0</v>
      </c>
      <c r="T7" s="161">
        <v>0</v>
      </c>
      <c r="U7" s="28"/>
    </row>
    <row r="8" spans="1:24" s="29" customFormat="1" ht="21.95" customHeight="1" x14ac:dyDescent="0.2">
      <c r="A8" s="145" t="s">
        <v>36</v>
      </c>
      <c r="B8" s="162">
        <f>'1 In School Youth Part'!C8</f>
        <v>0</v>
      </c>
      <c r="C8" s="155"/>
      <c r="D8" s="156"/>
      <c r="E8" s="157"/>
      <c r="F8" s="158"/>
      <c r="G8" s="157"/>
      <c r="H8" s="157"/>
      <c r="I8" s="157"/>
      <c r="J8" s="157"/>
      <c r="K8" s="157"/>
      <c r="L8" s="159"/>
      <c r="M8" s="160"/>
      <c r="N8" s="157"/>
      <c r="O8" s="157"/>
      <c r="P8" s="157"/>
      <c r="Q8" s="157"/>
      <c r="R8" s="159"/>
      <c r="S8" s="157"/>
      <c r="T8" s="161"/>
      <c r="U8" s="28"/>
    </row>
    <row r="9" spans="1:24" s="29" customFormat="1" ht="21.95" customHeight="1" x14ac:dyDescent="0.2">
      <c r="A9" s="145" t="s">
        <v>37</v>
      </c>
      <c r="B9" s="162">
        <f>'1 In School Youth Part'!C9</f>
        <v>0</v>
      </c>
      <c r="C9" s="155"/>
      <c r="D9" s="156"/>
      <c r="E9" s="157"/>
      <c r="F9" s="158"/>
      <c r="G9" s="157"/>
      <c r="H9" s="157"/>
      <c r="I9" s="157"/>
      <c r="J9" s="157"/>
      <c r="K9" s="157"/>
      <c r="L9" s="159"/>
      <c r="M9" s="158"/>
      <c r="N9" s="157"/>
      <c r="O9" s="157"/>
      <c r="P9" s="157"/>
      <c r="Q9" s="157"/>
      <c r="R9" s="157"/>
      <c r="S9" s="157"/>
      <c r="T9" s="161"/>
      <c r="U9" s="28"/>
    </row>
    <row r="10" spans="1:24" s="29" customFormat="1" ht="21.95" customHeight="1" x14ac:dyDescent="0.2">
      <c r="A10" s="145" t="s">
        <v>38</v>
      </c>
      <c r="B10" s="162">
        <f>'1 In School Youth Part'!C10</f>
        <v>0</v>
      </c>
      <c r="C10" s="155"/>
      <c r="D10" s="163"/>
      <c r="E10" s="159"/>
      <c r="F10" s="158"/>
      <c r="G10" s="157"/>
      <c r="H10" s="157"/>
      <c r="I10" s="159"/>
      <c r="J10" s="157"/>
      <c r="K10" s="157"/>
      <c r="L10" s="159"/>
      <c r="M10" s="160"/>
      <c r="N10" s="159"/>
      <c r="O10" s="157"/>
      <c r="P10" s="159"/>
      <c r="Q10" s="157"/>
      <c r="R10" s="157"/>
      <c r="S10" s="157"/>
      <c r="T10" s="161"/>
      <c r="U10" s="28"/>
    </row>
    <row r="11" spans="1:24" s="29" customFormat="1" ht="21.95" customHeight="1" x14ac:dyDescent="0.2">
      <c r="A11" s="145" t="s">
        <v>39</v>
      </c>
      <c r="B11" s="162">
        <f>'1 In School Youth Part'!C11</f>
        <v>1</v>
      </c>
      <c r="C11" s="155">
        <v>100</v>
      </c>
      <c r="D11" s="156">
        <v>0</v>
      </c>
      <c r="E11" s="157">
        <v>0</v>
      </c>
      <c r="F11" s="158">
        <v>100</v>
      </c>
      <c r="G11" s="157">
        <v>0</v>
      </c>
      <c r="H11" s="157">
        <v>0</v>
      </c>
      <c r="I11" s="157">
        <v>0</v>
      </c>
      <c r="J11" s="157">
        <v>100</v>
      </c>
      <c r="K11" s="157">
        <v>100</v>
      </c>
      <c r="L11" s="159">
        <v>0</v>
      </c>
      <c r="M11" s="160">
        <v>0</v>
      </c>
      <c r="N11" s="157">
        <v>100</v>
      </c>
      <c r="O11" s="157">
        <v>0</v>
      </c>
      <c r="P11" s="157">
        <v>0</v>
      </c>
      <c r="Q11" s="159">
        <v>0</v>
      </c>
      <c r="R11" s="157">
        <v>0</v>
      </c>
      <c r="S11" s="159">
        <v>0</v>
      </c>
      <c r="T11" s="161">
        <v>0</v>
      </c>
      <c r="U11" s="28"/>
    </row>
    <row r="12" spans="1:24" s="29" customFormat="1" ht="21.95" customHeight="1" x14ac:dyDescent="0.2">
      <c r="A12" s="145" t="s">
        <v>40</v>
      </c>
      <c r="B12" s="162">
        <f>'1 In School Youth Part'!C12</f>
        <v>0</v>
      </c>
      <c r="C12" s="155"/>
      <c r="D12" s="156"/>
      <c r="E12" s="157"/>
      <c r="F12" s="158"/>
      <c r="G12" s="157"/>
      <c r="H12" s="157"/>
      <c r="I12" s="159"/>
      <c r="J12" s="157"/>
      <c r="K12" s="157"/>
      <c r="L12" s="159"/>
      <c r="M12" s="160"/>
      <c r="N12" s="157"/>
      <c r="O12" s="157"/>
      <c r="P12" s="157"/>
      <c r="Q12" s="157"/>
      <c r="R12" s="159"/>
      <c r="S12" s="157"/>
      <c r="T12" s="161"/>
      <c r="U12" s="28"/>
    </row>
    <row r="13" spans="1:24" s="29" customFormat="1" ht="21.95" customHeight="1" x14ac:dyDescent="0.2">
      <c r="A13" s="145" t="s">
        <v>41</v>
      </c>
      <c r="B13" s="154">
        <f>'1 In School Youth Part'!C13</f>
        <v>24</v>
      </c>
      <c r="C13" s="155">
        <v>100</v>
      </c>
      <c r="D13" s="156">
        <v>0</v>
      </c>
      <c r="E13" s="157">
        <v>0</v>
      </c>
      <c r="F13" s="158">
        <v>58.3333333333333</v>
      </c>
      <c r="G13" s="157">
        <v>33.3333333333333</v>
      </c>
      <c r="H13" s="157">
        <v>29.1666666666667</v>
      </c>
      <c r="I13" s="157">
        <v>8.3333333333333304</v>
      </c>
      <c r="J13" s="157">
        <v>70.8333333333333</v>
      </c>
      <c r="K13" s="157">
        <v>95.8333333333333</v>
      </c>
      <c r="L13" s="159">
        <v>0</v>
      </c>
      <c r="M13" s="158">
        <v>4.1666666666666696</v>
      </c>
      <c r="N13" s="157">
        <v>0</v>
      </c>
      <c r="O13" s="159">
        <v>4.1666666666666696</v>
      </c>
      <c r="P13" s="157">
        <v>4.1666666666666696</v>
      </c>
      <c r="Q13" s="159">
        <v>0</v>
      </c>
      <c r="R13" s="159">
        <v>4.1666666666666696</v>
      </c>
      <c r="S13" s="157">
        <v>0</v>
      </c>
      <c r="T13" s="161">
        <v>12.5</v>
      </c>
      <c r="U13" s="28"/>
    </row>
    <row r="14" spans="1:24" s="29" customFormat="1" ht="21.95" customHeight="1" x14ac:dyDescent="0.2">
      <c r="A14" s="145" t="s">
        <v>42</v>
      </c>
      <c r="B14" s="162">
        <f>'1 In School Youth Part'!C14</f>
        <v>8</v>
      </c>
      <c r="C14" s="155">
        <v>50</v>
      </c>
      <c r="D14" s="156">
        <v>37.5</v>
      </c>
      <c r="E14" s="157">
        <v>12.5</v>
      </c>
      <c r="F14" s="158">
        <v>50</v>
      </c>
      <c r="G14" s="157">
        <v>50</v>
      </c>
      <c r="H14" s="157">
        <v>62.5</v>
      </c>
      <c r="I14" s="159">
        <v>0</v>
      </c>
      <c r="J14" s="157">
        <v>12.5</v>
      </c>
      <c r="K14" s="157">
        <v>62.5</v>
      </c>
      <c r="L14" s="159">
        <v>0</v>
      </c>
      <c r="M14" s="160">
        <v>0</v>
      </c>
      <c r="N14" s="157">
        <v>12.5</v>
      </c>
      <c r="O14" s="157">
        <v>0</v>
      </c>
      <c r="P14" s="157">
        <v>37.5</v>
      </c>
      <c r="Q14" s="157">
        <v>0</v>
      </c>
      <c r="R14" s="159">
        <v>25</v>
      </c>
      <c r="S14" s="157">
        <v>0</v>
      </c>
      <c r="T14" s="161">
        <v>0</v>
      </c>
      <c r="U14" s="28"/>
    </row>
    <row r="15" spans="1:24" s="29" customFormat="1" ht="21.95" customHeight="1" x14ac:dyDescent="0.2">
      <c r="A15" s="145" t="s">
        <v>43</v>
      </c>
      <c r="B15" s="154">
        <f>'1 In School Youth Part'!C15</f>
        <v>125</v>
      </c>
      <c r="C15" s="155">
        <v>99.2</v>
      </c>
      <c r="D15" s="156">
        <v>0.8</v>
      </c>
      <c r="E15" s="157">
        <v>0</v>
      </c>
      <c r="F15" s="158">
        <v>59.2</v>
      </c>
      <c r="G15" s="157">
        <v>57.6</v>
      </c>
      <c r="H15" s="157">
        <v>8</v>
      </c>
      <c r="I15" s="157">
        <v>0</v>
      </c>
      <c r="J15" s="157">
        <v>21.6</v>
      </c>
      <c r="K15" s="157">
        <v>97.6</v>
      </c>
      <c r="L15" s="159">
        <v>0</v>
      </c>
      <c r="M15" s="158">
        <v>0</v>
      </c>
      <c r="N15" s="157">
        <v>99.2</v>
      </c>
      <c r="O15" s="157">
        <v>0</v>
      </c>
      <c r="P15" s="157">
        <v>11.2</v>
      </c>
      <c r="Q15" s="157">
        <v>0</v>
      </c>
      <c r="R15" s="157">
        <v>10.4</v>
      </c>
      <c r="S15" s="157">
        <v>0</v>
      </c>
      <c r="T15" s="161">
        <v>0</v>
      </c>
      <c r="U15" s="28"/>
    </row>
    <row r="16" spans="1:24" s="29" customFormat="1" ht="21.95" customHeight="1" x14ac:dyDescent="0.2">
      <c r="A16" s="145" t="s">
        <v>44</v>
      </c>
      <c r="B16" s="162">
        <f>'1 In School Youth Part'!C16</f>
        <v>35</v>
      </c>
      <c r="C16" s="155">
        <v>97.142857142857096</v>
      </c>
      <c r="D16" s="156">
        <v>2.8571428571428599</v>
      </c>
      <c r="E16" s="157">
        <v>0</v>
      </c>
      <c r="F16" s="158">
        <v>60</v>
      </c>
      <c r="G16" s="157">
        <v>48.571428571428598</v>
      </c>
      <c r="H16" s="157">
        <v>22.8571428571429</v>
      </c>
      <c r="I16" s="159">
        <v>11.4285714285714</v>
      </c>
      <c r="J16" s="157">
        <v>20</v>
      </c>
      <c r="K16" s="157">
        <v>91.428571428571402</v>
      </c>
      <c r="L16" s="159">
        <v>0</v>
      </c>
      <c r="M16" s="160">
        <v>5.71428571428571</v>
      </c>
      <c r="N16" s="157">
        <v>0</v>
      </c>
      <c r="O16" s="159">
        <v>0</v>
      </c>
      <c r="P16" s="157">
        <v>2.8571428571428599</v>
      </c>
      <c r="Q16" s="159">
        <v>0</v>
      </c>
      <c r="R16" s="159">
        <v>0</v>
      </c>
      <c r="S16" s="157">
        <v>0</v>
      </c>
      <c r="T16" s="161">
        <v>91.428571428571402</v>
      </c>
      <c r="U16" s="28"/>
    </row>
    <row r="17" spans="1:28" s="29" customFormat="1" ht="21.95" customHeight="1" x14ac:dyDescent="0.2">
      <c r="A17" s="145" t="s">
        <v>45</v>
      </c>
      <c r="B17" s="162">
        <f>'1 In School Youth Part'!C17</f>
        <v>6</v>
      </c>
      <c r="C17" s="155">
        <v>100</v>
      </c>
      <c r="D17" s="163">
        <v>0</v>
      </c>
      <c r="E17" s="159">
        <v>0</v>
      </c>
      <c r="F17" s="158">
        <v>100</v>
      </c>
      <c r="G17" s="157">
        <v>66.6666666666667</v>
      </c>
      <c r="H17" s="157">
        <v>100</v>
      </c>
      <c r="I17" s="157">
        <v>0</v>
      </c>
      <c r="J17" s="157">
        <v>16.6666666666667</v>
      </c>
      <c r="K17" s="157">
        <v>100</v>
      </c>
      <c r="L17" s="159">
        <v>0</v>
      </c>
      <c r="M17" s="158">
        <v>83.3333333333333</v>
      </c>
      <c r="N17" s="157">
        <v>0</v>
      </c>
      <c r="O17" s="159">
        <v>0</v>
      </c>
      <c r="P17" s="157">
        <v>16.6666666666667</v>
      </c>
      <c r="Q17" s="159">
        <v>0</v>
      </c>
      <c r="R17" s="159">
        <v>0</v>
      </c>
      <c r="S17" s="159">
        <v>0</v>
      </c>
      <c r="T17" s="161">
        <v>0</v>
      </c>
      <c r="U17" s="28"/>
    </row>
    <row r="18" spans="1:28" s="29" customFormat="1" ht="21.95" customHeight="1" x14ac:dyDescent="0.2">
      <c r="A18" s="145" t="s">
        <v>46</v>
      </c>
      <c r="B18" s="162">
        <f>'1 In School Youth Part'!C18</f>
        <v>14</v>
      </c>
      <c r="C18" s="155">
        <v>85.714285714285694</v>
      </c>
      <c r="D18" s="156">
        <v>14.285714285714301</v>
      </c>
      <c r="E18" s="157">
        <v>0</v>
      </c>
      <c r="F18" s="158">
        <v>7.1428571428571397</v>
      </c>
      <c r="G18" s="157">
        <v>28.571428571428601</v>
      </c>
      <c r="H18" s="157">
        <v>28.571428571428601</v>
      </c>
      <c r="I18" s="157">
        <v>0</v>
      </c>
      <c r="J18" s="157">
        <v>92.857142857142904</v>
      </c>
      <c r="K18" s="157">
        <v>85.714285714285694</v>
      </c>
      <c r="L18" s="159">
        <v>0</v>
      </c>
      <c r="M18" s="158">
        <v>0</v>
      </c>
      <c r="N18" s="157">
        <v>0</v>
      </c>
      <c r="O18" s="159">
        <v>0</v>
      </c>
      <c r="P18" s="157">
        <v>21.428571428571399</v>
      </c>
      <c r="Q18" s="157">
        <v>0</v>
      </c>
      <c r="R18" s="157">
        <v>0</v>
      </c>
      <c r="S18" s="157">
        <v>0</v>
      </c>
      <c r="T18" s="161">
        <v>7.1428571428571397</v>
      </c>
      <c r="U18" s="28"/>
    </row>
    <row r="19" spans="1:28" s="29" customFormat="1" ht="21.95" customHeight="1" x14ac:dyDescent="0.2">
      <c r="A19" s="145" t="s">
        <v>47</v>
      </c>
      <c r="B19" s="217">
        <f>'1 In School Youth Part'!C19</f>
        <v>2</v>
      </c>
      <c r="C19" s="155">
        <v>0</v>
      </c>
      <c r="D19" s="163">
        <v>50</v>
      </c>
      <c r="E19" s="159">
        <v>50</v>
      </c>
      <c r="F19" s="158">
        <v>50</v>
      </c>
      <c r="G19" s="157">
        <v>50</v>
      </c>
      <c r="H19" s="157">
        <v>50</v>
      </c>
      <c r="I19" s="159">
        <v>0</v>
      </c>
      <c r="J19" s="157">
        <v>50</v>
      </c>
      <c r="K19" s="157">
        <v>0</v>
      </c>
      <c r="L19" s="159">
        <v>0</v>
      </c>
      <c r="M19" s="160">
        <v>0</v>
      </c>
      <c r="N19" s="157">
        <v>0</v>
      </c>
      <c r="O19" s="159">
        <v>0</v>
      </c>
      <c r="P19" s="157">
        <v>100</v>
      </c>
      <c r="Q19" s="159">
        <v>0</v>
      </c>
      <c r="R19" s="159">
        <v>50</v>
      </c>
      <c r="S19" s="159">
        <v>50</v>
      </c>
      <c r="T19" s="161">
        <v>0</v>
      </c>
      <c r="U19" s="28"/>
    </row>
    <row r="20" spans="1:28" s="29" customFormat="1" ht="21.95" customHeight="1" x14ac:dyDescent="0.2">
      <c r="A20" s="145" t="s">
        <v>48</v>
      </c>
      <c r="B20" s="162">
        <f>'1 In School Youth Part'!C20</f>
        <v>0</v>
      </c>
      <c r="C20" s="155"/>
      <c r="D20" s="156"/>
      <c r="E20" s="157"/>
      <c r="F20" s="158"/>
      <c r="G20" s="157"/>
      <c r="H20" s="157"/>
      <c r="I20" s="157"/>
      <c r="J20" s="157"/>
      <c r="K20" s="157"/>
      <c r="L20" s="159"/>
      <c r="M20" s="158"/>
      <c r="N20" s="157"/>
      <c r="O20" s="159"/>
      <c r="P20" s="157"/>
      <c r="Q20" s="159"/>
      <c r="R20" s="159"/>
      <c r="S20" s="159"/>
      <c r="T20" s="161"/>
      <c r="U20" s="28"/>
    </row>
    <row r="21" spans="1:28" s="29" customFormat="1" ht="21.95" customHeight="1" thickBot="1" x14ac:dyDescent="0.25">
      <c r="A21" s="164" t="s">
        <v>49</v>
      </c>
      <c r="B21" s="165">
        <f>'1 In School Youth Part'!C21</f>
        <v>10</v>
      </c>
      <c r="C21" s="166">
        <v>60</v>
      </c>
      <c r="D21" s="167">
        <v>30</v>
      </c>
      <c r="E21" s="168">
        <v>10</v>
      </c>
      <c r="F21" s="169">
        <v>20</v>
      </c>
      <c r="G21" s="167">
        <v>30</v>
      </c>
      <c r="H21" s="168">
        <v>20</v>
      </c>
      <c r="I21" s="168">
        <v>0</v>
      </c>
      <c r="J21" s="167">
        <v>80</v>
      </c>
      <c r="K21" s="167">
        <v>60</v>
      </c>
      <c r="L21" s="168">
        <v>0</v>
      </c>
      <c r="M21" s="170">
        <v>10</v>
      </c>
      <c r="N21" s="168">
        <v>0</v>
      </c>
      <c r="O21" s="167">
        <v>10</v>
      </c>
      <c r="P21" s="167">
        <v>10</v>
      </c>
      <c r="Q21" s="168">
        <v>0</v>
      </c>
      <c r="R21" s="168">
        <v>0</v>
      </c>
      <c r="S21" s="168">
        <v>0</v>
      </c>
      <c r="T21" s="171">
        <v>0</v>
      </c>
      <c r="U21" s="28"/>
    </row>
    <row r="22" spans="1:28" s="29" customFormat="1" ht="21.95" customHeight="1" thickBot="1" x14ac:dyDescent="0.25">
      <c r="A22" s="172" t="s">
        <v>50</v>
      </c>
      <c r="B22" s="173">
        <f>SUM(B6:B21)</f>
        <v>226</v>
      </c>
      <c r="C22" s="174">
        <v>93.362831858407105</v>
      </c>
      <c r="D22" s="175">
        <v>4.8672566371681398</v>
      </c>
      <c r="E22" s="176">
        <v>1.76991150442478</v>
      </c>
      <c r="F22" s="177">
        <v>54.867256637168097</v>
      </c>
      <c r="G22" s="176">
        <v>50</v>
      </c>
      <c r="H22" s="176">
        <v>19.469026548672598</v>
      </c>
      <c r="I22" s="176">
        <v>2.65486725663717</v>
      </c>
      <c r="J22" s="176">
        <v>33.628318584070797</v>
      </c>
      <c r="K22" s="176">
        <v>92.035398230088504</v>
      </c>
      <c r="L22" s="178">
        <v>0</v>
      </c>
      <c r="M22" s="177">
        <v>3.98230088495575</v>
      </c>
      <c r="N22" s="176">
        <v>55.752212389380503</v>
      </c>
      <c r="O22" s="176">
        <v>0.88495575221238898</v>
      </c>
      <c r="P22" s="176">
        <v>11.9469026548673</v>
      </c>
      <c r="Q22" s="176">
        <v>0</v>
      </c>
      <c r="R22" s="176">
        <v>7.9646017699114999</v>
      </c>
      <c r="S22" s="176">
        <v>0.44247787610619499</v>
      </c>
      <c r="T22" s="179">
        <v>15.929203539823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"/>
  <sheetViews>
    <sheetView zoomScaleNormal="100" workbookViewId="0">
      <selection activeCell="B9" sqref="B9"/>
    </sheetView>
  </sheetViews>
  <sheetFormatPr defaultColWidth="9.140625" defaultRowHeight="12.75" x14ac:dyDescent="0.2"/>
  <cols>
    <col min="1" max="1" width="18.85546875" style="1" customWidth="1"/>
    <col min="2" max="2" width="5.85546875" style="1" customWidth="1"/>
    <col min="3" max="4" width="5.5703125" style="1" customWidth="1"/>
    <col min="5" max="5" width="4.7109375" style="1" customWidth="1"/>
    <col min="6" max="6" width="5.71093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5.7109375" style="1" customWidth="1"/>
    <col min="11" max="11" width="5.85546875" style="120" customWidth="1"/>
    <col min="12" max="12" width="6.5703125" style="1" customWidth="1"/>
    <col min="13" max="13" width="5.85546875" style="1" customWidth="1"/>
    <col min="14" max="14" width="7" style="1" customWidth="1"/>
    <col min="15" max="15" width="6" style="1" customWidth="1"/>
    <col min="16" max="16" width="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24" t="s">
        <v>16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6"/>
    </row>
    <row r="2" spans="1:24" ht="20.100000000000001" customHeight="1" x14ac:dyDescent="0.2">
      <c r="A2" s="227" t="str">
        <f>'1 In School Youth Part'!A2:N2</f>
        <v>FY26 QUARTER ENDING DECEMBER 31, 2025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9"/>
    </row>
    <row r="3" spans="1:24" ht="20.100000000000001" customHeight="1" thickBot="1" x14ac:dyDescent="0.3">
      <c r="A3" s="230" t="s">
        <v>87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2"/>
    </row>
    <row r="4" spans="1:24" ht="15" customHeight="1" x14ac:dyDescent="0.2">
      <c r="A4" s="218" t="str">
        <f>'1 In School Youth Part'!$A$4</f>
        <v>WORKFORCE AREA</v>
      </c>
      <c r="B4" s="262" t="s">
        <v>67</v>
      </c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9"/>
      <c r="S4" s="279"/>
      <c r="T4" s="280"/>
    </row>
    <row r="5" spans="1:24" ht="50.25" customHeight="1" thickBot="1" x14ac:dyDescent="0.25">
      <c r="A5" s="219"/>
      <c r="B5" s="139" t="s">
        <v>68</v>
      </c>
      <c r="C5" s="139" t="s">
        <v>88</v>
      </c>
      <c r="D5" s="141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'2 Out of School Youth Part'!C6</f>
        <v>25</v>
      </c>
      <c r="C6" s="181">
        <v>40</v>
      </c>
      <c r="D6" s="182">
        <v>20</v>
      </c>
      <c r="E6" s="182">
        <v>40</v>
      </c>
      <c r="F6" s="183">
        <v>60</v>
      </c>
      <c r="G6" s="182">
        <v>24</v>
      </c>
      <c r="H6" s="182">
        <v>32</v>
      </c>
      <c r="I6" s="184">
        <v>8</v>
      </c>
      <c r="J6" s="184">
        <v>40</v>
      </c>
      <c r="K6" s="184">
        <v>0</v>
      </c>
      <c r="L6" s="182">
        <v>60</v>
      </c>
      <c r="M6" s="185">
        <v>0</v>
      </c>
      <c r="N6" s="182">
        <v>28</v>
      </c>
      <c r="O6" s="182">
        <v>0</v>
      </c>
      <c r="P6" s="182">
        <v>56</v>
      </c>
      <c r="Q6" s="182">
        <v>0</v>
      </c>
      <c r="R6" s="182">
        <v>4</v>
      </c>
      <c r="S6" s="182">
        <v>40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'2 Out of School Youth Part'!C7</f>
        <v>86</v>
      </c>
      <c r="C7" s="188">
        <v>20.930232558139501</v>
      </c>
      <c r="D7" s="189">
        <v>55.8139534883721</v>
      </c>
      <c r="E7" s="189">
        <v>23.255813953488399</v>
      </c>
      <c r="F7" s="190">
        <v>48.837209302325597</v>
      </c>
      <c r="G7" s="189">
        <v>33.720930232558104</v>
      </c>
      <c r="H7" s="189">
        <v>52.325581395348799</v>
      </c>
      <c r="I7" s="189">
        <v>1.16279069767442</v>
      </c>
      <c r="J7" s="189">
        <v>8.1395348837209305</v>
      </c>
      <c r="K7" s="191">
        <v>0</v>
      </c>
      <c r="L7" s="189">
        <v>45.348837209302303</v>
      </c>
      <c r="M7" s="190">
        <v>0</v>
      </c>
      <c r="N7" s="189">
        <v>54.651162790697697</v>
      </c>
      <c r="O7" s="189">
        <v>5.81395348837209</v>
      </c>
      <c r="P7" s="189">
        <v>20.930232558139501</v>
      </c>
      <c r="Q7" s="189">
        <v>4.6511627906976702</v>
      </c>
      <c r="R7" s="189">
        <v>6.9767441860465098</v>
      </c>
      <c r="S7" s="189">
        <v>9.3023255813953494</v>
      </c>
      <c r="T7" s="192">
        <v>27.906976744186</v>
      </c>
      <c r="U7" s="28"/>
    </row>
    <row r="8" spans="1:24" s="29" customFormat="1" ht="21.95" customHeight="1" x14ac:dyDescent="0.2">
      <c r="A8" s="18" t="s">
        <v>36</v>
      </c>
      <c r="B8" s="187">
        <f>'2 Out of School Youth Part'!C8</f>
        <v>20</v>
      </c>
      <c r="C8" s="188">
        <v>35</v>
      </c>
      <c r="D8" s="189">
        <v>35</v>
      </c>
      <c r="E8" s="189">
        <v>30</v>
      </c>
      <c r="F8" s="190">
        <v>75</v>
      </c>
      <c r="G8" s="189">
        <v>25</v>
      </c>
      <c r="H8" s="189">
        <v>30</v>
      </c>
      <c r="I8" s="189">
        <v>0</v>
      </c>
      <c r="J8" s="189">
        <v>75</v>
      </c>
      <c r="K8" s="191">
        <v>0</v>
      </c>
      <c r="L8" s="189">
        <v>55</v>
      </c>
      <c r="M8" s="193">
        <v>0</v>
      </c>
      <c r="N8" s="189">
        <v>20</v>
      </c>
      <c r="O8" s="189">
        <v>10</v>
      </c>
      <c r="P8" s="189">
        <v>15</v>
      </c>
      <c r="Q8" s="189">
        <v>10</v>
      </c>
      <c r="R8" s="189">
        <v>5</v>
      </c>
      <c r="S8" s="189">
        <v>10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'2 Out of School Youth Part'!C9</f>
        <v>64</v>
      </c>
      <c r="C9" s="188">
        <v>17.1875</v>
      </c>
      <c r="D9" s="189">
        <v>50</v>
      </c>
      <c r="E9" s="189">
        <v>32.8125</v>
      </c>
      <c r="F9" s="190">
        <v>56.25</v>
      </c>
      <c r="G9" s="189">
        <v>12.5</v>
      </c>
      <c r="H9" s="189">
        <v>85.9375</v>
      </c>
      <c r="I9" s="191">
        <v>1.5625</v>
      </c>
      <c r="J9" s="191">
        <v>35.9375</v>
      </c>
      <c r="K9" s="191">
        <v>0</v>
      </c>
      <c r="L9" s="189">
        <v>4.6875</v>
      </c>
      <c r="M9" s="193">
        <v>3.125</v>
      </c>
      <c r="N9" s="189">
        <v>1.5625</v>
      </c>
      <c r="O9" s="191">
        <v>7.8125</v>
      </c>
      <c r="P9" s="189">
        <v>17.1875</v>
      </c>
      <c r="Q9" s="191">
        <v>1.5625</v>
      </c>
      <c r="R9" s="189">
        <v>12.5</v>
      </c>
      <c r="S9" s="189">
        <v>21.875</v>
      </c>
      <c r="T9" s="192">
        <v>0</v>
      </c>
      <c r="U9" s="28"/>
    </row>
    <row r="10" spans="1:24" s="29" customFormat="1" ht="21.95" customHeight="1" x14ac:dyDescent="0.2">
      <c r="A10" s="18" t="s">
        <v>38</v>
      </c>
      <c r="B10" s="187">
        <f>'2 Out of School Youth Part'!C10</f>
        <v>74</v>
      </c>
      <c r="C10" s="188">
        <v>74.324324324324294</v>
      </c>
      <c r="D10" s="189">
        <v>20.270270270270299</v>
      </c>
      <c r="E10" s="189">
        <v>5.4054054054054097</v>
      </c>
      <c r="F10" s="190">
        <v>36.486486486486498</v>
      </c>
      <c r="G10" s="191">
        <v>17.5675675675676</v>
      </c>
      <c r="H10" s="191">
        <v>17.5675675675676</v>
      </c>
      <c r="I10" s="191">
        <v>5.4054054054054097</v>
      </c>
      <c r="J10" s="189">
        <v>18.918918918918902</v>
      </c>
      <c r="K10" s="191">
        <v>0</v>
      </c>
      <c r="L10" s="189">
        <v>97.297297297297305</v>
      </c>
      <c r="M10" s="193">
        <v>6.7567567567567597</v>
      </c>
      <c r="N10" s="189">
        <v>0</v>
      </c>
      <c r="O10" s="191">
        <v>0</v>
      </c>
      <c r="P10" s="189">
        <v>2.7027027027027</v>
      </c>
      <c r="Q10" s="191">
        <v>1.35135135135135</v>
      </c>
      <c r="R10" s="191">
        <v>4.0540540540540499</v>
      </c>
      <c r="S10" s="189">
        <v>2.7027027027027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'2 Out of School Youth Part'!C11</f>
        <v>64</v>
      </c>
      <c r="C11" s="188">
        <v>43.75</v>
      </c>
      <c r="D11" s="189">
        <v>35.9375</v>
      </c>
      <c r="E11" s="189">
        <v>20.3125</v>
      </c>
      <c r="F11" s="190">
        <v>71.875</v>
      </c>
      <c r="G11" s="189">
        <v>15.625</v>
      </c>
      <c r="H11" s="189">
        <v>39.0625</v>
      </c>
      <c r="I11" s="189">
        <v>6.25</v>
      </c>
      <c r="J11" s="189">
        <v>3.125</v>
      </c>
      <c r="K11" s="191">
        <v>0</v>
      </c>
      <c r="L11" s="189">
        <v>34.375</v>
      </c>
      <c r="M11" s="190">
        <v>0</v>
      </c>
      <c r="N11" s="189">
        <v>82.8125</v>
      </c>
      <c r="O11" s="189">
        <v>0</v>
      </c>
      <c r="P11" s="189">
        <v>10.9375</v>
      </c>
      <c r="Q11" s="189">
        <v>0</v>
      </c>
      <c r="R11" s="189">
        <v>0</v>
      </c>
      <c r="S11" s="189">
        <v>7.8125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'2 Out of School Youth Part'!C12</f>
        <v>29</v>
      </c>
      <c r="C12" s="188">
        <v>72.413793103448299</v>
      </c>
      <c r="D12" s="189">
        <v>17.241379310344801</v>
      </c>
      <c r="E12" s="189">
        <v>10.3448275862069</v>
      </c>
      <c r="F12" s="190">
        <v>37.931034482758598</v>
      </c>
      <c r="G12" s="189">
        <v>27.586206896551701</v>
      </c>
      <c r="H12" s="189">
        <v>3.4482758620689702</v>
      </c>
      <c r="I12" s="189">
        <v>3.4482758620689702</v>
      </c>
      <c r="J12" s="189">
        <v>75.862068965517196</v>
      </c>
      <c r="K12" s="191">
        <v>0</v>
      </c>
      <c r="L12" s="189">
        <v>24.137931034482801</v>
      </c>
      <c r="M12" s="193">
        <v>0</v>
      </c>
      <c r="N12" s="189">
        <v>44.827586206896498</v>
      </c>
      <c r="O12" s="189">
        <v>3.4482758620689702</v>
      </c>
      <c r="P12" s="189">
        <v>0</v>
      </c>
      <c r="Q12" s="189">
        <v>3.4482758620689702</v>
      </c>
      <c r="R12" s="189">
        <v>6.8965517241379297</v>
      </c>
      <c r="S12" s="189">
        <v>0</v>
      </c>
      <c r="T12" s="192">
        <v>13.7931034482759</v>
      </c>
      <c r="U12" s="28"/>
    </row>
    <row r="13" spans="1:24" s="29" customFormat="1" ht="21.95" customHeight="1" x14ac:dyDescent="0.2">
      <c r="A13" s="18" t="s">
        <v>41</v>
      </c>
      <c r="B13" s="187">
        <f>'2 Out of School Youth Part'!C13</f>
        <v>25</v>
      </c>
      <c r="C13" s="188">
        <v>44</v>
      </c>
      <c r="D13" s="189">
        <v>32</v>
      </c>
      <c r="E13" s="189">
        <v>24</v>
      </c>
      <c r="F13" s="190">
        <v>68</v>
      </c>
      <c r="G13" s="189">
        <v>32</v>
      </c>
      <c r="H13" s="191">
        <v>28</v>
      </c>
      <c r="I13" s="189">
        <v>20</v>
      </c>
      <c r="J13" s="189">
        <v>4</v>
      </c>
      <c r="K13" s="191">
        <v>0</v>
      </c>
      <c r="L13" s="189">
        <v>72</v>
      </c>
      <c r="M13" s="193">
        <v>32</v>
      </c>
      <c r="N13" s="189">
        <v>12</v>
      </c>
      <c r="O13" s="191">
        <v>4</v>
      </c>
      <c r="P13" s="189">
        <v>12</v>
      </c>
      <c r="Q13" s="189">
        <v>0</v>
      </c>
      <c r="R13" s="189">
        <v>12</v>
      </c>
      <c r="S13" s="189">
        <v>4</v>
      </c>
      <c r="T13" s="192">
        <v>24</v>
      </c>
      <c r="U13" s="28"/>
    </row>
    <row r="14" spans="1:24" s="29" customFormat="1" ht="21.95" customHeight="1" x14ac:dyDescent="0.2">
      <c r="A14" s="18" t="s">
        <v>42</v>
      </c>
      <c r="B14" s="187">
        <f>'2 Out of School Youth Part'!C14</f>
        <v>48</v>
      </c>
      <c r="C14" s="188">
        <v>39.5833333333333</v>
      </c>
      <c r="D14" s="189">
        <v>43.75</v>
      </c>
      <c r="E14" s="189">
        <v>16.6666666666667</v>
      </c>
      <c r="F14" s="190">
        <v>31.25</v>
      </c>
      <c r="G14" s="189">
        <v>39.5833333333333</v>
      </c>
      <c r="H14" s="189">
        <v>35.4166666666667</v>
      </c>
      <c r="I14" s="189">
        <v>0</v>
      </c>
      <c r="J14" s="189">
        <v>10.4166666666667</v>
      </c>
      <c r="K14" s="191">
        <v>0</v>
      </c>
      <c r="L14" s="189">
        <v>60.4166666666667</v>
      </c>
      <c r="M14" s="193">
        <v>2.0833333333333299</v>
      </c>
      <c r="N14" s="189">
        <v>37.5</v>
      </c>
      <c r="O14" s="189">
        <v>8.3333333333333304</v>
      </c>
      <c r="P14" s="189">
        <v>12.5</v>
      </c>
      <c r="Q14" s="189">
        <v>0</v>
      </c>
      <c r="R14" s="189">
        <v>12.5</v>
      </c>
      <c r="S14" s="189">
        <v>12.5</v>
      </c>
      <c r="T14" s="192">
        <v>0</v>
      </c>
      <c r="U14" s="28"/>
    </row>
    <row r="15" spans="1:24" s="29" customFormat="1" ht="21.95" customHeight="1" x14ac:dyDescent="0.2">
      <c r="A15" s="18" t="s">
        <v>43</v>
      </c>
      <c r="B15" s="187">
        <f>'2 Out of School Youth Part'!C15</f>
        <v>171</v>
      </c>
      <c r="C15" s="188">
        <v>55.5555555555556</v>
      </c>
      <c r="D15" s="189">
        <v>31.578947368421101</v>
      </c>
      <c r="E15" s="189">
        <v>12.8654970760234</v>
      </c>
      <c r="F15" s="190">
        <v>49.122807017543899</v>
      </c>
      <c r="G15" s="189">
        <v>70.760233918128606</v>
      </c>
      <c r="H15" s="189">
        <v>15.789473684210501</v>
      </c>
      <c r="I15" s="189">
        <v>0.58479532163742698</v>
      </c>
      <c r="J15" s="189">
        <v>7.0175438596491198</v>
      </c>
      <c r="K15" s="191">
        <v>0</v>
      </c>
      <c r="L15" s="189">
        <v>81.286549707602305</v>
      </c>
      <c r="M15" s="193">
        <v>1.7543859649122799</v>
      </c>
      <c r="N15" s="189">
        <v>94.152046783625707</v>
      </c>
      <c r="O15" s="189">
        <v>1.16959064327485</v>
      </c>
      <c r="P15" s="189">
        <v>8.1871345029239802</v>
      </c>
      <c r="Q15" s="189">
        <v>0</v>
      </c>
      <c r="R15" s="189">
        <v>7.60233918128655</v>
      </c>
      <c r="S15" s="189">
        <v>6.4327485380117002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'2 Out of School Youth Part'!C16</f>
        <v>25</v>
      </c>
      <c r="C16" s="188">
        <v>4</v>
      </c>
      <c r="D16" s="189">
        <v>56</v>
      </c>
      <c r="E16" s="189">
        <v>40</v>
      </c>
      <c r="F16" s="190">
        <v>48</v>
      </c>
      <c r="G16" s="189">
        <v>60</v>
      </c>
      <c r="H16" s="189">
        <v>36</v>
      </c>
      <c r="I16" s="189">
        <v>0</v>
      </c>
      <c r="J16" s="189">
        <v>24</v>
      </c>
      <c r="K16" s="191">
        <v>0</v>
      </c>
      <c r="L16" s="189">
        <v>0</v>
      </c>
      <c r="M16" s="190">
        <v>8</v>
      </c>
      <c r="N16" s="189">
        <v>0</v>
      </c>
      <c r="O16" s="189">
        <v>8</v>
      </c>
      <c r="P16" s="189">
        <v>0</v>
      </c>
      <c r="Q16" s="191">
        <v>4</v>
      </c>
      <c r="R16" s="189">
        <v>4</v>
      </c>
      <c r="S16" s="189">
        <v>4</v>
      </c>
      <c r="T16" s="192">
        <v>80</v>
      </c>
      <c r="U16" s="28"/>
    </row>
    <row r="17" spans="1:28" s="29" customFormat="1" ht="21.95" customHeight="1" x14ac:dyDescent="0.2">
      <c r="A17" s="18" t="s">
        <v>45</v>
      </c>
      <c r="B17" s="214">
        <f>'2 Out of School Youth Part'!C17</f>
        <v>35</v>
      </c>
      <c r="C17" s="188">
        <v>34.285714285714299</v>
      </c>
      <c r="D17" s="189">
        <v>37.142857142857103</v>
      </c>
      <c r="E17" s="189">
        <v>28.571428571428601</v>
      </c>
      <c r="F17" s="190">
        <v>51.428571428571402</v>
      </c>
      <c r="G17" s="189">
        <v>34.285714285714299</v>
      </c>
      <c r="H17" s="189">
        <v>42.857142857142897</v>
      </c>
      <c r="I17" s="189">
        <v>8.5714285714285694</v>
      </c>
      <c r="J17" s="189">
        <v>68.571428571428598</v>
      </c>
      <c r="K17" s="191">
        <v>0</v>
      </c>
      <c r="L17" s="189">
        <v>42.857142857142897</v>
      </c>
      <c r="M17" s="193">
        <v>8.5714285714285694</v>
      </c>
      <c r="N17" s="189">
        <v>5.71428571428571</v>
      </c>
      <c r="O17" s="189">
        <v>0</v>
      </c>
      <c r="P17" s="189">
        <v>28.571428571428601</v>
      </c>
      <c r="Q17" s="191">
        <v>2.8571428571428599</v>
      </c>
      <c r="R17" s="189">
        <v>17.1428571428571</v>
      </c>
      <c r="S17" s="189">
        <v>11.4285714285714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'2 Out of School Youth Part'!C18</f>
        <v>96</v>
      </c>
      <c r="C18" s="188">
        <v>46.875</v>
      </c>
      <c r="D18" s="189">
        <v>33.3333333333333</v>
      </c>
      <c r="E18" s="189">
        <v>19.7916666666667</v>
      </c>
      <c r="F18" s="190">
        <v>47.9166666666667</v>
      </c>
      <c r="G18" s="189">
        <v>48.9583333333333</v>
      </c>
      <c r="H18" s="189">
        <v>19.7916666666667</v>
      </c>
      <c r="I18" s="191">
        <v>1.0416666666666701</v>
      </c>
      <c r="J18" s="189">
        <v>53.125</v>
      </c>
      <c r="K18" s="191">
        <v>0</v>
      </c>
      <c r="L18" s="189">
        <v>40.625</v>
      </c>
      <c r="M18" s="190">
        <v>4.1666666666666696</v>
      </c>
      <c r="N18" s="189">
        <v>11.4583333333333</v>
      </c>
      <c r="O18" s="191">
        <v>1.0416666666666701</v>
      </c>
      <c r="P18" s="189">
        <v>18.75</v>
      </c>
      <c r="Q18" s="189">
        <v>1.0416666666666701</v>
      </c>
      <c r="R18" s="189">
        <v>3.125</v>
      </c>
      <c r="S18" s="189">
        <v>16.6666666666667</v>
      </c>
      <c r="T18" s="192">
        <v>7.2916666666666696</v>
      </c>
      <c r="U18" s="28"/>
    </row>
    <row r="19" spans="1:28" s="29" customFormat="1" ht="21.95" customHeight="1" x14ac:dyDescent="0.2">
      <c r="A19" s="18" t="s">
        <v>47</v>
      </c>
      <c r="B19" s="187">
        <f>'2 Out of School Youth Part'!C19</f>
        <v>36</v>
      </c>
      <c r="C19" s="188">
        <v>27.7777777777778</v>
      </c>
      <c r="D19" s="189">
        <v>38.8888888888889</v>
      </c>
      <c r="E19" s="189">
        <v>33.3333333333333</v>
      </c>
      <c r="F19" s="190">
        <v>63.8888888888889</v>
      </c>
      <c r="G19" s="189">
        <v>58.3333333333333</v>
      </c>
      <c r="H19" s="189">
        <v>19.4444444444444</v>
      </c>
      <c r="I19" s="191">
        <v>2.7777777777777799</v>
      </c>
      <c r="J19" s="189">
        <v>22.2222222222222</v>
      </c>
      <c r="K19" s="191">
        <v>0</v>
      </c>
      <c r="L19" s="189">
        <v>36.1111111111111</v>
      </c>
      <c r="M19" s="193">
        <v>5.5555555555555598</v>
      </c>
      <c r="N19" s="189">
        <v>77.7777777777778</v>
      </c>
      <c r="O19" s="189">
        <v>0</v>
      </c>
      <c r="P19" s="189">
        <v>36.1111111111111</v>
      </c>
      <c r="Q19" s="189">
        <v>13.8888888888889</v>
      </c>
      <c r="R19" s="191">
        <v>13.8888888888889</v>
      </c>
      <c r="S19" s="189">
        <v>30.5555555555556</v>
      </c>
      <c r="T19" s="192">
        <v>2.7777777777777799</v>
      </c>
      <c r="U19" s="28"/>
    </row>
    <row r="20" spans="1:28" s="29" customFormat="1" ht="21.95" customHeight="1" x14ac:dyDescent="0.2">
      <c r="A20" s="18" t="s">
        <v>48</v>
      </c>
      <c r="B20" s="187">
        <f>'2 Out of School Youth Part'!C20</f>
        <v>65</v>
      </c>
      <c r="C20" s="188">
        <v>73.846153846153896</v>
      </c>
      <c r="D20" s="189">
        <v>18.461538461538499</v>
      </c>
      <c r="E20" s="189">
        <v>7.6923076923076898</v>
      </c>
      <c r="F20" s="190">
        <v>49.230769230769198</v>
      </c>
      <c r="G20" s="189">
        <v>46.153846153846203</v>
      </c>
      <c r="H20" s="189">
        <v>21.538461538461501</v>
      </c>
      <c r="I20" s="189">
        <v>4.6153846153846203</v>
      </c>
      <c r="J20" s="189">
        <v>33.846153846153797</v>
      </c>
      <c r="K20" s="191">
        <v>0</v>
      </c>
      <c r="L20" s="189">
        <v>90.769230769230802</v>
      </c>
      <c r="M20" s="190">
        <v>1.5384615384615401</v>
      </c>
      <c r="N20" s="189">
        <v>64.615384615384599</v>
      </c>
      <c r="O20" s="189">
        <v>0</v>
      </c>
      <c r="P20" s="189">
        <v>16.923076923076898</v>
      </c>
      <c r="Q20" s="189">
        <v>3.0769230769230802</v>
      </c>
      <c r="R20" s="189">
        <v>1.5384615384615401</v>
      </c>
      <c r="S20" s="189">
        <v>6.1538461538461497</v>
      </c>
      <c r="T20" s="192">
        <v>3.0769230769230802</v>
      </c>
      <c r="U20" s="28"/>
    </row>
    <row r="21" spans="1:28" s="29" customFormat="1" ht="21.95" customHeight="1" thickBot="1" x14ac:dyDescent="0.25">
      <c r="A21" s="49" t="s">
        <v>49</v>
      </c>
      <c r="B21" s="194">
        <f>'2 Out of School Youth Part'!C21</f>
        <v>69</v>
      </c>
      <c r="C21" s="195">
        <v>31.884057971014499</v>
      </c>
      <c r="D21" s="196">
        <v>42.028985507246396</v>
      </c>
      <c r="E21" s="196">
        <v>26.086956521739101</v>
      </c>
      <c r="F21" s="197">
        <v>39.130434782608702</v>
      </c>
      <c r="G21" s="196">
        <v>23.188405797101399</v>
      </c>
      <c r="H21" s="196">
        <v>39.130434782608702</v>
      </c>
      <c r="I21" s="198">
        <v>0</v>
      </c>
      <c r="J21" s="196">
        <v>62.318840579710098</v>
      </c>
      <c r="K21" s="198">
        <v>0</v>
      </c>
      <c r="L21" s="196">
        <v>39.130434782608702</v>
      </c>
      <c r="M21" s="199">
        <v>10.144927536231901</v>
      </c>
      <c r="N21" s="196">
        <v>1.4492753623188399</v>
      </c>
      <c r="O21" s="196">
        <v>0</v>
      </c>
      <c r="P21" s="196">
        <v>17.3913043478261</v>
      </c>
      <c r="Q21" s="196">
        <v>1.4492753623188399</v>
      </c>
      <c r="R21" s="196">
        <v>7.2463768115942004</v>
      </c>
      <c r="S21" s="198">
        <v>10.144927536231901</v>
      </c>
      <c r="T21" s="200">
        <v>5.7971014492753596</v>
      </c>
      <c r="U21" s="28"/>
    </row>
    <row r="22" spans="1:28" s="29" customFormat="1" ht="21.95" customHeight="1" thickBot="1" x14ac:dyDescent="0.25">
      <c r="A22" s="201" t="s">
        <v>50</v>
      </c>
      <c r="B22" s="202">
        <f>SUM(B6:B21)</f>
        <v>932</v>
      </c>
      <c r="C22" s="203">
        <v>44.313304721030001</v>
      </c>
      <c r="D22" s="204">
        <v>35.622317596566504</v>
      </c>
      <c r="E22" s="204">
        <v>20.0643776824034</v>
      </c>
      <c r="F22" s="205">
        <v>50</v>
      </c>
      <c r="G22" s="204">
        <v>39.484978540772502</v>
      </c>
      <c r="H22" s="204">
        <v>31.652360515021499</v>
      </c>
      <c r="I22" s="204">
        <v>2.8969957081545101</v>
      </c>
      <c r="J22" s="204">
        <v>28.433476394849801</v>
      </c>
      <c r="K22" s="206">
        <v>0</v>
      </c>
      <c r="L22" s="204">
        <v>54.506437768240303</v>
      </c>
      <c r="M22" s="205">
        <v>4.0772532188841204</v>
      </c>
      <c r="N22" s="204">
        <v>41.952789699570801</v>
      </c>
      <c r="O22" s="204">
        <v>2.4678111587982801</v>
      </c>
      <c r="P22" s="204">
        <v>15.2360515021459</v>
      </c>
      <c r="Q22" s="204">
        <v>2.1459227467811202</v>
      </c>
      <c r="R22" s="204">
        <v>6.8669527896995701</v>
      </c>
      <c r="S22" s="204">
        <v>10.9442060085837</v>
      </c>
      <c r="T22" s="207">
        <v>7.2961373390557904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0F61E1-BA16-434F-BE8B-FF9A61B1F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E8072C0-CE8F-4F3B-A5FB-A14F6E4B6F5A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Burke, Matthew (DCS)</cp:lastModifiedBy>
  <cp:revision/>
  <dcterms:created xsi:type="dcterms:W3CDTF">1998-10-15T18:42:20Z</dcterms:created>
  <dcterms:modified xsi:type="dcterms:W3CDTF">2026-05-03T19:50:12Z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r8>18857600</vt:r8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ContentTypeId">
    <vt:lpwstr>0x010100A95036446F218841831E389EE0ED1EE2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