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showObjects="placeholders" defaultThemeVersion="124226"/>
  <mc:AlternateContent xmlns:mc="http://schemas.openxmlformats.org/markup-compatibility/2006">
    <mc:Choice Requires="x15">
      <x15ac:absPath xmlns:x15ac="http://schemas.microsoft.com/office/spreadsheetml/2010/11/ac" url="https://massgov.sharepoint.com/sites/EOL-MDCS-Teams/MDCS Documents/Departments/MIS/Analysis &amp; Reporting/Career Center Performance Reports/FY26 Reports/FY26 Q2 12312025/"/>
    </mc:Choice>
  </mc:AlternateContent>
  <xr:revisionPtr revIDLastSave="614" documentId="11_60BEDAE0B9C0B460A5E53785608922667850FE44" xr6:coauthVersionLast="47" xr6:coauthVersionMax="47" xr10:uidLastSave="{BEB96F9F-654D-4DDC-98A2-52189E41798B}"/>
  <bookViews>
    <workbookView xWindow="13290" yWindow="330" windowWidth="14955" windowHeight="14115" tabRatio="899" xr2:uid="{00000000-000D-0000-FFFF-FFFF00000000}"/>
  </bookViews>
  <sheets>
    <sheet name="Cover" sheetId="33" r:id="rId1"/>
    <sheet name="1- Populations in Cohort" sheetId="14" r:id="rId2"/>
    <sheet name="2 - Job Seeker" sheetId="18" r:id="rId3"/>
    <sheet name="3 - UI Claimant" sheetId="37" r:id="rId4"/>
    <sheet name="4 - Veteran" sheetId="29" r:id="rId5"/>
    <sheet name="5 - Disabled Veteran" sheetId="39" r:id="rId6"/>
    <sheet name="6 - DVOP Disabled Veteran" sheetId="40" r:id="rId7"/>
    <sheet name="7 - DVOP Veteran" sheetId="41" r:id="rId8"/>
    <sheet name="8 - RESEA" sheetId="42" r:id="rId9"/>
  </sheets>
  <definedNames>
    <definedName name="_xlnm.Print_Area" localSheetId="1">'1- Populations in Cohort'!#REF!</definedName>
    <definedName name="_xlnm.Print_Area" localSheetId="2">'2 - Job Seeker'!$A$1:$K$26</definedName>
    <definedName name="_xlnm.Print_Area" localSheetId="3">'3 - UI Claimant'!$A$1:$K$24</definedName>
    <definedName name="_xlnm.Print_Area" localSheetId="4">'4 - Veteran'!$A$1:$L$24</definedName>
    <definedName name="_xlnm.Print_Area" localSheetId="5">'5 - Disabled Veteran'!$A$1:$L$24</definedName>
    <definedName name="_xlnm.Print_Area" localSheetId="6">'6 - DVOP Disabled Veteran'!$A$1:$L$24</definedName>
    <definedName name="_xlnm.Print_Area" localSheetId="7">'7 - DVOP Veteran'!$A$1:$L$24</definedName>
    <definedName name="_xlnm.Print_Area" localSheetId="8">'8 - RESEA'!$A$1:$L$24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2" i="42" l="1"/>
  <c r="K8" i="42"/>
  <c r="K9" i="42"/>
  <c r="K10" i="42"/>
  <c r="K11" i="42"/>
  <c r="K12" i="42"/>
  <c r="K13" i="42"/>
  <c r="K14" i="42"/>
  <c r="K15" i="42"/>
  <c r="K16" i="42"/>
  <c r="K17" i="42"/>
  <c r="K18" i="42"/>
  <c r="K19" i="42"/>
  <c r="K20" i="42"/>
  <c r="K21" i="42"/>
  <c r="K7" i="42"/>
  <c r="K6" i="42"/>
  <c r="D6" i="40"/>
  <c r="K22" i="37" l="1"/>
  <c r="K8" i="37"/>
  <c r="K9" i="37"/>
  <c r="K10" i="37"/>
  <c r="K11" i="37"/>
  <c r="K12" i="37"/>
  <c r="K13" i="37"/>
  <c r="K14" i="37"/>
  <c r="K15" i="37"/>
  <c r="K16" i="37"/>
  <c r="K17" i="37"/>
  <c r="K18" i="37"/>
  <c r="K19" i="37"/>
  <c r="K20" i="37"/>
  <c r="K21" i="37"/>
  <c r="K7" i="37"/>
  <c r="K6" i="37"/>
  <c r="K24" i="18"/>
  <c r="K9" i="18"/>
  <c r="K10" i="18"/>
  <c r="K11" i="18"/>
  <c r="K12" i="18"/>
  <c r="K13" i="18"/>
  <c r="K14" i="18"/>
  <c r="K15" i="18"/>
  <c r="K16" i="18"/>
  <c r="K17" i="18"/>
  <c r="K18" i="18"/>
  <c r="K19" i="18"/>
  <c r="K20" i="18"/>
  <c r="K21" i="18"/>
  <c r="K22" i="18"/>
  <c r="K23" i="18"/>
  <c r="K8" i="18"/>
  <c r="K22" i="41"/>
  <c r="K21" i="41"/>
  <c r="K8" i="41"/>
  <c r="K9" i="41"/>
  <c r="K10" i="41"/>
  <c r="K11" i="41"/>
  <c r="K12" i="41"/>
  <c r="K13" i="41"/>
  <c r="K14" i="41"/>
  <c r="K15" i="41"/>
  <c r="K16" i="41"/>
  <c r="K17" i="41"/>
  <c r="K18" i="41"/>
  <c r="K19" i="41"/>
  <c r="K20" i="41"/>
  <c r="K7" i="41"/>
  <c r="K6" i="41"/>
  <c r="K22" i="40"/>
  <c r="K21" i="40"/>
  <c r="K8" i="40"/>
  <c r="K9" i="40"/>
  <c r="K10" i="40"/>
  <c r="K11" i="40"/>
  <c r="K12" i="40"/>
  <c r="K13" i="40"/>
  <c r="K14" i="40"/>
  <c r="K15" i="40"/>
  <c r="K16" i="40"/>
  <c r="K17" i="40"/>
  <c r="K18" i="40"/>
  <c r="K19" i="40"/>
  <c r="K20" i="40"/>
  <c r="K7" i="40"/>
  <c r="K6" i="40"/>
  <c r="K22" i="39"/>
  <c r="K21" i="39"/>
  <c r="K8" i="39"/>
  <c r="K9" i="39"/>
  <c r="K10" i="39"/>
  <c r="K11" i="39"/>
  <c r="K12" i="39"/>
  <c r="K13" i="39"/>
  <c r="K14" i="39"/>
  <c r="K15" i="39"/>
  <c r="K16" i="39"/>
  <c r="K17" i="39"/>
  <c r="K18" i="39"/>
  <c r="K19" i="39"/>
  <c r="K20" i="39"/>
  <c r="K7" i="39"/>
  <c r="K6" i="39"/>
  <c r="K22" i="29"/>
  <c r="K21" i="29"/>
  <c r="K8" i="29"/>
  <c r="K9" i="29"/>
  <c r="K10" i="29"/>
  <c r="K11" i="29"/>
  <c r="K12" i="29"/>
  <c r="K13" i="29"/>
  <c r="K14" i="29"/>
  <c r="K15" i="29"/>
  <c r="K16" i="29"/>
  <c r="K17" i="29"/>
  <c r="K18" i="29"/>
  <c r="K19" i="29"/>
  <c r="K20" i="29"/>
  <c r="K7" i="29"/>
  <c r="K6" i="29"/>
  <c r="H8" i="40"/>
  <c r="H6" i="40" l="1"/>
  <c r="D13" i="18" l="1"/>
  <c r="E13" i="18" s="1"/>
  <c r="H13" i="18"/>
  <c r="I13" i="18" s="1"/>
  <c r="D14" i="18"/>
  <c r="E14" i="18" s="1"/>
  <c r="H14" i="18"/>
  <c r="I14" i="18" s="1"/>
  <c r="D15" i="18"/>
  <c r="E15" i="18" s="1"/>
  <c r="H15" i="18"/>
  <c r="I15" i="18" s="1"/>
  <c r="D16" i="18"/>
  <c r="E16" i="18" s="1"/>
  <c r="H16" i="18"/>
  <c r="I16" i="18" s="1"/>
  <c r="D17" i="18"/>
  <c r="E17" i="18" s="1"/>
  <c r="H17" i="18"/>
  <c r="I17" i="18" s="1"/>
  <c r="D18" i="18"/>
  <c r="E18" i="18" s="1"/>
  <c r="H18" i="18"/>
  <c r="I18" i="18" s="1"/>
  <c r="D19" i="18"/>
  <c r="E19" i="18" s="1"/>
  <c r="H19" i="18"/>
  <c r="I19" i="18" s="1"/>
  <c r="D20" i="18"/>
  <c r="E20" i="18" s="1"/>
  <c r="H20" i="18"/>
  <c r="I20" i="18" s="1"/>
  <c r="D21" i="18"/>
  <c r="E21" i="18" s="1"/>
  <c r="H21" i="18"/>
  <c r="I21" i="18" s="1"/>
  <c r="D22" i="18"/>
  <c r="E22" i="18" s="1"/>
  <c r="H22" i="18"/>
  <c r="I22" i="18" s="1"/>
  <c r="D23" i="18"/>
  <c r="E23" i="18" s="1"/>
  <c r="H23" i="18"/>
  <c r="I23" i="18" s="1"/>
  <c r="D24" i="18"/>
  <c r="E24" i="18" s="1"/>
  <c r="H24" i="18"/>
  <c r="I24" i="18" s="1"/>
  <c r="H9" i="18"/>
  <c r="I9" i="18" s="1"/>
  <c r="H10" i="18"/>
  <c r="I10" i="18" s="1"/>
  <c r="H11" i="18"/>
  <c r="I11" i="18" s="1"/>
  <c r="H12" i="18"/>
  <c r="I12" i="18" s="1"/>
  <c r="L9" i="14" l="1"/>
  <c r="H14" i="41" l="1"/>
  <c r="I14" i="41" s="1"/>
  <c r="H14" i="40"/>
  <c r="I14" i="40" s="1"/>
  <c r="D14" i="41" l="1"/>
  <c r="E14" i="41" s="1"/>
  <c r="D14" i="40"/>
  <c r="E14" i="40" s="1"/>
  <c r="A24" i="42" l="1"/>
  <c r="A23" i="42"/>
  <c r="H22" i="42"/>
  <c r="I22" i="42" s="1"/>
  <c r="D22" i="42"/>
  <c r="E22" i="42" s="1"/>
  <c r="H21" i="42"/>
  <c r="I21" i="42" s="1"/>
  <c r="D21" i="42"/>
  <c r="E21" i="42" s="1"/>
  <c r="H20" i="42"/>
  <c r="I20" i="42" s="1"/>
  <c r="D20" i="42"/>
  <c r="E20" i="42" s="1"/>
  <c r="H19" i="42"/>
  <c r="I19" i="42" s="1"/>
  <c r="D19" i="42"/>
  <c r="E19" i="42" s="1"/>
  <c r="H18" i="42"/>
  <c r="I18" i="42" s="1"/>
  <c r="D18" i="42"/>
  <c r="E18" i="42" s="1"/>
  <c r="H17" i="42"/>
  <c r="I17" i="42" s="1"/>
  <c r="D17" i="42"/>
  <c r="E17" i="42" s="1"/>
  <c r="H16" i="42"/>
  <c r="I16" i="42" s="1"/>
  <c r="D16" i="42"/>
  <c r="E16" i="42" s="1"/>
  <c r="H15" i="42"/>
  <c r="I15" i="42" s="1"/>
  <c r="D15" i="42"/>
  <c r="E15" i="42" s="1"/>
  <c r="H14" i="42"/>
  <c r="I14" i="42" s="1"/>
  <c r="D14" i="42"/>
  <c r="E14" i="42" s="1"/>
  <c r="H13" i="42"/>
  <c r="I13" i="42" s="1"/>
  <c r="D13" i="42"/>
  <c r="E13" i="42" s="1"/>
  <c r="H12" i="42"/>
  <c r="I12" i="42" s="1"/>
  <c r="D12" i="42"/>
  <c r="E12" i="42" s="1"/>
  <c r="H11" i="42"/>
  <c r="I11" i="42" s="1"/>
  <c r="D11" i="42"/>
  <c r="E11" i="42" s="1"/>
  <c r="H10" i="42"/>
  <c r="I10" i="42" s="1"/>
  <c r="D10" i="42"/>
  <c r="E10" i="42" s="1"/>
  <c r="H9" i="42"/>
  <c r="I9" i="42" s="1"/>
  <c r="D9" i="42"/>
  <c r="E9" i="42" s="1"/>
  <c r="H8" i="42"/>
  <c r="I8" i="42" s="1"/>
  <c r="D8" i="42"/>
  <c r="E8" i="42" s="1"/>
  <c r="H7" i="42"/>
  <c r="I7" i="42" s="1"/>
  <c r="D7" i="42"/>
  <c r="E7" i="42" s="1"/>
  <c r="H6" i="42"/>
  <c r="I6" i="42" s="1"/>
  <c r="D6" i="42"/>
  <c r="E6" i="42" s="1"/>
  <c r="A2" i="42"/>
  <c r="A1" i="42"/>
  <c r="D6" i="37" l="1"/>
  <c r="E6" i="37" s="1"/>
  <c r="D7" i="37"/>
  <c r="E7" i="37" s="1"/>
  <c r="D8" i="37"/>
  <c r="E8" i="37" s="1"/>
  <c r="D9" i="37"/>
  <c r="E9" i="37" s="1"/>
  <c r="D10" i="37"/>
  <c r="E10" i="37" s="1"/>
  <c r="D11" i="37"/>
  <c r="E11" i="37" s="1"/>
  <c r="D12" i="37"/>
  <c r="E12" i="37" s="1"/>
  <c r="D13" i="37"/>
  <c r="E13" i="37" s="1"/>
  <c r="D14" i="37"/>
  <c r="E14" i="37" s="1"/>
  <c r="D15" i="37"/>
  <c r="E15" i="37" s="1"/>
  <c r="D16" i="37"/>
  <c r="E16" i="37" s="1"/>
  <c r="D17" i="37"/>
  <c r="E17" i="37" s="1"/>
  <c r="D18" i="37"/>
  <c r="E18" i="37" s="1"/>
  <c r="D19" i="37"/>
  <c r="E19" i="37" s="1"/>
  <c r="D20" i="37"/>
  <c r="E20" i="37" s="1"/>
  <c r="D21" i="37"/>
  <c r="E21" i="37" s="1"/>
  <c r="D22" i="37"/>
  <c r="E22" i="37" s="1"/>
  <c r="N17" i="14"/>
  <c r="H8" i="37"/>
  <c r="I8" i="37" s="1"/>
  <c r="H9" i="37"/>
  <c r="I9" i="37" s="1"/>
  <c r="H10" i="37"/>
  <c r="I10" i="37" s="1"/>
  <c r="H11" i="37"/>
  <c r="I11" i="37" s="1"/>
  <c r="H12" i="37"/>
  <c r="I12" i="37" s="1"/>
  <c r="H13" i="37"/>
  <c r="I13" i="37" s="1"/>
  <c r="H14" i="37"/>
  <c r="I14" i="37" s="1"/>
  <c r="H15" i="37"/>
  <c r="I15" i="37" s="1"/>
  <c r="H16" i="37"/>
  <c r="I16" i="37" s="1"/>
  <c r="H17" i="37"/>
  <c r="I17" i="37" s="1"/>
  <c r="H18" i="37"/>
  <c r="I18" i="37" s="1"/>
  <c r="H19" i="37"/>
  <c r="I19" i="37" s="1"/>
  <c r="H20" i="37"/>
  <c r="I20" i="37" s="1"/>
  <c r="H21" i="37"/>
  <c r="I21" i="37" s="1"/>
  <c r="D8" i="18"/>
  <c r="E8" i="18" s="1"/>
  <c r="D9" i="18"/>
  <c r="E9" i="18" s="1"/>
  <c r="D10" i="18"/>
  <c r="E10" i="18" s="1"/>
  <c r="D11" i="18"/>
  <c r="E11" i="18" s="1"/>
  <c r="D12" i="18"/>
  <c r="E12" i="18" s="1"/>
  <c r="D9" i="14"/>
  <c r="F9" i="14"/>
  <c r="H9" i="14"/>
  <c r="D10" i="14"/>
  <c r="F10" i="14"/>
  <c r="H10" i="14"/>
  <c r="D11" i="14"/>
  <c r="F11" i="14"/>
  <c r="H11" i="14"/>
  <c r="D12" i="14"/>
  <c r="F12" i="14"/>
  <c r="H12" i="14"/>
  <c r="D13" i="14"/>
  <c r="F13" i="14"/>
  <c r="H13" i="14"/>
  <c r="D14" i="14"/>
  <c r="F14" i="14"/>
  <c r="H14" i="14"/>
  <c r="D15" i="14"/>
  <c r="F15" i="14"/>
  <c r="H15" i="14"/>
  <c r="D16" i="14"/>
  <c r="F16" i="14"/>
  <c r="H16" i="14"/>
  <c r="D17" i="14"/>
  <c r="F17" i="14"/>
  <c r="H17" i="14"/>
  <c r="D18" i="14"/>
  <c r="F18" i="14"/>
  <c r="H18" i="14"/>
  <c r="D19" i="14"/>
  <c r="F19" i="14"/>
  <c r="H19" i="14"/>
  <c r="D20" i="14"/>
  <c r="F20" i="14"/>
  <c r="H20" i="14"/>
  <c r="D21" i="14"/>
  <c r="F21" i="14"/>
  <c r="H21" i="14"/>
  <c r="D22" i="14"/>
  <c r="F22" i="14"/>
  <c r="H22" i="14"/>
  <c r="D23" i="14"/>
  <c r="F23" i="14"/>
  <c r="H23" i="14"/>
  <c r="D24" i="14"/>
  <c r="F24" i="14"/>
  <c r="H24" i="14"/>
  <c r="D25" i="14"/>
  <c r="F25" i="14"/>
  <c r="H25" i="14"/>
  <c r="H7" i="37"/>
  <c r="I7" i="37" s="1"/>
  <c r="H22" i="37"/>
  <c r="I22" i="37" s="1"/>
  <c r="H6" i="37"/>
  <c r="I6" i="37" s="1"/>
  <c r="A23" i="37"/>
  <c r="N13" i="14"/>
  <c r="L25" i="14"/>
  <c r="L24" i="14"/>
  <c r="L23" i="14"/>
  <c r="L22" i="14"/>
  <c r="L21" i="14"/>
  <c r="L20" i="14"/>
  <c r="L19" i="14"/>
  <c r="L18" i="14"/>
  <c r="L17" i="14"/>
  <c r="L16" i="14"/>
  <c r="L15" i="14"/>
  <c r="L14" i="14"/>
  <c r="L13" i="14"/>
  <c r="L12" i="14"/>
  <c r="L11" i="14"/>
  <c r="L10" i="14"/>
  <c r="J11" i="14"/>
  <c r="J12" i="14"/>
  <c r="J13" i="14"/>
  <c r="J14" i="14"/>
  <c r="J15" i="14"/>
  <c r="J16" i="14"/>
  <c r="J17" i="14"/>
  <c r="J18" i="14"/>
  <c r="J19" i="14"/>
  <c r="J20" i="14"/>
  <c r="J21" i="14"/>
  <c r="J22" i="14"/>
  <c r="J23" i="14"/>
  <c r="J24" i="14"/>
  <c r="J25" i="14"/>
  <c r="J10" i="14"/>
  <c r="J9" i="14"/>
  <c r="H16" i="40"/>
  <c r="I16" i="40" s="1"/>
  <c r="H17" i="40"/>
  <c r="I17" i="40" s="1"/>
  <c r="D17" i="40"/>
  <c r="E17" i="40" s="1"/>
  <c r="H18" i="41"/>
  <c r="I18" i="41" s="1"/>
  <c r="H10" i="41"/>
  <c r="I10" i="41" s="1"/>
  <c r="H18" i="40"/>
  <c r="I18" i="40" s="1"/>
  <c r="H12" i="40"/>
  <c r="I12" i="40" s="1"/>
  <c r="H10" i="40"/>
  <c r="I10" i="40" s="1"/>
  <c r="A24" i="41"/>
  <c r="H22" i="41"/>
  <c r="I22" i="41" s="1"/>
  <c r="D22" i="41"/>
  <c r="E22" i="41" s="1"/>
  <c r="H21" i="41"/>
  <c r="I21" i="41" s="1"/>
  <c r="D21" i="41"/>
  <c r="E21" i="41" s="1"/>
  <c r="H20" i="41"/>
  <c r="I20" i="41" s="1"/>
  <c r="D20" i="41"/>
  <c r="E20" i="41" s="1"/>
  <c r="H19" i="41"/>
  <c r="I19" i="41" s="1"/>
  <c r="D19" i="41"/>
  <c r="E19" i="41" s="1"/>
  <c r="D18" i="41"/>
  <c r="E18" i="41" s="1"/>
  <c r="H17" i="41"/>
  <c r="I17" i="41" s="1"/>
  <c r="D17" i="41"/>
  <c r="E17" i="41" s="1"/>
  <c r="H16" i="41"/>
  <c r="I16" i="41" s="1"/>
  <c r="D16" i="41"/>
  <c r="E16" i="41" s="1"/>
  <c r="H15" i="41"/>
  <c r="I15" i="41" s="1"/>
  <c r="D15" i="41"/>
  <c r="E15" i="41" s="1"/>
  <c r="H13" i="41"/>
  <c r="I13" i="41" s="1"/>
  <c r="D13" i="41"/>
  <c r="E13" i="41" s="1"/>
  <c r="H12" i="41"/>
  <c r="I12" i="41" s="1"/>
  <c r="D12" i="41"/>
  <c r="E12" i="41" s="1"/>
  <c r="H11" i="41"/>
  <c r="I11" i="41" s="1"/>
  <c r="D11" i="41"/>
  <c r="E11" i="41" s="1"/>
  <c r="D10" i="41"/>
  <c r="E10" i="41" s="1"/>
  <c r="H9" i="41"/>
  <c r="I9" i="41" s="1"/>
  <c r="D9" i="41"/>
  <c r="E9" i="41" s="1"/>
  <c r="H8" i="41"/>
  <c r="I8" i="41" s="1"/>
  <c r="D8" i="41"/>
  <c r="E8" i="41" s="1"/>
  <c r="H7" i="41"/>
  <c r="I7" i="41" s="1"/>
  <c r="D7" i="41"/>
  <c r="E7" i="41" s="1"/>
  <c r="H6" i="41"/>
  <c r="I6" i="41" s="1"/>
  <c r="D6" i="41"/>
  <c r="E6" i="41" s="1"/>
  <c r="A2" i="41"/>
  <c r="A1" i="41"/>
  <c r="A24" i="40"/>
  <c r="H22" i="40"/>
  <c r="I22" i="40" s="1"/>
  <c r="D22" i="40"/>
  <c r="E22" i="40" s="1"/>
  <c r="H21" i="40"/>
  <c r="I21" i="40" s="1"/>
  <c r="D21" i="40"/>
  <c r="E21" i="40" s="1"/>
  <c r="H20" i="40"/>
  <c r="I20" i="40" s="1"/>
  <c r="D20" i="40"/>
  <c r="E20" i="40" s="1"/>
  <c r="H19" i="40"/>
  <c r="I19" i="40" s="1"/>
  <c r="D19" i="40"/>
  <c r="E19" i="40" s="1"/>
  <c r="D18" i="40"/>
  <c r="E18" i="40" s="1"/>
  <c r="D16" i="40"/>
  <c r="E16" i="40" s="1"/>
  <c r="H15" i="40"/>
  <c r="I15" i="40" s="1"/>
  <c r="D15" i="40"/>
  <c r="E15" i="40" s="1"/>
  <c r="H13" i="40"/>
  <c r="I13" i="40" s="1"/>
  <c r="D13" i="40"/>
  <c r="E13" i="40" s="1"/>
  <c r="D12" i="40"/>
  <c r="E12" i="40" s="1"/>
  <c r="H11" i="40"/>
  <c r="I11" i="40" s="1"/>
  <c r="D11" i="40"/>
  <c r="E11" i="40" s="1"/>
  <c r="D10" i="40"/>
  <c r="E10" i="40" s="1"/>
  <c r="H9" i="40"/>
  <c r="I9" i="40" s="1"/>
  <c r="D9" i="40"/>
  <c r="E9" i="40" s="1"/>
  <c r="I8" i="40"/>
  <c r="D8" i="40"/>
  <c r="E8" i="40" s="1"/>
  <c r="H7" i="40"/>
  <c r="I7" i="40" s="1"/>
  <c r="D7" i="40"/>
  <c r="E7" i="40" s="1"/>
  <c r="I6" i="40"/>
  <c r="E6" i="40"/>
  <c r="A24" i="39"/>
  <c r="H22" i="39"/>
  <c r="I22" i="39" s="1"/>
  <c r="D22" i="39"/>
  <c r="E22" i="39" s="1"/>
  <c r="H21" i="39"/>
  <c r="I21" i="39" s="1"/>
  <c r="D21" i="39"/>
  <c r="E21" i="39" s="1"/>
  <c r="H20" i="39"/>
  <c r="I20" i="39" s="1"/>
  <c r="D20" i="39"/>
  <c r="E20" i="39" s="1"/>
  <c r="H19" i="39"/>
  <c r="I19" i="39" s="1"/>
  <c r="D19" i="39"/>
  <c r="E19" i="39" s="1"/>
  <c r="H18" i="39"/>
  <c r="I18" i="39" s="1"/>
  <c r="D18" i="39"/>
  <c r="E18" i="39" s="1"/>
  <c r="H17" i="39"/>
  <c r="I17" i="39" s="1"/>
  <c r="D17" i="39"/>
  <c r="E17" i="39" s="1"/>
  <c r="H16" i="39"/>
  <c r="I16" i="39" s="1"/>
  <c r="D16" i="39"/>
  <c r="E16" i="39" s="1"/>
  <c r="H15" i="39"/>
  <c r="I15" i="39" s="1"/>
  <c r="D15" i="39"/>
  <c r="E15" i="39" s="1"/>
  <c r="H14" i="39"/>
  <c r="I14" i="39" s="1"/>
  <c r="D14" i="39"/>
  <c r="E14" i="39" s="1"/>
  <c r="H13" i="39"/>
  <c r="I13" i="39" s="1"/>
  <c r="D13" i="39"/>
  <c r="E13" i="39" s="1"/>
  <c r="H12" i="39"/>
  <c r="I12" i="39" s="1"/>
  <c r="D12" i="39"/>
  <c r="E12" i="39" s="1"/>
  <c r="H11" i="39"/>
  <c r="I11" i="39" s="1"/>
  <c r="D11" i="39"/>
  <c r="E11" i="39" s="1"/>
  <c r="H10" i="39"/>
  <c r="I10" i="39" s="1"/>
  <c r="D10" i="39"/>
  <c r="E10" i="39" s="1"/>
  <c r="H9" i="39"/>
  <c r="I9" i="39" s="1"/>
  <c r="D9" i="39"/>
  <c r="E9" i="39" s="1"/>
  <c r="H8" i="39"/>
  <c r="I8" i="39" s="1"/>
  <c r="D8" i="39"/>
  <c r="E8" i="39" s="1"/>
  <c r="H7" i="39"/>
  <c r="I7" i="39" s="1"/>
  <c r="D7" i="39"/>
  <c r="E7" i="39" s="1"/>
  <c r="H6" i="39"/>
  <c r="I6" i="39" s="1"/>
  <c r="D6" i="39"/>
  <c r="E6" i="39" s="1"/>
  <c r="D18" i="29"/>
  <c r="E18" i="29" s="1"/>
  <c r="D10" i="29"/>
  <c r="E10" i="29" s="1"/>
  <c r="H22" i="29"/>
  <c r="I22" i="29" s="1"/>
  <c r="D22" i="29"/>
  <c r="E22" i="29" s="1"/>
  <c r="H21" i="29"/>
  <c r="I21" i="29" s="1"/>
  <c r="D21" i="29"/>
  <c r="E21" i="29" s="1"/>
  <c r="H20" i="29"/>
  <c r="I20" i="29" s="1"/>
  <c r="D20" i="29"/>
  <c r="E20" i="29" s="1"/>
  <c r="H19" i="29"/>
  <c r="I19" i="29" s="1"/>
  <c r="D19" i="29"/>
  <c r="E19" i="29" s="1"/>
  <c r="H18" i="29"/>
  <c r="I18" i="29" s="1"/>
  <c r="H17" i="29"/>
  <c r="I17" i="29" s="1"/>
  <c r="D17" i="29"/>
  <c r="E17" i="29" s="1"/>
  <c r="H16" i="29"/>
  <c r="I16" i="29" s="1"/>
  <c r="D16" i="29"/>
  <c r="E16" i="29" s="1"/>
  <c r="H15" i="29"/>
  <c r="I15" i="29" s="1"/>
  <c r="D15" i="29"/>
  <c r="E15" i="29" s="1"/>
  <c r="H14" i="29"/>
  <c r="I14" i="29" s="1"/>
  <c r="D14" i="29"/>
  <c r="E14" i="29" s="1"/>
  <c r="H13" i="29"/>
  <c r="I13" i="29" s="1"/>
  <c r="D13" i="29"/>
  <c r="E13" i="29" s="1"/>
  <c r="H12" i="29"/>
  <c r="I12" i="29" s="1"/>
  <c r="D12" i="29"/>
  <c r="E12" i="29" s="1"/>
  <c r="H11" i="29"/>
  <c r="I11" i="29" s="1"/>
  <c r="D11" i="29"/>
  <c r="E11" i="29" s="1"/>
  <c r="H10" i="29"/>
  <c r="I10" i="29" s="1"/>
  <c r="H9" i="29"/>
  <c r="I9" i="29" s="1"/>
  <c r="D9" i="29"/>
  <c r="E9" i="29" s="1"/>
  <c r="H8" i="29"/>
  <c r="I8" i="29" s="1"/>
  <c r="D8" i="29"/>
  <c r="E8" i="29" s="1"/>
  <c r="H7" i="29"/>
  <c r="I7" i="29" s="1"/>
  <c r="D7" i="29"/>
  <c r="E7" i="29" s="1"/>
  <c r="H6" i="29"/>
  <c r="I6" i="29" s="1"/>
  <c r="D6" i="29"/>
  <c r="E6" i="29" s="1"/>
  <c r="A24" i="37"/>
  <c r="A2" i="40"/>
  <c r="A1" i="40"/>
  <c r="A2" i="39"/>
  <c r="A1" i="39"/>
  <c r="A2" i="29"/>
  <c r="A1" i="29"/>
  <c r="A2" i="37"/>
  <c r="A1" i="37"/>
  <c r="A2" i="18"/>
  <c r="A1" i="18"/>
  <c r="N25" i="14"/>
  <c r="N24" i="14"/>
  <c r="N23" i="14"/>
  <c r="N22" i="14"/>
  <c r="N21" i="14"/>
  <c r="N20" i="14"/>
  <c r="N19" i="14"/>
  <c r="N18" i="14"/>
  <c r="N16" i="14"/>
  <c r="N15" i="14"/>
  <c r="N14" i="14"/>
  <c r="N12" i="14"/>
  <c r="N11" i="14"/>
  <c r="N10" i="14"/>
  <c r="N9" i="14"/>
  <c r="H8" i="18"/>
  <c r="I8" i="18" s="1"/>
  <c r="A24" i="29"/>
</calcChain>
</file>

<file path=xl/sharedStrings.xml><?xml version="1.0" encoding="utf-8"?>
<sst xmlns="http://schemas.openxmlformats.org/spreadsheetml/2006/main" count="372" uniqueCount="93">
  <si>
    <t xml:space="preserve">TAB 10 - LABOR EXCHANGE PERFORMANCE SUMMARY </t>
  </si>
  <si>
    <t>COHORT SUMMARY</t>
  </si>
  <si>
    <t>Chart 1 - Populations in the Performance Cohort</t>
  </si>
  <si>
    <t xml:space="preserve">PERFORMANCE SUMMARY </t>
  </si>
  <si>
    <t>Chart 2 - Job Seeker Outcome Summary</t>
  </si>
  <si>
    <t>Chart 3 - UI Claimant Outcome Summary</t>
  </si>
  <si>
    <t>Chart 4 - Veteran Outcome Summary</t>
  </si>
  <si>
    <t>Chart 5 - Disabled Veteran Outcome Summary</t>
  </si>
  <si>
    <t>Chart 6 - DVOP Disabled Veteran Outcome Summary</t>
  </si>
  <si>
    <t>Chart 7 - DVOP Veteran Outcome Summary</t>
  </si>
  <si>
    <t>Chart 8 - RESEA Outcome Summary</t>
  </si>
  <si>
    <t>Data Source:  Labor Exchange Quarterly Report Data (ETA 9172 PIRL)</t>
  </si>
  <si>
    <t>Compiled by MassHire Department of Career Services</t>
  </si>
  <si>
    <t>CHART  1 - POPULATIONS IN THE PERFORMANCE COHORT</t>
  </si>
  <si>
    <t>A</t>
  </si>
  <si>
    <t>B</t>
  </si>
  <si>
    <t>C</t>
  </si>
  <si>
    <t>D=C/B</t>
  </si>
  <si>
    <t>E</t>
  </si>
  <si>
    <t>F=E/B</t>
  </si>
  <si>
    <t>G</t>
  </si>
  <si>
    <t>H=G/E</t>
  </si>
  <si>
    <t>I</t>
  </si>
  <si>
    <t>J=I/E</t>
  </si>
  <si>
    <t>K</t>
  </si>
  <si>
    <t>L=K/G</t>
  </si>
  <si>
    <t>M</t>
  </si>
  <si>
    <t>N=M/I</t>
  </si>
  <si>
    <t>WORKFORCE
AREA</t>
  </si>
  <si>
    <t>Disabled</t>
  </si>
  <si>
    <t>DVOP</t>
  </si>
  <si>
    <t>Total</t>
  </si>
  <si>
    <t>As a % of</t>
  </si>
  <si>
    <t>Veterans</t>
  </si>
  <si>
    <t>Job</t>
  </si>
  <si>
    <t>UI</t>
  </si>
  <si>
    <t>Total Job</t>
  </si>
  <si>
    <t>Served by</t>
  </si>
  <si>
    <t>Intensive</t>
  </si>
  <si>
    <t>Seekers</t>
  </si>
  <si>
    <t>Claimants</t>
  </si>
  <si>
    <t>Services</t>
  </si>
  <si>
    <t>Berkshire</t>
  </si>
  <si>
    <t>Boston</t>
  </si>
  <si>
    <t>Bristol</t>
  </si>
  <si>
    <t>Brockton</t>
  </si>
  <si>
    <t xml:space="preserve">Cape Cod </t>
  </si>
  <si>
    <t>Central Mass</t>
  </si>
  <si>
    <t>Frankl/Hampsh</t>
  </si>
  <si>
    <t>Gtr Lowell</t>
  </si>
  <si>
    <t>Gtr NBedford</t>
  </si>
  <si>
    <t>Hampden</t>
  </si>
  <si>
    <t xml:space="preserve">Merrimack </t>
  </si>
  <si>
    <t>Metro North</t>
  </si>
  <si>
    <t>Metro SW</t>
  </si>
  <si>
    <t xml:space="preserve">North Central </t>
  </si>
  <si>
    <t>North Shore</t>
  </si>
  <si>
    <t>South Shore</t>
  </si>
  <si>
    <t>TOTAL</t>
  </si>
  <si>
    <t>CHART  2 -  JOB SEEKER OUTCOME SUMMARY</t>
  </si>
  <si>
    <t>F</t>
  </si>
  <si>
    <t>H=G/F</t>
  </si>
  <si>
    <t>J</t>
  </si>
  <si>
    <t>WORKFORCE 
AREA</t>
  </si>
  <si>
    <t>Q2 Entered
Employment
Denominator</t>
  </si>
  <si>
    <t>Q2 Entered
Employment
Numerator</t>
  </si>
  <si>
    <t>Q2 Entered
Employment
Rate</t>
  </si>
  <si>
    <t>% of State Goal*</t>
  </si>
  <si>
    <t>Q4 Entered
Employment
Denominator</t>
  </si>
  <si>
    <t>Q4 Entered
Employment
Numerator</t>
  </si>
  <si>
    <t>Q4 Entered
Employment
Rate</t>
  </si>
  <si>
    <t>Q2 Median
Earnings</t>
  </si>
  <si>
    <t>Cape Cod &amp; Islands</t>
  </si>
  <si>
    <t>Franklin/Hampshire</t>
  </si>
  <si>
    <t>Greater Lowell</t>
  </si>
  <si>
    <t>Greater New Bedford</t>
  </si>
  <si>
    <t>Merrimack Valley</t>
  </si>
  <si>
    <t>Metro South/West</t>
  </si>
  <si>
    <t>North Central Mass</t>
  </si>
  <si>
    <t>STATE TOTALS</t>
  </si>
  <si>
    <t>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t>
  </si>
  <si>
    <t>CHART  3 -  UI CLAIMANT OUTCOME SUMMARY</t>
  </si>
  <si>
    <t>CHART 4 - VETERAN OUTCOME SUMMARY</t>
  </si>
  <si>
    <t>% of State
Goal*</t>
  </si>
  <si>
    <t>CHART 5 - DISABLED VETERAN OUTCOME SUMMARY</t>
  </si>
  <si>
    <t>CHART 6 - DVOP DISABLED VETERAN OUTCOME SUMMARY</t>
  </si>
  <si>
    <t>CHART 7 - DVOP VETERAN OUTCOME SUMMARY</t>
  </si>
  <si>
    <t>CHART 8 - RESEA OUTCOME SUMMARY</t>
  </si>
  <si>
    <t>*State Veteran Goals:   Q2 EE Rate = 63%    Q4 EE Rate = 63%    Median Earnings = $9500</t>
  </si>
  <si>
    <t>*State Veteran Goals:   Q2 EE Rate = 56%    Q4 EE Rate = 56%    Median Earnings = $9500</t>
  </si>
  <si>
    <t>*State DVOP Goals:   Q2 EE Rate = 56%    Q4 EE Rate = 56%    Median Earnings = $9500</t>
  </si>
  <si>
    <t>*State Labor Exchange Goals:   Q2 EE Rate = 64%    Q4 EE Rate = 67.5%    Median Earnings = $9800</t>
  </si>
  <si>
    <t>FY26 QUARTER ENDING DECEMBER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</si>
</sst>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0.0%"/>
  </numFmts>
  <fonts count="23" x14ac:knownFonts="1">
    <font>
      <sz val="10"/>
      <name val="Arial"/>
    </font>
    <font>
      <sz val="10"/>
      <name val="Arial"/>
      <family val="2"/>
    </font>
    <font>
      <sz val="8"/>
      <name val="Arial"/>
      <family val="2"/>
    </font>
    <font>
      <sz val="10"/>
      <name val="Arial"/>
      <family val="2"/>
    </font>
    <font>
      <b/>
      <sz val="10"/>
      <name val="Arial"/>
      <family val="2"/>
    </font>
    <font>
      <sz val="10"/>
      <name val="Times New Roman"/>
      <family val="1"/>
    </font>
    <font>
      <b/>
      <sz val="14"/>
      <name val="Times New Roman"/>
      <family val="1"/>
    </font>
    <font>
      <b/>
      <sz val="16"/>
      <name val="Times New Roman"/>
      <family val="1"/>
    </font>
    <font>
      <b/>
      <sz val="12"/>
      <name val="Times New Roman"/>
      <family val="1"/>
    </font>
    <font>
      <b/>
      <sz val="12"/>
      <color indexed="12"/>
      <name val="Times New Roman"/>
      <family val="1"/>
    </font>
    <font>
      <b/>
      <sz val="10"/>
      <name val="Times New Roman"/>
      <family val="1"/>
    </font>
    <font>
      <sz val="10"/>
      <color indexed="12"/>
      <name val="Times New Roman"/>
      <family val="1"/>
    </font>
    <font>
      <sz val="8"/>
      <name val="Times New Roman"/>
      <family val="1"/>
    </font>
    <font>
      <b/>
      <sz val="8"/>
      <name val="Times New Roman"/>
      <family val="1"/>
    </font>
    <font>
      <sz val="10"/>
      <color indexed="8"/>
      <name val="Arial"/>
      <family val="2"/>
    </font>
    <font>
      <sz val="10"/>
      <color indexed="8"/>
      <name val="Arial"/>
      <family val="2"/>
    </font>
    <font>
      <sz val="10"/>
      <color indexed="8"/>
      <name val="Arial"/>
      <family val="2"/>
    </font>
    <font>
      <sz val="10"/>
      <color indexed="8"/>
      <name val="Arial"/>
      <family val="2"/>
    </font>
    <font>
      <b/>
      <sz val="11"/>
      <name val="Times New Roman"/>
      <family val="1"/>
    </font>
    <font>
      <sz val="11"/>
      <name val="Arial"/>
      <family val="2"/>
    </font>
    <font>
      <b/>
      <i/>
      <sz val="12"/>
      <name val="Times New Roman"/>
      <family val="1"/>
    </font>
    <font>
      <sz val="10"/>
      <color indexed="8"/>
      <name val="Arial"/>
      <family val="2"/>
    </font>
    <font>
      <sz val="10"/>
      <color rgb="FF000000"/>
      <name val="Arial"/>
      <family val="2"/>
    </font>
  </fonts>
  <fills count="2">
    <fill>
      <patternFill patternType="none"/>
    </fill>
    <fill>
      <patternFill patternType="gray125"/>
    </fill>
  </fills>
  <borders count="72">
    <border>
      <left/>
      <right/>
      <top/>
      <bottom/>
      <diagonal/>
    </border>
    <border>
      <left style="thick">
        <color indexed="12"/>
      </left>
      <right/>
      <top/>
      <bottom/>
      <diagonal/>
    </border>
    <border>
      <left style="thick">
        <color indexed="12"/>
      </left>
      <right/>
      <top style="thick">
        <color indexed="12"/>
      </top>
      <bottom/>
      <diagonal/>
    </border>
    <border>
      <left/>
      <right style="thick">
        <color indexed="12"/>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bottom style="thick">
        <color indexed="12"/>
      </bottom>
      <diagonal/>
    </border>
    <border>
      <left/>
      <right/>
      <top/>
      <bottom style="thick">
        <color indexed="12"/>
      </bottom>
      <diagonal/>
    </border>
    <border>
      <left/>
      <right style="thick">
        <color indexed="12"/>
      </right>
      <top/>
      <bottom style="thick">
        <color indexed="12"/>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double">
        <color indexed="64"/>
      </right>
      <top/>
      <bottom/>
      <diagonal/>
    </border>
    <border>
      <left style="double">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top/>
      <bottom style="medium">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double">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ck">
        <color rgb="FF0000FF"/>
      </left>
      <right/>
      <top/>
      <bottom/>
      <diagonal/>
    </border>
  </borders>
  <cellStyleXfs count="9">
    <xf numFmtId="0" fontId="0" fillId="0" borderId="0"/>
    <xf numFmtId="44" fontId="1" fillId="0" borderId="0" applyFont="0" applyFill="0" applyBorder="0" applyAlignment="0" applyProtection="0"/>
    <xf numFmtId="0" fontId="14" fillId="0" borderId="0">
      <alignment vertical="top"/>
    </xf>
    <xf numFmtId="0" fontId="15" fillId="0" borderId="0">
      <alignment vertical="top"/>
    </xf>
    <xf numFmtId="0" fontId="16" fillId="0" borderId="0">
      <alignment vertical="top"/>
    </xf>
    <xf numFmtId="0" fontId="17" fillId="0" borderId="0">
      <alignment vertical="top"/>
    </xf>
    <xf numFmtId="0" fontId="21" fillId="0" borderId="0">
      <alignment vertical="top"/>
    </xf>
    <xf numFmtId="0" fontId="22" fillId="0" borderId="0"/>
    <xf numFmtId="9" fontId="1" fillId="0" borderId="0" applyFont="0" applyFill="0" applyBorder="0" applyAlignment="0" applyProtection="0"/>
  </cellStyleXfs>
  <cellXfs count="201">
    <xf numFmtId="0" fontId="0" fillId="0" borderId="0" xfId="0"/>
    <xf numFmtId="0" fontId="3" fillId="0" borderId="0" xfId="0" applyFont="1" applyAlignment="1">
      <alignment horizontal="center" vertical="center"/>
    </xf>
    <xf numFmtId="0" fontId="3" fillId="0" borderId="0" xfId="0" applyFont="1"/>
    <xf numFmtId="0" fontId="3" fillId="0" borderId="0" xfId="0" applyFont="1" applyAlignment="1">
      <alignment vertical="center"/>
    </xf>
    <xf numFmtId="3" fontId="3" fillId="0" borderId="0" xfId="0" applyNumberFormat="1" applyFont="1"/>
    <xf numFmtId="0" fontId="3"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vertical="center"/>
    </xf>
    <xf numFmtId="0" fontId="8" fillId="0" borderId="0" xfId="0" applyFont="1"/>
    <xf numFmtId="0" fontId="6" fillId="0" borderId="1" xfId="0" applyFont="1" applyBorder="1"/>
    <xf numFmtId="0" fontId="8" fillId="0" borderId="1" xfId="0" applyFont="1" applyBorder="1" applyAlignment="1">
      <alignment horizontal="left" indent="15"/>
    </xf>
    <xf numFmtId="0" fontId="5" fillId="0" borderId="1" xfId="0" applyFont="1" applyBorder="1" applyAlignment="1">
      <alignment horizontal="left" indent="1"/>
    </xf>
    <xf numFmtId="0" fontId="6" fillId="0" borderId="2" xfId="0" applyFont="1" applyBorder="1" applyAlignment="1">
      <alignment horizontal="center"/>
    </xf>
    <xf numFmtId="0" fontId="9" fillId="0" borderId="3" xfId="0" applyFont="1" applyBorder="1"/>
    <xf numFmtId="0" fontId="5" fillId="0" borderId="4" xfId="0" applyFont="1" applyBorder="1" applyAlignment="1">
      <alignment vertical="center"/>
    </xf>
    <xf numFmtId="3" fontId="5" fillId="0" borderId="5" xfId="0" applyNumberFormat="1" applyFont="1" applyBorder="1" applyAlignment="1">
      <alignment horizontal="center" vertical="center"/>
    </xf>
    <xf numFmtId="9" fontId="5" fillId="0" borderId="6" xfId="8" applyFont="1" applyFill="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3" fontId="5" fillId="0" borderId="9" xfId="0" applyNumberFormat="1" applyFont="1" applyBorder="1" applyAlignment="1">
      <alignment horizontal="center" vertical="center"/>
    </xf>
    <xf numFmtId="9" fontId="5" fillId="0" borderId="10" xfId="8" applyFont="1" applyFill="1" applyBorder="1" applyAlignment="1">
      <alignment horizontal="center" vertical="center"/>
    </xf>
    <xf numFmtId="0" fontId="10" fillId="0" borderId="11" xfId="0" applyFont="1" applyBorder="1" applyAlignment="1">
      <alignment vertical="center"/>
    </xf>
    <xf numFmtId="3" fontId="10" fillId="0" borderId="12" xfId="0" applyNumberFormat="1" applyFont="1" applyBorder="1" applyAlignment="1">
      <alignment horizontal="center" vertical="center"/>
    </xf>
    <xf numFmtId="9" fontId="10" fillId="0" borderId="13" xfId="8" applyFont="1" applyFill="1" applyBorder="1" applyAlignment="1">
      <alignment horizontal="center" vertical="center"/>
    </xf>
    <xf numFmtId="0" fontId="5" fillId="0" borderId="0" xfId="0" applyFont="1"/>
    <xf numFmtId="0" fontId="5" fillId="0" borderId="14" xfId="0" applyFont="1" applyBorder="1"/>
    <xf numFmtId="0" fontId="5" fillId="0" borderId="15" xfId="0" applyFont="1" applyBorder="1"/>
    <xf numFmtId="0" fontId="11" fillId="0" borderId="3" xfId="0" applyFont="1" applyBorder="1"/>
    <xf numFmtId="0" fontId="5" fillId="0" borderId="1" xfId="0" applyFont="1" applyBorder="1"/>
    <xf numFmtId="0" fontId="5" fillId="0" borderId="16" xfId="0" applyFont="1" applyBorder="1"/>
    <xf numFmtId="0" fontId="5" fillId="0" borderId="17" xfId="0" applyFont="1" applyBorder="1"/>
    <xf numFmtId="0" fontId="11" fillId="0" borderId="18" xfId="0" applyFont="1" applyBorder="1"/>
    <xf numFmtId="3" fontId="5" fillId="0" borderId="19" xfId="0" applyNumberFormat="1" applyFont="1" applyBorder="1" applyAlignment="1">
      <alignment horizontal="center" vertical="center"/>
    </xf>
    <xf numFmtId="9" fontId="5" fillId="0" borderId="20" xfId="8" applyFont="1" applyFill="1" applyBorder="1" applyAlignment="1">
      <alignment horizontal="center" vertical="center"/>
    </xf>
    <xf numFmtId="3" fontId="5" fillId="0" borderId="21" xfId="0" applyNumberFormat="1" applyFont="1" applyBorder="1" applyAlignment="1">
      <alignment horizontal="center" vertical="center"/>
    </xf>
    <xf numFmtId="3" fontId="10" fillId="0" borderId="22" xfId="0" applyNumberFormat="1" applyFont="1" applyBorder="1" applyAlignment="1">
      <alignment horizontal="center" vertical="center"/>
    </xf>
    <xf numFmtId="9" fontId="10" fillId="0" borderId="23" xfId="8" applyFont="1" applyFill="1" applyBorder="1" applyAlignment="1">
      <alignment horizontal="center" vertical="center"/>
    </xf>
    <xf numFmtId="0" fontId="5" fillId="0" borderId="26" xfId="0" applyFont="1" applyBorder="1" applyAlignment="1">
      <alignment horizontal="center" vertical="center" wrapText="1"/>
    </xf>
    <xf numFmtId="0" fontId="5" fillId="0" borderId="28" xfId="0" applyFont="1" applyBorder="1" applyAlignment="1">
      <alignment vertical="center"/>
    </xf>
    <xf numFmtId="0" fontId="8" fillId="0" borderId="0" xfId="0" applyFont="1" applyAlignment="1">
      <alignment horizontal="left"/>
    </xf>
    <xf numFmtId="0" fontId="8" fillId="0" borderId="0" xfId="0" applyFont="1" applyAlignment="1">
      <alignment horizontal="left" indent="15"/>
    </xf>
    <xf numFmtId="3" fontId="5" fillId="0" borderId="29" xfId="0" applyNumberFormat="1" applyFont="1" applyBorder="1" applyAlignment="1">
      <alignment horizontal="center" vertical="center"/>
    </xf>
    <xf numFmtId="3" fontId="10" fillId="0" borderId="30" xfId="0" applyNumberFormat="1" applyFont="1" applyBorder="1" applyAlignment="1">
      <alignment horizontal="center" vertical="center"/>
    </xf>
    <xf numFmtId="3" fontId="5" fillId="0" borderId="31" xfId="0" applyNumberFormat="1" applyFont="1" applyBorder="1" applyAlignment="1">
      <alignment horizontal="center" vertical="center"/>
    </xf>
    <xf numFmtId="3" fontId="5" fillId="0" borderId="32" xfId="0" applyNumberFormat="1" applyFont="1" applyBorder="1" applyAlignment="1">
      <alignment horizontal="center" vertical="center"/>
    </xf>
    <xf numFmtId="0" fontId="5" fillId="0" borderId="2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7" xfId="0" applyFont="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6" fillId="0" borderId="0" xfId="0" applyFont="1" applyAlignment="1">
      <alignment horizontal="left"/>
    </xf>
    <xf numFmtId="0" fontId="3" fillId="0" borderId="24" xfId="0" applyFont="1" applyBorder="1" applyAlignment="1">
      <alignment vertical="center"/>
    </xf>
    <xf numFmtId="0" fontId="4" fillId="0" borderId="24" xfId="0" applyFont="1" applyBorder="1" applyAlignment="1">
      <alignment vertical="center"/>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164" fontId="5" fillId="0" borderId="39" xfId="1" applyNumberFormat="1" applyFont="1" applyFill="1" applyBorder="1" applyAlignment="1">
      <alignment horizontal="center" vertical="center"/>
    </xf>
    <xf numFmtId="164" fontId="5" fillId="0" borderId="44" xfId="1" applyNumberFormat="1" applyFont="1" applyFill="1" applyBorder="1" applyAlignment="1">
      <alignment horizontal="center" vertical="center"/>
    </xf>
    <xf numFmtId="3" fontId="5" fillId="0" borderId="4" xfId="0" applyNumberFormat="1" applyFont="1" applyBorder="1" applyAlignment="1">
      <alignment horizontal="center" vertical="center"/>
    </xf>
    <xf numFmtId="3" fontId="5" fillId="0" borderId="7" xfId="0" applyNumberFormat="1" applyFont="1" applyBorder="1" applyAlignment="1">
      <alignment horizontal="center" vertical="center"/>
    </xf>
    <xf numFmtId="3" fontId="5" fillId="0" borderId="45" xfId="0" applyNumberFormat="1" applyFont="1" applyBorder="1" applyAlignment="1">
      <alignment horizontal="center" vertical="center"/>
    </xf>
    <xf numFmtId="3" fontId="5" fillId="0" borderId="8" xfId="0" applyNumberFormat="1" applyFont="1" applyBorder="1" applyAlignment="1">
      <alignment horizontal="center" vertical="center"/>
    </xf>
    <xf numFmtId="3" fontId="10" fillId="0" borderId="11" xfId="0" applyNumberFormat="1"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3" fontId="5" fillId="0" borderId="48" xfId="0" applyNumberFormat="1" applyFont="1" applyBorder="1" applyAlignment="1">
      <alignment horizontal="center" vertical="center"/>
    </xf>
    <xf numFmtId="3" fontId="5" fillId="0" borderId="49" xfId="0" applyNumberFormat="1" applyFont="1" applyBorder="1" applyAlignment="1">
      <alignment horizontal="center" vertical="center"/>
    </xf>
    <xf numFmtId="9" fontId="5" fillId="0" borderId="31" xfId="8" applyFont="1" applyFill="1" applyBorder="1" applyAlignment="1">
      <alignment horizontal="center" vertical="center"/>
    </xf>
    <xf numFmtId="9" fontId="5" fillId="0" borderId="32" xfId="8" applyFont="1" applyFill="1" applyBorder="1" applyAlignment="1">
      <alignment horizontal="center" vertical="center"/>
    </xf>
    <xf numFmtId="9" fontId="5" fillId="0" borderId="49" xfId="8" applyFont="1" applyFill="1" applyBorder="1" applyAlignment="1">
      <alignment horizontal="center" vertical="center"/>
    </xf>
    <xf numFmtId="9" fontId="10" fillId="0" borderId="30" xfId="8" applyFont="1" applyFill="1" applyBorder="1" applyAlignment="1">
      <alignment horizontal="center" vertical="center"/>
    </xf>
    <xf numFmtId="0" fontId="12" fillId="0" borderId="50"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0" xfId="0" applyFont="1" applyAlignment="1">
      <alignment horizontal="center" vertical="center" wrapText="1"/>
    </xf>
    <xf numFmtId="0" fontId="12" fillId="0" borderId="2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5" fillId="0" borderId="31" xfId="0" applyFont="1" applyBorder="1" applyAlignment="1">
      <alignment horizontal="center" vertical="center"/>
    </xf>
    <xf numFmtId="0" fontId="5" fillId="0" borderId="56" xfId="0" applyFont="1" applyBorder="1" applyAlignment="1">
      <alignment horizontal="center" vertical="center"/>
    </xf>
    <xf numFmtId="0" fontId="12" fillId="0" borderId="26" xfId="0" applyFont="1" applyBorder="1" applyAlignment="1">
      <alignment horizontal="center" vertical="center" wrapText="1"/>
    </xf>
    <xf numFmtId="0" fontId="12" fillId="0" borderId="57" xfId="0" applyFont="1" applyBorder="1" applyAlignment="1">
      <alignment horizontal="center" vertical="center" wrapText="1"/>
    </xf>
    <xf numFmtId="3" fontId="12" fillId="0" borderId="40" xfId="0" applyNumberFormat="1" applyFont="1" applyBorder="1" applyAlignment="1">
      <alignment horizontal="center" vertical="center" wrapText="1"/>
    </xf>
    <xf numFmtId="3" fontId="12" fillId="0" borderId="58"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3" fillId="0" borderId="11" xfId="0" applyFont="1" applyBorder="1" applyAlignment="1">
      <alignment vertical="center"/>
    </xf>
    <xf numFmtId="164" fontId="5" fillId="0" borderId="58" xfId="1"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0" fillId="0" borderId="0" xfId="0" applyFont="1" applyAlignment="1">
      <alignment vertical="center"/>
    </xf>
    <xf numFmtId="0" fontId="5" fillId="0" borderId="0" xfId="0" applyFont="1" applyAlignment="1">
      <alignment horizontal="left" wrapText="1"/>
    </xf>
    <xf numFmtId="0" fontId="8" fillId="0" borderId="17" xfId="0" applyFont="1" applyBorder="1"/>
    <xf numFmtId="0" fontId="5" fillId="0" borderId="60" xfId="0" applyFont="1" applyBorder="1" applyAlignment="1">
      <alignment vertical="center"/>
    </xf>
    <xf numFmtId="3" fontId="10" fillId="0" borderId="61" xfId="0" applyNumberFormat="1" applyFont="1" applyBorder="1" applyAlignment="1">
      <alignment horizontal="center" vertical="center"/>
    </xf>
    <xf numFmtId="164" fontId="10" fillId="0" borderId="61" xfId="1" applyNumberFormat="1" applyFont="1" applyFill="1" applyBorder="1" applyAlignment="1">
      <alignment horizontal="center" vertical="center"/>
    </xf>
    <xf numFmtId="9" fontId="5" fillId="0" borderId="62" xfId="8" applyFont="1" applyFill="1" applyBorder="1" applyAlignment="1">
      <alignment horizontal="center" vertical="center"/>
    </xf>
    <xf numFmtId="0" fontId="5" fillId="0" borderId="0" xfId="0" applyFont="1" applyAlignment="1">
      <alignment horizontal="right"/>
    </xf>
    <xf numFmtId="3" fontId="5" fillId="0" borderId="65" xfId="0" applyNumberFormat="1" applyFont="1" applyBorder="1" applyAlignment="1">
      <alignment horizontal="center" vertical="center"/>
    </xf>
    <xf numFmtId="3" fontId="5" fillId="0" borderId="46" xfId="0" applyNumberFormat="1" applyFont="1" applyBorder="1" applyAlignment="1">
      <alignment horizontal="center" vertical="center"/>
    </xf>
    <xf numFmtId="164" fontId="5" fillId="0" borderId="47" xfId="1" applyNumberFormat="1" applyFont="1" applyFill="1" applyBorder="1" applyAlignment="1">
      <alignment horizontal="center" vertical="center"/>
    </xf>
    <xf numFmtId="0" fontId="8" fillId="0" borderId="1" xfId="0" applyFont="1" applyBorder="1"/>
    <xf numFmtId="0" fontId="20" fillId="0" borderId="0" xfId="0" applyFont="1"/>
    <xf numFmtId="0" fontId="5" fillId="0" borderId="71" xfId="0" applyFont="1" applyBorder="1" applyAlignment="1">
      <alignment horizontal="left" indent="1"/>
    </xf>
    <xf numFmtId="9" fontId="5" fillId="0" borderId="48" xfId="8" applyFont="1" applyFill="1" applyBorder="1" applyAlignment="1">
      <alignment horizontal="center" vertical="center"/>
    </xf>
    <xf numFmtId="9" fontId="5" fillId="0" borderId="66" xfId="8" applyFont="1" applyFill="1" applyBorder="1" applyAlignment="1">
      <alignment horizontal="center" vertical="center"/>
    </xf>
    <xf numFmtId="0" fontId="10" fillId="0" borderId="0" xfId="0" applyFont="1"/>
    <xf numFmtId="0" fontId="6" fillId="0" borderId="0" xfId="0" applyFont="1" applyAlignment="1">
      <alignment horizontal="center"/>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64" xfId="0" applyFont="1" applyBorder="1" applyAlignment="1">
      <alignment horizontal="center" vertical="center" wrapText="1"/>
    </xf>
    <xf numFmtId="0" fontId="10" fillId="0" borderId="59" xfId="0" applyFont="1" applyBorder="1" applyAlignment="1">
      <alignment horizontal="center" vertical="center"/>
    </xf>
    <xf numFmtId="0" fontId="10" fillId="0" borderId="0" xfId="0" applyFont="1" applyAlignment="1">
      <alignment horizontal="center" vertical="center"/>
    </xf>
    <xf numFmtId="165" fontId="5" fillId="0" borderId="39" xfId="8" applyNumberFormat="1" applyFont="1" applyFill="1" applyBorder="1" applyAlignment="1">
      <alignment horizontal="center" vertical="center"/>
    </xf>
    <xf numFmtId="165" fontId="5" fillId="0" borderId="6" xfId="8" applyNumberFormat="1" applyFont="1" applyFill="1" applyBorder="1" applyAlignment="1">
      <alignment horizontal="center" vertical="center"/>
    </xf>
    <xf numFmtId="165" fontId="5" fillId="0" borderId="40" xfId="8" applyNumberFormat="1" applyFont="1" applyFill="1" applyBorder="1" applyAlignment="1">
      <alignment horizontal="center" vertical="center"/>
    </xf>
    <xf numFmtId="165" fontId="10" fillId="0" borderId="30" xfId="8" applyNumberFormat="1" applyFont="1" applyFill="1" applyBorder="1" applyAlignment="1">
      <alignment horizontal="center" vertical="center"/>
    </xf>
    <xf numFmtId="165" fontId="5" fillId="0" borderId="38" xfId="8" applyNumberFormat="1" applyFont="1" applyFill="1" applyBorder="1" applyAlignment="1">
      <alignment horizontal="center" vertical="center"/>
    </xf>
    <xf numFmtId="165" fontId="5" fillId="0" borderId="0" xfId="8" applyNumberFormat="1" applyFont="1" applyFill="1" applyBorder="1" applyAlignment="1">
      <alignment horizontal="center" vertical="center"/>
    </xf>
    <xf numFmtId="165" fontId="5" fillId="0" borderId="10" xfId="8" applyNumberFormat="1" applyFont="1" applyFill="1" applyBorder="1" applyAlignment="1">
      <alignment horizontal="center" vertical="center"/>
    </xf>
    <xf numFmtId="165" fontId="10" fillId="0" borderId="13" xfId="8" applyNumberFormat="1" applyFont="1" applyFill="1" applyBorder="1" applyAlignment="1">
      <alignment horizontal="center" vertical="center"/>
    </xf>
    <xf numFmtId="165" fontId="5" fillId="0" borderId="20" xfId="8" applyNumberFormat="1" applyFont="1" applyFill="1" applyBorder="1" applyAlignment="1">
      <alignment horizontal="center" vertical="center"/>
    </xf>
    <xf numFmtId="165" fontId="10" fillId="0" borderId="23" xfId="8" applyNumberFormat="1" applyFont="1" applyFill="1" applyBorder="1" applyAlignment="1">
      <alignment horizontal="center" vertical="center"/>
    </xf>
    <xf numFmtId="165" fontId="5" fillId="0" borderId="47" xfId="8" applyNumberFormat="1" applyFont="1" applyFill="1" applyBorder="1" applyAlignment="1">
      <alignment horizontal="center" vertical="center"/>
    </xf>
    <xf numFmtId="165" fontId="5" fillId="0" borderId="56" xfId="8" applyNumberFormat="1" applyFont="1" applyFill="1" applyBorder="1" applyAlignment="1">
      <alignment horizontal="center" vertical="center"/>
    </xf>
    <xf numFmtId="165" fontId="5" fillId="0" borderId="33" xfId="8" applyNumberFormat="1" applyFont="1" applyFill="1" applyBorder="1" applyAlignment="1">
      <alignment horizontal="center" vertical="center"/>
    </xf>
    <xf numFmtId="165" fontId="5" fillId="0" borderId="62" xfId="8" applyNumberFormat="1" applyFont="1" applyFill="1" applyBorder="1" applyAlignment="1">
      <alignment horizontal="center" vertical="center"/>
    </xf>
    <xf numFmtId="165" fontId="5" fillId="0" borderId="31" xfId="8" applyNumberFormat="1" applyFont="1" applyFill="1" applyBorder="1" applyAlignment="1">
      <alignment horizontal="center" vertical="center"/>
    </xf>
    <xf numFmtId="165" fontId="5" fillId="0" borderId="63" xfId="8" applyNumberFormat="1" applyFont="1" applyFill="1" applyBorder="1" applyAlignment="1">
      <alignment horizontal="center" vertical="center"/>
    </xf>
    <xf numFmtId="0" fontId="10" fillId="0" borderId="68" xfId="0" applyFont="1" applyBorder="1" applyAlignment="1">
      <alignment horizontal="center" vertical="center"/>
    </xf>
    <xf numFmtId="0" fontId="10" fillId="0" borderId="59" xfId="0" applyFont="1" applyBorder="1" applyAlignment="1">
      <alignment horizontal="center" vertical="center"/>
    </xf>
    <xf numFmtId="0" fontId="10" fillId="0" borderId="69"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Alignment="1">
      <alignment horizontal="center" vertical="center"/>
    </xf>
    <xf numFmtId="0" fontId="10" fillId="0" borderId="51" xfId="0" applyFont="1" applyBorder="1" applyAlignment="1">
      <alignment horizontal="center" vertical="center"/>
    </xf>
    <xf numFmtId="0" fontId="10" fillId="0" borderId="67" xfId="0" applyFont="1" applyBorder="1" applyAlignment="1">
      <alignment horizontal="center" vertical="center"/>
    </xf>
    <xf numFmtId="0" fontId="10" fillId="0" borderId="50" xfId="0" applyFont="1" applyBorder="1" applyAlignment="1">
      <alignment horizontal="center" vertical="center"/>
    </xf>
    <xf numFmtId="0" fontId="10" fillId="0" borderId="55" xfId="0" applyFont="1" applyBorder="1" applyAlignment="1">
      <alignment horizontal="center" vertical="center"/>
    </xf>
    <xf numFmtId="0" fontId="5" fillId="0" borderId="67" xfId="0" applyFont="1" applyBorder="1" applyAlignment="1">
      <alignment horizontal="left" vertical="center" wrapText="1"/>
    </xf>
    <xf numFmtId="0" fontId="5" fillId="0" borderId="50" xfId="0" applyFont="1" applyBorder="1" applyAlignment="1">
      <alignment horizontal="left" vertical="center" wrapText="1"/>
    </xf>
    <xf numFmtId="0" fontId="5" fillId="0" borderId="55" xfId="0" applyFont="1" applyBorder="1" applyAlignment="1">
      <alignment horizontal="left" vertical="center" wrapText="1"/>
    </xf>
    <xf numFmtId="0" fontId="10" fillId="0" borderId="68" xfId="0" applyFont="1" applyBorder="1" applyAlignment="1">
      <alignment horizontal="left" vertical="center"/>
    </xf>
    <xf numFmtId="0" fontId="10" fillId="0" borderId="59" xfId="0" applyFont="1" applyBorder="1" applyAlignment="1">
      <alignment horizontal="left" vertical="center"/>
    </xf>
    <xf numFmtId="0" fontId="10" fillId="0" borderId="69" xfId="0" applyFont="1" applyBorder="1" applyAlignment="1">
      <alignment horizontal="left" vertical="center"/>
    </xf>
    <xf numFmtId="0" fontId="7" fillId="0" borderId="1" xfId="0" applyFont="1" applyBorder="1" applyAlignment="1">
      <alignment horizontal="center"/>
    </xf>
    <xf numFmtId="0" fontId="7" fillId="0" borderId="0" xfId="0" applyFont="1" applyAlignment="1">
      <alignment horizontal="center"/>
    </xf>
    <xf numFmtId="0" fontId="7" fillId="0" borderId="3" xfId="0" applyFont="1" applyBorder="1" applyAlignment="1">
      <alignment horizontal="center"/>
    </xf>
    <xf numFmtId="0" fontId="6" fillId="0" borderId="1" xfId="0" applyFont="1" applyBorder="1" applyAlignment="1">
      <alignment horizontal="center"/>
    </xf>
    <xf numFmtId="0" fontId="6" fillId="0" borderId="0" xfId="0" applyFont="1" applyAlignment="1">
      <alignment horizontal="center"/>
    </xf>
    <xf numFmtId="0" fontId="6" fillId="0" borderId="3" xfId="0" applyFont="1" applyBorder="1" applyAlignment="1">
      <alignment horizontal="center"/>
    </xf>
    <xf numFmtId="0" fontId="8" fillId="0" borderId="67" xfId="0" applyFont="1" applyBorder="1" applyAlignment="1">
      <alignment horizontal="center" vertical="center"/>
    </xf>
    <xf numFmtId="0" fontId="8" fillId="0" borderId="50" xfId="0" applyFont="1" applyBorder="1" applyAlignment="1">
      <alignment horizontal="center" vertical="center"/>
    </xf>
    <xf numFmtId="0" fontId="8" fillId="0" borderId="55"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Alignment="1">
      <alignment horizontal="center" vertical="center"/>
    </xf>
    <xf numFmtId="0" fontId="8" fillId="0" borderId="51" xfId="0" applyFont="1" applyBorder="1" applyAlignment="1">
      <alignment horizontal="center" vertical="center"/>
    </xf>
    <xf numFmtId="0" fontId="8" fillId="0" borderId="68" xfId="0" applyFont="1" applyBorder="1" applyAlignment="1">
      <alignment horizontal="center"/>
    </xf>
    <xf numFmtId="0" fontId="8" fillId="0" borderId="59" xfId="0" applyFont="1" applyBorder="1" applyAlignment="1">
      <alignment horizontal="center"/>
    </xf>
    <xf numFmtId="0" fontId="8" fillId="0" borderId="69" xfId="0" applyFont="1" applyBorder="1" applyAlignment="1">
      <alignment horizontal="center"/>
    </xf>
    <xf numFmtId="0" fontId="13" fillId="0" borderId="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5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3" xfId="0" applyFont="1" applyBorder="1" applyAlignment="1">
      <alignment horizontal="center" vertical="center" wrapText="1"/>
    </xf>
    <xf numFmtId="0" fontId="8" fillId="0" borderId="68" xfId="0" applyFont="1" applyBorder="1" applyAlignment="1">
      <alignment horizontal="center" vertical="center"/>
    </xf>
    <xf numFmtId="0" fontId="0" fillId="0" borderId="59" xfId="0" applyBorder="1" applyAlignment="1">
      <alignment horizontal="center" vertical="center"/>
    </xf>
    <xf numFmtId="0" fontId="0" fillId="0" borderId="69" xfId="0" applyBorder="1" applyAlignment="1">
      <alignment horizontal="center" vertical="center"/>
    </xf>
    <xf numFmtId="0" fontId="0" fillId="0" borderId="0" xfId="0" applyAlignment="1">
      <alignment horizontal="center" vertical="center"/>
    </xf>
    <xf numFmtId="0" fontId="0" fillId="0" borderId="51" xfId="0" applyBorder="1" applyAlignment="1">
      <alignment horizontal="center" vertical="center"/>
    </xf>
    <xf numFmtId="0" fontId="18" fillId="0" borderId="24" xfId="0" applyFont="1" applyBorder="1" applyAlignment="1">
      <alignment horizontal="center" vertical="center"/>
    </xf>
    <xf numFmtId="0" fontId="19" fillId="0" borderId="0" xfId="0" applyFont="1" applyAlignment="1">
      <alignment horizontal="center" vertical="center"/>
    </xf>
    <xf numFmtId="0" fontId="19" fillId="0" borderId="51" xfId="0" applyFont="1" applyBorder="1" applyAlignment="1">
      <alignment horizontal="center" vertical="center"/>
    </xf>
    <xf numFmtId="0" fontId="4" fillId="0" borderId="59" xfId="0" applyFont="1" applyBorder="1" applyAlignment="1">
      <alignment horizontal="left" vertical="center"/>
    </xf>
    <xf numFmtId="0" fontId="4" fillId="0" borderId="0" xfId="0" applyFont="1" applyAlignment="1">
      <alignment horizontal="left" vertical="center"/>
    </xf>
    <xf numFmtId="0" fontId="4" fillId="0" borderId="51" xfId="0" applyFont="1" applyBorder="1" applyAlignment="1">
      <alignment vertical="center"/>
    </xf>
    <xf numFmtId="0" fontId="10" fillId="0" borderId="8"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52"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Alignment="1">
      <alignment horizontal="center" vertical="center" wrapText="1"/>
    </xf>
    <xf numFmtId="0" fontId="5" fillId="0" borderId="50"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6" xfId="0" applyFont="1" applyBorder="1" applyAlignment="1">
      <alignment horizontal="center" vertical="center"/>
    </xf>
    <xf numFmtId="0" fontId="5" fillId="0" borderId="57" xfId="0" applyFont="1" applyBorder="1" applyAlignment="1">
      <alignment horizontal="center" vertical="center"/>
    </xf>
    <xf numFmtId="0" fontId="4" fillId="0" borderId="69" xfId="0" applyFont="1" applyBorder="1" applyAlignment="1">
      <alignment vertical="center"/>
    </xf>
  </cellXfs>
  <cellStyles count="9">
    <cellStyle name="Currency" xfId="1" builtinId="4"/>
    <cellStyle name="Normal" xfId="0" builtinId="0"/>
    <cellStyle name="Normal 2" xfId="2" xr:uid="{00000000-0005-0000-0000-000002000000}"/>
    <cellStyle name="Normal 3" xfId="3" xr:uid="{00000000-0005-0000-0000-000003000000}"/>
    <cellStyle name="Normal 4" xfId="4" xr:uid="{00000000-0005-0000-0000-000004000000}"/>
    <cellStyle name="Normal 5" xfId="5" xr:uid="{00000000-0005-0000-0000-000005000000}"/>
    <cellStyle name="Normal 6" xfId="6" xr:uid="{00000000-0005-0000-0000-000006000000}"/>
    <cellStyle name="Normal 7" xfId="7" xr:uid="{00000000-0005-0000-0000-000007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tabSelected="1" workbookViewId="0">
      <selection activeCell="A5" sqref="A5:M5"/>
    </sheetView>
  </sheetViews>
  <sheetFormatPr defaultRowHeight="12.75" x14ac:dyDescent="0.2"/>
  <cols>
    <col min="9" max="9" width="9.28515625" customWidth="1"/>
  </cols>
  <sheetData>
    <row r="1" spans="1:14" ht="19.5" thickBot="1" x14ac:dyDescent="0.35">
      <c r="A1" s="115"/>
      <c r="B1" s="24"/>
      <c r="C1" s="24"/>
      <c r="D1" s="24"/>
      <c r="E1" s="24"/>
      <c r="F1" s="24"/>
      <c r="G1" s="24"/>
      <c r="H1" s="24"/>
      <c r="I1" s="24"/>
      <c r="J1" s="24"/>
      <c r="K1" s="24"/>
      <c r="L1" s="24"/>
      <c r="M1" s="24"/>
    </row>
    <row r="2" spans="1:14" ht="19.5" thickTop="1" x14ac:dyDescent="0.3">
      <c r="A2" s="12"/>
      <c r="B2" s="25"/>
      <c r="C2" s="25"/>
      <c r="D2" s="25"/>
      <c r="E2" s="25"/>
      <c r="F2" s="25"/>
      <c r="G2" s="25"/>
      <c r="H2" s="25"/>
      <c r="I2" s="25"/>
      <c r="J2" s="25"/>
      <c r="K2" s="25"/>
      <c r="L2" s="25"/>
      <c r="M2" s="26"/>
    </row>
    <row r="3" spans="1:14" ht="20.25" customHeight="1" x14ac:dyDescent="0.3">
      <c r="A3" s="156"/>
      <c r="B3" s="157"/>
      <c r="C3" s="157"/>
      <c r="D3" s="157"/>
      <c r="E3" s="157"/>
      <c r="F3" s="157"/>
      <c r="G3" s="157"/>
      <c r="H3" s="157"/>
      <c r="I3" s="157"/>
      <c r="J3" s="157"/>
      <c r="K3" s="157"/>
      <c r="L3" s="157"/>
      <c r="M3" s="158"/>
    </row>
    <row r="4" spans="1:14" ht="18.75" x14ac:dyDescent="0.3">
      <c r="A4" s="159" t="s">
        <v>0</v>
      </c>
      <c r="B4" s="160"/>
      <c r="C4" s="160"/>
      <c r="D4" s="160"/>
      <c r="E4" s="160"/>
      <c r="F4" s="160"/>
      <c r="G4" s="160"/>
      <c r="H4" s="160"/>
      <c r="I4" s="160"/>
      <c r="J4" s="160"/>
      <c r="K4" s="160"/>
      <c r="L4" s="160"/>
      <c r="M4" s="161"/>
    </row>
    <row r="5" spans="1:14" ht="18.75" x14ac:dyDescent="0.3">
      <c r="A5" s="159" t="s">
        <v>92</v>
      </c>
      <c r="B5" s="160"/>
      <c r="C5" s="160"/>
      <c r="D5" s="160"/>
      <c r="E5" s="160"/>
      <c r="F5" s="160"/>
      <c r="G5" s="160"/>
      <c r="H5" s="160"/>
      <c r="I5" s="160"/>
      <c r="J5" s="160"/>
      <c r="K5" s="160"/>
      <c r="L5" s="160"/>
      <c r="M5" s="161"/>
    </row>
    <row r="6" spans="1:14" ht="18.75" x14ac:dyDescent="0.3">
      <c r="A6" s="9"/>
      <c r="B6" s="24"/>
      <c r="C6" s="24"/>
      <c r="D6" s="24"/>
      <c r="E6" s="24"/>
      <c r="F6" s="24"/>
      <c r="G6" s="24"/>
      <c r="H6" s="24"/>
      <c r="I6" s="24"/>
      <c r="J6" s="24"/>
      <c r="K6" s="24"/>
      <c r="L6" s="24"/>
      <c r="M6" s="27"/>
    </row>
    <row r="7" spans="1:14" x14ac:dyDescent="0.2">
      <c r="A7" s="28"/>
      <c r="B7" s="24"/>
      <c r="C7" s="24"/>
      <c r="F7" s="24"/>
      <c r="G7" s="24"/>
      <c r="H7" s="24"/>
      <c r="I7" s="24"/>
      <c r="J7" s="24"/>
      <c r="K7" s="24"/>
      <c r="L7" s="24"/>
      <c r="M7" s="27"/>
    </row>
    <row r="8" spans="1:14" ht="18.75" x14ac:dyDescent="0.3">
      <c r="A8" s="10"/>
      <c r="B8" s="24"/>
      <c r="C8" s="24"/>
      <c r="D8" s="55" t="s">
        <v>1</v>
      </c>
      <c r="E8" s="24"/>
      <c r="F8" s="24"/>
      <c r="G8" s="24"/>
      <c r="H8" s="24"/>
      <c r="I8" s="24"/>
      <c r="J8" s="24"/>
      <c r="K8" s="24"/>
      <c r="L8" s="24"/>
      <c r="M8" s="27"/>
    </row>
    <row r="9" spans="1:14" ht="15.75" x14ac:dyDescent="0.25">
      <c r="A9" s="28"/>
      <c r="B9" s="24"/>
      <c r="C9" s="24"/>
      <c r="D9" s="24"/>
      <c r="E9" s="24"/>
      <c r="F9" s="8"/>
      <c r="G9" s="8"/>
      <c r="H9" s="8"/>
      <c r="I9" s="8"/>
      <c r="J9" s="8"/>
      <c r="K9" s="8"/>
      <c r="L9" s="8"/>
      <c r="M9" s="13"/>
    </row>
    <row r="10" spans="1:14" ht="15.75" x14ac:dyDescent="0.25">
      <c r="A10" s="10"/>
      <c r="B10" s="24"/>
      <c r="C10" s="24"/>
      <c r="D10" s="24"/>
      <c r="E10" s="8" t="s">
        <v>2</v>
      </c>
      <c r="F10" s="24"/>
      <c r="G10" s="24"/>
      <c r="H10" s="24"/>
      <c r="I10" s="24"/>
      <c r="J10" s="24"/>
      <c r="K10" s="24"/>
      <c r="L10" s="24"/>
      <c r="M10" s="27"/>
      <c r="N10" s="8"/>
    </row>
    <row r="11" spans="1:14" x14ac:dyDescent="0.2">
      <c r="A11" s="28"/>
      <c r="B11" s="24"/>
      <c r="C11" s="24"/>
      <c r="D11" s="24"/>
      <c r="E11" s="24"/>
      <c r="F11" s="24"/>
      <c r="G11" s="24"/>
      <c r="H11" s="24"/>
      <c r="I11" s="24"/>
      <c r="J11" s="24"/>
      <c r="K11" s="24"/>
      <c r="L11" s="24"/>
      <c r="M11" s="27"/>
    </row>
    <row r="12" spans="1:14" ht="18.75" x14ac:dyDescent="0.3">
      <c r="A12" s="10"/>
      <c r="B12" s="24"/>
      <c r="C12" s="24"/>
      <c r="D12" s="55" t="s">
        <v>3</v>
      </c>
      <c r="E12" s="24"/>
      <c r="F12" s="24"/>
      <c r="G12" s="24"/>
      <c r="H12" s="24"/>
      <c r="I12" s="24"/>
      <c r="J12" s="24"/>
      <c r="K12" s="24"/>
      <c r="L12" s="24"/>
      <c r="M12" s="27"/>
    </row>
    <row r="13" spans="1:14" ht="15.75" customHeight="1" x14ac:dyDescent="0.25">
      <c r="A13" s="28"/>
      <c r="B13" s="39"/>
      <c r="C13" s="39"/>
      <c r="D13" s="110"/>
      <c r="E13" s="24"/>
      <c r="F13" s="39"/>
      <c r="G13" s="24"/>
      <c r="H13" s="24"/>
      <c r="I13" s="24"/>
      <c r="J13" s="24"/>
      <c r="K13" s="24"/>
      <c r="L13" s="24"/>
      <c r="M13" s="27"/>
    </row>
    <row r="14" spans="1:14" ht="12.75" customHeight="1" x14ac:dyDescent="0.25">
      <c r="A14" s="28"/>
      <c r="B14" s="39"/>
      <c r="C14" s="39"/>
      <c r="D14" s="110"/>
      <c r="E14" s="24"/>
      <c r="F14" s="39"/>
      <c r="G14" s="24"/>
      <c r="H14" s="24"/>
      <c r="I14" s="24"/>
      <c r="J14" s="24"/>
      <c r="K14" s="24"/>
      <c r="L14" s="24"/>
      <c r="M14" s="27"/>
    </row>
    <row r="15" spans="1:14" ht="15.75" x14ac:dyDescent="0.25">
      <c r="A15" s="28"/>
      <c r="B15" s="40"/>
      <c r="C15" s="24"/>
      <c r="D15" s="39"/>
      <c r="E15" s="39" t="s">
        <v>4</v>
      </c>
      <c r="F15" s="24"/>
      <c r="G15" s="24"/>
      <c r="H15" s="24"/>
      <c r="I15" s="24"/>
      <c r="J15" s="24"/>
      <c r="K15" s="24"/>
      <c r="L15" s="24"/>
      <c r="M15" s="27"/>
    </row>
    <row r="16" spans="1:14" ht="12.75" customHeight="1" x14ac:dyDescent="0.25">
      <c r="A16" s="28"/>
      <c r="B16" s="8"/>
      <c r="C16" s="8"/>
      <c r="D16" s="24"/>
      <c r="E16" s="24"/>
      <c r="F16" s="24"/>
      <c r="G16" s="24"/>
      <c r="H16" s="24"/>
      <c r="I16" s="24"/>
      <c r="J16" s="24"/>
      <c r="K16" s="24"/>
      <c r="L16" s="24"/>
      <c r="M16" s="27"/>
    </row>
    <row r="17" spans="1:13" ht="15.75" x14ac:dyDescent="0.25">
      <c r="A17" s="28"/>
      <c r="B17" s="40"/>
      <c r="C17" s="24"/>
      <c r="D17" s="8"/>
      <c r="E17" s="8" t="s">
        <v>5</v>
      </c>
      <c r="F17" s="24"/>
      <c r="G17" s="24"/>
      <c r="H17" s="24"/>
      <c r="I17" s="24"/>
      <c r="J17" s="24"/>
      <c r="K17" s="24"/>
      <c r="L17" s="24"/>
      <c r="M17" s="27"/>
    </row>
    <row r="18" spans="1:13" ht="12.75" customHeight="1" x14ac:dyDescent="0.25">
      <c r="A18" s="28"/>
      <c r="B18" s="8"/>
      <c r="C18" s="8"/>
      <c r="D18" s="24"/>
      <c r="E18" s="24"/>
      <c r="F18" s="24"/>
      <c r="G18" s="24"/>
      <c r="H18" s="24"/>
      <c r="I18" s="24"/>
      <c r="J18" s="24"/>
      <c r="K18" s="24"/>
      <c r="L18" s="24"/>
      <c r="M18" s="27"/>
    </row>
    <row r="19" spans="1:13" ht="15.75" x14ac:dyDescent="0.25">
      <c r="A19" s="28"/>
      <c r="B19" s="40"/>
      <c r="C19" s="24"/>
      <c r="D19" s="8"/>
      <c r="E19" s="8" t="s">
        <v>6</v>
      </c>
      <c r="F19" s="24"/>
      <c r="G19" s="24"/>
      <c r="H19" s="24"/>
      <c r="I19" s="24"/>
      <c r="J19" s="24"/>
      <c r="K19" s="24"/>
      <c r="L19" s="24"/>
      <c r="M19" s="27"/>
    </row>
    <row r="20" spans="1:13" ht="12.75" customHeight="1" x14ac:dyDescent="0.25">
      <c r="A20" s="28"/>
      <c r="B20" s="8"/>
      <c r="C20" s="8"/>
      <c r="D20" s="24"/>
      <c r="E20" s="24"/>
      <c r="F20" s="24"/>
      <c r="G20" s="24"/>
      <c r="H20" s="24"/>
      <c r="I20" s="24"/>
      <c r="J20" s="24"/>
      <c r="K20" s="24"/>
      <c r="L20" s="24"/>
      <c r="M20" s="27"/>
    </row>
    <row r="21" spans="1:13" ht="15.75" x14ac:dyDescent="0.25">
      <c r="A21" s="28"/>
      <c r="B21" s="40"/>
      <c r="C21" s="24"/>
      <c r="D21" s="8"/>
      <c r="E21" s="8" t="s">
        <v>7</v>
      </c>
      <c r="F21" s="24"/>
      <c r="G21" s="24"/>
      <c r="H21" s="24"/>
      <c r="I21" s="24"/>
      <c r="J21" s="24"/>
      <c r="K21" s="24"/>
      <c r="L21" s="24"/>
      <c r="M21" s="27"/>
    </row>
    <row r="22" spans="1:13" ht="12.75" customHeight="1" x14ac:dyDescent="0.25">
      <c r="A22" s="28"/>
      <c r="B22" s="8"/>
      <c r="C22" s="8"/>
      <c r="D22" s="24"/>
      <c r="E22" s="24"/>
      <c r="F22" s="24"/>
      <c r="G22" s="24"/>
      <c r="H22" s="24"/>
      <c r="I22" s="24"/>
      <c r="J22" s="24"/>
      <c r="K22" s="24"/>
      <c r="L22" s="24"/>
      <c r="M22" s="27"/>
    </row>
    <row r="23" spans="1:13" ht="15.75" x14ac:dyDescent="0.25">
      <c r="A23" s="28"/>
      <c r="B23" s="40"/>
      <c r="C23" s="24"/>
      <c r="D23" s="8"/>
      <c r="E23" s="8" t="s">
        <v>8</v>
      </c>
      <c r="F23" s="24"/>
      <c r="G23" s="24"/>
      <c r="H23" s="24"/>
      <c r="I23" s="24"/>
      <c r="J23" s="24"/>
      <c r="K23" s="24"/>
      <c r="L23" s="24"/>
      <c r="M23" s="27"/>
    </row>
    <row r="24" spans="1:13" ht="12.75" customHeight="1" x14ac:dyDescent="0.25">
      <c r="A24" s="28"/>
      <c r="B24" s="8"/>
      <c r="C24" s="8"/>
      <c r="D24" s="24"/>
      <c r="E24" s="24"/>
      <c r="F24" s="24"/>
      <c r="G24" s="24"/>
      <c r="H24" s="24"/>
      <c r="I24" s="24"/>
      <c r="J24" s="24"/>
      <c r="K24" s="24"/>
      <c r="L24" s="24"/>
      <c r="M24" s="27"/>
    </row>
    <row r="25" spans="1:13" ht="15.75" x14ac:dyDescent="0.25">
      <c r="A25" s="28"/>
      <c r="B25" s="40"/>
      <c r="C25" s="24"/>
      <c r="D25" s="8"/>
      <c r="E25" s="8" t="s">
        <v>9</v>
      </c>
      <c r="F25" s="24"/>
      <c r="G25" s="24"/>
      <c r="H25" s="24"/>
      <c r="I25" s="24"/>
      <c r="J25" s="24"/>
      <c r="K25" s="24"/>
      <c r="L25" s="24"/>
      <c r="M25" s="27"/>
    </row>
    <row r="26" spans="1:13" ht="15.75" x14ac:dyDescent="0.25">
      <c r="A26" s="10"/>
      <c r="B26" s="24"/>
      <c r="C26" s="24"/>
      <c r="D26" s="24"/>
      <c r="E26" s="24"/>
      <c r="F26" s="24"/>
      <c r="G26" s="24"/>
      <c r="H26" s="24"/>
      <c r="I26" s="24"/>
      <c r="J26" s="24"/>
      <c r="K26" s="24"/>
      <c r="L26" s="24"/>
      <c r="M26" s="27"/>
    </row>
    <row r="27" spans="1:13" ht="15.75" x14ac:dyDescent="0.25">
      <c r="A27" s="109"/>
      <c r="B27" s="24"/>
      <c r="C27" s="24"/>
      <c r="D27" s="24"/>
      <c r="E27" s="8" t="s">
        <v>10</v>
      </c>
      <c r="F27" s="114"/>
      <c r="G27" s="24"/>
      <c r="H27" s="24"/>
      <c r="I27" s="24"/>
      <c r="J27" s="24"/>
      <c r="K27" s="24"/>
      <c r="L27" s="24"/>
      <c r="M27" s="27"/>
    </row>
    <row r="28" spans="1:13" x14ac:dyDescent="0.2">
      <c r="A28" s="11"/>
      <c r="B28" s="24"/>
      <c r="C28" s="24"/>
      <c r="D28" s="24"/>
      <c r="L28" s="24"/>
      <c r="M28" s="27"/>
    </row>
    <row r="29" spans="1:13" x14ac:dyDescent="0.2">
      <c r="A29" s="11"/>
      <c r="B29" s="24"/>
      <c r="C29" s="24"/>
      <c r="D29" s="24"/>
      <c r="E29" s="24"/>
      <c r="F29" s="24"/>
      <c r="G29" s="24"/>
      <c r="H29" s="24"/>
      <c r="I29" s="24"/>
      <c r="J29" s="24"/>
      <c r="L29" s="24"/>
      <c r="M29" s="27"/>
    </row>
    <row r="30" spans="1:13" x14ac:dyDescent="0.2">
      <c r="A30" s="111" t="s">
        <v>11</v>
      </c>
      <c r="B30" s="24"/>
      <c r="C30" s="24"/>
      <c r="D30" s="24"/>
      <c r="F30" s="24"/>
      <c r="G30" s="24"/>
      <c r="H30" s="24"/>
      <c r="I30" s="24"/>
      <c r="J30" s="24"/>
      <c r="L30" s="24"/>
      <c r="M30" s="27"/>
    </row>
    <row r="31" spans="1:13" ht="15.75" x14ac:dyDescent="0.25">
      <c r="A31" s="111" t="s">
        <v>12</v>
      </c>
      <c r="B31" s="24"/>
      <c r="C31" s="24"/>
      <c r="D31" s="24"/>
      <c r="E31" s="8"/>
      <c r="F31" s="24"/>
      <c r="G31" s="24"/>
      <c r="H31" s="24"/>
      <c r="I31" s="24"/>
      <c r="J31" s="24"/>
      <c r="L31" s="24"/>
      <c r="M31" s="27"/>
    </row>
    <row r="32" spans="1:13" ht="16.5" thickBot="1" x14ac:dyDescent="0.3">
      <c r="A32" s="29"/>
      <c r="B32" s="30"/>
      <c r="C32" s="30"/>
      <c r="D32" s="30"/>
      <c r="E32" s="100"/>
      <c r="F32" s="30"/>
      <c r="G32" s="30"/>
      <c r="H32" s="30"/>
      <c r="I32" s="30"/>
      <c r="J32" s="30"/>
      <c r="K32" s="30"/>
      <c r="L32" s="30"/>
      <c r="M32" s="31"/>
    </row>
    <row r="33" spans="13:13" ht="13.5" thickTop="1" x14ac:dyDescent="0.2"/>
    <row r="35" spans="13:13" x14ac:dyDescent="0.2">
      <c r="M35" s="105"/>
    </row>
  </sheetData>
  <mergeCells count="3">
    <mergeCell ref="A3:M3"/>
    <mergeCell ref="A4:M4"/>
    <mergeCell ref="A5:M5"/>
  </mergeCells>
  <phoneticPr fontId="2" type="noConversion"/>
  <printOptions horizontalCentered="1" verticalCentered="1"/>
  <pageMargins left="0.5" right="0.5" top="0.44" bottom="0.47"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25"/>
  <sheetViews>
    <sheetView zoomScaleNormal="100" workbookViewId="0">
      <selection activeCell="N19" sqref="N19"/>
    </sheetView>
  </sheetViews>
  <sheetFormatPr defaultColWidth="9.140625" defaultRowHeight="12.75" x14ac:dyDescent="0.2"/>
  <cols>
    <col min="1" max="1" width="14" style="2" customWidth="1"/>
    <col min="2" max="2" width="9.140625" style="2"/>
    <col min="3" max="3" width="8.140625" style="2" customWidth="1"/>
    <col min="4" max="6" width="7.7109375" style="2" customWidth="1"/>
    <col min="7" max="7" width="7.7109375" style="4" customWidth="1"/>
    <col min="8" max="14" width="7.7109375" style="2" customWidth="1"/>
    <col min="15" max="15" width="0" style="2" hidden="1" customWidth="1"/>
    <col min="16" max="16384" width="9.140625" style="2"/>
  </cols>
  <sheetData>
    <row r="1" spans="1:14" ht="15.75" x14ac:dyDescent="0.25">
      <c r="A1" s="168" t="s">
        <v>0</v>
      </c>
      <c r="B1" s="169"/>
      <c r="C1" s="169"/>
      <c r="D1" s="169"/>
      <c r="E1" s="169"/>
      <c r="F1" s="169"/>
      <c r="G1" s="169"/>
      <c r="H1" s="169"/>
      <c r="I1" s="169"/>
      <c r="J1" s="169"/>
      <c r="K1" s="169"/>
      <c r="L1" s="169"/>
      <c r="M1" s="169"/>
      <c r="N1" s="170"/>
    </row>
    <row r="2" spans="1:14" ht="15.75" x14ac:dyDescent="0.2">
      <c r="A2" s="165" t="s">
        <v>92</v>
      </c>
      <c r="B2" s="166"/>
      <c r="C2" s="166"/>
      <c r="D2" s="166"/>
      <c r="E2" s="166"/>
      <c r="F2" s="166"/>
      <c r="G2" s="166"/>
      <c r="H2" s="166"/>
      <c r="I2" s="166"/>
      <c r="J2" s="166"/>
      <c r="K2" s="166"/>
      <c r="L2" s="166"/>
      <c r="M2" s="166"/>
      <c r="N2" s="167"/>
    </row>
    <row r="3" spans="1:14" ht="16.5" thickBot="1" x14ac:dyDescent="0.25">
      <c r="A3" s="162" t="s">
        <v>13</v>
      </c>
      <c r="B3" s="163"/>
      <c r="C3" s="163"/>
      <c r="D3" s="163"/>
      <c r="E3" s="163"/>
      <c r="F3" s="163"/>
      <c r="G3" s="163"/>
      <c r="H3" s="163"/>
      <c r="I3" s="163"/>
      <c r="J3" s="163"/>
      <c r="K3" s="163"/>
      <c r="L3" s="163"/>
      <c r="M3" s="163"/>
      <c r="N3" s="164"/>
    </row>
    <row r="4" spans="1:14" x14ac:dyDescent="0.2">
      <c r="A4" s="45" t="s">
        <v>14</v>
      </c>
      <c r="B4" s="48" t="s">
        <v>15</v>
      </c>
      <c r="C4" s="49" t="s">
        <v>16</v>
      </c>
      <c r="D4" s="50" t="s">
        <v>17</v>
      </c>
      <c r="E4" s="52" t="s">
        <v>18</v>
      </c>
      <c r="F4" s="67" t="s">
        <v>19</v>
      </c>
      <c r="G4" s="87" t="s">
        <v>20</v>
      </c>
      <c r="H4" s="88" t="s">
        <v>21</v>
      </c>
      <c r="I4" s="51" t="s">
        <v>22</v>
      </c>
      <c r="J4" s="67" t="s">
        <v>23</v>
      </c>
      <c r="K4" s="68" t="s">
        <v>24</v>
      </c>
      <c r="L4" s="50" t="s">
        <v>25</v>
      </c>
      <c r="M4" s="51" t="s">
        <v>26</v>
      </c>
      <c r="N4" s="48" t="s">
        <v>27</v>
      </c>
    </row>
    <row r="5" spans="1:14" x14ac:dyDescent="0.2">
      <c r="A5" s="171" t="s">
        <v>28</v>
      </c>
      <c r="B5" s="76"/>
      <c r="C5" s="77"/>
      <c r="D5" s="78"/>
      <c r="E5" s="89"/>
      <c r="F5" s="79"/>
      <c r="G5" s="92"/>
      <c r="H5" s="93"/>
      <c r="I5" s="77"/>
      <c r="J5" s="79"/>
      <c r="K5" s="80" t="s">
        <v>29</v>
      </c>
      <c r="L5" s="78"/>
      <c r="M5" s="77" t="s">
        <v>30</v>
      </c>
      <c r="N5" s="81"/>
    </row>
    <row r="6" spans="1:14" x14ac:dyDescent="0.2">
      <c r="A6" s="172"/>
      <c r="B6" s="76" t="s">
        <v>31</v>
      </c>
      <c r="C6" s="77"/>
      <c r="D6" s="78" t="s">
        <v>32</v>
      </c>
      <c r="E6" s="89"/>
      <c r="F6" s="79" t="s">
        <v>32</v>
      </c>
      <c r="G6" s="91"/>
      <c r="H6" s="78" t="s">
        <v>32</v>
      </c>
      <c r="I6" s="77" t="s">
        <v>33</v>
      </c>
      <c r="J6" s="79" t="s">
        <v>32</v>
      </c>
      <c r="K6" s="80" t="s">
        <v>33</v>
      </c>
      <c r="L6" s="78" t="s">
        <v>32</v>
      </c>
      <c r="M6" s="77" t="s">
        <v>33</v>
      </c>
      <c r="N6" s="81" t="s">
        <v>32</v>
      </c>
    </row>
    <row r="7" spans="1:14" x14ac:dyDescent="0.2">
      <c r="A7" s="172"/>
      <c r="B7" s="76" t="s">
        <v>34</v>
      </c>
      <c r="C7" s="77" t="s">
        <v>35</v>
      </c>
      <c r="D7" s="78" t="s">
        <v>36</v>
      </c>
      <c r="E7" s="89"/>
      <c r="F7" s="79" t="s">
        <v>36</v>
      </c>
      <c r="G7" s="91" t="s">
        <v>29</v>
      </c>
      <c r="H7" s="78" t="s">
        <v>31</v>
      </c>
      <c r="I7" s="77" t="s">
        <v>37</v>
      </c>
      <c r="J7" s="79" t="s">
        <v>31</v>
      </c>
      <c r="K7" s="80" t="s">
        <v>37</v>
      </c>
      <c r="L7" s="78" t="s">
        <v>29</v>
      </c>
      <c r="M7" s="77" t="s">
        <v>38</v>
      </c>
      <c r="N7" s="81" t="s">
        <v>30</v>
      </c>
    </row>
    <row r="8" spans="1:14" ht="13.5" thickBot="1" x14ac:dyDescent="0.25">
      <c r="A8" s="173"/>
      <c r="B8" s="82" t="s">
        <v>39</v>
      </c>
      <c r="C8" s="75" t="s">
        <v>40</v>
      </c>
      <c r="D8" s="83" t="s">
        <v>39</v>
      </c>
      <c r="E8" s="90" t="s">
        <v>33</v>
      </c>
      <c r="F8" s="84" t="s">
        <v>39</v>
      </c>
      <c r="G8" s="85" t="s">
        <v>33</v>
      </c>
      <c r="H8" s="83" t="s">
        <v>33</v>
      </c>
      <c r="I8" s="75" t="s">
        <v>30</v>
      </c>
      <c r="J8" s="84" t="s">
        <v>33</v>
      </c>
      <c r="K8" s="85" t="s">
        <v>30</v>
      </c>
      <c r="L8" s="83" t="s">
        <v>33</v>
      </c>
      <c r="M8" s="75" t="s">
        <v>41</v>
      </c>
      <c r="N8" s="86" t="s">
        <v>33</v>
      </c>
    </row>
    <row r="9" spans="1:14" ht="17.25" customHeight="1" x14ac:dyDescent="0.2">
      <c r="A9" s="14" t="s">
        <v>42</v>
      </c>
      <c r="B9" s="62">
        <v>3538</v>
      </c>
      <c r="C9" s="32">
        <v>1700</v>
      </c>
      <c r="D9" s="16">
        <f>+C9/B9</f>
        <v>0.48049745618993783</v>
      </c>
      <c r="E9" s="44">
        <v>140</v>
      </c>
      <c r="F9" s="72">
        <f t="shared" ref="F9:F25" si="0">+E9/B9</f>
        <v>3.9570378745053703E-2</v>
      </c>
      <c r="G9" s="44">
        <v>23</v>
      </c>
      <c r="H9" s="16">
        <f>+G9/E9</f>
        <v>0.16428571428571428</v>
      </c>
      <c r="I9" s="44">
        <v>43</v>
      </c>
      <c r="J9" s="71">
        <f>I9/E9</f>
        <v>0.30714285714285716</v>
      </c>
      <c r="K9" s="44">
        <v>18</v>
      </c>
      <c r="L9" s="16">
        <f>+K9/G9</f>
        <v>0.78260869565217395</v>
      </c>
      <c r="M9" s="44">
        <v>40</v>
      </c>
      <c r="N9" s="104">
        <f>M9/I9</f>
        <v>0.93023255813953487</v>
      </c>
    </row>
    <row r="10" spans="1:14" ht="17.25" customHeight="1" x14ac:dyDescent="0.2">
      <c r="A10" s="17" t="s">
        <v>43</v>
      </c>
      <c r="B10" s="63">
        <v>13869</v>
      </c>
      <c r="C10" s="32">
        <v>7273</v>
      </c>
      <c r="D10" s="16">
        <f t="shared" ref="D10:D23" si="1">+C10/B10</f>
        <v>0.52440695075347898</v>
      </c>
      <c r="E10" s="44">
        <v>284</v>
      </c>
      <c r="F10" s="72">
        <f t="shared" si="0"/>
        <v>2.0477323527291081E-2</v>
      </c>
      <c r="G10" s="44">
        <v>70</v>
      </c>
      <c r="H10" s="16">
        <f t="shared" ref="H10:H25" si="2">+G10/E10</f>
        <v>0.24647887323943662</v>
      </c>
      <c r="I10" s="44">
        <v>61</v>
      </c>
      <c r="J10" s="72">
        <f>I10/E10</f>
        <v>0.21478873239436619</v>
      </c>
      <c r="K10" s="44">
        <v>33</v>
      </c>
      <c r="L10" s="16">
        <f t="shared" ref="L10:L25" si="3">+K10/G10</f>
        <v>0.47142857142857142</v>
      </c>
      <c r="M10" s="44">
        <v>39</v>
      </c>
      <c r="N10" s="33">
        <f>M10/I10</f>
        <v>0.63934426229508201</v>
      </c>
    </row>
    <row r="11" spans="1:14" ht="17.25" customHeight="1" x14ac:dyDescent="0.2">
      <c r="A11" s="17" t="s">
        <v>44</v>
      </c>
      <c r="B11" s="63">
        <v>8007</v>
      </c>
      <c r="C11" s="32">
        <v>5426</v>
      </c>
      <c r="D11" s="16">
        <f t="shared" si="1"/>
        <v>0.67765705008117894</v>
      </c>
      <c r="E11" s="44">
        <v>307</v>
      </c>
      <c r="F11" s="72">
        <f t="shared" si="0"/>
        <v>3.8341451230173601E-2</v>
      </c>
      <c r="G11" s="44">
        <v>67</v>
      </c>
      <c r="H11" s="16">
        <f t="shared" si="2"/>
        <v>0.21824104234527689</v>
      </c>
      <c r="I11" s="44">
        <v>50</v>
      </c>
      <c r="J11" s="112">
        <f t="shared" ref="J11:J25" si="4">I11/E11</f>
        <v>0.16286644951140064</v>
      </c>
      <c r="K11" s="44">
        <v>22</v>
      </c>
      <c r="L11" s="16">
        <f t="shared" si="3"/>
        <v>0.32835820895522388</v>
      </c>
      <c r="M11" s="44">
        <v>9</v>
      </c>
      <c r="N11" s="33">
        <f t="shared" ref="N11:N23" si="5">M11/I11</f>
        <v>0.18</v>
      </c>
    </row>
    <row r="12" spans="1:14" ht="17.25" customHeight="1" x14ac:dyDescent="0.2">
      <c r="A12" s="17" t="s">
        <v>45</v>
      </c>
      <c r="B12" s="63">
        <v>7098</v>
      </c>
      <c r="C12" s="32">
        <v>4161</v>
      </c>
      <c r="D12" s="16">
        <f t="shared" si="1"/>
        <v>0.5862214708368555</v>
      </c>
      <c r="E12" s="44">
        <v>194</v>
      </c>
      <c r="F12" s="72">
        <f t="shared" si="0"/>
        <v>2.7331642716258101E-2</v>
      </c>
      <c r="G12" s="44">
        <v>21</v>
      </c>
      <c r="H12" s="16">
        <f t="shared" si="2"/>
        <v>0.10824742268041238</v>
      </c>
      <c r="I12" s="44">
        <v>16</v>
      </c>
      <c r="J12" s="112">
        <f t="shared" si="4"/>
        <v>8.247422680412371E-2</v>
      </c>
      <c r="K12" s="44">
        <v>5</v>
      </c>
      <c r="L12" s="16">
        <f t="shared" si="3"/>
        <v>0.23809523809523808</v>
      </c>
      <c r="M12" s="44">
        <v>16</v>
      </c>
      <c r="N12" s="33">
        <f t="shared" si="5"/>
        <v>1</v>
      </c>
    </row>
    <row r="13" spans="1:14" ht="17.25" customHeight="1" x14ac:dyDescent="0.2">
      <c r="A13" s="17" t="s">
        <v>46</v>
      </c>
      <c r="B13" s="63">
        <v>2967</v>
      </c>
      <c r="C13" s="32">
        <v>1832</v>
      </c>
      <c r="D13" s="16">
        <f t="shared" si="1"/>
        <v>0.61745871250421303</v>
      </c>
      <c r="E13" s="44">
        <v>145</v>
      </c>
      <c r="F13" s="72">
        <f t="shared" si="0"/>
        <v>4.8870913380519042E-2</v>
      </c>
      <c r="G13" s="44">
        <v>23</v>
      </c>
      <c r="H13" s="16">
        <f t="shared" si="2"/>
        <v>0.15862068965517243</v>
      </c>
      <c r="I13" s="44">
        <v>19</v>
      </c>
      <c r="J13" s="112">
        <f t="shared" si="4"/>
        <v>0.1310344827586207</v>
      </c>
      <c r="K13" s="44">
        <v>9</v>
      </c>
      <c r="L13" s="16">
        <f t="shared" si="3"/>
        <v>0.39130434782608697</v>
      </c>
      <c r="M13" s="44">
        <v>17</v>
      </c>
      <c r="N13" s="33">
        <f t="shared" si="5"/>
        <v>0.89473684210526316</v>
      </c>
    </row>
    <row r="14" spans="1:14" ht="17.25" customHeight="1" x14ac:dyDescent="0.2">
      <c r="A14" s="17" t="s">
        <v>47</v>
      </c>
      <c r="B14" s="63">
        <v>9442</v>
      </c>
      <c r="C14" s="64">
        <v>6368</v>
      </c>
      <c r="D14" s="16">
        <f t="shared" si="1"/>
        <v>0.67443338275789033</v>
      </c>
      <c r="E14" s="69">
        <v>389</v>
      </c>
      <c r="F14" s="72">
        <f t="shared" si="0"/>
        <v>4.1198898538445244E-2</v>
      </c>
      <c r="G14" s="69">
        <v>96</v>
      </c>
      <c r="H14" s="16">
        <f t="shared" si="2"/>
        <v>0.2467866323907455</v>
      </c>
      <c r="I14" s="69">
        <v>85</v>
      </c>
      <c r="J14" s="112">
        <f t="shared" si="4"/>
        <v>0.21850899742930591</v>
      </c>
      <c r="K14" s="69">
        <v>37</v>
      </c>
      <c r="L14" s="16">
        <f t="shared" si="3"/>
        <v>0.38541666666666669</v>
      </c>
      <c r="M14" s="69">
        <v>70</v>
      </c>
      <c r="N14" s="33">
        <f t="shared" si="5"/>
        <v>0.82352941176470584</v>
      </c>
    </row>
    <row r="15" spans="1:14" ht="17.25" customHeight="1" x14ac:dyDescent="0.2">
      <c r="A15" s="14" t="s">
        <v>48</v>
      </c>
      <c r="B15" s="62">
        <v>3098</v>
      </c>
      <c r="C15" s="32">
        <v>1611</v>
      </c>
      <c r="D15" s="16">
        <f t="shared" si="1"/>
        <v>0.52001291155584251</v>
      </c>
      <c r="E15" s="44">
        <v>122</v>
      </c>
      <c r="F15" s="72">
        <f t="shared" si="0"/>
        <v>3.9380245319561004E-2</v>
      </c>
      <c r="G15" s="44">
        <v>27</v>
      </c>
      <c r="H15" s="16">
        <f t="shared" si="2"/>
        <v>0.22131147540983606</v>
      </c>
      <c r="I15" s="44">
        <v>41</v>
      </c>
      <c r="J15" s="112">
        <f t="shared" si="4"/>
        <v>0.33606557377049179</v>
      </c>
      <c r="K15" s="44">
        <v>19</v>
      </c>
      <c r="L15" s="16">
        <f t="shared" si="3"/>
        <v>0.70370370370370372</v>
      </c>
      <c r="M15" s="44">
        <v>32</v>
      </c>
      <c r="N15" s="33">
        <f t="shared" si="5"/>
        <v>0.78048780487804881</v>
      </c>
    </row>
    <row r="16" spans="1:14" ht="17.25" customHeight="1" x14ac:dyDescent="0.2">
      <c r="A16" s="17" t="s">
        <v>49</v>
      </c>
      <c r="B16" s="63">
        <v>8833</v>
      </c>
      <c r="C16" s="32">
        <v>4246</v>
      </c>
      <c r="D16" s="16">
        <f t="shared" si="1"/>
        <v>0.48069738480697383</v>
      </c>
      <c r="E16" s="44">
        <v>224</v>
      </c>
      <c r="F16" s="72">
        <f t="shared" si="0"/>
        <v>2.5359447526321747E-2</v>
      </c>
      <c r="G16" s="44">
        <v>41</v>
      </c>
      <c r="H16" s="16">
        <f t="shared" si="2"/>
        <v>0.18303571428571427</v>
      </c>
      <c r="I16" s="44">
        <v>20</v>
      </c>
      <c r="J16" s="112">
        <f t="shared" si="4"/>
        <v>8.9285714285714288E-2</v>
      </c>
      <c r="K16" s="44">
        <v>7</v>
      </c>
      <c r="L16" s="16">
        <f t="shared" si="3"/>
        <v>0.17073170731707318</v>
      </c>
      <c r="M16" s="44">
        <v>16</v>
      </c>
      <c r="N16" s="33">
        <f t="shared" si="5"/>
        <v>0.8</v>
      </c>
    </row>
    <row r="17" spans="1:14" ht="17.25" customHeight="1" x14ac:dyDescent="0.2">
      <c r="A17" s="17" t="s">
        <v>50</v>
      </c>
      <c r="B17" s="63">
        <v>4258</v>
      </c>
      <c r="C17" s="32">
        <v>2050</v>
      </c>
      <c r="D17" s="16">
        <f t="shared" si="1"/>
        <v>0.48144668858619072</v>
      </c>
      <c r="E17" s="44">
        <v>191</v>
      </c>
      <c r="F17" s="72">
        <f t="shared" si="0"/>
        <v>4.4856740253640205E-2</v>
      </c>
      <c r="G17" s="44">
        <v>65</v>
      </c>
      <c r="H17" s="16">
        <f t="shared" si="2"/>
        <v>0.34031413612565448</v>
      </c>
      <c r="I17" s="44">
        <v>88</v>
      </c>
      <c r="J17" s="112">
        <f t="shared" si="4"/>
        <v>0.4607329842931937</v>
      </c>
      <c r="K17" s="44">
        <v>44</v>
      </c>
      <c r="L17" s="16">
        <f t="shared" si="3"/>
        <v>0.67692307692307696</v>
      </c>
      <c r="M17" s="44">
        <v>81</v>
      </c>
      <c r="N17" s="33">
        <f>IF(M17&gt;0,M17/I17,0)</f>
        <v>0.92045454545454541</v>
      </c>
    </row>
    <row r="18" spans="1:14" ht="17.25" customHeight="1" x14ac:dyDescent="0.2">
      <c r="A18" s="17" t="s">
        <v>51</v>
      </c>
      <c r="B18" s="63">
        <v>19256</v>
      </c>
      <c r="C18" s="32">
        <v>7559</v>
      </c>
      <c r="D18" s="16">
        <f t="shared" si="1"/>
        <v>0.39255297050270044</v>
      </c>
      <c r="E18" s="44">
        <v>442</v>
      </c>
      <c r="F18" s="72">
        <f t="shared" si="0"/>
        <v>2.2953884503531367E-2</v>
      </c>
      <c r="G18" s="44">
        <v>35</v>
      </c>
      <c r="H18" s="16">
        <f t="shared" si="2"/>
        <v>7.9185520361990946E-2</v>
      </c>
      <c r="I18" s="44">
        <v>57</v>
      </c>
      <c r="J18" s="112">
        <f t="shared" si="4"/>
        <v>0.12895927601809956</v>
      </c>
      <c r="K18" s="44">
        <v>12</v>
      </c>
      <c r="L18" s="16">
        <f t="shared" si="3"/>
        <v>0.34285714285714286</v>
      </c>
      <c r="M18" s="44">
        <v>45</v>
      </c>
      <c r="N18" s="33">
        <f t="shared" si="5"/>
        <v>0.78947368421052633</v>
      </c>
    </row>
    <row r="19" spans="1:14" ht="17.25" customHeight="1" x14ac:dyDescent="0.2">
      <c r="A19" s="17" t="s">
        <v>52</v>
      </c>
      <c r="B19" s="63">
        <v>6666</v>
      </c>
      <c r="C19" s="32">
        <v>4190</v>
      </c>
      <c r="D19" s="16">
        <f t="shared" si="1"/>
        <v>0.62856285628562858</v>
      </c>
      <c r="E19" s="44">
        <v>150</v>
      </c>
      <c r="F19" s="72">
        <f t="shared" si="0"/>
        <v>2.2502250225022502E-2</v>
      </c>
      <c r="G19" s="44">
        <v>29</v>
      </c>
      <c r="H19" s="16">
        <f t="shared" si="2"/>
        <v>0.19333333333333333</v>
      </c>
      <c r="I19" s="44">
        <v>20</v>
      </c>
      <c r="J19" s="112">
        <f t="shared" si="4"/>
        <v>0.13333333333333333</v>
      </c>
      <c r="K19" s="44">
        <v>11</v>
      </c>
      <c r="L19" s="16">
        <f t="shared" si="3"/>
        <v>0.37931034482758619</v>
      </c>
      <c r="M19" s="44">
        <v>18</v>
      </c>
      <c r="N19" s="33">
        <f t="shared" si="5"/>
        <v>0.9</v>
      </c>
    </row>
    <row r="20" spans="1:14" ht="17.25" customHeight="1" x14ac:dyDescent="0.2">
      <c r="A20" s="17" t="s">
        <v>53</v>
      </c>
      <c r="B20" s="63">
        <v>11636</v>
      </c>
      <c r="C20" s="32">
        <v>9054</v>
      </c>
      <c r="D20" s="16">
        <f t="shared" si="1"/>
        <v>0.77810244070127188</v>
      </c>
      <c r="E20" s="44">
        <v>314</v>
      </c>
      <c r="F20" s="72">
        <f t="shared" si="0"/>
        <v>2.6985218288071502E-2</v>
      </c>
      <c r="G20" s="44">
        <v>49</v>
      </c>
      <c r="H20" s="16">
        <f t="shared" si="2"/>
        <v>0.15605095541401273</v>
      </c>
      <c r="I20" s="44">
        <v>71</v>
      </c>
      <c r="J20" s="112">
        <f t="shared" si="4"/>
        <v>0.22611464968152867</v>
      </c>
      <c r="K20" s="44">
        <v>21</v>
      </c>
      <c r="L20" s="16">
        <f t="shared" si="3"/>
        <v>0.42857142857142855</v>
      </c>
      <c r="M20" s="44">
        <v>17</v>
      </c>
      <c r="N20" s="33">
        <f t="shared" si="5"/>
        <v>0.23943661971830985</v>
      </c>
    </row>
    <row r="21" spans="1:14" ht="17.25" customHeight="1" x14ac:dyDescent="0.2">
      <c r="A21" s="17" t="s">
        <v>54</v>
      </c>
      <c r="B21" s="63">
        <v>10493</v>
      </c>
      <c r="C21" s="32">
        <v>7980</v>
      </c>
      <c r="D21" s="16">
        <f t="shared" si="1"/>
        <v>0.76050700466977983</v>
      </c>
      <c r="E21" s="44">
        <v>310</v>
      </c>
      <c r="F21" s="72">
        <f t="shared" si="0"/>
        <v>2.9543505193938818E-2</v>
      </c>
      <c r="G21" s="44">
        <v>45</v>
      </c>
      <c r="H21" s="16">
        <f t="shared" si="2"/>
        <v>0.14516129032258066</v>
      </c>
      <c r="I21" s="44">
        <v>77</v>
      </c>
      <c r="J21" s="112">
        <f t="shared" si="4"/>
        <v>0.24838709677419354</v>
      </c>
      <c r="K21" s="44">
        <v>30</v>
      </c>
      <c r="L21" s="16">
        <f t="shared" si="3"/>
        <v>0.66666666666666663</v>
      </c>
      <c r="M21" s="44">
        <v>62</v>
      </c>
      <c r="N21" s="33">
        <f t="shared" si="5"/>
        <v>0.80519480519480524</v>
      </c>
    </row>
    <row r="22" spans="1:14" ht="17.25" customHeight="1" x14ac:dyDescent="0.2">
      <c r="A22" s="17" t="s">
        <v>55</v>
      </c>
      <c r="B22" s="63">
        <v>4351</v>
      </c>
      <c r="C22" s="32">
        <v>3027</v>
      </c>
      <c r="D22" s="16">
        <f t="shared" si="1"/>
        <v>0.69570213743966902</v>
      </c>
      <c r="E22" s="44">
        <v>204</v>
      </c>
      <c r="F22" s="72">
        <f t="shared" si="0"/>
        <v>4.6885773385428639E-2</v>
      </c>
      <c r="G22" s="44">
        <v>41</v>
      </c>
      <c r="H22" s="16">
        <f t="shared" si="2"/>
        <v>0.20098039215686275</v>
      </c>
      <c r="I22" s="44">
        <v>36</v>
      </c>
      <c r="J22" s="112">
        <f t="shared" si="4"/>
        <v>0.17647058823529413</v>
      </c>
      <c r="K22" s="44">
        <v>16</v>
      </c>
      <c r="L22" s="16">
        <f t="shared" si="3"/>
        <v>0.3902439024390244</v>
      </c>
      <c r="M22" s="44">
        <v>29</v>
      </c>
      <c r="N22" s="33">
        <f t="shared" si="5"/>
        <v>0.80555555555555558</v>
      </c>
    </row>
    <row r="23" spans="1:14" ht="17.25" customHeight="1" x14ac:dyDescent="0.2">
      <c r="A23" s="17" t="s">
        <v>56</v>
      </c>
      <c r="B23" s="63">
        <v>6025</v>
      </c>
      <c r="C23" s="32">
        <v>3775</v>
      </c>
      <c r="D23" s="16">
        <f t="shared" si="1"/>
        <v>0.62655601659751037</v>
      </c>
      <c r="E23" s="44">
        <v>173</v>
      </c>
      <c r="F23" s="72">
        <f t="shared" si="0"/>
        <v>2.8713692946058092E-2</v>
      </c>
      <c r="G23" s="44">
        <v>18</v>
      </c>
      <c r="H23" s="16">
        <f t="shared" si="2"/>
        <v>0.10404624277456648</v>
      </c>
      <c r="I23" s="44">
        <v>24</v>
      </c>
      <c r="J23" s="112">
        <f t="shared" si="4"/>
        <v>0.13872832369942195</v>
      </c>
      <c r="K23" s="44">
        <v>6</v>
      </c>
      <c r="L23" s="16">
        <f t="shared" si="3"/>
        <v>0.33333333333333331</v>
      </c>
      <c r="M23" s="44">
        <v>19</v>
      </c>
      <c r="N23" s="33">
        <f t="shared" si="5"/>
        <v>0.79166666666666663</v>
      </c>
    </row>
    <row r="24" spans="1:14" ht="17.25" customHeight="1" thickBot="1" x14ac:dyDescent="0.25">
      <c r="A24" s="17" t="s">
        <v>57</v>
      </c>
      <c r="B24" s="65">
        <v>8561</v>
      </c>
      <c r="C24" s="34">
        <v>6411</v>
      </c>
      <c r="D24" s="20">
        <f>+C24/B24</f>
        <v>0.74886111435579961</v>
      </c>
      <c r="E24" s="70">
        <v>293</v>
      </c>
      <c r="F24" s="73">
        <f t="shared" si="0"/>
        <v>3.4224973718023598E-2</v>
      </c>
      <c r="G24" s="70">
        <v>47</v>
      </c>
      <c r="H24" s="20">
        <f t="shared" si="2"/>
        <v>0.16040955631399317</v>
      </c>
      <c r="I24" s="70">
        <v>46</v>
      </c>
      <c r="J24" s="113">
        <f t="shared" si="4"/>
        <v>0.15699658703071673</v>
      </c>
      <c r="K24" s="70">
        <v>13</v>
      </c>
      <c r="L24" s="20">
        <f t="shared" si="3"/>
        <v>0.27659574468085107</v>
      </c>
      <c r="M24" s="70">
        <v>27</v>
      </c>
      <c r="N24" s="33">
        <f>M24/I24</f>
        <v>0.58695652173913049</v>
      </c>
    </row>
    <row r="25" spans="1:14" ht="17.25" customHeight="1" thickBot="1" x14ac:dyDescent="0.25">
      <c r="A25" s="94" t="s">
        <v>58</v>
      </c>
      <c r="B25" s="66">
        <v>128098</v>
      </c>
      <c r="C25" s="35">
        <v>76663</v>
      </c>
      <c r="D25" s="23">
        <f>+C25/B25</f>
        <v>0.59847148277100348</v>
      </c>
      <c r="E25" s="42">
        <v>3882</v>
      </c>
      <c r="F25" s="74">
        <f t="shared" si="0"/>
        <v>3.0304922793486237E-2</v>
      </c>
      <c r="G25" s="42">
        <v>697</v>
      </c>
      <c r="H25" s="23">
        <f t="shared" si="2"/>
        <v>0.17954662545079855</v>
      </c>
      <c r="I25" s="42">
        <v>754</v>
      </c>
      <c r="J25" s="74">
        <f t="shared" si="4"/>
        <v>0.1942297784647089</v>
      </c>
      <c r="K25" s="42">
        <v>303</v>
      </c>
      <c r="L25" s="23">
        <f t="shared" si="3"/>
        <v>0.4347202295552367</v>
      </c>
      <c r="M25" s="42">
        <v>537</v>
      </c>
      <c r="N25" s="36">
        <f>+M25/I25</f>
        <v>0.71220159151193629</v>
      </c>
    </row>
  </sheetData>
  <mergeCells count="4">
    <mergeCell ref="A3:N3"/>
    <mergeCell ref="A2:N2"/>
    <mergeCell ref="A1:N1"/>
    <mergeCell ref="A5:A8"/>
  </mergeCells>
  <phoneticPr fontId="2" type="noConversion"/>
  <printOptions horizontalCentered="1" verticalCentered="1"/>
  <pageMargins left="0.51" right="0.5" top="0.75" bottom="0.75" header="0.12" footer="0.5"/>
  <pageSetup orientation="landscape" r:id="rId1"/>
  <headerFooter alignWithMargins="0"/>
  <ignoredErrors>
    <ignoredError sqref="N1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6"/>
  <sheetViews>
    <sheetView zoomScale="90" zoomScaleNormal="90" workbookViewId="0">
      <pane ySplit="7" topLeftCell="A8" activePane="bottomLeft" state="frozen"/>
      <selection activeCell="C1" sqref="C1"/>
      <selection pane="bottomLeft" activeCell="G8" sqref="G8:G24"/>
    </sheetView>
  </sheetViews>
  <sheetFormatPr defaultColWidth="9.140625" defaultRowHeight="12.75" x14ac:dyDescent="0.2"/>
  <cols>
    <col min="1" max="1" width="21.140625" style="2" customWidth="1"/>
    <col min="2" max="2" width="12.140625" style="2" customWidth="1"/>
    <col min="3" max="4" width="11.28515625" style="2" bestFit="1" customWidth="1"/>
    <col min="5" max="5" width="9.42578125" style="2" bestFit="1" customWidth="1"/>
    <col min="6" max="8" width="11.28515625" style="2" bestFit="1" customWidth="1"/>
    <col min="9" max="9" width="9.42578125" style="2" bestFit="1" customWidth="1"/>
    <col min="10" max="10" width="10.42578125" style="2" bestFit="1" customWidth="1"/>
    <col min="11" max="11" width="9.42578125" style="2" bestFit="1" customWidth="1"/>
    <col min="12" max="12" width="11" style="2" customWidth="1"/>
    <col min="13" max="13" width="0" style="2" hidden="1" customWidth="1"/>
    <col min="14" max="16384" width="9.140625" style="2"/>
  </cols>
  <sheetData>
    <row r="1" spans="1:14" s="1" customFormat="1" ht="18.75" customHeight="1" x14ac:dyDescent="0.2">
      <c r="A1" s="177" t="str">
        <f>'1- Populations in Cohort'!A1:N1</f>
        <v xml:space="preserve">TAB 10 - LABOR EXCHANGE PERFORMANCE SUMMARY </v>
      </c>
      <c r="B1" s="178"/>
      <c r="C1" s="178"/>
      <c r="D1" s="178"/>
      <c r="E1" s="178"/>
      <c r="F1" s="178"/>
      <c r="G1" s="178"/>
      <c r="H1" s="178"/>
      <c r="I1" s="178"/>
      <c r="J1" s="178"/>
      <c r="K1" s="179"/>
      <c r="L1" s="6"/>
      <c r="M1" s="6"/>
      <c r="N1" s="6"/>
    </row>
    <row r="2" spans="1:14" s="1" customFormat="1" ht="18.75" customHeight="1" x14ac:dyDescent="0.2">
      <c r="A2" s="165" t="str">
        <f>'1- Populations in Cohort'!A2:N2</f>
        <v>FY26 QUARTER ENDING DECEMBER 31, 2025</v>
      </c>
      <c r="B2" s="180"/>
      <c r="C2" s="180"/>
      <c r="D2" s="180"/>
      <c r="E2" s="180"/>
      <c r="F2" s="180"/>
      <c r="G2" s="180"/>
      <c r="H2" s="180"/>
      <c r="I2" s="180"/>
      <c r="J2" s="180"/>
      <c r="K2" s="181"/>
      <c r="L2" s="6"/>
      <c r="M2" s="6"/>
      <c r="N2" s="6"/>
    </row>
    <row r="3" spans="1:14" s="1" customFormat="1" ht="18.75" customHeight="1" thickBot="1" x14ac:dyDescent="0.25">
      <c r="A3" s="182" t="s">
        <v>59</v>
      </c>
      <c r="B3" s="183"/>
      <c r="C3" s="183"/>
      <c r="D3" s="183"/>
      <c r="E3" s="183"/>
      <c r="F3" s="183"/>
      <c r="G3" s="183"/>
      <c r="H3" s="183"/>
      <c r="I3" s="183"/>
      <c r="J3" s="183"/>
      <c r="K3" s="184"/>
      <c r="L3" s="6"/>
      <c r="M3" s="6"/>
      <c r="N3" s="6"/>
    </row>
    <row r="4" spans="1:14" s="1" customFormat="1" x14ac:dyDescent="0.2">
      <c r="A4" s="45" t="s">
        <v>14</v>
      </c>
      <c r="B4" s="53" t="s">
        <v>15</v>
      </c>
      <c r="C4" s="46" t="s">
        <v>16</v>
      </c>
      <c r="D4" s="46" t="s">
        <v>17</v>
      </c>
      <c r="E4" s="47" t="s">
        <v>18</v>
      </c>
      <c r="F4" s="54" t="s">
        <v>60</v>
      </c>
      <c r="G4" s="46" t="s">
        <v>20</v>
      </c>
      <c r="H4" s="46" t="s">
        <v>61</v>
      </c>
      <c r="I4" s="47" t="s">
        <v>22</v>
      </c>
      <c r="J4" s="52" t="s">
        <v>62</v>
      </c>
      <c r="K4" s="58" t="s">
        <v>24</v>
      </c>
    </row>
    <row r="5" spans="1:14" s="3" customFormat="1" x14ac:dyDescent="0.2">
      <c r="A5" s="188" t="s">
        <v>63</v>
      </c>
      <c r="B5" s="191" t="s">
        <v>64</v>
      </c>
      <c r="C5" s="194" t="s">
        <v>65</v>
      </c>
      <c r="D5" s="194" t="s">
        <v>66</v>
      </c>
      <c r="E5" s="174" t="s">
        <v>67</v>
      </c>
      <c r="F5" s="191" t="s">
        <v>68</v>
      </c>
      <c r="G5" s="194" t="s">
        <v>69</v>
      </c>
      <c r="H5" s="194" t="s">
        <v>70</v>
      </c>
      <c r="I5" s="174" t="s">
        <v>67</v>
      </c>
      <c r="J5" s="197" t="s">
        <v>71</v>
      </c>
      <c r="K5" s="174" t="s">
        <v>67</v>
      </c>
    </row>
    <row r="6" spans="1:14" s="3" customFormat="1" x14ac:dyDescent="0.2">
      <c r="A6" s="189"/>
      <c r="B6" s="192"/>
      <c r="C6" s="195"/>
      <c r="D6" s="195"/>
      <c r="E6" s="175"/>
      <c r="F6" s="192"/>
      <c r="G6" s="195"/>
      <c r="H6" s="195"/>
      <c r="I6" s="175"/>
      <c r="J6" s="198"/>
      <c r="K6" s="175"/>
    </row>
    <row r="7" spans="1:14" s="3" customFormat="1" ht="13.5" thickBot="1" x14ac:dyDescent="0.25">
      <c r="A7" s="190"/>
      <c r="B7" s="193"/>
      <c r="C7" s="196"/>
      <c r="D7" s="196"/>
      <c r="E7" s="176"/>
      <c r="F7" s="193"/>
      <c r="G7" s="196"/>
      <c r="H7" s="196"/>
      <c r="I7" s="176"/>
      <c r="J7" s="199"/>
      <c r="K7" s="176"/>
    </row>
    <row r="8" spans="1:14" s="3" customFormat="1" ht="17.25" customHeight="1" x14ac:dyDescent="0.2">
      <c r="A8" s="14" t="s">
        <v>42</v>
      </c>
      <c r="B8" s="15">
        <v>3081</v>
      </c>
      <c r="C8" s="32">
        <v>1976</v>
      </c>
      <c r="D8" s="125">
        <f>+C8/B8</f>
        <v>0.64135021097046419</v>
      </c>
      <c r="E8" s="126">
        <f>D8/0.64</f>
        <v>1.0021097046413503</v>
      </c>
      <c r="F8" s="32">
        <v>2732</v>
      </c>
      <c r="G8" s="43">
        <v>1789</v>
      </c>
      <c r="H8" s="129">
        <f>+G8/F8</f>
        <v>0.65483162518301608</v>
      </c>
      <c r="I8" s="126">
        <f>H8/0.675</f>
        <v>0.97012092619706081</v>
      </c>
      <c r="J8" s="60">
        <v>8810.8450000000012</v>
      </c>
      <c r="K8" s="133">
        <f>(J8/9800)</f>
        <v>0.89906581632653071</v>
      </c>
    </row>
    <row r="9" spans="1:14" s="3" customFormat="1" ht="17.25" customHeight="1" x14ac:dyDescent="0.2">
      <c r="A9" s="17" t="s">
        <v>43</v>
      </c>
      <c r="B9" s="15">
        <v>13361</v>
      </c>
      <c r="C9" s="32">
        <v>8043</v>
      </c>
      <c r="D9" s="125">
        <f t="shared" ref="D9:D24" si="0">+C9/B9</f>
        <v>0.60197590000748447</v>
      </c>
      <c r="E9" s="126">
        <f t="shared" ref="E9:E23" si="1">D9/0.64</f>
        <v>0.94058734376169451</v>
      </c>
      <c r="F9" s="32">
        <v>11976</v>
      </c>
      <c r="G9" s="44">
        <v>7850</v>
      </c>
      <c r="H9" s="129">
        <f t="shared" ref="H9:H24" si="2">+G9/F9</f>
        <v>0.65547762191048764</v>
      </c>
      <c r="I9" s="126">
        <f t="shared" ref="I9:I23" si="3">H9/0.675</f>
        <v>0.9710779583859076</v>
      </c>
      <c r="J9" s="61">
        <v>11441.76</v>
      </c>
      <c r="K9" s="133">
        <f t="shared" ref="K9:K23" si="4">(J9/9800)</f>
        <v>1.1675265306122449</v>
      </c>
    </row>
    <row r="10" spans="1:14" s="3" customFormat="1" ht="17.25" customHeight="1" x14ac:dyDescent="0.2">
      <c r="A10" s="17" t="s">
        <v>44</v>
      </c>
      <c r="B10" s="15">
        <v>7515</v>
      </c>
      <c r="C10" s="32">
        <v>4866</v>
      </c>
      <c r="D10" s="125">
        <f t="shared" si="0"/>
        <v>0.64750499001996009</v>
      </c>
      <c r="E10" s="126">
        <f t="shared" si="1"/>
        <v>1.0117265469061876</v>
      </c>
      <c r="F10" s="32">
        <v>7019</v>
      </c>
      <c r="G10" s="44">
        <v>4913</v>
      </c>
      <c r="H10" s="129">
        <f t="shared" si="2"/>
        <v>0.69995725886878468</v>
      </c>
      <c r="I10" s="126">
        <f t="shared" si="3"/>
        <v>1.0369737168426438</v>
      </c>
      <c r="J10" s="61">
        <v>10075.189999999999</v>
      </c>
      <c r="K10" s="133">
        <f t="shared" si="4"/>
        <v>1.0280806122448978</v>
      </c>
    </row>
    <row r="11" spans="1:14" s="3" customFormat="1" ht="17.25" customHeight="1" x14ac:dyDescent="0.2">
      <c r="A11" s="17" t="s">
        <v>45</v>
      </c>
      <c r="B11" s="15">
        <v>6470</v>
      </c>
      <c r="C11" s="32">
        <v>4315</v>
      </c>
      <c r="D11" s="125">
        <f t="shared" si="0"/>
        <v>0.66692426584234932</v>
      </c>
      <c r="E11" s="126">
        <f t="shared" si="1"/>
        <v>1.0420691653786709</v>
      </c>
      <c r="F11" s="32">
        <v>5907</v>
      </c>
      <c r="G11" s="44">
        <v>4138</v>
      </c>
      <c r="H11" s="129">
        <f t="shared" si="2"/>
        <v>0.70052480108346027</v>
      </c>
      <c r="I11" s="126">
        <f t="shared" si="3"/>
        <v>1.0378145201236448</v>
      </c>
      <c r="J11" s="61">
        <v>10857.88</v>
      </c>
      <c r="K11" s="133">
        <f t="shared" si="4"/>
        <v>1.1079469387755101</v>
      </c>
    </row>
    <row r="12" spans="1:14" s="3" customFormat="1" ht="17.25" customHeight="1" x14ac:dyDescent="0.2">
      <c r="A12" s="17" t="s">
        <v>72</v>
      </c>
      <c r="B12" s="15">
        <v>2366</v>
      </c>
      <c r="C12" s="32">
        <v>1517</v>
      </c>
      <c r="D12" s="125">
        <f t="shared" si="0"/>
        <v>0.64116652578191036</v>
      </c>
      <c r="E12" s="126">
        <f t="shared" si="1"/>
        <v>1.0018226965342349</v>
      </c>
      <c r="F12" s="32">
        <v>2451</v>
      </c>
      <c r="G12" s="44">
        <v>1550</v>
      </c>
      <c r="H12" s="129">
        <f t="shared" si="2"/>
        <v>0.63239494084047332</v>
      </c>
      <c r="I12" s="126">
        <f t="shared" si="3"/>
        <v>0.93688139383773816</v>
      </c>
      <c r="J12" s="61">
        <v>11060</v>
      </c>
      <c r="K12" s="133">
        <f t="shared" si="4"/>
        <v>1.1285714285714286</v>
      </c>
    </row>
    <row r="13" spans="1:14" s="3" customFormat="1" ht="17.25" customHeight="1" x14ac:dyDescent="0.2">
      <c r="A13" s="17" t="s">
        <v>47</v>
      </c>
      <c r="B13" s="15">
        <v>8983</v>
      </c>
      <c r="C13" s="32">
        <v>5916</v>
      </c>
      <c r="D13" s="125">
        <f t="shared" si="0"/>
        <v>0.65857731270177</v>
      </c>
      <c r="E13" s="126">
        <f t="shared" si="1"/>
        <v>1.0290270510965156</v>
      </c>
      <c r="F13" s="32">
        <v>8447</v>
      </c>
      <c r="G13" s="44">
        <v>5815</v>
      </c>
      <c r="H13" s="129">
        <f t="shared" si="2"/>
        <v>0.6884100864212146</v>
      </c>
      <c r="I13" s="126">
        <f t="shared" si="3"/>
        <v>1.0198667946980957</v>
      </c>
      <c r="J13" s="61">
        <v>10920</v>
      </c>
      <c r="K13" s="133">
        <f t="shared" si="4"/>
        <v>1.1142857142857143</v>
      </c>
    </row>
    <row r="14" spans="1:14" s="3" customFormat="1" ht="17.25" customHeight="1" x14ac:dyDescent="0.2">
      <c r="A14" s="14" t="s">
        <v>73</v>
      </c>
      <c r="B14" s="15">
        <v>2747</v>
      </c>
      <c r="C14" s="32">
        <v>1667</v>
      </c>
      <c r="D14" s="125">
        <f t="shared" si="0"/>
        <v>0.60684382963232619</v>
      </c>
      <c r="E14" s="126">
        <f t="shared" si="1"/>
        <v>0.94819348380050961</v>
      </c>
      <c r="F14" s="32">
        <v>2535</v>
      </c>
      <c r="G14" s="44">
        <v>1480</v>
      </c>
      <c r="H14" s="129">
        <f t="shared" si="2"/>
        <v>0.58382642998027612</v>
      </c>
      <c r="I14" s="126">
        <f t="shared" si="3"/>
        <v>0.86492804441522386</v>
      </c>
      <c r="J14" s="61">
        <v>9815.869999999999</v>
      </c>
      <c r="K14" s="133">
        <f t="shared" si="4"/>
        <v>1.0016193877551018</v>
      </c>
    </row>
    <row r="15" spans="1:14" s="3" customFormat="1" ht="17.25" customHeight="1" x14ac:dyDescent="0.2">
      <c r="A15" s="17" t="s">
        <v>74</v>
      </c>
      <c r="B15" s="15">
        <v>7742</v>
      </c>
      <c r="C15" s="32">
        <v>5141</v>
      </c>
      <c r="D15" s="125">
        <f t="shared" si="0"/>
        <v>0.66404029966416944</v>
      </c>
      <c r="E15" s="126">
        <f t="shared" si="1"/>
        <v>1.0375629682252647</v>
      </c>
      <c r="F15" s="32">
        <v>6771</v>
      </c>
      <c r="G15" s="44">
        <v>4522</v>
      </c>
      <c r="H15" s="129">
        <f t="shared" si="2"/>
        <v>0.66784817604489732</v>
      </c>
      <c r="I15" s="126">
        <f t="shared" si="3"/>
        <v>0.98940470525169966</v>
      </c>
      <c r="J15" s="61">
        <v>10867.715</v>
      </c>
      <c r="K15" s="133">
        <f t="shared" si="4"/>
        <v>1.1089505102040818</v>
      </c>
    </row>
    <row r="16" spans="1:14" s="3" customFormat="1" ht="17.25" customHeight="1" x14ac:dyDescent="0.2">
      <c r="A16" s="17" t="s">
        <v>75</v>
      </c>
      <c r="B16" s="15">
        <v>3583</v>
      </c>
      <c r="C16" s="32">
        <v>2258</v>
      </c>
      <c r="D16" s="125">
        <f t="shared" si="0"/>
        <v>0.63019815796818313</v>
      </c>
      <c r="E16" s="126">
        <f t="shared" si="1"/>
        <v>0.98468462182528615</v>
      </c>
      <c r="F16" s="32">
        <v>3511</v>
      </c>
      <c r="G16" s="44">
        <v>2288</v>
      </c>
      <c r="H16" s="129">
        <f t="shared" si="2"/>
        <v>0.65166619196810027</v>
      </c>
      <c r="I16" s="126">
        <f t="shared" si="3"/>
        <v>0.9654313955082966</v>
      </c>
      <c r="J16" s="61">
        <v>8468.625</v>
      </c>
      <c r="K16" s="133">
        <f t="shared" si="4"/>
        <v>0.86414540816326535</v>
      </c>
    </row>
    <row r="17" spans="1:12" s="3" customFormat="1" ht="17.25" customHeight="1" x14ac:dyDescent="0.2">
      <c r="A17" s="17" t="s">
        <v>51</v>
      </c>
      <c r="B17" s="15">
        <v>16198</v>
      </c>
      <c r="C17" s="32">
        <v>9305</v>
      </c>
      <c r="D17" s="125">
        <f t="shared" si="0"/>
        <v>0.57445363625138901</v>
      </c>
      <c r="E17" s="126">
        <f t="shared" si="1"/>
        <v>0.89758380664279536</v>
      </c>
      <c r="F17" s="32">
        <v>15299</v>
      </c>
      <c r="G17" s="44">
        <v>8923</v>
      </c>
      <c r="H17" s="129">
        <f t="shared" si="2"/>
        <v>0.58324073468854176</v>
      </c>
      <c r="I17" s="126">
        <f t="shared" si="3"/>
        <v>0.86406034768672846</v>
      </c>
      <c r="J17" s="61">
        <v>8190.17</v>
      </c>
      <c r="K17" s="133">
        <f t="shared" si="4"/>
        <v>0.83573163265306127</v>
      </c>
    </row>
    <row r="18" spans="1:12" s="3" customFormat="1" ht="17.25" customHeight="1" x14ac:dyDescent="0.2">
      <c r="A18" s="17" t="s">
        <v>76</v>
      </c>
      <c r="B18" s="15">
        <v>8437</v>
      </c>
      <c r="C18" s="32">
        <v>5569</v>
      </c>
      <c r="D18" s="125">
        <f t="shared" si="0"/>
        <v>0.6600687448145075</v>
      </c>
      <c r="E18" s="126">
        <f t="shared" si="1"/>
        <v>1.031357413772668</v>
      </c>
      <c r="F18" s="32">
        <v>8333</v>
      </c>
      <c r="G18" s="44">
        <v>5689</v>
      </c>
      <c r="H18" s="129">
        <f t="shared" si="2"/>
        <v>0.68270730829233173</v>
      </c>
      <c r="I18" s="126">
        <f t="shared" si="3"/>
        <v>1.0114182345071581</v>
      </c>
      <c r="J18" s="61">
        <v>11039.22</v>
      </c>
      <c r="K18" s="133">
        <f t="shared" si="4"/>
        <v>1.1264510204081633</v>
      </c>
    </row>
    <row r="19" spans="1:12" s="3" customFormat="1" ht="17.25" customHeight="1" x14ac:dyDescent="0.2">
      <c r="A19" s="17" t="s">
        <v>53</v>
      </c>
      <c r="B19" s="15">
        <v>10001</v>
      </c>
      <c r="C19" s="32">
        <v>6264</v>
      </c>
      <c r="D19" s="125">
        <f t="shared" si="0"/>
        <v>0.62633736626337366</v>
      </c>
      <c r="E19" s="126">
        <f t="shared" si="1"/>
        <v>0.97865213478652135</v>
      </c>
      <c r="F19" s="32">
        <v>9545</v>
      </c>
      <c r="G19" s="44">
        <v>6381</v>
      </c>
      <c r="H19" s="129">
        <f t="shared" si="2"/>
        <v>0.66851754845468836</v>
      </c>
      <c r="I19" s="126">
        <f t="shared" si="3"/>
        <v>0.99039636808101972</v>
      </c>
      <c r="J19" s="61">
        <v>15855.08</v>
      </c>
      <c r="K19" s="133">
        <f t="shared" si="4"/>
        <v>1.6178653061224491</v>
      </c>
    </row>
    <row r="20" spans="1:12" s="3" customFormat="1" ht="17.25" customHeight="1" x14ac:dyDescent="0.2">
      <c r="A20" s="17" t="s">
        <v>77</v>
      </c>
      <c r="B20" s="15">
        <v>9068</v>
      </c>
      <c r="C20" s="32">
        <v>5809</v>
      </c>
      <c r="D20" s="125">
        <f t="shared" si="0"/>
        <v>0.64060432289369207</v>
      </c>
      <c r="E20" s="126">
        <f t="shared" si="1"/>
        <v>1.0009442545213938</v>
      </c>
      <c r="F20" s="32">
        <v>8518</v>
      </c>
      <c r="G20" s="44">
        <v>5788</v>
      </c>
      <c r="H20" s="129">
        <f t="shared" si="2"/>
        <v>0.67950223057055648</v>
      </c>
      <c r="I20" s="126">
        <f t="shared" si="3"/>
        <v>1.0066699712156391</v>
      </c>
      <c r="J20" s="61">
        <v>16066.71</v>
      </c>
      <c r="K20" s="133">
        <f t="shared" si="4"/>
        <v>1.6394602040816326</v>
      </c>
    </row>
    <row r="21" spans="1:12" s="3" customFormat="1" ht="17.25" customHeight="1" x14ac:dyDescent="0.2">
      <c r="A21" s="17" t="s">
        <v>78</v>
      </c>
      <c r="B21" s="15">
        <v>3898</v>
      </c>
      <c r="C21" s="32">
        <v>2655</v>
      </c>
      <c r="D21" s="125">
        <f t="shared" si="0"/>
        <v>0.68111852231913805</v>
      </c>
      <c r="E21" s="126">
        <f t="shared" si="1"/>
        <v>1.0642476911236531</v>
      </c>
      <c r="F21" s="32">
        <v>3691</v>
      </c>
      <c r="G21" s="44">
        <v>2616</v>
      </c>
      <c r="H21" s="129">
        <f t="shared" si="2"/>
        <v>0.70875101598482793</v>
      </c>
      <c r="I21" s="126">
        <f t="shared" si="3"/>
        <v>1.0500015051627081</v>
      </c>
      <c r="J21" s="61">
        <v>12016</v>
      </c>
      <c r="K21" s="133">
        <f t="shared" si="4"/>
        <v>1.2261224489795919</v>
      </c>
    </row>
    <row r="22" spans="1:12" s="3" customFormat="1" ht="17.25" customHeight="1" x14ac:dyDescent="0.2">
      <c r="A22" s="17" t="s">
        <v>56</v>
      </c>
      <c r="B22" s="15">
        <v>4636</v>
      </c>
      <c r="C22" s="32">
        <v>3042</v>
      </c>
      <c r="D22" s="125">
        <f t="shared" si="0"/>
        <v>0.65616911130284727</v>
      </c>
      <c r="E22" s="126">
        <f t="shared" si="1"/>
        <v>1.0252642364106987</v>
      </c>
      <c r="F22" s="32">
        <v>4601</v>
      </c>
      <c r="G22" s="44">
        <v>3095</v>
      </c>
      <c r="H22" s="129">
        <f t="shared" si="2"/>
        <v>0.67267985220604221</v>
      </c>
      <c r="I22" s="126">
        <f t="shared" si="3"/>
        <v>0.9965627440089514</v>
      </c>
      <c r="J22" s="61">
        <v>12061.93</v>
      </c>
      <c r="K22" s="133">
        <f t="shared" si="4"/>
        <v>1.2308091836734694</v>
      </c>
    </row>
    <row r="23" spans="1:12" s="3" customFormat="1" ht="17.25" customHeight="1" thickBot="1" x14ac:dyDescent="0.25">
      <c r="A23" s="18" t="s">
        <v>57</v>
      </c>
      <c r="B23" s="19">
        <v>8067</v>
      </c>
      <c r="C23" s="34">
        <v>5107</v>
      </c>
      <c r="D23" s="127">
        <f t="shared" si="0"/>
        <v>0.63307301351183831</v>
      </c>
      <c r="E23" s="126">
        <f t="shared" si="1"/>
        <v>0.98917658361224736</v>
      </c>
      <c r="F23" s="34">
        <v>7850</v>
      </c>
      <c r="G23" s="70">
        <v>5351</v>
      </c>
      <c r="H23" s="130">
        <f t="shared" si="2"/>
        <v>0.68165605095541404</v>
      </c>
      <c r="I23" s="126">
        <f t="shared" si="3"/>
        <v>1.0098608162302429</v>
      </c>
      <c r="J23" s="95">
        <v>13394.3</v>
      </c>
      <c r="K23" s="133">
        <f t="shared" si="4"/>
        <v>1.366765306122449</v>
      </c>
      <c r="L23" s="56"/>
    </row>
    <row r="24" spans="1:12" s="7" customFormat="1" ht="17.25" customHeight="1" thickBot="1" x14ac:dyDescent="0.25">
      <c r="A24" s="21" t="s">
        <v>79</v>
      </c>
      <c r="B24" s="22">
        <v>116153</v>
      </c>
      <c r="C24" s="42">
        <v>73450</v>
      </c>
      <c r="D24" s="128">
        <f t="shared" si="0"/>
        <v>0.63235559994145651</v>
      </c>
      <c r="E24" s="132">
        <f>D24/0.64</f>
        <v>0.98805562490852583</v>
      </c>
      <c r="F24" s="35">
        <v>109186</v>
      </c>
      <c r="G24" s="42">
        <v>72188</v>
      </c>
      <c r="H24" s="128">
        <f t="shared" si="2"/>
        <v>0.66114703350246373</v>
      </c>
      <c r="I24" s="132">
        <f>H24/0.675</f>
        <v>0.97947708667031652</v>
      </c>
      <c r="J24" s="103">
        <v>11095.095000000001</v>
      </c>
      <c r="K24" s="134">
        <f>(J24/9800)</f>
        <v>1.1321525510204082</v>
      </c>
      <c r="L24" s="57"/>
    </row>
    <row r="25" spans="1:12" s="7" customFormat="1" ht="17.25" customHeight="1" x14ac:dyDescent="0.2">
      <c r="A25" s="153" t="s">
        <v>91</v>
      </c>
      <c r="B25" s="185"/>
      <c r="C25" s="185"/>
      <c r="D25" s="185"/>
      <c r="E25" s="185"/>
      <c r="F25" s="185"/>
      <c r="G25" s="185"/>
      <c r="H25" s="185"/>
      <c r="I25" s="186"/>
      <c r="J25" s="185"/>
      <c r="K25" s="187"/>
    </row>
    <row r="26" spans="1:12" s="5" customFormat="1" ht="122.25" customHeight="1" thickBot="1" x14ac:dyDescent="0.25">
      <c r="A26" s="150" t="s">
        <v>80</v>
      </c>
      <c r="B26" s="151"/>
      <c r="C26" s="151"/>
      <c r="D26" s="151"/>
      <c r="E26" s="151"/>
      <c r="F26" s="151"/>
      <c r="G26" s="151"/>
      <c r="H26" s="151"/>
      <c r="I26" s="151"/>
      <c r="J26" s="151"/>
      <c r="K26" s="152"/>
    </row>
  </sheetData>
  <mergeCells count="16">
    <mergeCell ref="K5:K7"/>
    <mergeCell ref="A1:K1"/>
    <mergeCell ref="A2:K2"/>
    <mergeCell ref="A3:K3"/>
    <mergeCell ref="A26:K26"/>
    <mergeCell ref="A25:K25"/>
    <mergeCell ref="A5:A7"/>
    <mergeCell ref="B5:B7"/>
    <mergeCell ref="C5:C7"/>
    <mergeCell ref="D5:D7"/>
    <mergeCell ref="F5:F7"/>
    <mergeCell ref="G5:G7"/>
    <mergeCell ref="H5:H7"/>
    <mergeCell ref="E5:E7"/>
    <mergeCell ref="J5:J7"/>
    <mergeCell ref="I5:I7"/>
  </mergeCells>
  <phoneticPr fontId="0" type="noConversion"/>
  <printOptions horizontalCentered="1" verticalCentered="1"/>
  <pageMargins left="0.3" right="0.3" top="0.3" bottom="0.3" header="0.12" footer="0.13"/>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4"/>
  <sheetViews>
    <sheetView zoomScaleNormal="75" workbookViewId="0">
      <selection activeCell="G6" sqref="G6:G22"/>
    </sheetView>
  </sheetViews>
  <sheetFormatPr defaultColWidth="9.140625" defaultRowHeight="12.75" x14ac:dyDescent="0.2"/>
  <cols>
    <col min="1" max="1" width="21.140625" style="2" customWidth="1"/>
    <col min="2" max="2" width="12.140625" style="2" customWidth="1"/>
    <col min="3" max="4" width="11.28515625" style="2" bestFit="1" customWidth="1"/>
    <col min="5" max="5" width="9.42578125" style="2" bestFit="1" customWidth="1"/>
    <col min="6" max="8" width="11.28515625" style="2" bestFit="1" customWidth="1"/>
    <col min="9" max="9" width="9.42578125" style="2" bestFit="1" customWidth="1"/>
    <col min="10" max="10" width="10.42578125" style="2" bestFit="1" customWidth="1"/>
    <col min="11" max="11" width="9.42578125" style="2" bestFit="1" customWidth="1"/>
    <col min="12" max="12" width="11" style="2" customWidth="1"/>
    <col min="13" max="13" width="0" style="2" hidden="1" customWidth="1"/>
    <col min="14" max="16384" width="9.140625" style="2"/>
  </cols>
  <sheetData>
    <row r="1" spans="1:14" s="1" customFormat="1" ht="18.75" customHeight="1" x14ac:dyDescent="0.2">
      <c r="A1" s="177" t="str">
        <f>'1- Populations in Cohort'!A1:N1</f>
        <v xml:space="preserve">TAB 10 - LABOR EXCHANGE PERFORMANCE SUMMARY </v>
      </c>
      <c r="B1" s="178"/>
      <c r="C1" s="178"/>
      <c r="D1" s="178"/>
      <c r="E1" s="178"/>
      <c r="F1" s="178"/>
      <c r="G1" s="178"/>
      <c r="H1" s="178"/>
      <c r="I1" s="178"/>
      <c r="J1" s="178"/>
      <c r="K1" s="179"/>
      <c r="L1" s="6"/>
      <c r="M1" s="6"/>
      <c r="N1" s="6"/>
    </row>
    <row r="2" spans="1:14" s="1" customFormat="1" ht="18.75" customHeight="1" x14ac:dyDescent="0.2">
      <c r="A2" s="165" t="str">
        <f>'1- Populations in Cohort'!A2:N2</f>
        <v>FY26 QUARTER ENDING DECEMBER 31, 2025</v>
      </c>
      <c r="B2" s="180"/>
      <c r="C2" s="180"/>
      <c r="D2" s="180"/>
      <c r="E2" s="180"/>
      <c r="F2" s="180"/>
      <c r="G2" s="180"/>
      <c r="H2" s="180"/>
      <c r="I2" s="180"/>
      <c r="J2" s="180"/>
      <c r="K2" s="181"/>
      <c r="L2" s="6"/>
      <c r="M2" s="6"/>
      <c r="N2" s="6"/>
    </row>
    <row r="3" spans="1:14" s="1" customFormat="1" ht="18.75" customHeight="1" thickBot="1" x14ac:dyDescent="0.25">
      <c r="A3" s="165" t="s">
        <v>81</v>
      </c>
      <c r="B3" s="180"/>
      <c r="C3" s="180"/>
      <c r="D3" s="180"/>
      <c r="E3" s="180"/>
      <c r="F3" s="180"/>
      <c r="G3" s="180"/>
      <c r="H3" s="180"/>
      <c r="I3" s="180"/>
      <c r="J3" s="180"/>
      <c r="K3" s="181"/>
      <c r="L3" s="6"/>
      <c r="M3" s="6"/>
      <c r="N3" s="6"/>
    </row>
    <row r="4" spans="1:14" s="1" customFormat="1" x14ac:dyDescent="0.2">
      <c r="A4" s="45" t="s">
        <v>14</v>
      </c>
      <c r="B4" s="53" t="s">
        <v>15</v>
      </c>
      <c r="C4" s="46" t="s">
        <v>16</v>
      </c>
      <c r="D4" s="46" t="s">
        <v>17</v>
      </c>
      <c r="E4" s="47" t="s">
        <v>18</v>
      </c>
      <c r="F4" s="54" t="s">
        <v>60</v>
      </c>
      <c r="G4" s="46" t="s">
        <v>20</v>
      </c>
      <c r="H4" s="46" t="s">
        <v>61</v>
      </c>
      <c r="I4" s="47" t="s">
        <v>22</v>
      </c>
      <c r="J4" s="52" t="s">
        <v>62</v>
      </c>
      <c r="K4" s="58" t="s">
        <v>24</v>
      </c>
    </row>
    <row r="5" spans="1:14" s="3" customFormat="1" ht="39" thickBot="1" x14ac:dyDescent="0.25">
      <c r="A5" s="118" t="s">
        <v>63</v>
      </c>
      <c r="B5" s="119" t="s">
        <v>64</v>
      </c>
      <c r="C5" s="121" t="s">
        <v>65</v>
      </c>
      <c r="D5" s="120" t="s">
        <v>66</v>
      </c>
      <c r="E5" s="116" t="s">
        <v>67</v>
      </c>
      <c r="F5" s="37" t="s">
        <v>68</v>
      </c>
      <c r="G5" s="121" t="s">
        <v>69</v>
      </c>
      <c r="H5" s="120" t="s">
        <v>70</v>
      </c>
      <c r="I5" s="116" t="s">
        <v>67</v>
      </c>
      <c r="J5" s="122" t="s">
        <v>71</v>
      </c>
      <c r="K5" s="59" t="s">
        <v>67</v>
      </c>
    </row>
    <row r="6" spans="1:14" s="3" customFormat="1" ht="17.25" customHeight="1" x14ac:dyDescent="0.2">
      <c r="A6" s="38" t="s">
        <v>42</v>
      </c>
      <c r="B6" s="106">
        <v>1550</v>
      </c>
      <c r="C6" s="107">
        <v>1075</v>
      </c>
      <c r="D6" s="135">
        <f>+C6/B6</f>
        <v>0.69354838709677424</v>
      </c>
      <c r="E6" s="136">
        <f>D6/0.64</f>
        <v>1.0836693548387097</v>
      </c>
      <c r="F6" s="107">
        <v>1423</v>
      </c>
      <c r="G6" s="43">
        <v>1007</v>
      </c>
      <c r="H6" s="137">
        <f t="shared" ref="H6:H22" si="0">+G6/F6</f>
        <v>0.70765987350667603</v>
      </c>
      <c r="I6" s="136">
        <f>H6/0.675</f>
        <v>1.048384997787668</v>
      </c>
      <c r="J6" s="108">
        <v>10268.27</v>
      </c>
      <c r="K6" s="138">
        <f>(J6/9800)</f>
        <v>1.0477826530612246</v>
      </c>
    </row>
    <row r="7" spans="1:14" s="3" customFormat="1" ht="17.25" customHeight="1" x14ac:dyDescent="0.2">
      <c r="A7" s="17" t="s">
        <v>43</v>
      </c>
      <c r="B7" s="15">
        <v>6345</v>
      </c>
      <c r="C7" s="32">
        <v>4219</v>
      </c>
      <c r="D7" s="125">
        <f t="shared" ref="D7:D22" si="1">+C7/B7</f>
        <v>0.66493301812450745</v>
      </c>
      <c r="E7" s="126">
        <f>D7/0.64</f>
        <v>1.0389578408195428</v>
      </c>
      <c r="F7" s="32">
        <v>6490</v>
      </c>
      <c r="G7" s="44">
        <v>4694</v>
      </c>
      <c r="H7" s="129">
        <f t="shared" si="0"/>
        <v>0.72326656394453004</v>
      </c>
      <c r="I7" s="126">
        <f>H7/0.675</f>
        <v>1.0715060206585629</v>
      </c>
      <c r="J7" s="61">
        <v>14618.325000000001</v>
      </c>
      <c r="K7" s="133">
        <f>(J7/9800)</f>
        <v>1.4916658163265306</v>
      </c>
    </row>
    <row r="8" spans="1:14" s="3" customFormat="1" ht="17.25" customHeight="1" x14ac:dyDescent="0.2">
      <c r="A8" s="17" t="s">
        <v>44</v>
      </c>
      <c r="B8" s="15">
        <v>4936</v>
      </c>
      <c r="C8" s="32">
        <v>3368</v>
      </c>
      <c r="D8" s="125">
        <f t="shared" si="1"/>
        <v>0.68233387358184761</v>
      </c>
      <c r="E8" s="126">
        <f t="shared" ref="E8:E21" si="2">D8/0.64</f>
        <v>1.0661466774716368</v>
      </c>
      <c r="F8" s="32">
        <v>4847</v>
      </c>
      <c r="G8" s="44">
        <v>3506</v>
      </c>
      <c r="H8" s="129">
        <f t="shared" si="0"/>
        <v>0.72333402104394473</v>
      </c>
      <c r="I8" s="126">
        <f t="shared" ref="I8:I21" si="3">H8/0.675</f>
        <v>1.0716059571021403</v>
      </c>
      <c r="J8" s="61">
        <v>11873.665000000001</v>
      </c>
      <c r="K8" s="133">
        <f t="shared" ref="K8:K21" si="4">(J8/9800)</f>
        <v>1.2115984693877553</v>
      </c>
    </row>
    <row r="9" spans="1:14" s="3" customFormat="1" ht="17.25" customHeight="1" x14ac:dyDescent="0.2">
      <c r="A9" s="17" t="s">
        <v>45</v>
      </c>
      <c r="B9" s="15">
        <v>3928</v>
      </c>
      <c r="C9" s="32">
        <v>2614</v>
      </c>
      <c r="D9" s="125">
        <f t="shared" si="1"/>
        <v>0.66547861507128314</v>
      </c>
      <c r="E9" s="126">
        <f t="shared" si="2"/>
        <v>1.03981033604888</v>
      </c>
      <c r="F9" s="32">
        <v>3747</v>
      </c>
      <c r="G9" s="44">
        <v>2680</v>
      </c>
      <c r="H9" s="129">
        <f t="shared" si="0"/>
        <v>0.715238857752869</v>
      </c>
      <c r="I9" s="126">
        <f t="shared" si="3"/>
        <v>1.0596131225968428</v>
      </c>
      <c r="J9" s="61">
        <v>13138.904999999999</v>
      </c>
      <c r="K9" s="133">
        <f t="shared" si="4"/>
        <v>1.3407045918367346</v>
      </c>
    </row>
    <row r="10" spans="1:14" s="3" customFormat="1" ht="17.25" customHeight="1" x14ac:dyDescent="0.2">
      <c r="A10" s="17" t="s">
        <v>72</v>
      </c>
      <c r="B10" s="15">
        <v>1603</v>
      </c>
      <c r="C10" s="32">
        <v>1067</v>
      </c>
      <c r="D10" s="125">
        <f t="shared" si="1"/>
        <v>0.66562694946974421</v>
      </c>
      <c r="E10" s="126">
        <f t="shared" si="2"/>
        <v>1.0400421085464753</v>
      </c>
      <c r="F10" s="32">
        <v>1642</v>
      </c>
      <c r="G10" s="44">
        <v>1089</v>
      </c>
      <c r="H10" s="129">
        <f t="shared" si="0"/>
        <v>0.6632155907429963</v>
      </c>
      <c r="I10" s="126">
        <f t="shared" si="3"/>
        <v>0.98254161591555</v>
      </c>
      <c r="J10" s="61">
        <v>12890.64</v>
      </c>
      <c r="K10" s="133">
        <f t="shared" si="4"/>
        <v>1.3153714285714284</v>
      </c>
    </row>
    <row r="11" spans="1:14" s="3" customFormat="1" ht="17.25" customHeight="1" x14ac:dyDescent="0.2">
      <c r="A11" s="17" t="s">
        <v>47</v>
      </c>
      <c r="B11" s="15">
        <v>5465</v>
      </c>
      <c r="C11" s="32">
        <v>3675</v>
      </c>
      <c r="D11" s="125">
        <f t="shared" si="1"/>
        <v>0.67246111619396154</v>
      </c>
      <c r="E11" s="126">
        <f t="shared" si="2"/>
        <v>1.0507204940530648</v>
      </c>
      <c r="F11" s="32">
        <v>5545</v>
      </c>
      <c r="G11" s="44">
        <v>3946</v>
      </c>
      <c r="H11" s="129">
        <f t="shared" si="0"/>
        <v>0.71163210099188456</v>
      </c>
      <c r="I11" s="126">
        <f t="shared" si="3"/>
        <v>1.0542697792472364</v>
      </c>
      <c r="J11" s="61">
        <v>12940.63</v>
      </c>
      <c r="K11" s="133">
        <f t="shared" si="4"/>
        <v>1.3204724489795918</v>
      </c>
    </row>
    <row r="12" spans="1:14" s="3" customFormat="1" ht="17.25" customHeight="1" x14ac:dyDescent="0.2">
      <c r="A12" s="14" t="s">
        <v>73</v>
      </c>
      <c r="B12" s="15">
        <v>1532</v>
      </c>
      <c r="C12" s="32">
        <v>1058</v>
      </c>
      <c r="D12" s="125">
        <f t="shared" si="1"/>
        <v>0.69060052219321144</v>
      </c>
      <c r="E12" s="126">
        <f t="shared" si="2"/>
        <v>1.0790633159268928</v>
      </c>
      <c r="F12" s="32">
        <v>1518</v>
      </c>
      <c r="G12" s="44">
        <v>1040</v>
      </c>
      <c r="H12" s="129">
        <f t="shared" si="0"/>
        <v>0.68511198945981555</v>
      </c>
      <c r="I12" s="126">
        <f t="shared" si="3"/>
        <v>1.0149807251256526</v>
      </c>
      <c r="J12" s="61">
        <v>11386.73</v>
      </c>
      <c r="K12" s="133">
        <f t="shared" si="4"/>
        <v>1.1619112244897958</v>
      </c>
    </row>
    <row r="13" spans="1:14" s="3" customFormat="1" ht="17.25" customHeight="1" x14ac:dyDescent="0.2">
      <c r="A13" s="17" t="s">
        <v>74</v>
      </c>
      <c r="B13" s="15">
        <v>4026</v>
      </c>
      <c r="C13" s="32">
        <v>2780</v>
      </c>
      <c r="D13" s="125">
        <f t="shared" si="1"/>
        <v>0.69051167411823144</v>
      </c>
      <c r="E13" s="126">
        <f t="shared" si="2"/>
        <v>1.0789244908097366</v>
      </c>
      <c r="F13" s="32">
        <v>3697</v>
      </c>
      <c r="G13" s="44">
        <v>2623</v>
      </c>
      <c r="H13" s="129">
        <f t="shared" si="0"/>
        <v>0.70949418447389778</v>
      </c>
      <c r="I13" s="126">
        <f t="shared" si="3"/>
        <v>1.0511024955168855</v>
      </c>
      <c r="J13" s="61">
        <v>13935.584999999999</v>
      </c>
      <c r="K13" s="133">
        <f t="shared" si="4"/>
        <v>1.421998469387755</v>
      </c>
    </row>
    <row r="14" spans="1:14" s="3" customFormat="1" ht="17.25" customHeight="1" x14ac:dyDescent="0.2">
      <c r="A14" s="17" t="s">
        <v>75</v>
      </c>
      <c r="B14" s="15">
        <v>1903</v>
      </c>
      <c r="C14" s="32">
        <v>1300</v>
      </c>
      <c r="D14" s="125">
        <f t="shared" si="1"/>
        <v>0.68313189700472943</v>
      </c>
      <c r="E14" s="126">
        <f t="shared" si="2"/>
        <v>1.0673935890698898</v>
      </c>
      <c r="F14" s="32">
        <v>2049</v>
      </c>
      <c r="G14" s="44">
        <v>1450</v>
      </c>
      <c r="H14" s="129">
        <f t="shared" si="0"/>
        <v>0.70766227428013662</v>
      </c>
      <c r="I14" s="126">
        <f t="shared" si="3"/>
        <v>1.0483885544890912</v>
      </c>
      <c r="J14" s="61">
        <v>10411.075000000001</v>
      </c>
      <c r="K14" s="133">
        <f t="shared" si="4"/>
        <v>1.0623545918367348</v>
      </c>
    </row>
    <row r="15" spans="1:14" s="3" customFormat="1" ht="17.25" customHeight="1" x14ac:dyDescent="0.2">
      <c r="A15" s="17" t="s">
        <v>51</v>
      </c>
      <c r="B15" s="15">
        <v>6199</v>
      </c>
      <c r="C15" s="32">
        <v>4271</v>
      </c>
      <c r="D15" s="125">
        <f t="shared" si="1"/>
        <v>0.68898209388611065</v>
      </c>
      <c r="E15" s="126">
        <f t="shared" si="2"/>
        <v>1.0765345216970479</v>
      </c>
      <c r="F15" s="32">
        <v>6129</v>
      </c>
      <c r="G15" s="44">
        <v>4398</v>
      </c>
      <c r="H15" s="129">
        <f t="shared" si="0"/>
        <v>0.71757219774840919</v>
      </c>
      <c r="I15" s="126">
        <f t="shared" si="3"/>
        <v>1.0630699225902358</v>
      </c>
      <c r="J15" s="61">
        <v>9708</v>
      </c>
      <c r="K15" s="133">
        <f t="shared" si="4"/>
        <v>0.99061224489795918</v>
      </c>
    </row>
    <row r="16" spans="1:14" s="3" customFormat="1" ht="17.25" customHeight="1" x14ac:dyDescent="0.2">
      <c r="A16" s="17" t="s">
        <v>76</v>
      </c>
      <c r="B16" s="15">
        <v>5128</v>
      </c>
      <c r="C16" s="32">
        <v>3468</v>
      </c>
      <c r="D16" s="125">
        <f t="shared" si="1"/>
        <v>0.67628705148205925</v>
      </c>
      <c r="E16" s="126">
        <f t="shared" si="2"/>
        <v>1.0566985179407176</v>
      </c>
      <c r="F16" s="32">
        <v>5186</v>
      </c>
      <c r="G16" s="44">
        <v>3713</v>
      </c>
      <c r="H16" s="129">
        <f t="shared" si="0"/>
        <v>0.71596606247589667</v>
      </c>
      <c r="I16" s="126">
        <f t="shared" si="3"/>
        <v>1.0606904629272542</v>
      </c>
      <c r="J16" s="61">
        <v>12815.744999999999</v>
      </c>
      <c r="K16" s="133">
        <f t="shared" si="4"/>
        <v>1.307729081632653</v>
      </c>
    </row>
    <row r="17" spans="1:12" s="3" customFormat="1" ht="17.25" customHeight="1" x14ac:dyDescent="0.2">
      <c r="A17" s="17" t="s">
        <v>53</v>
      </c>
      <c r="B17" s="15">
        <v>7973</v>
      </c>
      <c r="C17" s="32">
        <v>5119</v>
      </c>
      <c r="D17" s="125">
        <f t="shared" si="1"/>
        <v>0.64204189138341905</v>
      </c>
      <c r="E17" s="126">
        <f t="shared" si="2"/>
        <v>1.0031904552865922</v>
      </c>
      <c r="F17" s="32">
        <v>7704</v>
      </c>
      <c r="G17" s="44">
        <v>5323</v>
      </c>
      <c r="H17" s="129">
        <f t="shared" si="0"/>
        <v>0.69093977154724817</v>
      </c>
      <c r="I17" s="126">
        <f t="shared" si="3"/>
        <v>1.0236144763662935</v>
      </c>
      <c r="J17" s="61">
        <v>18233.84</v>
      </c>
      <c r="K17" s="133">
        <f t="shared" si="4"/>
        <v>1.8605959183673471</v>
      </c>
    </row>
    <row r="18" spans="1:12" s="3" customFormat="1" ht="17.25" customHeight="1" x14ac:dyDescent="0.2">
      <c r="A18" s="17" t="s">
        <v>77</v>
      </c>
      <c r="B18" s="15">
        <v>6901</v>
      </c>
      <c r="C18" s="32">
        <v>4363</v>
      </c>
      <c r="D18" s="125">
        <f t="shared" si="1"/>
        <v>0.63222721344732646</v>
      </c>
      <c r="E18" s="126">
        <f t="shared" si="2"/>
        <v>0.98785502101144762</v>
      </c>
      <c r="F18" s="32">
        <v>6984</v>
      </c>
      <c r="G18" s="44">
        <v>4781</v>
      </c>
      <c r="H18" s="129">
        <f t="shared" si="0"/>
        <v>0.6845647193585338</v>
      </c>
      <c r="I18" s="126">
        <f t="shared" si="3"/>
        <v>1.0141699546052352</v>
      </c>
      <c r="J18" s="61">
        <v>20220</v>
      </c>
      <c r="K18" s="133">
        <f t="shared" si="4"/>
        <v>2.0632653061224491</v>
      </c>
    </row>
    <row r="19" spans="1:12" s="3" customFormat="1" ht="17.25" customHeight="1" x14ac:dyDescent="0.2">
      <c r="A19" s="17" t="s">
        <v>78</v>
      </c>
      <c r="B19" s="15">
        <v>2761</v>
      </c>
      <c r="C19" s="32">
        <v>1862</v>
      </c>
      <c r="D19" s="125">
        <f t="shared" si="1"/>
        <v>0.67439333574791738</v>
      </c>
      <c r="E19" s="126">
        <f t="shared" si="2"/>
        <v>1.0537395871061208</v>
      </c>
      <c r="F19" s="32">
        <v>2824</v>
      </c>
      <c r="G19" s="44">
        <v>2002</v>
      </c>
      <c r="H19" s="129">
        <f t="shared" si="0"/>
        <v>0.70892351274787535</v>
      </c>
      <c r="I19" s="126">
        <f t="shared" si="3"/>
        <v>1.0502570559227782</v>
      </c>
      <c r="J19" s="61">
        <v>13242.375</v>
      </c>
      <c r="K19" s="133">
        <f t="shared" si="4"/>
        <v>1.3512627551020409</v>
      </c>
    </row>
    <row r="20" spans="1:12" s="3" customFormat="1" ht="17.25" customHeight="1" x14ac:dyDescent="0.2">
      <c r="A20" s="17" t="s">
        <v>56</v>
      </c>
      <c r="B20" s="15">
        <v>3058</v>
      </c>
      <c r="C20" s="32">
        <v>1989</v>
      </c>
      <c r="D20" s="125">
        <f t="shared" si="1"/>
        <v>0.6504251144538914</v>
      </c>
      <c r="E20" s="126">
        <f t="shared" si="2"/>
        <v>1.0162892413342053</v>
      </c>
      <c r="F20" s="32">
        <v>3113</v>
      </c>
      <c r="G20" s="44">
        <v>2134</v>
      </c>
      <c r="H20" s="129">
        <f t="shared" si="0"/>
        <v>0.68551236749116606</v>
      </c>
      <c r="I20" s="126">
        <f t="shared" si="3"/>
        <v>1.0155738777646903</v>
      </c>
      <c r="J20" s="61">
        <v>14030.59</v>
      </c>
      <c r="K20" s="133">
        <f t="shared" si="4"/>
        <v>1.4316928571428571</v>
      </c>
    </row>
    <row r="21" spans="1:12" s="3" customFormat="1" ht="17.25" customHeight="1" thickBot="1" x14ac:dyDescent="0.25">
      <c r="A21" s="18" t="s">
        <v>57</v>
      </c>
      <c r="B21" s="19">
        <v>5953</v>
      </c>
      <c r="C21" s="34">
        <v>3875</v>
      </c>
      <c r="D21" s="127">
        <f t="shared" si="1"/>
        <v>0.65093230304048377</v>
      </c>
      <c r="E21" s="126">
        <f t="shared" si="2"/>
        <v>1.0170817235007559</v>
      </c>
      <c r="F21" s="34">
        <v>5740</v>
      </c>
      <c r="G21" s="70">
        <v>4064</v>
      </c>
      <c r="H21" s="129">
        <f t="shared" si="0"/>
        <v>0.70801393728222994</v>
      </c>
      <c r="I21" s="126">
        <f t="shared" si="3"/>
        <v>1.0489095367144146</v>
      </c>
      <c r="J21" s="95">
        <v>15400</v>
      </c>
      <c r="K21" s="133">
        <f t="shared" si="4"/>
        <v>1.5714285714285714</v>
      </c>
      <c r="L21" s="56"/>
    </row>
    <row r="22" spans="1:12" s="7" customFormat="1" ht="17.25" customHeight="1" thickBot="1" x14ac:dyDescent="0.25">
      <c r="A22" s="21" t="s">
        <v>79</v>
      </c>
      <c r="B22" s="22">
        <v>69261</v>
      </c>
      <c r="C22" s="42">
        <v>46103</v>
      </c>
      <c r="D22" s="128">
        <f t="shared" si="1"/>
        <v>0.66564155874157171</v>
      </c>
      <c r="E22" s="132">
        <f>D22/0.64</f>
        <v>1.0400649355337057</v>
      </c>
      <c r="F22" s="102">
        <v>68638</v>
      </c>
      <c r="G22" s="42">
        <v>48450</v>
      </c>
      <c r="H22" s="128">
        <f t="shared" si="0"/>
        <v>0.70587721087444277</v>
      </c>
      <c r="I22" s="132">
        <f>H22/0.675</f>
        <v>1.0457440161102856</v>
      </c>
      <c r="J22" s="103">
        <v>13590</v>
      </c>
      <c r="K22" s="134">
        <f>(J22/9800)</f>
        <v>1.3867346938775511</v>
      </c>
      <c r="L22" s="57"/>
    </row>
    <row r="23" spans="1:12" s="7" customFormat="1" ht="17.25" customHeight="1" x14ac:dyDescent="0.2">
      <c r="A23" s="153" t="str">
        <f>'2 - Job Seeker'!A25:K25</f>
        <v>*State Labor Exchange Goals:   Q2 EE Rate = 64%    Q4 EE Rate = 67.5%    Median Earnings = $9800</v>
      </c>
      <c r="B23" s="185"/>
      <c r="C23" s="185"/>
      <c r="D23" s="185"/>
      <c r="E23" s="185"/>
      <c r="F23" s="185"/>
      <c r="G23" s="185"/>
      <c r="H23" s="185"/>
      <c r="I23" s="185"/>
      <c r="J23" s="185"/>
      <c r="K23" s="200"/>
    </row>
    <row r="24" spans="1:12" s="5" customFormat="1" ht="122.25" customHeight="1" thickBot="1" x14ac:dyDescent="0.25">
      <c r="A24" s="15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51"/>
      <c r="C24" s="151"/>
      <c r="D24" s="151"/>
      <c r="E24" s="151"/>
      <c r="F24" s="151"/>
      <c r="G24" s="151"/>
      <c r="H24" s="151"/>
      <c r="I24" s="151"/>
      <c r="J24" s="151"/>
      <c r="K24" s="15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zoomScaleNormal="100" workbookViewId="0">
      <selection activeCell="G8" sqref="G8"/>
    </sheetView>
  </sheetViews>
  <sheetFormatPr defaultColWidth="9.140625" defaultRowHeight="12.75" x14ac:dyDescent="0.2"/>
  <cols>
    <col min="1" max="1" width="19.140625" style="24" customWidth="1"/>
    <col min="2" max="4" width="11.7109375" style="24" customWidth="1"/>
    <col min="5" max="5" width="10.85546875" style="24" customWidth="1"/>
    <col min="6" max="8" width="11.7109375" style="24" customWidth="1"/>
    <col min="9" max="9" width="10.85546875" style="24" customWidth="1"/>
    <col min="10" max="10" width="11.5703125" style="24" customWidth="1"/>
    <col min="11" max="11" width="10.85546875" style="24" customWidth="1"/>
    <col min="12" max="12" width="0" style="24" hidden="1" customWidth="1"/>
    <col min="13" max="16384" width="9.140625" style="24"/>
  </cols>
  <sheetData>
    <row r="1" spans="1:13" ht="20.100000000000001" customHeight="1" x14ac:dyDescent="0.2">
      <c r="A1" s="141" t="str">
        <f>'1- Populations in Cohort'!A1:N1</f>
        <v xml:space="preserve">TAB 10 - LABOR EXCHANGE PERFORMANCE SUMMARY </v>
      </c>
      <c r="B1" s="142"/>
      <c r="C1" s="142"/>
      <c r="D1" s="142"/>
      <c r="E1" s="142"/>
      <c r="F1" s="142"/>
      <c r="G1" s="142"/>
      <c r="H1" s="142"/>
      <c r="I1" s="142"/>
      <c r="J1" s="142"/>
      <c r="K1" s="143"/>
    </row>
    <row r="2" spans="1:13" ht="20.100000000000001" customHeight="1" thickBot="1" x14ac:dyDescent="0.25">
      <c r="A2" s="144" t="str">
        <f>'1- Populations in Cohort'!A2:N2</f>
        <v>FY26 QUARTER ENDING DECEMBER 31, 2025</v>
      </c>
      <c r="B2" s="145"/>
      <c r="C2" s="145"/>
      <c r="D2" s="145"/>
      <c r="E2" s="145"/>
      <c r="F2" s="145"/>
      <c r="G2" s="145"/>
      <c r="H2" s="145"/>
      <c r="I2" s="145"/>
      <c r="J2" s="145"/>
      <c r="K2" s="146"/>
    </row>
    <row r="3" spans="1:13" s="96" customFormat="1" ht="20.100000000000001" customHeight="1" thickBot="1" x14ac:dyDescent="0.25">
      <c r="A3" s="147" t="s">
        <v>82</v>
      </c>
      <c r="B3" s="148"/>
      <c r="C3" s="148"/>
      <c r="D3" s="148"/>
      <c r="E3" s="148"/>
      <c r="F3" s="148"/>
      <c r="G3" s="148"/>
      <c r="H3" s="148"/>
      <c r="I3" s="148"/>
      <c r="J3" s="148"/>
      <c r="K3" s="149"/>
      <c r="L3" s="123"/>
      <c r="M3" s="124"/>
    </row>
    <row r="4" spans="1:13" s="96" customFormat="1" x14ac:dyDescent="0.2">
      <c r="A4" s="45" t="s">
        <v>14</v>
      </c>
      <c r="B4" s="53" t="s">
        <v>15</v>
      </c>
      <c r="C4" s="46" t="s">
        <v>16</v>
      </c>
      <c r="D4" s="46" t="s">
        <v>17</v>
      </c>
      <c r="E4" s="47" t="s">
        <v>18</v>
      </c>
      <c r="F4" s="46" t="s">
        <v>60</v>
      </c>
      <c r="G4" s="46" t="s">
        <v>20</v>
      </c>
      <c r="H4" s="46" t="s">
        <v>61</v>
      </c>
      <c r="I4" s="46" t="s">
        <v>22</v>
      </c>
      <c r="J4" s="52" t="s">
        <v>62</v>
      </c>
      <c r="K4" s="48" t="s">
        <v>24</v>
      </c>
    </row>
    <row r="5" spans="1:13" s="97" customFormat="1" ht="39" thickBot="1" x14ac:dyDescent="0.25">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
      <c r="A6" s="38" t="s">
        <v>42</v>
      </c>
      <c r="B6" s="106">
        <v>98</v>
      </c>
      <c r="C6" s="107">
        <v>58</v>
      </c>
      <c r="D6" s="135">
        <f>+C6/B6</f>
        <v>0.59183673469387754</v>
      </c>
      <c r="E6" s="136">
        <f>D6/0.63</f>
        <v>0.93942338840298023</v>
      </c>
      <c r="F6" s="107">
        <v>91</v>
      </c>
      <c r="G6" s="43">
        <v>50</v>
      </c>
      <c r="H6" s="137">
        <f>+G6/F6</f>
        <v>0.5494505494505495</v>
      </c>
      <c r="I6" s="136">
        <f>H6/0.63</f>
        <v>0.87214372928658646</v>
      </c>
      <c r="J6" s="108">
        <v>9555.2000000000007</v>
      </c>
      <c r="K6" s="138">
        <f>(J6/9500)</f>
        <v>1.0058105263157895</v>
      </c>
    </row>
    <row r="7" spans="1:13" s="97" customFormat="1" ht="16.5" customHeight="1" x14ac:dyDescent="0.2">
      <c r="A7" s="17" t="s">
        <v>43</v>
      </c>
      <c r="B7" s="15">
        <v>206</v>
      </c>
      <c r="C7" s="32">
        <v>106</v>
      </c>
      <c r="D7" s="125">
        <f t="shared" ref="D7:D22" si="0">+C7/B7</f>
        <v>0.5145631067961165</v>
      </c>
      <c r="E7" s="126">
        <f>D7/0.63</f>
        <v>0.8167668361843119</v>
      </c>
      <c r="F7" s="32">
        <v>205</v>
      </c>
      <c r="G7" s="44">
        <v>116</v>
      </c>
      <c r="H7" s="129">
        <f t="shared" ref="H7:H22" si="1">+G7/F7</f>
        <v>0.56585365853658531</v>
      </c>
      <c r="I7" s="126">
        <f>H7/0.63</f>
        <v>0.8981804103755322</v>
      </c>
      <c r="J7" s="61">
        <v>10339</v>
      </c>
      <c r="K7" s="133">
        <f>(J7/9500)</f>
        <v>1.0883157894736841</v>
      </c>
    </row>
    <row r="8" spans="1:13" s="97" customFormat="1" ht="16.5" customHeight="1" x14ac:dyDescent="0.2">
      <c r="A8" s="17" t="s">
        <v>44</v>
      </c>
      <c r="B8" s="15">
        <v>272</v>
      </c>
      <c r="C8" s="32">
        <v>168</v>
      </c>
      <c r="D8" s="125">
        <f t="shared" si="0"/>
        <v>0.61764705882352944</v>
      </c>
      <c r="E8" s="126">
        <f t="shared" ref="E8:E20" si="2">D8/0.63</f>
        <v>0.98039215686274517</v>
      </c>
      <c r="F8" s="32">
        <v>272</v>
      </c>
      <c r="G8" s="44">
        <v>166</v>
      </c>
      <c r="H8" s="129">
        <f t="shared" si="1"/>
        <v>0.61029411764705888</v>
      </c>
      <c r="I8" s="126">
        <f t="shared" ref="I8:I20" si="3">H8/0.63</f>
        <v>0.96872082166199824</v>
      </c>
      <c r="J8" s="61">
        <v>12388.53</v>
      </c>
      <c r="K8" s="133">
        <f t="shared" ref="K8:K20" si="4">(J8/9500)</f>
        <v>1.3040557894736844</v>
      </c>
    </row>
    <row r="9" spans="1:13" s="97" customFormat="1" ht="16.5" customHeight="1" x14ac:dyDescent="0.2">
      <c r="A9" s="17" t="s">
        <v>45</v>
      </c>
      <c r="B9" s="15">
        <v>169</v>
      </c>
      <c r="C9" s="32">
        <v>98</v>
      </c>
      <c r="D9" s="125">
        <f t="shared" si="0"/>
        <v>0.57988165680473369</v>
      </c>
      <c r="E9" s="126">
        <f t="shared" si="2"/>
        <v>0.92044707429322803</v>
      </c>
      <c r="F9" s="32">
        <v>157</v>
      </c>
      <c r="G9" s="44">
        <v>87</v>
      </c>
      <c r="H9" s="129">
        <f t="shared" si="1"/>
        <v>0.55414012738853502</v>
      </c>
      <c r="I9" s="126">
        <f t="shared" si="3"/>
        <v>0.87958750379132544</v>
      </c>
      <c r="J9" s="61">
        <v>13219.32</v>
      </c>
      <c r="K9" s="133">
        <f t="shared" si="4"/>
        <v>1.3915073684210526</v>
      </c>
    </row>
    <row r="10" spans="1:13" s="97" customFormat="1" ht="16.5" customHeight="1" x14ac:dyDescent="0.2">
      <c r="A10" s="17" t="s">
        <v>72</v>
      </c>
      <c r="B10" s="15">
        <v>129</v>
      </c>
      <c r="C10" s="32">
        <v>62</v>
      </c>
      <c r="D10" s="125">
        <f>IF(B10&gt;0,C10/B10,0)</f>
        <v>0.48062015503875971</v>
      </c>
      <c r="E10" s="126">
        <f t="shared" si="2"/>
        <v>0.76288913498215827</v>
      </c>
      <c r="F10" s="32">
        <v>143</v>
      </c>
      <c r="G10" s="44">
        <v>66</v>
      </c>
      <c r="H10" s="129">
        <f t="shared" si="1"/>
        <v>0.46153846153846156</v>
      </c>
      <c r="I10" s="126">
        <f t="shared" si="3"/>
        <v>0.73260073260073266</v>
      </c>
      <c r="J10" s="61">
        <v>8929.9599999999991</v>
      </c>
      <c r="K10" s="133">
        <f t="shared" si="4"/>
        <v>0.93999578947368412</v>
      </c>
    </row>
    <row r="11" spans="1:13" s="97" customFormat="1" ht="16.5" customHeight="1" x14ac:dyDescent="0.2">
      <c r="A11" s="17" t="s">
        <v>47</v>
      </c>
      <c r="B11" s="15">
        <v>312</v>
      </c>
      <c r="C11" s="32">
        <v>186</v>
      </c>
      <c r="D11" s="125">
        <f t="shared" si="0"/>
        <v>0.59615384615384615</v>
      </c>
      <c r="E11" s="126">
        <f t="shared" si="2"/>
        <v>0.94627594627594624</v>
      </c>
      <c r="F11" s="32">
        <v>301</v>
      </c>
      <c r="G11" s="44">
        <v>179</v>
      </c>
      <c r="H11" s="129">
        <f t="shared" si="1"/>
        <v>0.59468438538205981</v>
      </c>
      <c r="I11" s="126">
        <f t="shared" si="3"/>
        <v>0.94394346886041236</v>
      </c>
      <c r="J11" s="61">
        <v>11202.004999999999</v>
      </c>
      <c r="K11" s="133">
        <f t="shared" si="4"/>
        <v>1.1791584210526316</v>
      </c>
    </row>
    <row r="12" spans="1:13" s="97" customFormat="1" ht="16.5" customHeight="1" x14ac:dyDescent="0.2">
      <c r="A12" s="14" t="s">
        <v>73</v>
      </c>
      <c r="B12" s="15">
        <v>97</v>
      </c>
      <c r="C12" s="32">
        <v>54</v>
      </c>
      <c r="D12" s="125">
        <f t="shared" si="0"/>
        <v>0.55670103092783507</v>
      </c>
      <c r="E12" s="126">
        <f t="shared" si="2"/>
        <v>0.8836524300441827</v>
      </c>
      <c r="F12" s="32">
        <v>103</v>
      </c>
      <c r="G12" s="44">
        <v>59</v>
      </c>
      <c r="H12" s="129">
        <f t="shared" si="1"/>
        <v>0.57281553398058249</v>
      </c>
      <c r="I12" s="126">
        <f t="shared" si="3"/>
        <v>0.90923100631838494</v>
      </c>
      <c r="J12" s="61">
        <v>10340.75</v>
      </c>
      <c r="K12" s="133">
        <f t="shared" si="4"/>
        <v>1.0885</v>
      </c>
    </row>
    <row r="13" spans="1:13" s="97" customFormat="1" ht="16.5" customHeight="1" x14ac:dyDescent="0.2">
      <c r="A13" s="17" t="s">
        <v>74</v>
      </c>
      <c r="B13" s="15">
        <v>189</v>
      </c>
      <c r="C13" s="32">
        <v>112</v>
      </c>
      <c r="D13" s="125">
        <f t="shared" si="0"/>
        <v>0.59259259259259256</v>
      </c>
      <c r="E13" s="126">
        <f t="shared" si="2"/>
        <v>0.94062316284538505</v>
      </c>
      <c r="F13" s="32">
        <v>172</v>
      </c>
      <c r="G13" s="44">
        <v>98</v>
      </c>
      <c r="H13" s="129">
        <f t="shared" si="1"/>
        <v>0.56976744186046513</v>
      </c>
      <c r="I13" s="126">
        <f t="shared" si="3"/>
        <v>0.90439276485788112</v>
      </c>
      <c r="J13" s="61">
        <v>13968.535</v>
      </c>
      <c r="K13" s="133">
        <f t="shared" si="4"/>
        <v>1.470372105263158</v>
      </c>
    </row>
    <row r="14" spans="1:13" s="97" customFormat="1" ht="16.5" customHeight="1" x14ac:dyDescent="0.2">
      <c r="A14" s="17" t="s">
        <v>75</v>
      </c>
      <c r="B14" s="15">
        <v>158</v>
      </c>
      <c r="C14" s="32">
        <v>103</v>
      </c>
      <c r="D14" s="125">
        <f t="shared" si="0"/>
        <v>0.65189873417721522</v>
      </c>
      <c r="E14" s="126">
        <f t="shared" si="2"/>
        <v>1.0347598955193893</v>
      </c>
      <c r="F14" s="32">
        <v>168</v>
      </c>
      <c r="G14" s="44">
        <v>104</v>
      </c>
      <c r="H14" s="129">
        <f t="shared" si="1"/>
        <v>0.61904761904761907</v>
      </c>
      <c r="I14" s="126">
        <f t="shared" si="3"/>
        <v>0.98261526832955404</v>
      </c>
      <c r="J14" s="61">
        <v>10050.23</v>
      </c>
      <c r="K14" s="133">
        <f t="shared" si="4"/>
        <v>1.057918947368421</v>
      </c>
    </row>
    <row r="15" spans="1:13" s="97" customFormat="1" ht="16.5" customHeight="1" x14ac:dyDescent="0.2">
      <c r="A15" s="17" t="s">
        <v>51</v>
      </c>
      <c r="B15" s="15">
        <v>335</v>
      </c>
      <c r="C15" s="32">
        <v>184</v>
      </c>
      <c r="D15" s="125">
        <f t="shared" si="0"/>
        <v>0.54925373134328359</v>
      </c>
      <c r="E15" s="126">
        <f t="shared" si="2"/>
        <v>0.87183131959251359</v>
      </c>
      <c r="F15" s="32">
        <v>333</v>
      </c>
      <c r="G15" s="44">
        <v>200</v>
      </c>
      <c r="H15" s="129">
        <f t="shared" si="1"/>
        <v>0.60060060060060061</v>
      </c>
      <c r="I15" s="126">
        <f t="shared" si="3"/>
        <v>0.95333428666761999</v>
      </c>
      <c r="J15" s="61">
        <v>9835.0750000000007</v>
      </c>
      <c r="K15" s="133">
        <f t="shared" si="4"/>
        <v>1.0352710526315789</v>
      </c>
    </row>
    <row r="16" spans="1:13" s="97" customFormat="1" ht="16.5" customHeight="1" x14ac:dyDescent="0.2">
      <c r="A16" s="17" t="s">
        <v>76</v>
      </c>
      <c r="B16" s="15">
        <v>192</v>
      </c>
      <c r="C16" s="32">
        <v>111</v>
      </c>
      <c r="D16" s="125">
        <f t="shared" si="0"/>
        <v>0.578125</v>
      </c>
      <c r="E16" s="126">
        <f t="shared" si="2"/>
        <v>0.91765873015873012</v>
      </c>
      <c r="F16" s="32">
        <v>203</v>
      </c>
      <c r="G16" s="44">
        <v>112</v>
      </c>
      <c r="H16" s="129">
        <f t="shared" si="1"/>
        <v>0.55172413793103448</v>
      </c>
      <c r="I16" s="126">
        <f t="shared" si="3"/>
        <v>0.87575259989053089</v>
      </c>
      <c r="J16" s="61">
        <v>14940</v>
      </c>
      <c r="K16" s="133">
        <f t="shared" si="4"/>
        <v>1.5726315789473684</v>
      </c>
    </row>
    <row r="17" spans="1:12" s="97" customFormat="1" ht="16.5" customHeight="1" x14ac:dyDescent="0.2">
      <c r="A17" s="17" t="s">
        <v>53</v>
      </c>
      <c r="B17" s="15">
        <v>297</v>
      </c>
      <c r="C17" s="32">
        <v>156</v>
      </c>
      <c r="D17" s="125">
        <f t="shared" si="0"/>
        <v>0.5252525252525253</v>
      </c>
      <c r="E17" s="126">
        <f t="shared" si="2"/>
        <v>0.83373416706750048</v>
      </c>
      <c r="F17" s="32">
        <v>255</v>
      </c>
      <c r="G17" s="44">
        <v>136</v>
      </c>
      <c r="H17" s="129">
        <f t="shared" si="1"/>
        <v>0.53333333333333333</v>
      </c>
      <c r="I17" s="126">
        <f t="shared" si="3"/>
        <v>0.84656084656084651</v>
      </c>
      <c r="J17" s="61">
        <v>16448.595000000001</v>
      </c>
      <c r="K17" s="133">
        <f t="shared" si="4"/>
        <v>1.731431052631579</v>
      </c>
    </row>
    <row r="18" spans="1:12" s="97" customFormat="1" ht="16.5" customHeight="1" x14ac:dyDescent="0.2">
      <c r="A18" s="17" t="s">
        <v>77</v>
      </c>
      <c r="B18" s="15">
        <v>253</v>
      </c>
      <c r="C18" s="32">
        <v>151</v>
      </c>
      <c r="D18" s="125">
        <f>IF(B18&gt;0,C18/B18,0)</f>
        <v>0.59683794466403162</v>
      </c>
      <c r="E18" s="126">
        <f t="shared" si="2"/>
        <v>0.94736181692703425</v>
      </c>
      <c r="F18" s="32">
        <v>264</v>
      </c>
      <c r="G18" s="44">
        <v>169</v>
      </c>
      <c r="H18" s="129">
        <f t="shared" si="1"/>
        <v>0.64015151515151514</v>
      </c>
      <c r="I18" s="126">
        <f t="shared" si="3"/>
        <v>1.0161135161135162</v>
      </c>
      <c r="J18" s="61">
        <v>14807.71</v>
      </c>
      <c r="K18" s="133">
        <f t="shared" si="4"/>
        <v>1.5587063157894736</v>
      </c>
    </row>
    <row r="19" spans="1:12" s="97" customFormat="1" ht="16.5" customHeight="1" x14ac:dyDescent="0.2">
      <c r="A19" s="17" t="s">
        <v>78</v>
      </c>
      <c r="B19" s="15">
        <v>164</v>
      </c>
      <c r="C19" s="32">
        <v>89</v>
      </c>
      <c r="D19" s="125">
        <f t="shared" si="0"/>
        <v>0.54268292682926833</v>
      </c>
      <c r="E19" s="126">
        <f t="shared" si="2"/>
        <v>0.86140147115756882</v>
      </c>
      <c r="F19" s="32">
        <v>166</v>
      </c>
      <c r="G19" s="44">
        <v>101</v>
      </c>
      <c r="H19" s="129">
        <f t="shared" si="1"/>
        <v>0.60843373493975905</v>
      </c>
      <c r="I19" s="126">
        <f t="shared" si="3"/>
        <v>0.96576783323771276</v>
      </c>
      <c r="J19" s="61">
        <v>13528.41</v>
      </c>
      <c r="K19" s="133">
        <f t="shared" si="4"/>
        <v>1.4240431578947368</v>
      </c>
    </row>
    <row r="20" spans="1:12" s="97" customFormat="1" ht="16.5" customHeight="1" x14ac:dyDescent="0.2">
      <c r="A20" s="17" t="s">
        <v>56</v>
      </c>
      <c r="B20" s="15">
        <v>122</v>
      </c>
      <c r="C20" s="32">
        <v>67</v>
      </c>
      <c r="D20" s="125">
        <f t="shared" si="0"/>
        <v>0.54918032786885251</v>
      </c>
      <c r="E20" s="126">
        <f t="shared" si="2"/>
        <v>0.87171480614103569</v>
      </c>
      <c r="F20" s="32">
        <v>146</v>
      </c>
      <c r="G20" s="44">
        <v>77</v>
      </c>
      <c r="H20" s="129">
        <f t="shared" si="1"/>
        <v>0.5273972602739726</v>
      </c>
      <c r="I20" s="126">
        <f t="shared" si="3"/>
        <v>0.83713850837138504</v>
      </c>
      <c r="J20" s="61">
        <v>15676.3</v>
      </c>
      <c r="K20" s="133">
        <f t="shared" si="4"/>
        <v>1.6501368421052631</v>
      </c>
    </row>
    <row r="21" spans="1:12" s="97" customFormat="1" ht="16.5" customHeight="1" thickBot="1" x14ac:dyDescent="0.25">
      <c r="A21" s="18" t="s">
        <v>57</v>
      </c>
      <c r="B21" s="19">
        <v>232</v>
      </c>
      <c r="C21" s="41">
        <v>132</v>
      </c>
      <c r="D21" s="127">
        <f t="shared" si="0"/>
        <v>0.56896551724137934</v>
      </c>
      <c r="E21" s="126">
        <f>D21/0.63</f>
        <v>0.90311986863711002</v>
      </c>
      <c r="F21" s="34">
        <v>218</v>
      </c>
      <c r="G21" s="70">
        <v>142</v>
      </c>
      <c r="H21" s="130">
        <f t="shared" si="1"/>
        <v>0.65137614678899081</v>
      </c>
      <c r="I21" s="126">
        <f>H21/0.63</f>
        <v>1.0339303917285567</v>
      </c>
      <c r="J21" s="95">
        <v>12827.564999999999</v>
      </c>
      <c r="K21" s="133">
        <f>(J21/9500)</f>
        <v>1.3502699999999999</v>
      </c>
    </row>
    <row r="22" spans="1:12" s="98" customFormat="1" ht="16.5" customHeight="1" thickBot="1" x14ac:dyDescent="0.25">
      <c r="A22" s="21" t="s">
        <v>79</v>
      </c>
      <c r="B22" s="22">
        <v>3225</v>
      </c>
      <c r="C22" s="42">
        <v>1837</v>
      </c>
      <c r="D22" s="128">
        <f t="shared" si="0"/>
        <v>0.56961240310077521</v>
      </c>
      <c r="E22" s="132">
        <f>D22/0.63</f>
        <v>0.90414667158853212</v>
      </c>
      <c r="F22" s="102">
        <v>3197</v>
      </c>
      <c r="G22" s="42">
        <v>1862</v>
      </c>
      <c r="H22" s="128">
        <f t="shared" si="1"/>
        <v>0.58242101970597437</v>
      </c>
      <c r="I22" s="132">
        <f>H22/0.63</f>
        <v>0.9244778090571022</v>
      </c>
      <c r="J22" s="103">
        <v>12492.6</v>
      </c>
      <c r="K22" s="134">
        <f>(J22/9500)</f>
        <v>1.3150105263157894</v>
      </c>
    </row>
    <row r="23" spans="1:12" s="98" customFormat="1" ht="16.5" customHeight="1" x14ac:dyDescent="0.2">
      <c r="A23" s="153" t="s">
        <v>88</v>
      </c>
      <c r="B23" s="154"/>
      <c r="C23" s="154"/>
      <c r="D23" s="154"/>
      <c r="E23" s="154"/>
      <c r="F23" s="154"/>
      <c r="G23" s="154"/>
      <c r="H23" s="154"/>
      <c r="I23" s="154"/>
      <c r="J23" s="154"/>
      <c r="K23" s="155"/>
      <c r="L23" s="101"/>
    </row>
    <row r="24" spans="1:12" s="99" customFormat="1" ht="123" customHeight="1" thickBot="1" x14ac:dyDescent="0.25">
      <c r="A24" s="15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51"/>
      <c r="C24" s="151"/>
      <c r="D24" s="151"/>
      <c r="E24" s="151"/>
      <c r="F24" s="151"/>
      <c r="G24" s="151"/>
      <c r="H24" s="151"/>
      <c r="I24" s="151"/>
      <c r="J24" s="151"/>
      <c r="K24" s="15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ignoredErrors>
    <ignoredError sqref="D18 D1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4"/>
  <sheetViews>
    <sheetView topLeftCell="B1" zoomScaleNormal="100" workbookViewId="0">
      <selection activeCell="G6" sqref="G6:G22"/>
    </sheetView>
  </sheetViews>
  <sheetFormatPr defaultColWidth="9.140625" defaultRowHeight="12.75" x14ac:dyDescent="0.2"/>
  <cols>
    <col min="1" max="1" width="19.140625" style="24" customWidth="1"/>
    <col min="2" max="4" width="11.7109375" style="24" customWidth="1"/>
    <col min="5" max="5" width="10.85546875" style="24" customWidth="1"/>
    <col min="6" max="8" width="11.7109375" style="24" customWidth="1"/>
    <col min="9" max="9" width="10.85546875" style="24" customWidth="1"/>
    <col min="10" max="10" width="11.5703125" style="24" customWidth="1"/>
    <col min="11" max="11" width="10.85546875" style="24" customWidth="1"/>
    <col min="12" max="12" width="0" style="24" hidden="1" customWidth="1"/>
    <col min="13" max="16384" width="9.140625" style="24"/>
  </cols>
  <sheetData>
    <row r="1" spans="1:13" ht="20.100000000000001" customHeight="1" x14ac:dyDescent="0.2">
      <c r="A1" s="141" t="str">
        <f>'1- Populations in Cohort'!A1:N1</f>
        <v xml:space="preserve">TAB 10 - LABOR EXCHANGE PERFORMANCE SUMMARY </v>
      </c>
      <c r="B1" s="142"/>
      <c r="C1" s="142"/>
      <c r="D1" s="142"/>
      <c r="E1" s="142"/>
      <c r="F1" s="142"/>
      <c r="G1" s="142"/>
      <c r="H1" s="142"/>
      <c r="I1" s="142"/>
      <c r="J1" s="142"/>
      <c r="K1" s="143"/>
    </row>
    <row r="2" spans="1:13" ht="20.100000000000001" customHeight="1" thickBot="1" x14ac:dyDescent="0.25">
      <c r="A2" s="144" t="str">
        <f>'1- Populations in Cohort'!A2:N2</f>
        <v>FY26 QUARTER ENDING DECEMBER 31, 2025</v>
      </c>
      <c r="B2" s="145"/>
      <c r="C2" s="145"/>
      <c r="D2" s="145"/>
      <c r="E2" s="145"/>
      <c r="F2" s="145"/>
      <c r="G2" s="145"/>
      <c r="H2" s="145"/>
      <c r="I2" s="145"/>
      <c r="J2" s="145"/>
      <c r="K2" s="146"/>
    </row>
    <row r="3" spans="1:13" s="96" customFormat="1" ht="20.100000000000001" customHeight="1" thickBot="1" x14ac:dyDescent="0.25">
      <c r="A3" s="147" t="s">
        <v>84</v>
      </c>
      <c r="B3" s="148"/>
      <c r="C3" s="148"/>
      <c r="D3" s="148"/>
      <c r="E3" s="148"/>
      <c r="F3" s="148"/>
      <c r="G3" s="148"/>
      <c r="H3" s="148"/>
      <c r="I3" s="148"/>
      <c r="J3" s="148"/>
      <c r="K3" s="149"/>
      <c r="L3" s="123"/>
      <c r="M3" s="124"/>
    </row>
    <row r="4" spans="1:13" s="96" customFormat="1" x14ac:dyDescent="0.2">
      <c r="A4" s="45" t="s">
        <v>14</v>
      </c>
      <c r="B4" s="53" t="s">
        <v>15</v>
      </c>
      <c r="C4" s="46" t="s">
        <v>16</v>
      </c>
      <c r="D4" s="46" t="s">
        <v>17</v>
      </c>
      <c r="E4" s="47" t="s">
        <v>18</v>
      </c>
      <c r="F4" s="46" t="s">
        <v>60</v>
      </c>
      <c r="G4" s="46" t="s">
        <v>20</v>
      </c>
      <c r="H4" s="46" t="s">
        <v>61</v>
      </c>
      <c r="I4" s="46" t="s">
        <v>22</v>
      </c>
      <c r="J4" s="52" t="s">
        <v>62</v>
      </c>
      <c r="K4" s="48" t="s">
        <v>24</v>
      </c>
    </row>
    <row r="5" spans="1:13" s="97" customFormat="1" ht="39" thickBot="1" x14ac:dyDescent="0.25">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
      <c r="A6" s="38" t="s">
        <v>42</v>
      </c>
      <c r="B6" s="106">
        <v>7</v>
      </c>
      <c r="C6" s="107">
        <v>4</v>
      </c>
      <c r="D6" s="135">
        <f>+C6/B6</f>
        <v>0.5714285714285714</v>
      </c>
      <c r="E6" s="136">
        <f>D6/0.56</f>
        <v>1.0204081632653059</v>
      </c>
      <c r="F6" s="107">
        <v>8</v>
      </c>
      <c r="G6" s="43">
        <v>5</v>
      </c>
      <c r="H6" s="137">
        <f>+G6/F6</f>
        <v>0.625</v>
      </c>
      <c r="I6" s="136">
        <f>H6/0.56</f>
        <v>1.1160714285714284</v>
      </c>
      <c r="J6" s="108">
        <v>4430.2950000000001</v>
      </c>
      <c r="K6" s="138">
        <f>(J6/9500)</f>
        <v>0.46634684210526317</v>
      </c>
    </row>
    <row r="7" spans="1:13" s="97" customFormat="1" ht="16.5" customHeight="1" x14ac:dyDescent="0.2">
      <c r="A7" s="17" t="s">
        <v>43</v>
      </c>
      <c r="B7" s="15">
        <v>56</v>
      </c>
      <c r="C7" s="32">
        <v>29</v>
      </c>
      <c r="D7" s="125">
        <f t="shared" ref="D7:D22" si="0">+C7/B7</f>
        <v>0.5178571428571429</v>
      </c>
      <c r="E7" s="126">
        <f>D7/0.56</f>
        <v>0.92474489795918369</v>
      </c>
      <c r="F7" s="32">
        <v>60</v>
      </c>
      <c r="G7" s="44">
        <v>42</v>
      </c>
      <c r="H7" s="129">
        <f t="shared" ref="H7:H22" si="1">+G7/F7</f>
        <v>0.7</v>
      </c>
      <c r="I7" s="126">
        <f>H7/0.56</f>
        <v>1.2499999999999998</v>
      </c>
      <c r="J7" s="61">
        <v>8858.35</v>
      </c>
      <c r="K7" s="133">
        <f>(J7/9500)</f>
        <v>0.93245789473684215</v>
      </c>
    </row>
    <row r="8" spans="1:13" s="97" customFormat="1" ht="16.5" customHeight="1" x14ac:dyDescent="0.2">
      <c r="A8" s="17" t="s">
        <v>44</v>
      </c>
      <c r="B8" s="15">
        <v>60</v>
      </c>
      <c r="C8" s="32">
        <v>36</v>
      </c>
      <c r="D8" s="125">
        <f t="shared" si="0"/>
        <v>0.6</v>
      </c>
      <c r="E8" s="126">
        <f t="shared" ref="E8:E21" si="2">D8/0.56</f>
        <v>1.0714285714285714</v>
      </c>
      <c r="F8" s="32">
        <v>63</v>
      </c>
      <c r="G8" s="44">
        <v>39</v>
      </c>
      <c r="H8" s="129">
        <f t="shared" si="1"/>
        <v>0.61904761904761907</v>
      </c>
      <c r="I8" s="126">
        <f t="shared" ref="I8:I21" si="3">H8/0.56</f>
        <v>1.1054421768707483</v>
      </c>
      <c r="J8" s="61">
        <v>12510.625</v>
      </c>
      <c r="K8" s="133">
        <f t="shared" ref="K8:K20" si="4">(J8/9500)</f>
        <v>1.316907894736842</v>
      </c>
    </row>
    <row r="9" spans="1:13" s="97" customFormat="1" ht="16.5" customHeight="1" x14ac:dyDescent="0.2">
      <c r="A9" s="17" t="s">
        <v>45</v>
      </c>
      <c r="B9" s="15">
        <v>30</v>
      </c>
      <c r="C9" s="32">
        <v>14</v>
      </c>
      <c r="D9" s="125">
        <f t="shared" si="0"/>
        <v>0.46666666666666667</v>
      </c>
      <c r="E9" s="126">
        <f t="shared" si="2"/>
        <v>0.83333333333333326</v>
      </c>
      <c r="F9" s="32">
        <v>27</v>
      </c>
      <c r="G9" s="44">
        <v>12</v>
      </c>
      <c r="H9" s="129">
        <f t="shared" si="1"/>
        <v>0.44444444444444442</v>
      </c>
      <c r="I9" s="126">
        <f t="shared" si="3"/>
        <v>0.7936507936507935</v>
      </c>
      <c r="J9" s="61">
        <v>18783.599999999999</v>
      </c>
      <c r="K9" s="133">
        <f t="shared" si="4"/>
        <v>1.9772210526315788</v>
      </c>
    </row>
    <row r="10" spans="1:13" s="97" customFormat="1" ht="16.5" customHeight="1" x14ac:dyDescent="0.2">
      <c r="A10" s="17" t="s">
        <v>72</v>
      </c>
      <c r="B10" s="15">
        <v>31</v>
      </c>
      <c r="C10" s="32">
        <v>11</v>
      </c>
      <c r="D10" s="125">
        <f>IF(B10&gt;0,C10/B10,0)</f>
        <v>0.35483870967741937</v>
      </c>
      <c r="E10" s="126">
        <f t="shared" si="2"/>
        <v>0.63364055299539168</v>
      </c>
      <c r="F10" s="32">
        <v>34</v>
      </c>
      <c r="G10" s="44">
        <v>11</v>
      </c>
      <c r="H10" s="129">
        <f t="shared" si="1"/>
        <v>0.3235294117647059</v>
      </c>
      <c r="I10" s="126">
        <f t="shared" si="3"/>
        <v>0.57773109243697474</v>
      </c>
      <c r="J10" s="61">
        <v>9156</v>
      </c>
      <c r="K10" s="133">
        <f t="shared" si="4"/>
        <v>0.96378947368421053</v>
      </c>
    </row>
    <row r="11" spans="1:13" s="97" customFormat="1" ht="16.5" customHeight="1" x14ac:dyDescent="0.2">
      <c r="A11" s="17" t="s">
        <v>47</v>
      </c>
      <c r="B11" s="15">
        <v>61</v>
      </c>
      <c r="C11" s="32">
        <v>34</v>
      </c>
      <c r="D11" s="125">
        <f t="shared" si="0"/>
        <v>0.55737704918032782</v>
      </c>
      <c r="E11" s="126">
        <f t="shared" si="2"/>
        <v>0.99531615925058525</v>
      </c>
      <c r="F11" s="32">
        <v>53</v>
      </c>
      <c r="G11" s="44">
        <v>30</v>
      </c>
      <c r="H11" s="129">
        <f t="shared" si="1"/>
        <v>0.56603773584905659</v>
      </c>
      <c r="I11" s="126">
        <f t="shared" si="3"/>
        <v>1.0107816711590296</v>
      </c>
      <c r="J11" s="61">
        <v>12480.855</v>
      </c>
      <c r="K11" s="133">
        <f t="shared" si="4"/>
        <v>1.3137742105263157</v>
      </c>
    </row>
    <row r="12" spans="1:13" s="97" customFormat="1" ht="16.5" customHeight="1" x14ac:dyDescent="0.2">
      <c r="A12" s="14" t="s">
        <v>73</v>
      </c>
      <c r="B12" s="15">
        <v>25</v>
      </c>
      <c r="C12" s="32">
        <v>16</v>
      </c>
      <c r="D12" s="125">
        <f t="shared" si="0"/>
        <v>0.64</v>
      </c>
      <c r="E12" s="126">
        <f t="shared" si="2"/>
        <v>1.1428571428571428</v>
      </c>
      <c r="F12" s="32">
        <v>23</v>
      </c>
      <c r="G12" s="44">
        <v>14</v>
      </c>
      <c r="H12" s="129">
        <f t="shared" si="1"/>
        <v>0.60869565217391308</v>
      </c>
      <c r="I12" s="126">
        <f t="shared" si="3"/>
        <v>1.0869565217391304</v>
      </c>
      <c r="J12" s="61">
        <v>7046.3</v>
      </c>
      <c r="K12" s="133">
        <f t="shared" si="4"/>
        <v>0.74171578947368422</v>
      </c>
    </row>
    <row r="13" spans="1:13" s="97" customFormat="1" ht="16.5" customHeight="1" x14ac:dyDescent="0.2">
      <c r="A13" s="17" t="s">
        <v>74</v>
      </c>
      <c r="B13" s="15">
        <v>50</v>
      </c>
      <c r="C13" s="32">
        <v>28</v>
      </c>
      <c r="D13" s="125">
        <f t="shared" si="0"/>
        <v>0.56000000000000005</v>
      </c>
      <c r="E13" s="126">
        <f t="shared" si="2"/>
        <v>1</v>
      </c>
      <c r="F13" s="32">
        <v>44</v>
      </c>
      <c r="G13" s="44">
        <v>28</v>
      </c>
      <c r="H13" s="129">
        <f t="shared" si="1"/>
        <v>0.63636363636363635</v>
      </c>
      <c r="I13" s="126">
        <f t="shared" si="3"/>
        <v>1.1363636363636362</v>
      </c>
      <c r="J13" s="61">
        <v>14634.73</v>
      </c>
      <c r="K13" s="133">
        <f t="shared" si="4"/>
        <v>1.540497894736842</v>
      </c>
    </row>
    <row r="14" spans="1:13" s="97" customFormat="1" ht="16.5" customHeight="1" x14ac:dyDescent="0.2">
      <c r="A14" s="17" t="s">
        <v>75</v>
      </c>
      <c r="B14" s="15">
        <v>53</v>
      </c>
      <c r="C14" s="32">
        <v>33</v>
      </c>
      <c r="D14" s="125">
        <f t="shared" si="0"/>
        <v>0.62264150943396224</v>
      </c>
      <c r="E14" s="126">
        <f t="shared" si="2"/>
        <v>1.1118598382749325</v>
      </c>
      <c r="F14" s="32">
        <v>54</v>
      </c>
      <c r="G14" s="44">
        <v>32</v>
      </c>
      <c r="H14" s="129">
        <f t="shared" si="1"/>
        <v>0.59259259259259256</v>
      </c>
      <c r="I14" s="126">
        <f t="shared" si="3"/>
        <v>1.0582010582010581</v>
      </c>
      <c r="J14" s="61">
        <v>11670.43</v>
      </c>
      <c r="K14" s="133">
        <f t="shared" si="4"/>
        <v>1.2284663157894737</v>
      </c>
    </row>
    <row r="15" spans="1:13" s="97" customFormat="1" ht="16.5" customHeight="1" x14ac:dyDescent="0.2">
      <c r="A15" s="17" t="s">
        <v>51</v>
      </c>
      <c r="B15" s="15">
        <v>36</v>
      </c>
      <c r="C15" s="32">
        <v>14</v>
      </c>
      <c r="D15" s="125">
        <f t="shared" si="0"/>
        <v>0.3888888888888889</v>
      </c>
      <c r="E15" s="126">
        <f t="shared" si="2"/>
        <v>0.69444444444444442</v>
      </c>
      <c r="F15" s="32">
        <v>28</v>
      </c>
      <c r="G15" s="44">
        <v>12</v>
      </c>
      <c r="H15" s="129">
        <f t="shared" si="1"/>
        <v>0.42857142857142855</v>
      </c>
      <c r="I15" s="126">
        <f t="shared" si="3"/>
        <v>0.76530612244897944</v>
      </c>
      <c r="J15" s="61">
        <v>8568.7000000000007</v>
      </c>
      <c r="K15" s="133">
        <f t="shared" si="4"/>
        <v>0.90196842105263164</v>
      </c>
    </row>
    <row r="16" spans="1:13" s="97" customFormat="1" ht="16.5" customHeight="1" x14ac:dyDescent="0.2">
      <c r="A16" s="17" t="s">
        <v>76</v>
      </c>
      <c r="B16" s="15">
        <v>43</v>
      </c>
      <c r="C16" s="32">
        <v>25</v>
      </c>
      <c r="D16" s="125">
        <f t="shared" si="0"/>
        <v>0.58139534883720934</v>
      </c>
      <c r="E16" s="126">
        <f t="shared" si="2"/>
        <v>1.0382059800664452</v>
      </c>
      <c r="F16" s="32">
        <v>50</v>
      </c>
      <c r="G16" s="44">
        <v>23</v>
      </c>
      <c r="H16" s="129">
        <f t="shared" si="1"/>
        <v>0.46</v>
      </c>
      <c r="I16" s="126">
        <f t="shared" si="3"/>
        <v>0.8214285714285714</v>
      </c>
      <c r="J16" s="61">
        <v>12500.02</v>
      </c>
      <c r="K16" s="133">
        <f t="shared" si="4"/>
        <v>1.3157915789473684</v>
      </c>
    </row>
    <row r="17" spans="1:12" s="97" customFormat="1" ht="16.5" customHeight="1" x14ac:dyDescent="0.2">
      <c r="A17" s="17" t="s">
        <v>53</v>
      </c>
      <c r="B17" s="15">
        <v>56</v>
      </c>
      <c r="C17" s="32">
        <v>29</v>
      </c>
      <c r="D17" s="125">
        <f t="shared" si="0"/>
        <v>0.5178571428571429</v>
      </c>
      <c r="E17" s="126">
        <f t="shared" si="2"/>
        <v>0.92474489795918369</v>
      </c>
      <c r="F17" s="32">
        <v>51</v>
      </c>
      <c r="G17" s="44">
        <v>28</v>
      </c>
      <c r="H17" s="129">
        <f t="shared" si="1"/>
        <v>0.5490196078431373</v>
      </c>
      <c r="I17" s="126">
        <f t="shared" si="3"/>
        <v>0.98039215686274506</v>
      </c>
      <c r="J17" s="61">
        <v>15580.06</v>
      </c>
      <c r="K17" s="133">
        <f t="shared" si="4"/>
        <v>1.6400063157894735</v>
      </c>
    </row>
    <row r="18" spans="1:12" s="97" customFormat="1" ht="16.5" customHeight="1" x14ac:dyDescent="0.2">
      <c r="A18" s="17" t="s">
        <v>77</v>
      </c>
      <c r="B18" s="15">
        <v>46</v>
      </c>
      <c r="C18" s="32">
        <v>23</v>
      </c>
      <c r="D18" s="125">
        <f>IF(B18&gt;0,C18/B18,0)</f>
        <v>0.5</v>
      </c>
      <c r="E18" s="126">
        <f t="shared" si="2"/>
        <v>0.89285714285714279</v>
      </c>
      <c r="F18" s="32">
        <v>31</v>
      </c>
      <c r="G18" s="44">
        <v>15</v>
      </c>
      <c r="H18" s="129">
        <f t="shared" si="1"/>
        <v>0.4838709677419355</v>
      </c>
      <c r="I18" s="126">
        <f t="shared" si="3"/>
        <v>0.86405529953917048</v>
      </c>
      <c r="J18" s="61">
        <v>12636.35</v>
      </c>
      <c r="K18" s="133">
        <f t="shared" si="4"/>
        <v>1.3301421052631579</v>
      </c>
    </row>
    <row r="19" spans="1:12" s="97" customFormat="1" ht="16.5" customHeight="1" x14ac:dyDescent="0.2">
      <c r="A19" s="17" t="s">
        <v>78</v>
      </c>
      <c r="B19" s="15">
        <v>37</v>
      </c>
      <c r="C19" s="32">
        <v>14</v>
      </c>
      <c r="D19" s="125">
        <f t="shared" si="0"/>
        <v>0.3783783783783784</v>
      </c>
      <c r="E19" s="126">
        <f t="shared" si="2"/>
        <v>0.67567567567567566</v>
      </c>
      <c r="F19" s="32">
        <v>41</v>
      </c>
      <c r="G19" s="44">
        <v>15</v>
      </c>
      <c r="H19" s="129">
        <f t="shared" si="1"/>
        <v>0.36585365853658536</v>
      </c>
      <c r="I19" s="126">
        <f t="shared" si="3"/>
        <v>0.65331010452961669</v>
      </c>
      <c r="J19" s="61">
        <v>12329.215</v>
      </c>
      <c r="K19" s="133">
        <f t="shared" si="4"/>
        <v>1.2978121052631579</v>
      </c>
    </row>
    <row r="20" spans="1:12" s="97" customFormat="1" ht="16.5" customHeight="1" x14ac:dyDescent="0.2">
      <c r="A20" s="17" t="s">
        <v>56</v>
      </c>
      <c r="B20" s="15">
        <v>13</v>
      </c>
      <c r="C20" s="32">
        <v>8</v>
      </c>
      <c r="D20" s="125">
        <f t="shared" si="0"/>
        <v>0.61538461538461542</v>
      </c>
      <c r="E20" s="126">
        <f t="shared" si="2"/>
        <v>1.0989010989010988</v>
      </c>
      <c r="F20" s="32">
        <v>12</v>
      </c>
      <c r="G20" s="44">
        <v>6</v>
      </c>
      <c r="H20" s="129">
        <f t="shared" si="1"/>
        <v>0.5</v>
      </c>
      <c r="I20" s="126">
        <f t="shared" si="3"/>
        <v>0.89285714285714279</v>
      </c>
      <c r="J20" s="61">
        <v>13522.43</v>
      </c>
      <c r="K20" s="133">
        <f t="shared" si="4"/>
        <v>1.4234136842105263</v>
      </c>
    </row>
    <row r="21" spans="1:12" s="97" customFormat="1" ht="16.5" customHeight="1" thickBot="1" x14ac:dyDescent="0.25">
      <c r="A21" s="18" t="s">
        <v>57</v>
      </c>
      <c r="B21" s="19">
        <v>39</v>
      </c>
      <c r="C21" s="41">
        <v>26</v>
      </c>
      <c r="D21" s="127">
        <f t="shared" si="0"/>
        <v>0.66666666666666663</v>
      </c>
      <c r="E21" s="126">
        <f t="shared" si="2"/>
        <v>1.1904761904761902</v>
      </c>
      <c r="F21" s="34">
        <v>37</v>
      </c>
      <c r="G21" s="70">
        <v>21</v>
      </c>
      <c r="H21" s="130">
        <f t="shared" si="1"/>
        <v>0.56756756756756754</v>
      </c>
      <c r="I21" s="126">
        <f t="shared" si="3"/>
        <v>1.0135135135135134</v>
      </c>
      <c r="J21" s="95">
        <v>12366.755000000001</v>
      </c>
      <c r="K21" s="133">
        <f>(J21/9500)</f>
        <v>1.3017636842105265</v>
      </c>
    </row>
    <row r="22" spans="1:12" s="98" customFormat="1" ht="16.5" customHeight="1" thickBot="1" x14ac:dyDescent="0.25">
      <c r="A22" s="21" t="s">
        <v>79</v>
      </c>
      <c r="B22" s="22">
        <v>643</v>
      </c>
      <c r="C22" s="42">
        <v>344</v>
      </c>
      <c r="D22" s="128">
        <f t="shared" si="0"/>
        <v>0.53499222395023327</v>
      </c>
      <c r="E22" s="132">
        <f>D22/0.56</f>
        <v>0.95534325705398793</v>
      </c>
      <c r="F22" s="102">
        <v>616</v>
      </c>
      <c r="G22" s="42">
        <v>333</v>
      </c>
      <c r="H22" s="128">
        <f t="shared" si="1"/>
        <v>0.54058441558441561</v>
      </c>
      <c r="I22" s="132">
        <f>H22/0.56</f>
        <v>0.96532931354359919</v>
      </c>
      <c r="J22" s="103">
        <v>12127.82</v>
      </c>
      <c r="K22" s="134">
        <f>(J22/9500)</f>
        <v>1.2766126315789474</v>
      </c>
    </row>
    <row r="23" spans="1:12" s="98" customFormat="1" ht="16.5" customHeight="1" x14ac:dyDescent="0.2">
      <c r="A23" s="153" t="s">
        <v>89</v>
      </c>
      <c r="B23" s="154"/>
      <c r="C23" s="154"/>
      <c r="D23" s="154"/>
      <c r="E23" s="154"/>
      <c r="F23" s="154"/>
      <c r="G23" s="154"/>
      <c r="H23" s="154"/>
      <c r="I23" s="154"/>
      <c r="J23" s="154"/>
      <c r="K23" s="155"/>
      <c r="L23" s="101"/>
    </row>
    <row r="24" spans="1:12" s="99" customFormat="1" ht="123" customHeight="1" thickBot="1" x14ac:dyDescent="0.25">
      <c r="A24" s="15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51"/>
      <c r="C24" s="151"/>
      <c r="D24" s="151"/>
      <c r="E24" s="151"/>
      <c r="F24" s="151"/>
      <c r="G24" s="151"/>
      <c r="H24" s="151"/>
      <c r="I24" s="151"/>
      <c r="J24" s="151"/>
      <c r="K24" s="15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ignoredErrors>
    <ignoredError sqref="D10 D1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4"/>
  <sheetViews>
    <sheetView zoomScaleNormal="100" workbookViewId="0">
      <selection activeCell="I17" sqref="I17"/>
    </sheetView>
  </sheetViews>
  <sheetFormatPr defaultColWidth="9.140625" defaultRowHeight="12.75" x14ac:dyDescent="0.2"/>
  <cols>
    <col min="1" max="1" width="19.140625" style="24" customWidth="1"/>
    <col min="2" max="4" width="11.7109375" style="24" customWidth="1"/>
    <col min="5" max="5" width="10.85546875" style="24" customWidth="1"/>
    <col min="6" max="8" width="11.7109375" style="24" customWidth="1"/>
    <col min="9" max="9" width="10.85546875" style="24" customWidth="1"/>
    <col min="10" max="10" width="11.5703125" style="24" customWidth="1"/>
    <col min="11" max="11" width="10.85546875" style="24" customWidth="1"/>
    <col min="12" max="12" width="0" style="24" hidden="1" customWidth="1"/>
    <col min="13" max="16384" width="9.140625" style="24"/>
  </cols>
  <sheetData>
    <row r="1" spans="1:13" ht="20.100000000000001" customHeight="1" x14ac:dyDescent="0.2">
      <c r="A1" s="141" t="str">
        <f>'1- Populations in Cohort'!A1:N1</f>
        <v xml:space="preserve">TAB 10 - LABOR EXCHANGE PERFORMANCE SUMMARY </v>
      </c>
      <c r="B1" s="142"/>
      <c r="C1" s="142"/>
      <c r="D1" s="142"/>
      <c r="E1" s="142"/>
      <c r="F1" s="142"/>
      <c r="G1" s="142"/>
      <c r="H1" s="142"/>
      <c r="I1" s="142"/>
      <c r="J1" s="142"/>
      <c r="K1" s="143"/>
    </row>
    <row r="2" spans="1:13" ht="20.100000000000001" customHeight="1" thickBot="1" x14ac:dyDescent="0.25">
      <c r="A2" s="144" t="str">
        <f>'1- Populations in Cohort'!A2:N2</f>
        <v>FY26 QUARTER ENDING DECEMBER 31, 2025</v>
      </c>
      <c r="B2" s="145"/>
      <c r="C2" s="145"/>
      <c r="D2" s="145"/>
      <c r="E2" s="145"/>
      <c r="F2" s="145"/>
      <c r="G2" s="145"/>
      <c r="H2" s="145"/>
      <c r="I2" s="145"/>
      <c r="J2" s="145"/>
      <c r="K2" s="146"/>
    </row>
    <row r="3" spans="1:13" s="96" customFormat="1" ht="20.100000000000001" customHeight="1" thickBot="1" x14ac:dyDescent="0.25">
      <c r="A3" s="147" t="s">
        <v>85</v>
      </c>
      <c r="B3" s="148"/>
      <c r="C3" s="148"/>
      <c r="D3" s="148"/>
      <c r="E3" s="148"/>
      <c r="F3" s="148"/>
      <c r="G3" s="148"/>
      <c r="H3" s="148"/>
      <c r="I3" s="148"/>
      <c r="J3" s="148"/>
      <c r="K3" s="149"/>
      <c r="L3" s="123"/>
      <c r="M3" s="124"/>
    </row>
    <row r="4" spans="1:13" s="96" customFormat="1" x14ac:dyDescent="0.2">
      <c r="A4" s="45" t="s">
        <v>14</v>
      </c>
      <c r="B4" s="53" t="s">
        <v>15</v>
      </c>
      <c r="C4" s="46" t="s">
        <v>16</v>
      </c>
      <c r="D4" s="46" t="s">
        <v>17</v>
      </c>
      <c r="E4" s="47" t="s">
        <v>18</v>
      </c>
      <c r="F4" s="46" t="s">
        <v>60</v>
      </c>
      <c r="G4" s="46" t="s">
        <v>20</v>
      </c>
      <c r="H4" s="46" t="s">
        <v>61</v>
      </c>
      <c r="I4" s="46" t="s">
        <v>22</v>
      </c>
      <c r="J4" s="52" t="s">
        <v>62</v>
      </c>
      <c r="K4" s="48" t="s">
        <v>24</v>
      </c>
    </row>
    <row r="5" spans="1:13" s="97" customFormat="1" ht="39" thickBot="1" x14ac:dyDescent="0.25">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
      <c r="A6" s="38" t="s">
        <v>42</v>
      </c>
      <c r="B6" s="106">
        <v>1</v>
      </c>
      <c r="C6" s="107">
        <v>0</v>
      </c>
      <c r="D6" s="139">
        <f>IF(B6&gt;0,C6/B6,0)</f>
        <v>0</v>
      </c>
      <c r="E6" s="136">
        <f>D6/0.56</f>
        <v>0</v>
      </c>
      <c r="F6" s="107"/>
      <c r="G6" s="43"/>
      <c r="H6" s="139">
        <f>IF(F6&gt;0,G6/F6,0)</f>
        <v>0</v>
      </c>
      <c r="I6" s="136">
        <f>H6/0.56</f>
        <v>0</v>
      </c>
      <c r="J6" s="108">
        <v>0</v>
      </c>
      <c r="K6" s="138">
        <f>(J6/9500)</f>
        <v>0</v>
      </c>
    </row>
    <row r="7" spans="1:13" s="97" customFormat="1" ht="16.5" customHeight="1" x14ac:dyDescent="0.2">
      <c r="A7" s="17" t="s">
        <v>43</v>
      </c>
      <c r="B7" s="15">
        <v>31</v>
      </c>
      <c r="C7" s="32">
        <v>15</v>
      </c>
      <c r="D7" s="125">
        <f t="shared" ref="D7:D22" si="0">+C7/B7</f>
        <v>0.4838709677419355</v>
      </c>
      <c r="E7" s="126">
        <f>D7/0.56</f>
        <v>0.86405529953917048</v>
      </c>
      <c r="F7" s="32">
        <v>46</v>
      </c>
      <c r="G7" s="44">
        <v>33</v>
      </c>
      <c r="H7" s="129">
        <f t="shared" ref="H7:H22" si="1">+G7/F7</f>
        <v>0.71739130434782605</v>
      </c>
      <c r="I7" s="126">
        <f>H7/0.56</f>
        <v>1.2810559006211177</v>
      </c>
      <c r="J7" s="61">
        <v>8858.35</v>
      </c>
      <c r="K7" s="133">
        <f>(J7/9500)</f>
        <v>0.93245789473684215</v>
      </c>
    </row>
    <row r="8" spans="1:13" s="97" customFormat="1" ht="16.5" customHeight="1" x14ac:dyDescent="0.2">
      <c r="A8" s="17" t="s">
        <v>44</v>
      </c>
      <c r="B8" s="15">
        <v>5</v>
      </c>
      <c r="C8" s="32">
        <v>5</v>
      </c>
      <c r="D8" s="125">
        <f t="shared" si="0"/>
        <v>1</v>
      </c>
      <c r="E8" s="126">
        <f t="shared" ref="E8:E21" si="2">D8/0.56</f>
        <v>1.7857142857142856</v>
      </c>
      <c r="F8" s="32">
        <v>5</v>
      </c>
      <c r="G8" s="44">
        <v>4</v>
      </c>
      <c r="H8" s="129">
        <f>IF(F8&gt;0,G8/F8,0)</f>
        <v>0.8</v>
      </c>
      <c r="I8" s="126">
        <f t="shared" ref="I8:I21" si="3">H8/0.56</f>
        <v>1.4285714285714286</v>
      </c>
      <c r="J8" s="61">
        <v>11098.25</v>
      </c>
      <c r="K8" s="133">
        <f t="shared" ref="K8:K20" si="4">(J8/9500)</f>
        <v>1.1682368421052631</v>
      </c>
    </row>
    <row r="9" spans="1:13" s="97" customFormat="1" ht="16.5" customHeight="1" x14ac:dyDescent="0.2">
      <c r="A9" s="17" t="s">
        <v>45</v>
      </c>
      <c r="B9" s="15">
        <v>6</v>
      </c>
      <c r="C9" s="32">
        <v>4</v>
      </c>
      <c r="D9" s="125">
        <f t="shared" si="0"/>
        <v>0.66666666666666663</v>
      </c>
      <c r="E9" s="126">
        <f t="shared" si="2"/>
        <v>1.1904761904761902</v>
      </c>
      <c r="F9" s="32">
        <v>4</v>
      </c>
      <c r="G9" s="44">
        <v>2</v>
      </c>
      <c r="H9" s="129">
        <f t="shared" si="1"/>
        <v>0.5</v>
      </c>
      <c r="I9" s="126">
        <f t="shared" si="3"/>
        <v>0.89285714285714279</v>
      </c>
      <c r="J9" s="61">
        <v>7133.57</v>
      </c>
      <c r="K9" s="133">
        <f t="shared" si="4"/>
        <v>0.75090210526315782</v>
      </c>
    </row>
    <row r="10" spans="1:13" s="97" customFormat="1" ht="16.5" customHeight="1" x14ac:dyDescent="0.2">
      <c r="A10" s="17" t="s">
        <v>72</v>
      </c>
      <c r="B10" s="15">
        <v>17</v>
      </c>
      <c r="C10" s="32">
        <v>6</v>
      </c>
      <c r="D10" s="125">
        <f>IF(B10&gt;0,C10/B10,0)</f>
        <v>0.35294117647058826</v>
      </c>
      <c r="E10" s="126">
        <f t="shared" si="2"/>
        <v>0.63025210084033612</v>
      </c>
      <c r="F10" s="32">
        <v>18</v>
      </c>
      <c r="G10" s="44">
        <v>5</v>
      </c>
      <c r="H10" s="129">
        <f>IF(F10&gt;0,G10/F10,0)</f>
        <v>0.27777777777777779</v>
      </c>
      <c r="I10" s="126">
        <f t="shared" si="3"/>
        <v>0.49603174603174599</v>
      </c>
      <c r="J10" s="61">
        <v>8793.2099999999991</v>
      </c>
      <c r="K10" s="133">
        <f t="shared" si="4"/>
        <v>0.92560105263157888</v>
      </c>
    </row>
    <row r="11" spans="1:13" s="97" customFormat="1" ht="16.5" customHeight="1" x14ac:dyDescent="0.2">
      <c r="A11" s="17" t="s">
        <v>47</v>
      </c>
      <c r="B11" s="15">
        <v>40</v>
      </c>
      <c r="C11" s="32">
        <v>26</v>
      </c>
      <c r="D11" s="125">
        <f t="shared" si="0"/>
        <v>0.65</v>
      </c>
      <c r="E11" s="126">
        <f t="shared" si="2"/>
        <v>1.1607142857142856</v>
      </c>
      <c r="F11" s="32">
        <v>36</v>
      </c>
      <c r="G11" s="44">
        <v>23</v>
      </c>
      <c r="H11" s="129">
        <f t="shared" si="1"/>
        <v>0.63888888888888884</v>
      </c>
      <c r="I11" s="126">
        <f t="shared" si="3"/>
        <v>1.1408730158730156</v>
      </c>
      <c r="J11" s="61">
        <v>14225.02</v>
      </c>
      <c r="K11" s="133">
        <f t="shared" si="4"/>
        <v>1.4973705263157895</v>
      </c>
    </row>
    <row r="12" spans="1:13" s="97" customFormat="1" ht="16.5" customHeight="1" x14ac:dyDescent="0.2">
      <c r="A12" s="14" t="s">
        <v>73</v>
      </c>
      <c r="B12" s="15">
        <v>18</v>
      </c>
      <c r="C12" s="32">
        <v>11</v>
      </c>
      <c r="D12" s="125">
        <f t="shared" si="0"/>
        <v>0.61111111111111116</v>
      </c>
      <c r="E12" s="126">
        <f t="shared" si="2"/>
        <v>1.0912698412698412</v>
      </c>
      <c r="F12" s="32">
        <v>14</v>
      </c>
      <c r="G12" s="44">
        <v>8</v>
      </c>
      <c r="H12" s="129">
        <f>IF(F12&gt;0,G12/F12,0)</f>
        <v>0.5714285714285714</v>
      </c>
      <c r="I12" s="126">
        <f t="shared" si="3"/>
        <v>1.0204081632653059</v>
      </c>
      <c r="J12" s="61">
        <v>6880.6</v>
      </c>
      <c r="K12" s="133">
        <f t="shared" si="4"/>
        <v>0.7242736842105264</v>
      </c>
    </row>
    <row r="13" spans="1:13" s="97" customFormat="1" ht="16.5" customHeight="1" x14ac:dyDescent="0.2">
      <c r="A13" s="17" t="s">
        <v>74</v>
      </c>
      <c r="B13" s="15">
        <v>11</v>
      </c>
      <c r="C13" s="32">
        <v>4</v>
      </c>
      <c r="D13" s="125">
        <f t="shared" si="0"/>
        <v>0.36363636363636365</v>
      </c>
      <c r="E13" s="126">
        <f t="shared" si="2"/>
        <v>0.64935064935064934</v>
      </c>
      <c r="F13" s="32">
        <v>13</v>
      </c>
      <c r="G13" s="44">
        <v>8</v>
      </c>
      <c r="H13" s="129">
        <f t="shared" si="1"/>
        <v>0.61538461538461542</v>
      </c>
      <c r="I13" s="126">
        <f t="shared" si="3"/>
        <v>1.0989010989010988</v>
      </c>
      <c r="J13" s="61">
        <v>22332.995000000003</v>
      </c>
      <c r="K13" s="133">
        <f t="shared" si="4"/>
        <v>2.3508415789473687</v>
      </c>
    </row>
    <row r="14" spans="1:13" s="97" customFormat="1" ht="16.5" customHeight="1" x14ac:dyDescent="0.2">
      <c r="A14" s="17" t="s">
        <v>75</v>
      </c>
      <c r="B14" s="15">
        <v>30</v>
      </c>
      <c r="C14" s="32">
        <v>19</v>
      </c>
      <c r="D14" s="125">
        <f>IF(B14&gt;0,C14/B14,0)</f>
        <v>0.6333333333333333</v>
      </c>
      <c r="E14" s="126">
        <f t="shared" si="2"/>
        <v>1.1309523809523807</v>
      </c>
      <c r="F14" s="32">
        <v>31</v>
      </c>
      <c r="G14" s="44">
        <v>19</v>
      </c>
      <c r="H14" s="129">
        <f>IF(F14&gt;0,G14/F14,0)</f>
        <v>0.61290322580645162</v>
      </c>
      <c r="I14" s="126">
        <f t="shared" si="3"/>
        <v>1.0944700460829493</v>
      </c>
      <c r="J14" s="61">
        <v>11670.43</v>
      </c>
      <c r="K14" s="133">
        <f t="shared" si="4"/>
        <v>1.2284663157894737</v>
      </c>
    </row>
    <row r="15" spans="1:13" s="97" customFormat="1" ht="16.5" customHeight="1" x14ac:dyDescent="0.2">
      <c r="A15" s="17" t="s">
        <v>51</v>
      </c>
      <c r="B15" s="15">
        <v>11</v>
      </c>
      <c r="C15" s="32">
        <v>8</v>
      </c>
      <c r="D15" s="125">
        <f t="shared" si="0"/>
        <v>0.72727272727272729</v>
      </c>
      <c r="E15" s="126">
        <f t="shared" si="2"/>
        <v>1.2987012987012987</v>
      </c>
      <c r="F15" s="32">
        <v>7</v>
      </c>
      <c r="G15" s="44">
        <v>3</v>
      </c>
      <c r="H15" s="129">
        <f t="shared" si="1"/>
        <v>0.42857142857142855</v>
      </c>
      <c r="I15" s="126">
        <f t="shared" si="3"/>
        <v>0.76530612244897944</v>
      </c>
      <c r="J15" s="61">
        <v>8568.7000000000007</v>
      </c>
      <c r="K15" s="133">
        <f t="shared" si="4"/>
        <v>0.90196842105263164</v>
      </c>
    </row>
    <row r="16" spans="1:13" s="97" customFormat="1" ht="16.5" customHeight="1" x14ac:dyDescent="0.2">
      <c r="A16" s="17" t="s">
        <v>76</v>
      </c>
      <c r="B16" s="15">
        <v>15</v>
      </c>
      <c r="C16" s="32">
        <v>8</v>
      </c>
      <c r="D16" s="125">
        <f t="shared" si="0"/>
        <v>0.53333333333333333</v>
      </c>
      <c r="E16" s="126">
        <f t="shared" si="2"/>
        <v>0.95238095238095233</v>
      </c>
      <c r="F16" s="32">
        <v>14</v>
      </c>
      <c r="G16" s="44">
        <v>5</v>
      </c>
      <c r="H16" s="129">
        <f>IF(F16&gt;0,G16/F16,0)</f>
        <v>0.35714285714285715</v>
      </c>
      <c r="I16" s="126">
        <f t="shared" si="3"/>
        <v>0.63775510204081631</v>
      </c>
      <c r="J16" s="61">
        <v>8862.0450000000001</v>
      </c>
      <c r="K16" s="133">
        <f t="shared" si="4"/>
        <v>0.93284684210526314</v>
      </c>
    </row>
    <row r="17" spans="1:12" s="97" customFormat="1" ht="16.5" customHeight="1" x14ac:dyDescent="0.2">
      <c r="A17" s="17" t="s">
        <v>53</v>
      </c>
      <c r="B17" s="15">
        <v>24</v>
      </c>
      <c r="C17" s="32">
        <v>14</v>
      </c>
      <c r="D17" s="125">
        <f>IF(B17&gt;0,C17/B17,0)</f>
        <v>0.58333333333333337</v>
      </c>
      <c r="E17" s="126">
        <f t="shared" si="2"/>
        <v>1.0416666666666667</v>
      </c>
      <c r="F17" s="32">
        <v>27</v>
      </c>
      <c r="G17" s="44">
        <v>16</v>
      </c>
      <c r="H17" s="129">
        <f>IF(F17&gt;0,G17/F17,0)</f>
        <v>0.59259259259259256</v>
      </c>
      <c r="I17" s="126">
        <f t="shared" si="3"/>
        <v>1.0582010582010581</v>
      </c>
      <c r="J17" s="61">
        <v>15204.564999999999</v>
      </c>
      <c r="K17" s="133">
        <f t="shared" si="4"/>
        <v>1.6004805263157893</v>
      </c>
    </row>
    <row r="18" spans="1:12" s="97" customFormat="1" ht="16.5" customHeight="1" x14ac:dyDescent="0.2">
      <c r="A18" s="17" t="s">
        <v>77</v>
      </c>
      <c r="B18" s="15">
        <v>21</v>
      </c>
      <c r="C18" s="32">
        <v>11</v>
      </c>
      <c r="D18" s="125">
        <f>IF(B18&gt;0,C18/B18,0)</f>
        <v>0.52380952380952384</v>
      </c>
      <c r="E18" s="126">
        <f t="shared" si="2"/>
        <v>0.93537414965986387</v>
      </c>
      <c r="F18" s="32">
        <v>4</v>
      </c>
      <c r="G18" s="44">
        <v>1</v>
      </c>
      <c r="H18" s="129">
        <f>IF(F18&gt;0,G18/F18,0)</f>
        <v>0.25</v>
      </c>
      <c r="I18" s="126">
        <f t="shared" si="3"/>
        <v>0.4464285714285714</v>
      </c>
      <c r="J18" s="61">
        <v>14197.01</v>
      </c>
      <c r="K18" s="133">
        <f t="shared" si="4"/>
        <v>1.4944221052631579</v>
      </c>
    </row>
    <row r="19" spans="1:12" s="97" customFormat="1" ht="16.5" customHeight="1" x14ac:dyDescent="0.2">
      <c r="A19" s="17" t="s">
        <v>78</v>
      </c>
      <c r="B19" s="15">
        <v>19</v>
      </c>
      <c r="C19" s="32">
        <v>8</v>
      </c>
      <c r="D19" s="125">
        <f t="shared" si="0"/>
        <v>0.42105263157894735</v>
      </c>
      <c r="E19" s="126">
        <f t="shared" si="2"/>
        <v>0.75187969924812015</v>
      </c>
      <c r="F19" s="32">
        <v>18</v>
      </c>
      <c r="G19" s="44">
        <v>8</v>
      </c>
      <c r="H19" s="129">
        <f t="shared" si="1"/>
        <v>0.44444444444444442</v>
      </c>
      <c r="I19" s="126">
        <f t="shared" si="3"/>
        <v>0.7936507936507935</v>
      </c>
      <c r="J19" s="61">
        <v>14516.564999999999</v>
      </c>
      <c r="K19" s="133">
        <f t="shared" si="4"/>
        <v>1.5280594736842104</v>
      </c>
    </row>
    <row r="20" spans="1:12" s="97" customFormat="1" ht="16.5" customHeight="1" x14ac:dyDescent="0.2">
      <c r="A20" s="17" t="s">
        <v>56</v>
      </c>
      <c r="B20" s="15">
        <v>1</v>
      </c>
      <c r="C20" s="32">
        <v>1</v>
      </c>
      <c r="D20" s="125">
        <f t="shared" si="0"/>
        <v>1</v>
      </c>
      <c r="E20" s="126">
        <f t="shared" si="2"/>
        <v>1.7857142857142856</v>
      </c>
      <c r="F20" s="32">
        <v>4</v>
      </c>
      <c r="G20" s="44">
        <v>1</v>
      </c>
      <c r="H20" s="129">
        <f t="shared" si="1"/>
        <v>0.25</v>
      </c>
      <c r="I20" s="126">
        <f t="shared" si="3"/>
        <v>0.4464285714285714</v>
      </c>
      <c r="J20" s="61">
        <v>10403.85</v>
      </c>
      <c r="K20" s="133">
        <f t="shared" si="4"/>
        <v>1.095142105263158</v>
      </c>
    </row>
    <row r="21" spans="1:12" s="97" customFormat="1" ht="16.5" customHeight="1" thickBot="1" x14ac:dyDescent="0.25">
      <c r="A21" s="18" t="s">
        <v>57</v>
      </c>
      <c r="B21" s="19">
        <v>9</v>
      </c>
      <c r="C21" s="41">
        <v>6</v>
      </c>
      <c r="D21" s="127">
        <f t="shared" si="0"/>
        <v>0.66666666666666663</v>
      </c>
      <c r="E21" s="126">
        <f t="shared" si="2"/>
        <v>1.1904761904761902</v>
      </c>
      <c r="F21" s="34">
        <v>10</v>
      </c>
      <c r="G21" s="70">
        <v>4</v>
      </c>
      <c r="H21" s="130">
        <f t="shared" si="1"/>
        <v>0.4</v>
      </c>
      <c r="I21" s="126">
        <f t="shared" si="3"/>
        <v>0.7142857142857143</v>
      </c>
      <c r="J21" s="95">
        <v>17611.489999999998</v>
      </c>
      <c r="K21" s="133">
        <f>(J21/9500)</f>
        <v>1.8538410526315787</v>
      </c>
    </row>
    <row r="22" spans="1:12" s="98" customFormat="1" ht="16.5" customHeight="1" thickBot="1" x14ac:dyDescent="0.25">
      <c r="A22" s="21" t="s">
        <v>79</v>
      </c>
      <c r="B22" s="22">
        <v>259</v>
      </c>
      <c r="C22" s="42">
        <v>146</v>
      </c>
      <c r="D22" s="128">
        <f t="shared" si="0"/>
        <v>0.56370656370656369</v>
      </c>
      <c r="E22" s="132">
        <f>D22/0.56</f>
        <v>1.0066188637617208</v>
      </c>
      <c r="F22" s="102">
        <v>251</v>
      </c>
      <c r="G22" s="42">
        <v>140</v>
      </c>
      <c r="H22" s="128">
        <f t="shared" si="1"/>
        <v>0.55776892430278879</v>
      </c>
      <c r="I22" s="132">
        <f>H22/0.56</f>
        <v>0.99601593625497986</v>
      </c>
      <c r="J22" s="103">
        <v>11745.9</v>
      </c>
      <c r="K22" s="134">
        <f>(J22/9500)</f>
        <v>1.2364105263157894</v>
      </c>
    </row>
    <row r="23" spans="1:12" s="98" customFormat="1" ht="16.5" customHeight="1" x14ac:dyDescent="0.2">
      <c r="A23" s="153" t="s">
        <v>89</v>
      </c>
      <c r="B23" s="154"/>
      <c r="C23" s="154"/>
      <c r="D23" s="154"/>
      <c r="E23" s="154"/>
      <c r="F23" s="154"/>
      <c r="G23" s="154"/>
      <c r="H23" s="154"/>
      <c r="I23" s="154"/>
      <c r="J23" s="154"/>
      <c r="K23" s="155"/>
      <c r="L23" s="101"/>
    </row>
    <row r="24" spans="1:12" s="99" customFormat="1" ht="123" customHeight="1" thickBot="1" x14ac:dyDescent="0.25">
      <c r="A24" s="15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51"/>
      <c r="C24" s="151"/>
      <c r="D24" s="151"/>
      <c r="E24" s="151"/>
      <c r="F24" s="151"/>
      <c r="G24" s="151"/>
      <c r="H24" s="151"/>
      <c r="I24" s="151"/>
      <c r="J24" s="151"/>
      <c r="K24" s="152"/>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ignoredErrors>
    <ignoredError sqref="D10 D14 H7:H15"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4"/>
  <sheetViews>
    <sheetView zoomScaleNormal="100" workbookViewId="0">
      <selection activeCell="G6" sqref="G6:G22"/>
    </sheetView>
  </sheetViews>
  <sheetFormatPr defaultColWidth="9.140625" defaultRowHeight="12.75" x14ac:dyDescent="0.2"/>
  <cols>
    <col min="1" max="1" width="19.140625" style="24" customWidth="1"/>
    <col min="2" max="4" width="11.7109375" style="24" customWidth="1"/>
    <col min="5" max="5" width="10.85546875" style="24" customWidth="1"/>
    <col min="6" max="8" width="11.7109375" style="24" customWidth="1"/>
    <col min="9" max="9" width="10.85546875" style="24" customWidth="1"/>
    <col min="10" max="10" width="11.5703125" style="24" customWidth="1"/>
    <col min="11" max="11" width="10.85546875" style="24" customWidth="1"/>
    <col min="12" max="12" width="0" style="24" hidden="1" customWidth="1"/>
    <col min="13" max="16384" width="9.140625" style="24"/>
  </cols>
  <sheetData>
    <row r="1" spans="1:13" ht="20.100000000000001" customHeight="1" x14ac:dyDescent="0.2">
      <c r="A1" s="141" t="str">
        <f>'1- Populations in Cohort'!A1:N1</f>
        <v xml:space="preserve">TAB 10 - LABOR EXCHANGE PERFORMANCE SUMMARY </v>
      </c>
      <c r="B1" s="142"/>
      <c r="C1" s="142"/>
      <c r="D1" s="142"/>
      <c r="E1" s="142"/>
      <c r="F1" s="142"/>
      <c r="G1" s="142"/>
      <c r="H1" s="142"/>
      <c r="I1" s="142"/>
      <c r="J1" s="142"/>
      <c r="K1" s="143"/>
    </row>
    <row r="2" spans="1:13" ht="20.100000000000001" customHeight="1" thickBot="1" x14ac:dyDescent="0.25">
      <c r="A2" s="144" t="str">
        <f>'1- Populations in Cohort'!A2:N2</f>
        <v>FY26 QUARTER ENDING DECEMBER 31, 2025</v>
      </c>
      <c r="B2" s="145"/>
      <c r="C2" s="145"/>
      <c r="D2" s="145"/>
      <c r="E2" s="145"/>
      <c r="F2" s="145"/>
      <c r="G2" s="145"/>
      <c r="H2" s="145"/>
      <c r="I2" s="145"/>
      <c r="J2" s="145"/>
      <c r="K2" s="146"/>
    </row>
    <row r="3" spans="1:13" s="96" customFormat="1" ht="20.100000000000001" customHeight="1" thickBot="1" x14ac:dyDescent="0.25">
      <c r="A3" s="147" t="s">
        <v>86</v>
      </c>
      <c r="B3" s="148"/>
      <c r="C3" s="148"/>
      <c r="D3" s="148"/>
      <c r="E3" s="148"/>
      <c r="F3" s="148"/>
      <c r="G3" s="148"/>
      <c r="H3" s="148"/>
      <c r="I3" s="148"/>
      <c r="J3" s="148"/>
      <c r="K3" s="149"/>
      <c r="L3" s="123"/>
      <c r="M3" s="124"/>
    </row>
    <row r="4" spans="1:13" s="96" customFormat="1" x14ac:dyDescent="0.2">
      <c r="A4" s="45" t="s">
        <v>14</v>
      </c>
      <c r="B4" s="53" t="s">
        <v>15</v>
      </c>
      <c r="C4" s="46" t="s">
        <v>16</v>
      </c>
      <c r="D4" s="46" t="s">
        <v>17</v>
      </c>
      <c r="E4" s="47" t="s">
        <v>18</v>
      </c>
      <c r="F4" s="46" t="s">
        <v>60</v>
      </c>
      <c r="G4" s="46" t="s">
        <v>20</v>
      </c>
      <c r="H4" s="46" t="s">
        <v>61</v>
      </c>
      <c r="I4" s="46" t="s">
        <v>22</v>
      </c>
      <c r="J4" s="52" t="s">
        <v>62</v>
      </c>
      <c r="K4" s="48" t="s">
        <v>24</v>
      </c>
    </row>
    <row r="5" spans="1:13" s="97" customFormat="1" ht="39" thickBot="1" x14ac:dyDescent="0.25">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
      <c r="A6" s="38" t="s">
        <v>42</v>
      </c>
      <c r="B6" s="106">
        <v>12</v>
      </c>
      <c r="C6" s="107">
        <v>6</v>
      </c>
      <c r="D6" s="135">
        <f>+C6/B6</f>
        <v>0.5</v>
      </c>
      <c r="E6" s="136">
        <f>D6/0.56</f>
        <v>0.89285714285714279</v>
      </c>
      <c r="F6" s="107">
        <v>3</v>
      </c>
      <c r="G6" s="43">
        <v>2</v>
      </c>
      <c r="H6" s="137">
        <f>+G6/F6</f>
        <v>0.66666666666666663</v>
      </c>
      <c r="I6" s="136">
        <f>H6/0.56</f>
        <v>1.1904761904761902</v>
      </c>
      <c r="J6" s="108">
        <v>8228.0650000000005</v>
      </c>
      <c r="K6" s="138">
        <f>(J6/9500)</f>
        <v>0.86611210526315796</v>
      </c>
    </row>
    <row r="7" spans="1:13" s="97" customFormat="1" ht="16.5" customHeight="1" x14ac:dyDescent="0.2">
      <c r="A7" s="17" t="s">
        <v>43</v>
      </c>
      <c r="B7" s="15">
        <v>39</v>
      </c>
      <c r="C7" s="32">
        <v>19</v>
      </c>
      <c r="D7" s="125">
        <f t="shared" ref="D7:D22" si="0">+C7/B7</f>
        <v>0.48717948717948717</v>
      </c>
      <c r="E7" s="126">
        <f>D7/0.56</f>
        <v>0.86996336996336987</v>
      </c>
      <c r="F7" s="32">
        <v>52</v>
      </c>
      <c r="G7" s="44">
        <v>34</v>
      </c>
      <c r="H7" s="129">
        <f t="shared" ref="H7:H22" si="1">+G7/F7</f>
        <v>0.65384615384615385</v>
      </c>
      <c r="I7" s="126">
        <f>H7/0.56</f>
        <v>1.1675824175824174</v>
      </c>
      <c r="J7" s="61">
        <v>8865.4500000000007</v>
      </c>
      <c r="K7" s="133">
        <f>(J7/9500)</f>
        <v>0.93320526315789476</v>
      </c>
    </row>
    <row r="8" spans="1:13" s="97" customFormat="1" ht="16.5" customHeight="1" x14ac:dyDescent="0.2">
      <c r="A8" s="17" t="s">
        <v>44</v>
      </c>
      <c r="B8" s="15">
        <v>9</v>
      </c>
      <c r="C8" s="32">
        <v>8</v>
      </c>
      <c r="D8" s="125">
        <f t="shared" si="0"/>
        <v>0.88888888888888884</v>
      </c>
      <c r="E8" s="126">
        <f t="shared" ref="E8:E22" si="2">D8/0.56</f>
        <v>1.587301587301587</v>
      </c>
      <c r="F8" s="32">
        <v>8</v>
      </c>
      <c r="G8" s="44">
        <v>7</v>
      </c>
      <c r="H8" s="129">
        <f t="shared" si="1"/>
        <v>0.875</v>
      </c>
      <c r="I8" s="126">
        <f t="shared" ref="I8:I22" si="3">H8/0.56</f>
        <v>1.5624999999999998</v>
      </c>
      <c r="J8" s="61">
        <v>12648.355</v>
      </c>
      <c r="K8" s="133">
        <f t="shared" ref="K8:K20" si="4">(J8/9500)</f>
        <v>1.3314057894736842</v>
      </c>
    </row>
    <row r="9" spans="1:13" s="97" customFormat="1" ht="16.5" customHeight="1" x14ac:dyDescent="0.2">
      <c r="A9" s="17" t="s">
        <v>45</v>
      </c>
      <c r="B9" s="15">
        <v>9</v>
      </c>
      <c r="C9" s="32">
        <v>7</v>
      </c>
      <c r="D9" s="125">
        <f t="shared" si="0"/>
        <v>0.77777777777777779</v>
      </c>
      <c r="E9" s="126">
        <f t="shared" si="2"/>
        <v>1.3888888888888888</v>
      </c>
      <c r="F9" s="32">
        <v>9</v>
      </c>
      <c r="G9" s="44">
        <v>5</v>
      </c>
      <c r="H9" s="129">
        <f t="shared" si="1"/>
        <v>0.55555555555555558</v>
      </c>
      <c r="I9" s="126">
        <f t="shared" si="3"/>
        <v>0.99206349206349198</v>
      </c>
      <c r="J9" s="61">
        <v>7715.46</v>
      </c>
      <c r="K9" s="133">
        <f t="shared" si="4"/>
        <v>0.81215368421052636</v>
      </c>
    </row>
    <row r="10" spans="1:13" s="97" customFormat="1" ht="16.5" customHeight="1" x14ac:dyDescent="0.2">
      <c r="A10" s="17" t="s">
        <v>72</v>
      </c>
      <c r="B10" s="15">
        <v>39</v>
      </c>
      <c r="C10" s="32">
        <v>17</v>
      </c>
      <c r="D10" s="125">
        <f>IF(B10&gt;0,C10/B10,0)</f>
        <v>0.4358974358974359</v>
      </c>
      <c r="E10" s="126">
        <f t="shared" si="2"/>
        <v>0.77838827838827829</v>
      </c>
      <c r="F10" s="32">
        <v>47</v>
      </c>
      <c r="G10" s="44">
        <v>21</v>
      </c>
      <c r="H10" s="129">
        <f>IF(F10&gt;0,G10/F10,0)</f>
        <v>0.44680851063829785</v>
      </c>
      <c r="I10" s="126">
        <f t="shared" si="3"/>
        <v>0.79787234042553179</v>
      </c>
      <c r="J10" s="61">
        <v>7927.5</v>
      </c>
      <c r="K10" s="133">
        <f t="shared" si="4"/>
        <v>0.83447368421052637</v>
      </c>
    </row>
    <row r="11" spans="1:13" s="97" customFormat="1" ht="16.5" customHeight="1" x14ac:dyDescent="0.2">
      <c r="A11" s="17" t="s">
        <v>47</v>
      </c>
      <c r="B11" s="15">
        <v>72</v>
      </c>
      <c r="C11" s="32">
        <v>44</v>
      </c>
      <c r="D11" s="125">
        <f t="shared" si="0"/>
        <v>0.61111111111111116</v>
      </c>
      <c r="E11" s="126">
        <f t="shared" si="2"/>
        <v>1.0912698412698412</v>
      </c>
      <c r="F11" s="32">
        <v>69</v>
      </c>
      <c r="G11" s="44">
        <v>41</v>
      </c>
      <c r="H11" s="129">
        <f t="shared" si="1"/>
        <v>0.59420289855072461</v>
      </c>
      <c r="I11" s="126">
        <f t="shared" si="3"/>
        <v>1.0610766045548652</v>
      </c>
      <c r="J11" s="61">
        <v>11571.654999999999</v>
      </c>
      <c r="K11" s="133">
        <f t="shared" si="4"/>
        <v>1.218068947368421</v>
      </c>
    </row>
    <row r="12" spans="1:13" s="97" customFormat="1" ht="16.5" customHeight="1" x14ac:dyDescent="0.2">
      <c r="A12" s="14" t="s">
        <v>73</v>
      </c>
      <c r="B12" s="15">
        <v>42</v>
      </c>
      <c r="C12" s="32">
        <v>22</v>
      </c>
      <c r="D12" s="125">
        <f t="shared" si="0"/>
        <v>0.52380952380952384</v>
      </c>
      <c r="E12" s="126">
        <f t="shared" si="2"/>
        <v>0.93537414965986387</v>
      </c>
      <c r="F12" s="32">
        <v>29</v>
      </c>
      <c r="G12" s="44">
        <v>14</v>
      </c>
      <c r="H12" s="129">
        <f t="shared" si="1"/>
        <v>0.48275862068965519</v>
      </c>
      <c r="I12" s="126">
        <f t="shared" si="3"/>
        <v>0.86206896551724133</v>
      </c>
      <c r="J12" s="61">
        <v>6680.3</v>
      </c>
      <c r="K12" s="133">
        <f t="shared" si="4"/>
        <v>0.70318947368421059</v>
      </c>
    </row>
    <row r="13" spans="1:13" s="97" customFormat="1" ht="16.5" customHeight="1" x14ac:dyDescent="0.2">
      <c r="A13" s="17" t="s">
        <v>74</v>
      </c>
      <c r="B13" s="15">
        <v>18</v>
      </c>
      <c r="C13" s="32">
        <v>8</v>
      </c>
      <c r="D13" s="125">
        <f t="shared" si="0"/>
        <v>0.44444444444444442</v>
      </c>
      <c r="E13" s="126">
        <f t="shared" si="2"/>
        <v>0.7936507936507935</v>
      </c>
      <c r="F13" s="32">
        <v>16</v>
      </c>
      <c r="G13" s="44">
        <v>8</v>
      </c>
      <c r="H13" s="129">
        <f t="shared" si="1"/>
        <v>0.5</v>
      </c>
      <c r="I13" s="126">
        <f t="shared" si="3"/>
        <v>0.89285714285714279</v>
      </c>
      <c r="J13" s="61">
        <v>10110.42</v>
      </c>
      <c r="K13" s="133">
        <f t="shared" si="4"/>
        <v>1.0642547368421054</v>
      </c>
    </row>
    <row r="14" spans="1:13" s="97" customFormat="1" ht="16.5" customHeight="1" x14ac:dyDescent="0.2">
      <c r="A14" s="17" t="s">
        <v>75</v>
      </c>
      <c r="B14" s="15">
        <v>67</v>
      </c>
      <c r="C14" s="32">
        <v>41</v>
      </c>
      <c r="D14" s="125">
        <f>IF(B14&gt;0,C14/B14,0)</f>
        <v>0.61194029850746268</v>
      </c>
      <c r="E14" s="126">
        <f t="shared" si="2"/>
        <v>1.0927505330490404</v>
      </c>
      <c r="F14" s="32">
        <v>69</v>
      </c>
      <c r="G14" s="44">
        <v>39</v>
      </c>
      <c r="H14" s="129">
        <f>IF(F14&gt;0,G14/F14,0)</f>
        <v>0.56521739130434778</v>
      </c>
      <c r="I14" s="126">
        <f t="shared" si="3"/>
        <v>1.0093167701863353</v>
      </c>
      <c r="J14" s="61">
        <v>9814.66</v>
      </c>
      <c r="K14" s="133">
        <f t="shared" si="4"/>
        <v>1.0331221052631578</v>
      </c>
    </row>
    <row r="15" spans="1:13" s="97" customFormat="1" ht="16.5" customHeight="1" x14ac:dyDescent="0.2">
      <c r="A15" s="17" t="s">
        <v>51</v>
      </c>
      <c r="B15" s="15">
        <v>35</v>
      </c>
      <c r="C15" s="32">
        <v>22</v>
      </c>
      <c r="D15" s="125">
        <f t="shared" si="0"/>
        <v>0.62857142857142856</v>
      </c>
      <c r="E15" s="126">
        <f t="shared" si="2"/>
        <v>1.1224489795918366</v>
      </c>
      <c r="F15" s="32">
        <v>29</v>
      </c>
      <c r="G15" s="44">
        <v>18</v>
      </c>
      <c r="H15" s="129">
        <f t="shared" si="1"/>
        <v>0.62068965517241381</v>
      </c>
      <c r="I15" s="126">
        <f t="shared" si="3"/>
        <v>1.1083743842364531</v>
      </c>
      <c r="J15" s="61">
        <v>7037.76</v>
      </c>
      <c r="K15" s="133">
        <f t="shared" si="4"/>
        <v>0.74081684210526322</v>
      </c>
    </row>
    <row r="16" spans="1:13" s="97" customFormat="1" ht="16.5" customHeight="1" x14ac:dyDescent="0.2">
      <c r="A16" s="17" t="s">
        <v>76</v>
      </c>
      <c r="B16" s="15">
        <v>22</v>
      </c>
      <c r="C16" s="32">
        <v>11</v>
      </c>
      <c r="D16" s="125">
        <f t="shared" si="0"/>
        <v>0.5</v>
      </c>
      <c r="E16" s="126">
        <f t="shared" si="2"/>
        <v>0.89285714285714279</v>
      </c>
      <c r="F16" s="32">
        <v>22</v>
      </c>
      <c r="G16" s="44">
        <v>9</v>
      </c>
      <c r="H16" s="129">
        <f t="shared" si="1"/>
        <v>0.40909090909090912</v>
      </c>
      <c r="I16" s="126">
        <f t="shared" si="3"/>
        <v>0.73051948051948046</v>
      </c>
      <c r="J16" s="61">
        <v>7724.09</v>
      </c>
      <c r="K16" s="133">
        <f t="shared" si="4"/>
        <v>0.81306210526315792</v>
      </c>
    </row>
    <row r="17" spans="1:12" s="97" customFormat="1" ht="16.5" customHeight="1" x14ac:dyDescent="0.2">
      <c r="A17" s="17" t="s">
        <v>53</v>
      </c>
      <c r="B17" s="15">
        <v>76</v>
      </c>
      <c r="C17" s="32">
        <v>39</v>
      </c>
      <c r="D17" s="125">
        <f t="shared" si="0"/>
        <v>0.51315789473684215</v>
      </c>
      <c r="E17" s="126">
        <f t="shared" si="2"/>
        <v>0.91635338345864659</v>
      </c>
      <c r="F17" s="32">
        <v>66</v>
      </c>
      <c r="G17" s="44">
        <v>35</v>
      </c>
      <c r="H17" s="129">
        <f t="shared" si="1"/>
        <v>0.53030303030303028</v>
      </c>
      <c r="I17" s="126">
        <f t="shared" si="3"/>
        <v>0.94696969696969679</v>
      </c>
      <c r="J17" s="61">
        <v>13022.1</v>
      </c>
      <c r="K17" s="133">
        <f t="shared" si="4"/>
        <v>1.3707473684210527</v>
      </c>
    </row>
    <row r="18" spans="1:12" s="97" customFormat="1" ht="16.5" customHeight="1" x14ac:dyDescent="0.2">
      <c r="A18" s="17" t="s">
        <v>77</v>
      </c>
      <c r="B18" s="15">
        <v>34</v>
      </c>
      <c r="C18" s="32">
        <v>18</v>
      </c>
      <c r="D18" s="125">
        <f>IF(B18&gt;0,C18/B18,0)</f>
        <v>0.52941176470588236</v>
      </c>
      <c r="E18" s="126">
        <f t="shared" si="2"/>
        <v>0.94537815126050417</v>
      </c>
      <c r="F18" s="32">
        <v>15</v>
      </c>
      <c r="G18" s="44">
        <v>8</v>
      </c>
      <c r="H18" s="129">
        <f>IF(F18&gt;0,G18/F18,0)</f>
        <v>0.53333333333333333</v>
      </c>
      <c r="I18" s="126">
        <f t="shared" si="3"/>
        <v>0.95238095238095233</v>
      </c>
      <c r="J18" s="61">
        <v>11040.154999999999</v>
      </c>
      <c r="K18" s="133">
        <f t="shared" si="4"/>
        <v>1.1621215789473682</v>
      </c>
    </row>
    <row r="19" spans="1:12" s="97" customFormat="1" ht="16.5" customHeight="1" x14ac:dyDescent="0.2">
      <c r="A19" s="17" t="s">
        <v>78</v>
      </c>
      <c r="B19" s="15">
        <v>34</v>
      </c>
      <c r="C19" s="32">
        <v>20</v>
      </c>
      <c r="D19" s="125">
        <f t="shared" si="0"/>
        <v>0.58823529411764708</v>
      </c>
      <c r="E19" s="126">
        <f t="shared" si="2"/>
        <v>1.0504201680672269</v>
      </c>
      <c r="F19" s="32">
        <v>33</v>
      </c>
      <c r="G19" s="44">
        <v>21</v>
      </c>
      <c r="H19" s="129">
        <f t="shared" si="1"/>
        <v>0.63636363636363635</v>
      </c>
      <c r="I19" s="126">
        <f t="shared" si="3"/>
        <v>1.1363636363636362</v>
      </c>
      <c r="J19" s="61">
        <v>13300.184999999999</v>
      </c>
      <c r="K19" s="133">
        <f t="shared" si="4"/>
        <v>1.4000194736842104</v>
      </c>
    </row>
    <row r="20" spans="1:12" s="97" customFormat="1" ht="16.5" customHeight="1" x14ac:dyDescent="0.2">
      <c r="A20" s="17" t="s">
        <v>56</v>
      </c>
      <c r="B20" s="15">
        <v>12</v>
      </c>
      <c r="C20" s="32">
        <v>4</v>
      </c>
      <c r="D20" s="125">
        <f t="shared" si="0"/>
        <v>0.33333333333333331</v>
      </c>
      <c r="E20" s="126">
        <f t="shared" si="2"/>
        <v>0.59523809523809512</v>
      </c>
      <c r="F20" s="32">
        <v>18</v>
      </c>
      <c r="G20" s="44">
        <v>5</v>
      </c>
      <c r="H20" s="129">
        <f t="shared" si="1"/>
        <v>0.27777777777777779</v>
      </c>
      <c r="I20" s="126">
        <f t="shared" si="3"/>
        <v>0.49603174603174599</v>
      </c>
      <c r="J20" s="61">
        <v>13040.075000000001</v>
      </c>
      <c r="K20" s="133">
        <f t="shared" si="4"/>
        <v>1.3726394736842107</v>
      </c>
    </row>
    <row r="21" spans="1:12" s="97" customFormat="1" ht="16.5" customHeight="1" thickBot="1" x14ac:dyDescent="0.25">
      <c r="A21" s="18" t="s">
        <v>57</v>
      </c>
      <c r="B21" s="19">
        <v>22</v>
      </c>
      <c r="C21" s="41">
        <v>14</v>
      </c>
      <c r="D21" s="127">
        <f t="shared" si="0"/>
        <v>0.63636363636363635</v>
      </c>
      <c r="E21" s="131">
        <f t="shared" si="2"/>
        <v>1.1363636363636362</v>
      </c>
      <c r="F21" s="34">
        <v>20</v>
      </c>
      <c r="G21" s="70">
        <v>9</v>
      </c>
      <c r="H21" s="130">
        <f t="shared" si="1"/>
        <v>0.45</v>
      </c>
      <c r="I21" s="131">
        <f t="shared" si="3"/>
        <v>0.80357142857142849</v>
      </c>
      <c r="J21" s="95">
        <v>12854.470000000001</v>
      </c>
      <c r="K21" s="140">
        <f>(J21/9500)</f>
        <v>1.353102105263158</v>
      </c>
    </row>
    <row r="22" spans="1:12" s="98" customFormat="1" ht="16.5" customHeight="1" thickBot="1" x14ac:dyDescent="0.25">
      <c r="A22" s="21" t="s">
        <v>79</v>
      </c>
      <c r="B22" s="22">
        <v>542</v>
      </c>
      <c r="C22" s="42">
        <v>300</v>
      </c>
      <c r="D22" s="128">
        <f t="shared" si="0"/>
        <v>0.55350553505535061</v>
      </c>
      <c r="E22" s="132">
        <f t="shared" si="2"/>
        <v>0.98840274117026883</v>
      </c>
      <c r="F22" s="102">
        <v>505</v>
      </c>
      <c r="G22" s="42">
        <v>276</v>
      </c>
      <c r="H22" s="128">
        <f t="shared" si="1"/>
        <v>0.54653465346534658</v>
      </c>
      <c r="I22" s="132">
        <f t="shared" si="3"/>
        <v>0.9759547383309759</v>
      </c>
      <c r="J22" s="103">
        <v>10070.365</v>
      </c>
      <c r="K22" s="134">
        <f>(J22/9500)</f>
        <v>1.0600384210526315</v>
      </c>
    </row>
    <row r="23" spans="1:12" s="98" customFormat="1" ht="16.5" customHeight="1" x14ac:dyDescent="0.2">
      <c r="A23" s="153" t="s">
        <v>90</v>
      </c>
      <c r="B23" s="154"/>
      <c r="C23" s="154"/>
      <c r="D23" s="154"/>
      <c r="E23" s="154"/>
      <c r="F23" s="154"/>
      <c r="G23" s="154"/>
      <c r="H23" s="154"/>
      <c r="I23" s="154"/>
      <c r="J23" s="154"/>
      <c r="K23" s="155"/>
      <c r="L23" s="101"/>
    </row>
    <row r="24" spans="1:12" s="99" customFormat="1" ht="123" customHeight="1" thickBot="1" x14ac:dyDescent="0.25">
      <c r="A24" s="15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51"/>
      <c r="C24" s="151"/>
      <c r="D24" s="151"/>
      <c r="E24" s="151"/>
      <c r="F24" s="151"/>
      <c r="G24" s="151"/>
      <c r="H24" s="151"/>
      <c r="I24" s="151"/>
      <c r="J24" s="151"/>
      <c r="K24" s="152"/>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ignoredErrors>
    <ignoredError sqref="D10 D14 D18 H10 H14 H18" 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4"/>
  <sheetViews>
    <sheetView zoomScaleNormal="100" workbookViewId="0">
      <selection activeCell="G11" sqref="G11"/>
    </sheetView>
  </sheetViews>
  <sheetFormatPr defaultColWidth="9.140625" defaultRowHeight="12.75" x14ac:dyDescent="0.2"/>
  <cols>
    <col min="1" max="1" width="19.140625" style="24" customWidth="1"/>
    <col min="2" max="4" width="11.7109375" style="24" customWidth="1"/>
    <col min="5" max="5" width="10.85546875" style="24" customWidth="1"/>
    <col min="6" max="8" width="11.7109375" style="24" customWidth="1"/>
    <col min="9" max="9" width="10.85546875" style="24" customWidth="1"/>
    <col min="10" max="10" width="11.5703125" style="24" customWidth="1"/>
    <col min="11" max="11" width="10.85546875" style="24" customWidth="1"/>
    <col min="12" max="12" width="0" style="24" hidden="1" customWidth="1"/>
    <col min="13" max="16384" width="9.140625" style="24"/>
  </cols>
  <sheetData>
    <row r="1" spans="1:13" ht="20.100000000000001" customHeight="1" x14ac:dyDescent="0.2">
      <c r="A1" s="141" t="str">
        <f>'1- Populations in Cohort'!A1:N1</f>
        <v xml:space="preserve">TAB 10 - LABOR EXCHANGE PERFORMANCE SUMMARY </v>
      </c>
      <c r="B1" s="142"/>
      <c r="C1" s="142"/>
      <c r="D1" s="142"/>
      <c r="E1" s="142"/>
      <c r="F1" s="142"/>
      <c r="G1" s="142"/>
      <c r="H1" s="142"/>
      <c r="I1" s="142"/>
      <c r="J1" s="142"/>
      <c r="K1" s="143"/>
    </row>
    <row r="2" spans="1:13" ht="20.100000000000001" customHeight="1" thickBot="1" x14ac:dyDescent="0.25">
      <c r="A2" s="144" t="str">
        <f>'1- Populations in Cohort'!A2:N2</f>
        <v>FY26 QUARTER ENDING DECEMBER 31, 2025</v>
      </c>
      <c r="B2" s="145"/>
      <c r="C2" s="145"/>
      <c r="D2" s="145"/>
      <c r="E2" s="145"/>
      <c r="F2" s="145"/>
      <c r="G2" s="145"/>
      <c r="H2" s="145"/>
      <c r="I2" s="145"/>
      <c r="J2" s="145"/>
      <c r="K2" s="146"/>
    </row>
    <row r="3" spans="1:13" s="96" customFormat="1" ht="20.100000000000001" customHeight="1" thickBot="1" x14ac:dyDescent="0.25">
      <c r="A3" s="147" t="s">
        <v>87</v>
      </c>
      <c r="B3" s="148"/>
      <c r="C3" s="148"/>
      <c r="D3" s="148"/>
      <c r="E3" s="148"/>
      <c r="F3" s="148"/>
      <c r="G3" s="148"/>
      <c r="H3" s="148"/>
      <c r="I3" s="148"/>
      <c r="J3" s="148"/>
      <c r="K3" s="149"/>
      <c r="L3" s="123"/>
      <c r="M3" s="124"/>
    </row>
    <row r="4" spans="1:13" s="96" customFormat="1" x14ac:dyDescent="0.2">
      <c r="A4" s="45" t="s">
        <v>14</v>
      </c>
      <c r="B4" s="53" t="s">
        <v>15</v>
      </c>
      <c r="C4" s="46" t="s">
        <v>16</v>
      </c>
      <c r="D4" s="46" t="s">
        <v>17</v>
      </c>
      <c r="E4" s="47" t="s">
        <v>18</v>
      </c>
      <c r="F4" s="46" t="s">
        <v>60</v>
      </c>
      <c r="G4" s="46" t="s">
        <v>20</v>
      </c>
      <c r="H4" s="46" t="s">
        <v>61</v>
      </c>
      <c r="I4" s="46" t="s">
        <v>22</v>
      </c>
      <c r="J4" s="52" t="s">
        <v>62</v>
      </c>
      <c r="K4" s="48" t="s">
        <v>24</v>
      </c>
    </row>
    <row r="5" spans="1:13" s="97" customFormat="1" ht="39" thickBot="1" x14ac:dyDescent="0.25">
      <c r="A5" s="118" t="s">
        <v>63</v>
      </c>
      <c r="B5" s="119" t="s">
        <v>64</v>
      </c>
      <c r="C5" s="121" t="s">
        <v>65</v>
      </c>
      <c r="D5" s="121" t="s">
        <v>66</v>
      </c>
      <c r="E5" s="117" t="s">
        <v>67</v>
      </c>
      <c r="F5" s="121" t="s">
        <v>68</v>
      </c>
      <c r="G5" s="121" t="s">
        <v>69</v>
      </c>
      <c r="H5" s="121" t="s">
        <v>70</v>
      </c>
      <c r="I5" s="121" t="s">
        <v>67</v>
      </c>
      <c r="J5" s="37" t="s">
        <v>71</v>
      </c>
      <c r="K5" s="59" t="s">
        <v>83</v>
      </c>
    </row>
    <row r="6" spans="1:13" s="97" customFormat="1" ht="16.5" customHeight="1" x14ac:dyDescent="0.2">
      <c r="A6" s="38" t="s">
        <v>42</v>
      </c>
      <c r="B6" s="106">
        <v>783</v>
      </c>
      <c r="C6" s="107">
        <v>519</v>
      </c>
      <c r="D6" s="135">
        <f>+C6/B6</f>
        <v>0.66283524904214564</v>
      </c>
      <c r="E6" s="136">
        <f>D6/0.64</f>
        <v>1.0356800766283525</v>
      </c>
      <c r="F6" s="107">
        <v>773</v>
      </c>
      <c r="G6" s="43">
        <v>530</v>
      </c>
      <c r="H6" s="137">
        <f>+G6/F6</f>
        <v>0.68564036222509706</v>
      </c>
      <c r="I6" s="136">
        <f>H6/0.675</f>
        <v>1.0157634995927363</v>
      </c>
      <c r="J6" s="108">
        <v>11183.94</v>
      </c>
      <c r="K6" s="138">
        <f>(J6/9800)</f>
        <v>1.1412183673469389</v>
      </c>
    </row>
    <row r="7" spans="1:13" s="97" customFormat="1" ht="16.5" customHeight="1" x14ac:dyDescent="0.2">
      <c r="A7" s="17" t="s">
        <v>43</v>
      </c>
      <c r="B7" s="15">
        <v>5032</v>
      </c>
      <c r="C7" s="32">
        <v>3325</v>
      </c>
      <c r="D7" s="125">
        <f t="shared" ref="D7:D22" si="0">+C7/B7</f>
        <v>0.66077106518282991</v>
      </c>
      <c r="E7" s="126">
        <f>D7/0.64</f>
        <v>1.0324547893481717</v>
      </c>
      <c r="F7" s="32">
        <v>5092</v>
      </c>
      <c r="G7" s="44">
        <v>3681</v>
      </c>
      <c r="H7" s="129">
        <f t="shared" ref="H7:H22" si="1">+G7/F7</f>
        <v>0.72289866457187746</v>
      </c>
      <c r="I7" s="126">
        <f>H7/0.675</f>
        <v>1.0709609845509296</v>
      </c>
      <c r="J7" s="61">
        <v>16016</v>
      </c>
      <c r="K7" s="133">
        <f>(J7/9800)</f>
        <v>1.6342857142857143</v>
      </c>
    </row>
    <row r="8" spans="1:13" s="97" customFormat="1" ht="16.5" customHeight="1" x14ac:dyDescent="0.2">
      <c r="A8" s="17" t="s">
        <v>44</v>
      </c>
      <c r="B8" s="15">
        <v>3911</v>
      </c>
      <c r="C8" s="32">
        <v>2628</v>
      </c>
      <c r="D8" s="125">
        <f t="shared" si="0"/>
        <v>0.67195090769624133</v>
      </c>
      <c r="E8" s="126">
        <f t="shared" ref="E8:E21" si="2">D8/0.64</f>
        <v>1.049923293275377</v>
      </c>
      <c r="F8" s="32">
        <v>3812</v>
      </c>
      <c r="G8" s="44">
        <v>2717</v>
      </c>
      <c r="H8" s="129">
        <f t="shared" si="1"/>
        <v>0.71274921301154248</v>
      </c>
      <c r="I8" s="126">
        <f t="shared" ref="I8:I21" si="3">H8/0.675</f>
        <v>1.0559247600171</v>
      </c>
      <c r="J8" s="61">
        <v>12395.885</v>
      </c>
      <c r="K8" s="133">
        <f t="shared" ref="K8:K21" si="4">(J8/9800)</f>
        <v>1.264886224489796</v>
      </c>
    </row>
    <row r="9" spans="1:13" s="97" customFormat="1" ht="16.5" customHeight="1" x14ac:dyDescent="0.2">
      <c r="A9" s="17" t="s">
        <v>45</v>
      </c>
      <c r="B9" s="15">
        <v>3039</v>
      </c>
      <c r="C9" s="32">
        <v>1971</v>
      </c>
      <c r="D9" s="125">
        <f t="shared" si="0"/>
        <v>0.64856860809476802</v>
      </c>
      <c r="E9" s="126">
        <f t="shared" si="2"/>
        <v>1.013388450148075</v>
      </c>
      <c r="F9" s="32">
        <v>2894</v>
      </c>
      <c r="G9" s="44">
        <v>2043</v>
      </c>
      <c r="H9" s="129">
        <f t="shared" si="1"/>
        <v>0.70594333102971663</v>
      </c>
      <c r="I9" s="126">
        <f t="shared" si="3"/>
        <v>1.0458419718958765</v>
      </c>
      <c r="J9" s="61">
        <v>14021.88</v>
      </c>
      <c r="K9" s="133">
        <f t="shared" si="4"/>
        <v>1.430804081632653</v>
      </c>
    </row>
    <row r="10" spans="1:13" s="97" customFormat="1" ht="16.5" customHeight="1" x14ac:dyDescent="0.2">
      <c r="A10" s="17" t="s">
        <v>72</v>
      </c>
      <c r="B10" s="15">
        <v>988</v>
      </c>
      <c r="C10" s="32">
        <v>630</v>
      </c>
      <c r="D10" s="125">
        <f>IF(B10&gt;0,C10/B10,0)</f>
        <v>0.63765182186234814</v>
      </c>
      <c r="E10" s="126">
        <f t="shared" si="2"/>
        <v>0.99633097165991891</v>
      </c>
      <c r="F10" s="32">
        <v>1098</v>
      </c>
      <c r="G10" s="44">
        <v>722</v>
      </c>
      <c r="H10" s="129">
        <f>IF(F10&gt;0,G10/F10,0)</f>
        <v>0.65755919854280509</v>
      </c>
      <c r="I10" s="126">
        <f t="shared" si="3"/>
        <v>0.97416177561897044</v>
      </c>
      <c r="J10" s="61">
        <v>14246.9</v>
      </c>
      <c r="K10" s="133">
        <f t="shared" si="4"/>
        <v>1.4537653061224489</v>
      </c>
    </row>
    <row r="11" spans="1:13" s="97" customFormat="1" ht="16.5" customHeight="1" x14ac:dyDescent="0.2">
      <c r="A11" s="17" t="s">
        <v>47</v>
      </c>
      <c r="B11" s="15">
        <v>4149</v>
      </c>
      <c r="C11" s="32">
        <v>2741</v>
      </c>
      <c r="D11" s="125">
        <f t="shared" si="0"/>
        <v>0.66064111834176908</v>
      </c>
      <c r="E11" s="126">
        <f t="shared" si="2"/>
        <v>1.0322517474090143</v>
      </c>
      <c r="F11" s="32">
        <v>4225</v>
      </c>
      <c r="G11" s="44">
        <v>2989</v>
      </c>
      <c r="H11" s="129">
        <f t="shared" si="1"/>
        <v>0.70745562130177519</v>
      </c>
      <c r="I11" s="126">
        <f t="shared" si="3"/>
        <v>1.0480824019285557</v>
      </c>
      <c r="J11" s="61">
        <v>13621.09</v>
      </c>
      <c r="K11" s="133">
        <f t="shared" si="4"/>
        <v>1.3899071428571428</v>
      </c>
    </row>
    <row r="12" spans="1:13" s="97" customFormat="1" ht="16.5" customHeight="1" x14ac:dyDescent="0.2">
      <c r="A12" s="14" t="s">
        <v>73</v>
      </c>
      <c r="B12" s="15">
        <v>929</v>
      </c>
      <c r="C12" s="32">
        <v>611</v>
      </c>
      <c r="D12" s="125">
        <f t="shared" si="0"/>
        <v>0.65769644779332614</v>
      </c>
      <c r="E12" s="126">
        <f t="shared" si="2"/>
        <v>1.027650699677072</v>
      </c>
      <c r="F12" s="32">
        <v>938</v>
      </c>
      <c r="G12" s="44">
        <v>635</v>
      </c>
      <c r="H12" s="129">
        <f t="shared" si="1"/>
        <v>0.67697228144989341</v>
      </c>
      <c r="I12" s="126">
        <f t="shared" si="3"/>
        <v>1.0029218984442865</v>
      </c>
      <c r="J12" s="61">
        <v>12307.76</v>
      </c>
      <c r="K12" s="133">
        <f t="shared" si="4"/>
        <v>1.2558938775510204</v>
      </c>
    </row>
    <row r="13" spans="1:13" s="97" customFormat="1" ht="16.5" customHeight="1" x14ac:dyDescent="0.2">
      <c r="A13" s="17" t="s">
        <v>74</v>
      </c>
      <c r="B13" s="15">
        <v>2683</v>
      </c>
      <c r="C13" s="32">
        <v>1828</v>
      </c>
      <c r="D13" s="125">
        <f t="shared" si="0"/>
        <v>0.68132687290346627</v>
      </c>
      <c r="E13" s="126">
        <f t="shared" si="2"/>
        <v>1.064573238911666</v>
      </c>
      <c r="F13" s="32">
        <v>2532</v>
      </c>
      <c r="G13" s="44">
        <v>1809</v>
      </c>
      <c r="H13" s="129">
        <f t="shared" si="1"/>
        <v>0.71445497630331756</v>
      </c>
      <c r="I13" s="126">
        <f t="shared" si="3"/>
        <v>1.0584518167456556</v>
      </c>
      <c r="J13" s="61">
        <v>15388.42</v>
      </c>
      <c r="K13" s="133">
        <f t="shared" si="4"/>
        <v>1.5702469387755102</v>
      </c>
    </row>
    <row r="14" spans="1:13" s="97" customFormat="1" ht="16.5" customHeight="1" x14ac:dyDescent="0.2">
      <c r="A14" s="17" t="s">
        <v>75</v>
      </c>
      <c r="B14" s="15">
        <v>1429</v>
      </c>
      <c r="C14" s="32">
        <v>946</v>
      </c>
      <c r="D14" s="125">
        <f t="shared" si="0"/>
        <v>0.66200139958012594</v>
      </c>
      <c r="E14" s="126">
        <f t="shared" si="2"/>
        <v>1.0343771868439469</v>
      </c>
      <c r="F14" s="32">
        <v>1586</v>
      </c>
      <c r="G14" s="44">
        <v>1102</v>
      </c>
      <c r="H14" s="129">
        <f t="shared" si="1"/>
        <v>0.69482976040353095</v>
      </c>
      <c r="I14" s="126">
        <f t="shared" si="3"/>
        <v>1.0293774228200459</v>
      </c>
      <c r="J14" s="61">
        <v>11018.934999999999</v>
      </c>
      <c r="K14" s="133">
        <f t="shared" si="4"/>
        <v>1.1243811224489795</v>
      </c>
    </row>
    <row r="15" spans="1:13" s="97" customFormat="1" ht="16.5" customHeight="1" x14ac:dyDescent="0.2">
      <c r="A15" s="17" t="s">
        <v>51</v>
      </c>
      <c r="B15" s="15">
        <v>3764</v>
      </c>
      <c r="C15" s="32">
        <v>2509</v>
      </c>
      <c r="D15" s="125">
        <f t="shared" si="0"/>
        <v>0.66657810839532416</v>
      </c>
      <c r="E15" s="126">
        <f t="shared" si="2"/>
        <v>1.041528294367694</v>
      </c>
      <c r="F15" s="32">
        <v>3892</v>
      </c>
      <c r="G15" s="44">
        <v>2775</v>
      </c>
      <c r="H15" s="129">
        <f t="shared" si="1"/>
        <v>0.71300102774922913</v>
      </c>
      <c r="I15" s="126">
        <f t="shared" si="3"/>
        <v>1.0562978188877468</v>
      </c>
      <c r="J15" s="61">
        <v>10521.17</v>
      </c>
      <c r="K15" s="133">
        <f t="shared" si="4"/>
        <v>1.073588775510204</v>
      </c>
    </row>
    <row r="16" spans="1:13" s="97" customFormat="1" ht="16.5" customHeight="1" x14ac:dyDescent="0.2">
      <c r="A16" s="17" t="s">
        <v>76</v>
      </c>
      <c r="B16" s="15">
        <v>3547</v>
      </c>
      <c r="C16" s="32">
        <v>2334</v>
      </c>
      <c r="D16" s="125">
        <f t="shared" si="0"/>
        <v>0.65802086270087401</v>
      </c>
      <c r="E16" s="126">
        <f t="shared" si="2"/>
        <v>1.0281575979701156</v>
      </c>
      <c r="F16" s="32">
        <v>3672</v>
      </c>
      <c r="G16" s="44">
        <v>2618</v>
      </c>
      <c r="H16" s="129">
        <f t="shared" si="1"/>
        <v>0.71296296296296291</v>
      </c>
      <c r="I16" s="126">
        <f t="shared" si="3"/>
        <v>1.0562414266117968</v>
      </c>
      <c r="J16" s="61">
        <v>14156.1</v>
      </c>
      <c r="K16" s="133">
        <f t="shared" si="4"/>
        <v>1.4445000000000001</v>
      </c>
    </row>
    <row r="17" spans="1:12" s="97" customFormat="1" ht="16.5" customHeight="1" x14ac:dyDescent="0.2">
      <c r="A17" s="17" t="s">
        <v>53</v>
      </c>
      <c r="B17" s="15">
        <v>6983</v>
      </c>
      <c r="C17" s="32">
        <v>4488</v>
      </c>
      <c r="D17" s="125">
        <f t="shared" si="0"/>
        <v>0.64270370900758989</v>
      </c>
      <c r="E17" s="126">
        <f t="shared" si="2"/>
        <v>1.0042245453243592</v>
      </c>
      <c r="F17" s="32">
        <v>6580</v>
      </c>
      <c r="G17" s="44">
        <v>4533</v>
      </c>
      <c r="H17" s="129">
        <f t="shared" si="1"/>
        <v>0.68890577507598783</v>
      </c>
      <c r="I17" s="126">
        <f t="shared" si="3"/>
        <v>1.0206011482607227</v>
      </c>
      <c r="J17" s="61">
        <v>18861.635000000002</v>
      </c>
      <c r="K17" s="133">
        <f t="shared" si="4"/>
        <v>1.9246566326530614</v>
      </c>
    </row>
    <row r="18" spans="1:12" s="97" customFormat="1" ht="16.5" customHeight="1" x14ac:dyDescent="0.2">
      <c r="A18" s="17" t="s">
        <v>77</v>
      </c>
      <c r="B18" s="15">
        <v>5763</v>
      </c>
      <c r="C18" s="32">
        <v>3612</v>
      </c>
      <c r="D18" s="125">
        <f>IF(B18&gt;0,C18/B18,0)</f>
        <v>0.62675689744924523</v>
      </c>
      <c r="E18" s="126">
        <f t="shared" si="2"/>
        <v>0.97930765226444561</v>
      </c>
      <c r="F18" s="32">
        <v>5880</v>
      </c>
      <c r="G18" s="44">
        <v>4023</v>
      </c>
      <c r="H18" s="129">
        <f>IF(F18&gt;0,G18/F18,0)</f>
        <v>0.6841836734693878</v>
      </c>
      <c r="I18" s="126">
        <f t="shared" si="3"/>
        <v>1.0136054421768708</v>
      </c>
      <c r="J18" s="61">
        <v>21595.485000000001</v>
      </c>
      <c r="K18" s="133">
        <f t="shared" si="4"/>
        <v>2.203620918367347</v>
      </c>
    </row>
    <row r="19" spans="1:12" s="97" customFormat="1" ht="16.5" customHeight="1" x14ac:dyDescent="0.2">
      <c r="A19" s="17" t="s">
        <v>78</v>
      </c>
      <c r="B19" s="15">
        <v>2154</v>
      </c>
      <c r="C19" s="32">
        <v>1431</v>
      </c>
      <c r="D19" s="125">
        <f t="shared" si="0"/>
        <v>0.66434540389972141</v>
      </c>
      <c r="E19" s="126">
        <f t="shared" si="2"/>
        <v>1.0380396935933147</v>
      </c>
      <c r="F19" s="32">
        <v>2199</v>
      </c>
      <c r="G19" s="44">
        <v>1540</v>
      </c>
      <c r="H19" s="129">
        <f t="shared" si="1"/>
        <v>0.70031832651205095</v>
      </c>
      <c r="I19" s="126">
        <f t="shared" si="3"/>
        <v>1.0375086318697051</v>
      </c>
      <c r="J19" s="61">
        <v>13557.2</v>
      </c>
      <c r="K19" s="133">
        <f t="shared" si="4"/>
        <v>1.3833877551020408</v>
      </c>
    </row>
    <row r="20" spans="1:12" s="97" customFormat="1" ht="16.5" customHeight="1" x14ac:dyDescent="0.2">
      <c r="A20" s="17" t="s">
        <v>56</v>
      </c>
      <c r="B20" s="15">
        <v>2478</v>
      </c>
      <c r="C20" s="32">
        <v>1580</v>
      </c>
      <c r="D20" s="125">
        <f t="shared" si="0"/>
        <v>0.63761097659402743</v>
      </c>
      <c r="E20" s="126">
        <f t="shared" si="2"/>
        <v>0.99626715092816787</v>
      </c>
      <c r="F20" s="32">
        <v>2518</v>
      </c>
      <c r="G20" s="44">
        <v>1709</v>
      </c>
      <c r="H20" s="129">
        <f t="shared" si="1"/>
        <v>0.67871326449563141</v>
      </c>
      <c r="I20" s="126">
        <f t="shared" si="3"/>
        <v>1.0055011325861205</v>
      </c>
      <c r="J20" s="61">
        <v>14599.375</v>
      </c>
      <c r="K20" s="133">
        <f t="shared" si="4"/>
        <v>1.4897321428571428</v>
      </c>
    </row>
    <row r="21" spans="1:12" s="97" customFormat="1" ht="16.5" customHeight="1" thickBot="1" x14ac:dyDescent="0.25">
      <c r="A21" s="18" t="s">
        <v>57</v>
      </c>
      <c r="B21" s="19">
        <v>4608</v>
      </c>
      <c r="C21" s="41">
        <v>2958</v>
      </c>
      <c r="D21" s="127">
        <f t="shared" si="0"/>
        <v>0.64192708333333337</v>
      </c>
      <c r="E21" s="126">
        <f t="shared" si="2"/>
        <v>1.0030110677083333</v>
      </c>
      <c r="F21" s="34">
        <v>4471</v>
      </c>
      <c r="G21" s="70">
        <v>3147</v>
      </c>
      <c r="H21" s="130">
        <f t="shared" si="1"/>
        <v>0.70386938045180047</v>
      </c>
      <c r="I21" s="126">
        <f t="shared" si="3"/>
        <v>1.0427694525211859</v>
      </c>
      <c r="J21" s="95">
        <v>16339.18</v>
      </c>
      <c r="K21" s="133">
        <f t="shared" si="4"/>
        <v>1.6672632653061226</v>
      </c>
    </row>
    <row r="22" spans="1:12" s="98" customFormat="1" ht="16.5" customHeight="1" thickBot="1" x14ac:dyDescent="0.25">
      <c r="A22" s="21" t="s">
        <v>79</v>
      </c>
      <c r="B22" s="22">
        <v>52240</v>
      </c>
      <c r="C22" s="42">
        <v>34111</v>
      </c>
      <c r="D22" s="128">
        <f t="shared" si="0"/>
        <v>0.65296707503828488</v>
      </c>
      <c r="E22" s="132">
        <f>D22/0.64</f>
        <v>1.0202610547473201</v>
      </c>
      <c r="F22" s="102">
        <v>52162</v>
      </c>
      <c r="G22" s="42">
        <v>36573</v>
      </c>
      <c r="H22" s="128">
        <f t="shared" si="1"/>
        <v>0.70114259422568148</v>
      </c>
      <c r="I22" s="132">
        <f>H22/0.675</f>
        <v>1.0387297692232318</v>
      </c>
      <c r="J22" s="103">
        <v>14821.8</v>
      </c>
      <c r="K22" s="134">
        <f>(J22/9800)</f>
        <v>1.5124285714285715</v>
      </c>
    </row>
    <row r="23" spans="1:12" s="98" customFormat="1" ht="16.5" customHeight="1" x14ac:dyDescent="0.2">
      <c r="A23" s="153" t="str">
        <f>'2 - Job Seeker'!A25:K25</f>
        <v>*State Labor Exchange Goals:   Q2 EE Rate = 64%    Q4 EE Rate = 67.5%    Median Earnings = $9800</v>
      </c>
      <c r="B23" s="154"/>
      <c r="C23" s="154"/>
      <c r="D23" s="154"/>
      <c r="E23" s="154"/>
      <c r="F23" s="154"/>
      <c r="G23" s="154"/>
      <c r="H23" s="154"/>
      <c r="I23" s="154"/>
      <c r="J23" s="154"/>
      <c r="K23" s="155"/>
      <c r="L23" s="101"/>
    </row>
    <row r="24" spans="1:12" s="99" customFormat="1" ht="123" customHeight="1" thickBot="1" x14ac:dyDescent="0.25">
      <c r="A24" s="150"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51"/>
      <c r="C24" s="151"/>
      <c r="D24" s="151"/>
      <c r="E24" s="151"/>
      <c r="F24" s="151"/>
      <c r="G24" s="151"/>
      <c r="H24" s="151"/>
      <c r="I24" s="151"/>
      <c r="J24" s="151"/>
      <c r="K24" s="152"/>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ignoredErrors>
    <ignoredError sqref="D10 H10 D18 H18"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6151f0571e7ae9a1eae29ca63b11f225">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73640304bb77ae64b651e328f036bc53"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70324A-6472-4C98-B66D-322CB3D6BA22}">
  <ds:schemaRefs>
    <ds:schemaRef ds:uri="http://schemas.microsoft.com/office/2006/metadata/longProperties"/>
  </ds:schemaRefs>
</ds:datastoreItem>
</file>

<file path=customXml/itemProps2.xml><?xml version="1.0" encoding="utf-8"?>
<ds:datastoreItem xmlns:ds="http://schemas.openxmlformats.org/officeDocument/2006/customXml" ds:itemID="{FDF2DB92-CCA1-4144-81AB-C018EBF2FD0E}">
  <ds:schemaRefs>
    <ds:schemaRef ds:uri="http://schemas.microsoft.com/sharepoint/v3/contenttype/forms"/>
  </ds:schemaRefs>
</ds:datastoreItem>
</file>

<file path=customXml/itemProps3.xml><?xml version="1.0" encoding="utf-8"?>
<ds:datastoreItem xmlns:ds="http://schemas.openxmlformats.org/officeDocument/2006/customXml" ds:itemID="{11388747-ADF0-4514-929B-D05696B94FC7}">
  <ds:schemaRefs>
    <ds:schemaRef ds:uri="http://schemas.microsoft.com/office/2006/metadata/properties"/>
    <ds:schemaRef ds:uri="http://schemas.microsoft.com/office/infopath/2007/PartnerControls"/>
    <ds:schemaRef ds:uri="b72976aa-e7d9-498e-b08a-d3d9e47e4056"/>
    <ds:schemaRef ds:uri="a543ae4e-6060-48c8-a421-709023b87e3c"/>
    <ds:schemaRef ds:uri="69eef59b-4fb6-4551-80fa-880d5adf8c10"/>
    <ds:schemaRef ds:uri="f8197ce3-f327-445f-9ae6-74b08f5a20a9"/>
  </ds:schemaRefs>
</ds:datastoreItem>
</file>

<file path=customXml/itemProps4.xml><?xml version="1.0" encoding="utf-8"?>
<ds:datastoreItem xmlns:ds="http://schemas.openxmlformats.org/officeDocument/2006/customXml" ds:itemID="{4D80742B-CCDF-49ED-8E3B-74FB7CEA4F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vt:lpstr>
      <vt:lpstr>1- Populations in Cohort</vt:lpstr>
      <vt:lpstr>2 - Job Seeker</vt:lpstr>
      <vt:lpstr>3 - UI Claimant</vt:lpstr>
      <vt:lpstr>4 - Veteran</vt:lpstr>
      <vt:lpstr>5 - Disabled Veteran</vt:lpstr>
      <vt:lpstr>6 - DVOP Disabled Veteran</vt:lpstr>
      <vt:lpstr>7 - DVOP Veteran</vt:lpstr>
      <vt:lpstr>8 - RESEA</vt:lpstr>
      <vt:lpstr>'2 - Job Seeker'!Print_Area</vt:lpstr>
      <vt:lpstr>'3 - UI Claimant'!Print_Area</vt:lpstr>
      <vt:lpstr>'4 - Veteran'!Print_Area</vt:lpstr>
      <vt:lpstr>'5 - Disabled Veteran'!Print_Area</vt:lpstr>
      <vt:lpstr>'6 - DVOP Disabled Veteran'!Print_Area</vt:lpstr>
      <vt:lpstr>'7 - DVOP Veteran'!Print_Area</vt:lpstr>
      <vt:lpstr>'8 - RESEA'!Print_Area</vt:lpstr>
    </vt:vector>
  </TitlesOfParts>
  <Manager/>
  <Company>DCS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 10  LX Performance Summary by Area</dc:title>
  <dc:subject/>
  <dc:creator>Joan Boucher</dc:creator>
  <cp:keywords/>
  <dc:description/>
  <cp:lastModifiedBy>Burke, Matthew (DCS)</cp:lastModifiedBy>
  <cp:revision/>
  <dcterms:created xsi:type="dcterms:W3CDTF">2002-02-12T20:34:33Z</dcterms:created>
  <dcterms:modified xsi:type="dcterms:W3CDTF">2026-05-01T14:28:31Z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8" name="display_urn:schemas-microsoft-com:office:office#Editor">
    <vt:lpwstr>Boucher, Joan (DWD)</vt:lpwstr>
  </property>
  <property fmtid="{D5CDD505-2E9C-101B-9397-08002B2CF9AE}" pid="9" name="Order">
    <vt:r8>18853000</vt:r8>
  </property>
  <property fmtid="{D5CDD505-2E9C-101B-9397-08002B2CF9AE}" pid="10" name="display_urn:schemas-microsoft-com:office:office#Author">
    <vt:lpwstr>Boucher, Joan (DWD)</vt:lpwstr>
  </property>
  <property fmtid="{D5CDD505-2E9C-101B-9397-08002B2CF9AE}" pid="11" name="MediaServiceImageTags">
    <vt:lpwstr/>
  </property>
  <property fmtid="{D5CDD505-2E9C-101B-9397-08002B2CF9AE}" pid="12" name="ContentTypeId">
    <vt:lpwstr>0x010100A95036446F218841831E389EE0ED1EE2</vt:lpwstr>
  </property>
  <property fmtid="{D5CDD505-2E9C-101B-9397-08002B2CF9AE}" pid="13" name="xd_Signature">
    <vt:bool>false</vt:bool>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ies>
</file>