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335" documentId="13_ncr:1_{01636944-C323-430B-A385-374A10290598}" xr6:coauthVersionLast="47" xr6:coauthVersionMax="47" xr10:uidLastSave="{4CBCB889-BB21-42A9-ADDB-0D39D93BD3AC}"/>
  <bookViews>
    <workbookView xWindow="540" yWindow="510" windowWidth="13740" windowHeight="14940" tabRatio="935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63" l="1"/>
  <c r="O21" i="63"/>
  <c r="O20" i="63"/>
  <c r="O19" i="63"/>
  <c r="O18" i="63"/>
  <c r="O17" i="63"/>
  <c r="O16" i="63"/>
  <c r="O15" i="63"/>
  <c r="O14" i="63"/>
  <c r="O13" i="63"/>
  <c r="O12" i="63"/>
  <c r="O11" i="63"/>
  <c r="O10" i="63"/>
  <c r="O9" i="63"/>
  <c r="O8" i="63"/>
  <c r="O7" i="63"/>
  <c r="O6" i="63"/>
  <c r="L21" i="63"/>
  <c r="L20" i="63"/>
  <c r="L19" i="63"/>
  <c r="L18" i="63"/>
  <c r="L17" i="63"/>
  <c r="L16" i="63"/>
  <c r="L15" i="63"/>
  <c r="L14" i="63"/>
  <c r="L13" i="63"/>
  <c r="L12" i="63"/>
  <c r="L11" i="63"/>
  <c r="L10" i="63"/>
  <c r="L9" i="63"/>
  <c r="L8" i="63"/>
  <c r="L7" i="63"/>
  <c r="L6" i="63"/>
  <c r="J21" i="63"/>
  <c r="J20" i="63"/>
  <c r="J19" i="63"/>
  <c r="J18" i="63"/>
  <c r="J17" i="63"/>
  <c r="J16" i="63"/>
  <c r="J15" i="63"/>
  <c r="J14" i="63"/>
  <c r="J13" i="63"/>
  <c r="J12" i="63"/>
  <c r="J11" i="63"/>
  <c r="J10" i="63"/>
  <c r="J9" i="63"/>
  <c r="J8" i="63"/>
  <c r="J7" i="63"/>
  <c r="J6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L21" i="62" l="1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C22" i="38" l="1"/>
  <c r="D6" i="38"/>
  <c r="D7" i="38"/>
  <c r="D8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O22" i="42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C22" i="42" l="1"/>
  <c r="B9" i="64"/>
  <c r="D6" i="42"/>
  <c r="G6" i="42"/>
  <c r="L6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G21" i="42"/>
  <c r="L21" i="42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I22" i="42"/>
  <c r="F22" i="42"/>
  <c r="A2" i="64"/>
  <c r="O22" i="62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B13" i="63"/>
  <c r="E13" i="63"/>
  <c r="H13" i="63"/>
  <c r="B14" i="63"/>
  <c r="E14" i="63"/>
  <c r="H14" i="63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B21" i="63"/>
  <c r="E21" i="63"/>
  <c r="H21" i="63"/>
  <c r="B6" i="63"/>
  <c r="E6" i="63"/>
  <c r="H6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G7" i="63"/>
  <c r="G11" i="63"/>
  <c r="G14" i="63"/>
  <c r="G15" i="63"/>
  <c r="G18" i="63"/>
  <c r="G19" i="63"/>
  <c r="G20" i="63"/>
  <c r="G6" i="63"/>
  <c r="D8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B9" i="39"/>
  <c r="B10" i="39"/>
  <c r="B11" i="39"/>
  <c r="D11" i="39" s="1"/>
  <c r="B12" i="39"/>
  <c r="D12" i="39" s="1"/>
  <c r="B13" i="39"/>
  <c r="D13" i="39" s="1"/>
  <c r="B14" i="39"/>
  <c r="B15" i="39"/>
  <c r="B16" i="39"/>
  <c r="B17" i="39"/>
  <c r="B18" i="39"/>
  <c r="B19" i="39"/>
  <c r="B20" i="39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17" i="63"/>
  <c r="D15" i="39" l="1"/>
  <c r="D17" i="39"/>
  <c r="D16" i="39"/>
  <c r="D9" i="39"/>
  <c r="B14" i="61"/>
  <c r="B22" i="61" s="1"/>
  <c r="D8" i="39"/>
  <c r="D20" i="39"/>
  <c r="K20" i="63"/>
  <c r="K12" i="63"/>
  <c r="D15" i="63"/>
  <c r="G21" i="63"/>
  <c r="G13" i="63"/>
  <c r="D18" i="63"/>
  <c r="K14" i="63"/>
  <c r="D13" i="63"/>
  <c r="K8" i="63"/>
  <c r="H22" i="63"/>
  <c r="G22" i="62"/>
  <c r="B22" i="63"/>
  <c r="K22" i="42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D12" i="63"/>
  <c r="I22" i="63"/>
  <c r="D10" i="63"/>
  <c r="D20" i="63"/>
  <c r="C22" i="63"/>
  <c r="D14" i="63"/>
  <c r="J22" i="63"/>
  <c r="L22" i="42"/>
  <c r="D9" i="63"/>
  <c r="D22" i="42"/>
  <c r="I22" i="39"/>
  <c r="N22" i="39"/>
  <c r="C22" i="39"/>
  <c r="D21" i="39"/>
  <c r="D6" i="39"/>
  <c r="K22" i="63" l="1"/>
  <c r="G22" i="63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<sst xmlns="http://schemas.openxmlformats.org/spreadsheetml/2006/main" count="363" uniqueCount="91">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</sst>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164" fontId="10" fillId="0" borderId="50" xfId="0" applyNumberFormat="1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3" fontId="10" fillId="0" borderId="24" xfId="0" applyNumberFormat="1" applyFont="1" applyFill="1" applyBorder="1" applyAlignment="1">
      <alignment horizontal="center" vertical="center"/>
    </xf>
    <xf numFmtId="3" fontId="10" fillId="0" borderId="48" xfId="0" applyNumberFormat="1" applyFont="1" applyFill="1" applyBorder="1" applyAlignment="1">
      <alignment horizontal="center" vertical="center"/>
    </xf>
    <xf numFmtId="3" fontId="10" fillId="0" borderId="51" xfId="0" applyNumberFormat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90" zoomScaleNormal="90" workbookViewId="0">
      <selection activeCell="A7" sqref="A7:C7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4"/>
      <c r="B1" s="214"/>
      <c r="C1" s="214"/>
    </row>
    <row r="2" spans="1:15" ht="17.25" customHeight="1" x14ac:dyDescent="0.3">
      <c r="A2" s="217"/>
      <c r="B2" s="217"/>
      <c r="C2" s="217"/>
    </row>
    <row r="3" spans="1:15" ht="17.25" customHeight="1" x14ac:dyDescent="0.3">
      <c r="A3" s="215"/>
      <c r="B3" s="215"/>
      <c r="C3" s="215"/>
    </row>
    <row r="4" spans="1:15" ht="17.25" customHeight="1" x14ac:dyDescent="0.3">
      <c r="A4" s="218" t="s">
        <v>0</v>
      </c>
      <c r="B4" s="217"/>
      <c r="C4" s="217"/>
      <c r="D4" s="2"/>
    </row>
    <row r="5" spans="1:15" ht="16.5" customHeight="1" x14ac:dyDescent="0.3">
      <c r="A5" s="217" t="s">
        <v>90</v>
      </c>
      <c r="B5" s="217"/>
      <c r="C5" s="217"/>
    </row>
    <row r="6" spans="1:15" ht="17.25" customHeight="1" x14ac:dyDescent="0.25">
      <c r="A6" s="3"/>
      <c r="B6" s="3"/>
      <c r="C6" s="3"/>
    </row>
    <row r="7" spans="1:15" ht="17.25" customHeight="1" x14ac:dyDescent="0.35">
      <c r="A7" s="216" t="s">
        <v>1</v>
      </c>
      <c r="B7" s="216"/>
      <c r="C7" s="216"/>
    </row>
    <row r="8" spans="1:15" ht="17.25" customHeight="1" x14ac:dyDescent="0.35">
      <c r="A8" s="201"/>
      <c r="B8" s="201"/>
      <c r="C8" s="201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topLeftCell="A2" zoomScaleNormal="100" workbookViewId="0">
      <selection activeCell="P14" sqref="P14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12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0" t="s">
        <v>16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8"/>
    </row>
    <row r="2" spans="1:24" ht="20.100000000000001" customHeight="1" x14ac:dyDescent="0.2">
      <c r="A2" s="269" t="str">
        <f>'1 In School Youth Part'!A2:N2</f>
        <v>FY26 QUARTER ENDING MARCH 31, 2026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1"/>
    </row>
    <row r="3" spans="1:24" ht="20.100000000000001" customHeight="1" thickBot="1" x14ac:dyDescent="0.3">
      <c r="A3" s="272" t="s">
        <v>89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4"/>
    </row>
    <row r="4" spans="1:24" ht="15" customHeight="1" x14ac:dyDescent="0.2">
      <c r="A4" s="261" t="str">
        <f>'1 In School Youth Part'!$A$4</f>
        <v>WORKFORCE AREA</v>
      </c>
      <c r="B4" s="245" t="s">
        <v>67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75"/>
      <c r="S4" s="275"/>
      <c r="T4" s="276"/>
    </row>
    <row r="5" spans="1:24" ht="50.25" customHeight="1" thickBot="1" x14ac:dyDescent="0.25">
      <c r="A5" s="262"/>
      <c r="B5" s="125" t="s">
        <v>68</v>
      </c>
      <c r="C5" s="125" t="s">
        <v>69</v>
      </c>
      <c r="D5" s="127" t="s">
        <v>70</v>
      </c>
      <c r="E5" s="128" t="s">
        <v>71</v>
      </c>
      <c r="F5" s="128" t="s">
        <v>72</v>
      </c>
      <c r="G5" s="128" t="s">
        <v>73</v>
      </c>
      <c r="H5" s="127" t="s">
        <v>74</v>
      </c>
      <c r="I5" s="127" t="s">
        <v>75</v>
      </c>
      <c r="J5" s="127" t="s">
        <v>76</v>
      </c>
      <c r="K5" s="127" t="s">
        <v>77</v>
      </c>
      <c r="L5" s="127" t="s">
        <v>78</v>
      </c>
      <c r="M5" s="128" t="s">
        <v>79</v>
      </c>
      <c r="N5" s="128" t="s">
        <v>80</v>
      </c>
      <c r="O5" s="129" t="s">
        <v>81</v>
      </c>
      <c r="P5" s="127" t="s">
        <v>82</v>
      </c>
      <c r="Q5" s="127" t="s">
        <v>83</v>
      </c>
      <c r="R5" s="128" t="s">
        <v>84</v>
      </c>
      <c r="S5" s="128" t="s">
        <v>85</v>
      </c>
      <c r="T5" s="130" t="s">
        <v>86</v>
      </c>
      <c r="W5" s="4"/>
      <c r="X5" s="4"/>
    </row>
    <row r="6" spans="1:24" s="29" customFormat="1" ht="21.95" customHeight="1" x14ac:dyDescent="0.2">
      <c r="A6" s="18" t="s">
        <v>34</v>
      </c>
      <c r="B6" s="166">
        <f>'3 Total Youth Part'!C6</f>
        <v>37</v>
      </c>
      <c r="C6" s="167">
        <v>56.756756756756801</v>
      </c>
      <c r="D6" s="168">
        <v>13.5135135135135</v>
      </c>
      <c r="E6" s="169">
        <v>29.729729729729701</v>
      </c>
      <c r="F6" s="169">
        <v>62.162162162162197</v>
      </c>
      <c r="G6" s="168">
        <v>21.6216216216216</v>
      </c>
      <c r="H6" s="168">
        <v>27.027027027027</v>
      </c>
      <c r="I6" s="170">
        <v>5.4054054054054097</v>
      </c>
      <c r="J6" s="168">
        <v>29.729729729729701</v>
      </c>
      <c r="K6" s="168">
        <v>0</v>
      </c>
      <c r="L6" s="168">
        <v>72.972972972972997</v>
      </c>
      <c r="M6" s="171">
        <v>0</v>
      </c>
      <c r="N6" s="168">
        <v>18.918918918918902</v>
      </c>
      <c r="O6" s="168">
        <v>0</v>
      </c>
      <c r="P6" s="168">
        <v>45.945945945946001</v>
      </c>
      <c r="Q6" s="168">
        <v>0</v>
      </c>
      <c r="R6" s="168">
        <v>2.7027027027027</v>
      </c>
      <c r="S6" s="168">
        <v>27.027027027027</v>
      </c>
      <c r="T6" s="172">
        <v>0</v>
      </c>
      <c r="U6" s="28"/>
    </row>
    <row r="7" spans="1:24" s="29" customFormat="1" ht="21.95" customHeight="1" x14ac:dyDescent="0.2">
      <c r="A7" s="30" t="s">
        <v>35</v>
      </c>
      <c r="B7" s="173">
        <f>'3 Total Youth Part'!C7</f>
        <v>109</v>
      </c>
      <c r="C7" s="174">
        <v>17.431192660550501</v>
      </c>
      <c r="D7" s="175">
        <v>52.293577981651403</v>
      </c>
      <c r="E7" s="176">
        <v>30.275229357798199</v>
      </c>
      <c r="F7" s="176">
        <v>49.5412844036697</v>
      </c>
      <c r="G7" s="175">
        <v>33.0275229357798</v>
      </c>
      <c r="H7" s="175">
        <v>55.045871559632999</v>
      </c>
      <c r="I7" s="175">
        <v>0.91743119266055095</v>
      </c>
      <c r="J7" s="175">
        <v>8.2568807339449499</v>
      </c>
      <c r="K7" s="175">
        <v>0.91743119266055095</v>
      </c>
      <c r="L7" s="175">
        <v>42.201834862385297</v>
      </c>
      <c r="M7" s="176">
        <v>0</v>
      </c>
      <c r="N7" s="175">
        <v>53.211009174311897</v>
      </c>
      <c r="O7" s="175">
        <v>7.3394495412843996</v>
      </c>
      <c r="P7" s="175">
        <v>22.935779816513801</v>
      </c>
      <c r="Q7" s="175">
        <v>3.6697247706421998</v>
      </c>
      <c r="R7" s="175">
        <v>7.3394495412843996</v>
      </c>
      <c r="S7" s="175">
        <v>9.1743119266054993</v>
      </c>
      <c r="T7" s="178">
        <v>29.357798165137599</v>
      </c>
      <c r="U7" s="28"/>
    </row>
    <row r="8" spans="1:24" s="29" customFormat="1" ht="21.95" customHeight="1" x14ac:dyDescent="0.2">
      <c r="A8" s="18" t="s">
        <v>36</v>
      </c>
      <c r="B8" s="173">
        <f>'3 Total Youth Part'!C8</f>
        <v>28</v>
      </c>
      <c r="C8" s="174">
        <v>25</v>
      </c>
      <c r="D8" s="175">
        <v>46.428571428571402</v>
      </c>
      <c r="E8" s="176">
        <v>28.571428571428601</v>
      </c>
      <c r="F8" s="176">
        <v>78.571428571428598</v>
      </c>
      <c r="G8" s="175">
        <v>35.714285714285701</v>
      </c>
      <c r="H8" s="175">
        <v>39.285714285714299</v>
      </c>
      <c r="I8" s="175">
        <v>0</v>
      </c>
      <c r="J8" s="175">
        <v>60.714285714285701</v>
      </c>
      <c r="K8" s="175">
        <v>0</v>
      </c>
      <c r="L8" s="175">
        <v>50</v>
      </c>
      <c r="M8" s="179">
        <v>0</v>
      </c>
      <c r="N8" s="175">
        <v>21.428571428571399</v>
      </c>
      <c r="O8" s="175">
        <v>21.428571428571399</v>
      </c>
      <c r="P8" s="175">
        <v>14.285714285714301</v>
      </c>
      <c r="Q8" s="175">
        <v>7.1428571428571397</v>
      </c>
      <c r="R8" s="175">
        <v>7.1428571428571397</v>
      </c>
      <c r="S8" s="175">
        <v>14.285714285714301</v>
      </c>
      <c r="T8" s="178">
        <v>0</v>
      </c>
      <c r="U8" s="28"/>
    </row>
    <row r="9" spans="1:24" s="29" customFormat="1" ht="21.95" customHeight="1" x14ac:dyDescent="0.2">
      <c r="A9" s="18" t="s">
        <v>37</v>
      </c>
      <c r="B9" s="173">
        <f>'3 Total Youth Part'!C9</f>
        <v>72</v>
      </c>
      <c r="C9" s="174">
        <v>15.2777777777778</v>
      </c>
      <c r="D9" s="175">
        <v>50</v>
      </c>
      <c r="E9" s="176">
        <v>34.7222222222222</v>
      </c>
      <c r="F9" s="176">
        <v>54.1666666666667</v>
      </c>
      <c r="G9" s="175">
        <v>13.8888888888889</v>
      </c>
      <c r="H9" s="175">
        <v>87.5</v>
      </c>
      <c r="I9" s="175">
        <v>1.3888888888888899</v>
      </c>
      <c r="J9" s="175">
        <v>36.1111111111111</v>
      </c>
      <c r="K9" s="175">
        <v>0</v>
      </c>
      <c r="L9" s="175">
        <v>5.5555555555555598</v>
      </c>
      <c r="M9" s="176">
        <v>4.1666666666666696</v>
      </c>
      <c r="N9" s="175">
        <v>2.7777777777777799</v>
      </c>
      <c r="O9" s="175">
        <v>8.3333333333333304</v>
      </c>
      <c r="P9" s="175">
        <v>16.6666666666667</v>
      </c>
      <c r="Q9" s="175">
        <v>1.3888888888888899</v>
      </c>
      <c r="R9" s="175">
        <v>11.1111111111111</v>
      </c>
      <c r="S9" s="175">
        <v>22.2222222222222</v>
      </c>
      <c r="T9" s="178">
        <v>1.3888888888888899</v>
      </c>
      <c r="U9" s="28"/>
    </row>
    <row r="10" spans="1:24" s="29" customFormat="1" ht="21.95" customHeight="1" x14ac:dyDescent="0.2">
      <c r="A10" s="18" t="s">
        <v>38</v>
      </c>
      <c r="B10" s="173">
        <f>'3 Total Youth Part'!C10</f>
        <v>84</v>
      </c>
      <c r="C10" s="174">
        <v>73.809523809523796</v>
      </c>
      <c r="D10" s="175">
        <v>20.238095238095202</v>
      </c>
      <c r="E10" s="176">
        <v>5.9523809523809499</v>
      </c>
      <c r="F10" s="176">
        <v>36.904761904761898</v>
      </c>
      <c r="G10" s="175">
        <v>16.6666666666667</v>
      </c>
      <c r="H10" s="175">
        <v>17.8571428571429</v>
      </c>
      <c r="I10" s="177">
        <v>4.7619047619047601</v>
      </c>
      <c r="J10" s="175">
        <v>17.8571428571429</v>
      </c>
      <c r="K10" s="175">
        <v>0</v>
      </c>
      <c r="L10" s="175">
        <v>97.619047619047606</v>
      </c>
      <c r="M10" s="179">
        <v>5.9523809523809499</v>
      </c>
      <c r="N10" s="175">
        <v>0</v>
      </c>
      <c r="O10" s="175">
        <v>0</v>
      </c>
      <c r="P10" s="175">
        <v>2.38095238095238</v>
      </c>
      <c r="Q10" s="175">
        <v>1.19047619047619</v>
      </c>
      <c r="R10" s="175">
        <v>3.5714285714285698</v>
      </c>
      <c r="S10" s="175">
        <v>2.38095238095238</v>
      </c>
      <c r="T10" s="178">
        <v>0</v>
      </c>
      <c r="U10" s="28"/>
    </row>
    <row r="11" spans="1:24" s="29" customFormat="1" ht="21.95" customHeight="1" x14ac:dyDescent="0.2">
      <c r="A11" s="18" t="s">
        <v>39</v>
      </c>
      <c r="B11" s="173">
        <f>'3 Total Youth Part'!C11</f>
        <v>86</v>
      </c>
      <c r="C11" s="174">
        <v>45.348837209302303</v>
      </c>
      <c r="D11" s="175">
        <v>33.720930232558104</v>
      </c>
      <c r="E11" s="176">
        <v>20.930232558139501</v>
      </c>
      <c r="F11" s="176">
        <v>68.604651162790702</v>
      </c>
      <c r="G11" s="175">
        <v>18.604651162790699</v>
      </c>
      <c r="H11" s="175">
        <v>34.883720930232599</v>
      </c>
      <c r="I11" s="175">
        <v>4.6511627906976702</v>
      </c>
      <c r="J11" s="175">
        <v>6.9767441860465098</v>
      </c>
      <c r="K11" s="175">
        <v>1.16279069767442</v>
      </c>
      <c r="L11" s="175">
        <v>38.3720930232558</v>
      </c>
      <c r="M11" s="176">
        <v>0</v>
      </c>
      <c r="N11" s="175">
        <v>84.883720930232599</v>
      </c>
      <c r="O11" s="175">
        <v>0</v>
      </c>
      <c r="P11" s="175">
        <v>10.4651162790698</v>
      </c>
      <c r="Q11" s="175">
        <v>0</v>
      </c>
      <c r="R11" s="175">
        <v>1.16279069767442</v>
      </c>
      <c r="S11" s="175">
        <v>5.81395348837209</v>
      </c>
      <c r="T11" s="178">
        <v>0</v>
      </c>
      <c r="U11" s="28"/>
    </row>
    <row r="12" spans="1:24" s="29" customFormat="1" ht="21.95" customHeight="1" x14ac:dyDescent="0.2">
      <c r="A12" s="18" t="s">
        <v>40</v>
      </c>
      <c r="B12" s="173">
        <f>'3 Total Youth Part'!C12</f>
        <v>35</v>
      </c>
      <c r="C12" s="174">
        <v>65.714285714285694</v>
      </c>
      <c r="D12" s="175">
        <v>22.8571428571429</v>
      </c>
      <c r="E12" s="176">
        <v>11.4285714285714</v>
      </c>
      <c r="F12" s="176">
        <v>40</v>
      </c>
      <c r="G12" s="175">
        <v>25.714285714285701</v>
      </c>
      <c r="H12" s="175">
        <v>2.8571428571428599</v>
      </c>
      <c r="I12" s="175">
        <v>5.71428571428571</v>
      </c>
      <c r="J12" s="175">
        <v>74.285714285714306</v>
      </c>
      <c r="K12" s="175">
        <v>0</v>
      </c>
      <c r="L12" s="175">
        <v>20</v>
      </c>
      <c r="M12" s="179">
        <v>0</v>
      </c>
      <c r="N12" s="175">
        <v>40</v>
      </c>
      <c r="O12" s="175">
        <v>2.8571428571428599</v>
      </c>
      <c r="P12" s="175">
        <v>0</v>
      </c>
      <c r="Q12" s="175">
        <v>5.71428571428571</v>
      </c>
      <c r="R12" s="175">
        <v>5.71428571428571</v>
      </c>
      <c r="S12" s="175">
        <v>0</v>
      </c>
      <c r="T12" s="178">
        <v>11.4285714285714</v>
      </c>
      <c r="U12" s="28"/>
    </row>
    <row r="13" spans="1:24" s="29" customFormat="1" ht="21.95" customHeight="1" x14ac:dyDescent="0.2">
      <c r="A13" s="18" t="s">
        <v>41</v>
      </c>
      <c r="B13" s="173">
        <f>'3 Total Youth Part'!C13</f>
        <v>64</v>
      </c>
      <c r="C13" s="174">
        <v>64.0625</v>
      </c>
      <c r="D13" s="175">
        <v>18.75</v>
      </c>
      <c r="E13" s="176">
        <v>17.1875</v>
      </c>
      <c r="F13" s="176">
        <v>62.5</v>
      </c>
      <c r="G13" s="175">
        <v>29.6875</v>
      </c>
      <c r="H13" s="175">
        <v>31.25</v>
      </c>
      <c r="I13" s="175">
        <v>15.625</v>
      </c>
      <c r="J13" s="175">
        <v>29.6875</v>
      </c>
      <c r="K13" s="175">
        <v>39.0625</v>
      </c>
      <c r="L13" s="175">
        <v>40.625</v>
      </c>
      <c r="M13" s="176">
        <v>23.4375</v>
      </c>
      <c r="N13" s="175">
        <v>4.6875</v>
      </c>
      <c r="O13" s="177">
        <v>3.125</v>
      </c>
      <c r="P13" s="175">
        <v>6.25</v>
      </c>
      <c r="Q13" s="175">
        <v>0</v>
      </c>
      <c r="R13" s="175">
        <v>7.8125</v>
      </c>
      <c r="S13" s="175">
        <v>1.5625</v>
      </c>
      <c r="T13" s="178">
        <v>25</v>
      </c>
      <c r="U13" s="28"/>
    </row>
    <row r="14" spans="1:24" s="29" customFormat="1" ht="21.95" customHeight="1" x14ac:dyDescent="0.2">
      <c r="A14" s="18" t="s">
        <v>42</v>
      </c>
      <c r="B14" s="173">
        <f>'3 Total Youth Part'!C14</f>
        <v>63</v>
      </c>
      <c r="C14" s="174">
        <v>41.269841269841301</v>
      </c>
      <c r="D14" s="175">
        <v>41.269841269841301</v>
      </c>
      <c r="E14" s="176">
        <v>17.460317460317501</v>
      </c>
      <c r="F14" s="176">
        <v>33.3333333333333</v>
      </c>
      <c r="G14" s="175">
        <v>42.857142857142897</v>
      </c>
      <c r="H14" s="175">
        <v>38.095238095238102</v>
      </c>
      <c r="I14" s="175">
        <v>0</v>
      </c>
      <c r="J14" s="175">
        <v>9.5238095238095202</v>
      </c>
      <c r="K14" s="175">
        <v>7.9365079365079403</v>
      </c>
      <c r="L14" s="175">
        <v>50.793650793650798</v>
      </c>
      <c r="M14" s="179">
        <v>3.17460317460317</v>
      </c>
      <c r="N14" s="175">
        <v>31.746031746031701</v>
      </c>
      <c r="O14" s="175">
        <v>9.5238095238095202</v>
      </c>
      <c r="P14" s="175">
        <v>17.460317460317501</v>
      </c>
      <c r="Q14" s="175">
        <v>0</v>
      </c>
      <c r="R14" s="175">
        <v>14.285714285714301</v>
      </c>
      <c r="S14" s="175">
        <v>9.5238095238095202</v>
      </c>
      <c r="T14" s="178">
        <v>0</v>
      </c>
      <c r="U14" s="28"/>
    </row>
    <row r="15" spans="1:24" s="29" customFormat="1" ht="21.95" customHeight="1" x14ac:dyDescent="0.2">
      <c r="A15" s="18" t="s">
        <v>43</v>
      </c>
      <c r="B15" s="173">
        <f>'3 Total Youth Part'!C15</f>
        <v>322</v>
      </c>
      <c r="C15" s="174">
        <v>74.223602484472096</v>
      </c>
      <c r="D15" s="175">
        <v>18.322981366459601</v>
      </c>
      <c r="E15" s="176">
        <v>7.4534161490683202</v>
      </c>
      <c r="F15" s="176">
        <v>54.968944099378902</v>
      </c>
      <c r="G15" s="175">
        <v>65.2173913043478</v>
      </c>
      <c r="H15" s="175">
        <v>12.7329192546584</v>
      </c>
      <c r="I15" s="175">
        <v>0.31055900621117999</v>
      </c>
      <c r="J15" s="175">
        <v>13.0434782608696</v>
      </c>
      <c r="K15" s="175">
        <v>41.925465838509297</v>
      </c>
      <c r="L15" s="175">
        <v>45.962732919254698</v>
      </c>
      <c r="M15" s="176">
        <v>0.93167701863354002</v>
      </c>
      <c r="N15" s="175">
        <v>96.273291925465799</v>
      </c>
      <c r="O15" s="175">
        <v>0.93167701863354002</v>
      </c>
      <c r="P15" s="175">
        <v>10.559006211180099</v>
      </c>
      <c r="Q15" s="175">
        <v>0</v>
      </c>
      <c r="R15" s="175">
        <v>9.00621118012422</v>
      </c>
      <c r="S15" s="175">
        <v>3.41614906832298</v>
      </c>
      <c r="T15" s="178">
        <v>0</v>
      </c>
      <c r="U15" s="28"/>
    </row>
    <row r="16" spans="1:24" s="29" customFormat="1" ht="21.95" customHeight="1" x14ac:dyDescent="0.2">
      <c r="A16" s="18" t="s">
        <v>44</v>
      </c>
      <c r="B16" s="173">
        <f>'3 Total Youth Part'!C16</f>
        <v>74</v>
      </c>
      <c r="C16" s="174">
        <v>58.108108108108098</v>
      </c>
      <c r="D16" s="175">
        <v>24.324324324324301</v>
      </c>
      <c r="E16" s="176">
        <v>17.5675675675676</v>
      </c>
      <c r="F16" s="176">
        <v>62.162162162162197</v>
      </c>
      <c r="G16" s="175">
        <v>58.108108108108098</v>
      </c>
      <c r="H16" s="175">
        <v>27.027027027027</v>
      </c>
      <c r="I16" s="175">
        <v>5.4054054054054097</v>
      </c>
      <c r="J16" s="175">
        <v>17.5675675675676</v>
      </c>
      <c r="K16" s="175">
        <v>51.351351351351298</v>
      </c>
      <c r="L16" s="175">
        <v>0</v>
      </c>
      <c r="M16" s="176">
        <v>5.4054054054054097</v>
      </c>
      <c r="N16" s="175">
        <v>0</v>
      </c>
      <c r="O16" s="175">
        <v>2.7027027027027</v>
      </c>
      <c r="P16" s="175">
        <v>4.0540540540540499</v>
      </c>
      <c r="Q16" s="177">
        <v>2.7027027027027</v>
      </c>
      <c r="R16" s="175">
        <v>1.35135135135135</v>
      </c>
      <c r="S16" s="175">
        <v>1.35135135135135</v>
      </c>
      <c r="T16" s="178">
        <v>89.189189189189193</v>
      </c>
      <c r="U16" s="28"/>
    </row>
    <row r="17" spans="1:28" s="29" customFormat="1" ht="21.95" customHeight="1" x14ac:dyDescent="0.2">
      <c r="A17" s="18" t="s">
        <v>45</v>
      </c>
      <c r="B17" s="173">
        <f>'3 Total Youth Part'!C17</f>
        <v>65</v>
      </c>
      <c r="C17" s="174">
        <v>40</v>
      </c>
      <c r="D17" s="175">
        <v>36.923076923076898</v>
      </c>
      <c r="E17" s="176">
        <v>23.076923076923102</v>
      </c>
      <c r="F17" s="176">
        <v>55.384615384615401</v>
      </c>
      <c r="G17" s="175">
        <v>35.384615384615401</v>
      </c>
      <c r="H17" s="175">
        <v>49.230769230769198</v>
      </c>
      <c r="I17" s="175">
        <v>6.1538461538461497</v>
      </c>
      <c r="J17" s="175">
        <v>64.615384615384599</v>
      </c>
      <c r="K17" s="175">
        <v>16.923076923076898</v>
      </c>
      <c r="L17" s="175">
        <v>40</v>
      </c>
      <c r="M17" s="176">
        <v>18.461538461538499</v>
      </c>
      <c r="N17" s="175">
        <v>3.0769230769230802</v>
      </c>
      <c r="O17" s="175">
        <v>0</v>
      </c>
      <c r="P17" s="175">
        <v>23.076923076923102</v>
      </c>
      <c r="Q17" s="177">
        <v>1.5384615384615401</v>
      </c>
      <c r="R17" s="175">
        <v>13.846153846153801</v>
      </c>
      <c r="S17" s="175">
        <v>6.1538461538461497</v>
      </c>
      <c r="T17" s="178">
        <v>4.6153846153846203</v>
      </c>
      <c r="U17" s="28"/>
    </row>
    <row r="18" spans="1:28" s="29" customFormat="1" ht="21.95" customHeight="1" x14ac:dyDescent="0.2">
      <c r="A18" s="18" t="s">
        <v>46</v>
      </c>
      <c r="B18" s="173">
        <f>'3 Total Youth Part'!C18</f>
        <v>122</v>
      </c>
      <c r="C18" s="174">
        <v>50</v>
      </c>
      <c r="D18" s="175">
        <v>31.1475409836066</v>
      </c>
      <c r="E18" s="176">
        <v>18.8524590163934</v>
      </c>
      <c r="F18" s="176">
        <v>43.442622950819697</v>
      </c>
      <c r="G18" s="175">
        <v>46.721311475409799</v>
      </c>
      <c r="H18" s="175">
        <v>20.491803278688501</v>
      </c>
      <c r="I18" s="175">
        <v>0.81967213114754101</v>
      </c>
      <c r="J18" s="175">
        <v>58.1967213114754</v>
      </c>
      <c r="K18" s="175">
        <v>9.8360655737704903</v>
      </c>
      <c r="L18" s="175">
        <v>36.065573770491802</v>
      </c>
      <c r="M18" s="176">
        <v>4.0983606557377001</v>
      </c>
      <c r="N18" s="175">
        <v>12.2950819672131</v>
      </c>
      <c r="O18" s="177">
        <v>1.63934426229508</v>
      </c>
      <c r="P18" s="175">
        <v>20.491803278688501</v>
      </c>
      <c r="Q18" s="175">
        <v>0.81967213114754101</v>
      </c>
      <c r="R18" s="175">
        <v>2.4590163934426199</v>
      </c>
      <c r="S18" s="175">
        <v>16.393442622950801</v>
      </c>
      <c r="T18" s="178">
        <v>7.3770491803278704</v>
      </c>
      <c r="U18" s="28"/>
    </row>
    <row r="19" spans="1:28" s="29" customFormat="1" ht="21.95" customHeight="1" x14ac:dyDescent="0.2">
      <c r="A19" s="18" t="s">
        <v>47</v>
      </c>
      <c r="B19" s="173">
        <f>'3 Total Youth Part'!C19</f>
        <v>48</v>
      </c>
      <c r="C19" s="174">
        <v>27.0833333333333</v>
      </c>
      <c r="D19" s="175">
        <v>39.5833333333333</v>
      </c>
      <c r="E19" s="176">
        <v>33.3333333333333</v>
      </c>
      <c r="F19" s="176">
        <v>60.4166666666667</v>
      </c>
      <c r="G19" s="175">
        <v>56.25</v>
      </c>
      <c r="H19" s="175">
        <v>16.6666666666667</v>
      </c>
      <c r="I19" s="177">
        <v>2.0833333333333299</v>
      </c>
      <c r="J19" s="175">
        <v>25</v>
      </c>
      <c r="K19" s="175">
        <v>0</v>
      </c>
      <c r="L19" s="175">
        <v>39.5833333333333</v>
      </c>
      <c r="M19" s="179">
        <v>4.1666666666666696</v>
      </c>
      <c r="N19" s="175">
        <v>75</v>
      </c>
      <c r="O19" s="175">
        <v>0</v>
      </c>
      <c r="P19" s="175">
        <v>37.5</v>
      </c>
      <c r="Q19" s="175">
        <v>10.4166666666667</v>
      </c>
      <c r="R19" s="177">
        <v>12.5</v>
      </c>
      <c r="S19" s="175">
        <v>31.25</v>
      </c>
      <c r="T19" s="178">
        <v>12.5</v>
      </c>
      <c r="U19" s="28"/>
    </row>
    <row r="20" spans="1:28" s="29" customFormat="1" ht="21.95" customHeight="1" x14ac:dyDescent="0.2">
      <c r="A20" s="18" t="s">
        <v>48</v>
      </c>
      <c r="B20" s="173">
        <f>'3 Total Youth Part'!C20</f>
        <v>67</v>
      </c>
      <c r="C20" s="174">
        <v>74.626865671641795</v>
      </c>
      <c r="D20" s="175">
        <v>17.910447761194</v>
      </c>
      <c r="E20" s="176">
        <v>7.4626865671641802</v>
      </c>
      <c r="F20" s="176">
        <v>50.746268656716403</v>
      </c>
      <c r="G20" s="175">
        <v>46.268656716417901</v>
      </c>
      <c r="H20" s="175">
        <v>20.8955223880597</v>
      </c>
      <c r="I20" s="175">
        <v>4.4776119402985097</v>
      </c>
      <c r="J20" s="175">
        <v>32.835820895522403</v>
      </c>
      <c r="K20" s="175">
        <v>0</v>
      </c>
      <c r="L20" s="175">
        <v>91.044776119402997</v>
      </c>
      <c r="M20" s="176">
        <v>1.4925373134328399</v>
      </c>
      <c r="N20" s="175">
        <v>65.671641791044806</v>
      </c>
      <c r="O20" s="175">
        <v>0</v>
      </c>
      <c r="P20" s="175">
        <v>17.910447761194</v>
      </c>
      <c r="Q20" s="175">
        <v>2.98507462686567</v>
      </c>
      <c r="R20" s="175">
        <v>1.4925373134328399</v>
      </c>
      <c r="S20" s="175">
        <v>5.9701492537313401</v>
      </c>
      <c r="T20" s="178">
        <v>2.98507462686567</v>
      </c>
      <c r="U20" s="28"/>
    </row>
    <row r="21" spans="1:28" s="29" customFormat="1" ht="21.95" customHeight="1" thickBot="1" x14ac:dyDescent="0.25">
      <c r="A21" s="49" t="s">
        <v>49</v>
      </c>
      <c r="B21" s="180">
        <f>'3 Total Youth Part'!C21</f>
        <v>111</v>
      </c>
      <c r="C21" s="181">
        <v>36.936936936936902</v>
      </c>
      <c r="D21" s="182">
        <v>37.837837837837803</v>
      </c>
      <c r="E21" s="183">
        <v>25.225225225225198</v>
      </c>
      <c r="F21" s="183">
        <v>35.135135135135101</v>
      </c>
      <c r="G21" s="182">
        <v>22.5225225225225</v>
      </c>
      <c r="H21" s="182">
        <v>33.3333333333333</v>
      </c>
      <c r="I21" s="184">
        <v>0</v>
      </c>
      <c r="J21" s="182">
        <v>69.369369369369394</v>
      </c>
      <c r="K21" s="182">
        <v>14.4144144144144</v>
      </c>
      <c r="L21" s="182">
        <v>24.324324324324301</v>
      </c>
      <c r="M21" s="185">
        <v>7.20720720720721</v>
      </c>
      <c r="N21" s="182">
        <v>0.90090090090090102</v>
      </c>
      <c r="O21" s="182">
        <v>0.90090090090090102</v>
      </c>
      <c r="P21" s="182">
        <v>17.1171171171171</v>
      </c>
      <c r="Q21" s="182">
        <v>1.8018018018018001</v>
      </c>
      <c r="R21" s="182">
        <v>7.20720720720721</v>
      </c>
      <c r="S21" s="184">
        <v>9.9099099099099099</v>
      </c>
      <c r="T21" s="186">
        <v>4.5045045045045002</v>
      </c>
      <c r="U21" s="28"/>
    </row>
    <row r="22" spans="1:28" s="29" customFormat="1" ht="21.95" customHeight="1" thickBot="1" x14ac:dyDescent="0.25">
      <c r="A22" s="187" t="s">
        <v>50</v>
      </c>
      <c r="B22" s="194">
        <f>SUM(B6:B21)</f>
        <v>1387</v>
      </c>
      <c r="C22" s="195">
        <v>52.054794520548</v>
      </c>
      <c r="D22" s="196">
        <v>29.920692141312198</v>
      </c>
      <c r="E22" s="197">
        <v>18.024513338139901</v>
      </c>
      <c r="F22" s="197">
        <v>51.694304253785099</v>
      </c>
      <c r="G22" s="196">
        <v>40.735400144196099</v>
      </c>
      <c r="H22" s="196">
        <v>29.632299927901901</v>
      </c>
      <c r="I22" s="196">
        <v>2.7397260273972601</v>
      </c>
      <c r="J22" s="196">
        <v>29.848594087959601</v>
      </c>
      <c r="K22" s="196">
        <v>17.591925018024501</v>
      </c>
      <c r="L22" s="196">
        <v>42.970439798125497</v>
      </c>
      <c r="M22" s="197">
        <v>4.3258832011535704</v>
      </c>
      <c r="N22" s="196">
        <v>42.609949531362702</v>
      </c>
      <c r="O22" s="196">
        <v>2.6676279740447</v>
      </c>
      <c r="P22" s="196">
        <v>15.1405912040375</v>
      </c>
      <c r="Q22" s="196">
        <v>1.65825522710887</v>
      </c>
      <c r="R22" s="196">
        <v>6.9214131218457098</v>
      </c>
      <c r="S22" s="196">
        <v>8.6517664023071408</v>
      </c>
      <c r="T22" s="198">
        <v>10.3821196827686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J14" sqref="J14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2" t="s">
        <v>16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4"/>
      <c r="O1" s="13"/>
      <c r="P1" s="13"/>
    </row>
    <row r="2" spans="1:18" ht="20.100000000000001" customHeight="1" x14ac:dyDescent="0.2">
      <c r="A2" s="231" t="s">
        <v>90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1:18" ht="20.100000000000001" customHeight="1" thickBot="1" x14ac:dyDescent="0.25">
      <c r="A3" s="228" t="s">
        <v>17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</row>
    <row r="4" spans="1:18" ht="16.5" customHeight="1" x14ac:dyDescent="0.25">
      <c r="A4" s="234" t="s">
        <v>18</v>
      </c>
      <c r="B4" s="225" t="s">
        <v>19</v>
      </c>
      <c r="C4" s="226"/>
      <c r="D4" s="227"/>
      <c r="E4" s="225" t="s">
        <v>20</v>
      </c>
      <c r="F4" s="226"/>
      <c r="G4" s="226"/>
      <c r="H4" s="226"/>
      <c r="I4" s="226"/>
      <c r="J4" s="226"/>
      <c r="K4" s="226"/>
      <c r="L4" s="226"/>
      <c r="M4" s="226"/>
      <c r="N4" s="227"/>
    </row>
    <row r="5" spans="1:18" ht="54" customHeight="1" thickBot="1" x14ac:dyDescent="0.25">
      <c r="A5" s="235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4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0</v>
      </c>
      <c r="C7" s="205">
        <v>1</v>
      </c>
      <c r="D7" s="41">
        <f>IF(B7&gt;0,C7/B7,0)</f>
        <v>0</v>
      </c>
      <c r="E7" s="34">
        <v>1</v>
      </c>
      <c r="F7" s="35">
        <v>1</v>
      </c>
      <c r="G7" s="32">
        <v>0</v>
      </c>
      <c r="H7" s="32">
        <v>0</v>
      </c>
      <c r="I7" s="36">
        <v>0</v>
      </c>
      <c r="J7" s="35">
        <v>0</v>
      </c>
      <c r="K7" s="36">
        <v>1</v>
      </c>
      <c r="L7" s="37">
        <v>1</v>
      </c>
      <c r="M7" s="36">
        <v>1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0</v>
      </c>
      <c r="C8" s="206">
        <v>0</v>
      </c>
      <c r="D8" s="41">
        <f t="shared" ref="D8:D20" si="0">IF(B8&gt;0,C8/B8,0)</f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0</v>
      </c>
      <c r="C9" s="206">
        <v>1</v>
      </c>
      <c r="D9" s="41">
        <f t="shared" si="0"/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1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206">
        <v>0</v>
      </c>
      <c r="D10" s="41">
        <f t="shared" si="0"/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206">
        <v>1</v>
      </c>
      <c r="D11" s="41">
        <f t="shared" si="0"/>
        <v>0</v>
      </c>
      <c r="E11" s="42">
        <v>1</v>
      </c>
      <c r="F11" s="43">
        <v>1</v>
      </c>
      <c r="G11" s="40">
        <v>1</v>
      </c>
      <c r="H11" s="43">
        <v>0</v>
      </c>
      <c r="I11" s="44">
        <v>0</v>
      </c>
      <c r="J11" s="43">
        <v>0</v>
      </c>
      <c r="K11" s="44">
        <v>1</v>
      </c>
      <c r="L11" s="45">
        <v>0</v>
      </c>
      <c r="M11" s="44">
        <v>1</v>
      </c>
      <c r="N11" s="46">
        <v>1</v>
      </c>
      <c r="O11" s="28"/>
    </row>
    <row r="12" spans="1:18" s="29" customFormat="1" ht="20.100000000000001" customHeight="1" x14ac:dyDescent="0.2">
      <c r="A12" s="18" t="s">
        <v>40</v>
      </c>
      <c r="B12" s="39">
        <v>0</v>
      </c>
      <c r="C12" s="206">
        <v>0</v>
      </c>
      <c r="D12" s="41">
        <f t="shared" si="0"/>
        <v>0</v>
      </c>
      <c r="E12" s="39">
        <v>0</v>
      </c>
      <c r="F12" s="43">
        <v>0</v>
      </c>
      <c r="G12" s="40">
        <v>0</v>
      </c>
      <c r="H12" s="43">
        <v>0</v>
      </c>
      <c r="I12" s="44">
        <v>0</v>
      </c>
      <c r="J12" s="40">
        <v>0</v>
      </c>
      <c r="K12" s="47">
        <v>0</v>
      </c>
      <c r="L12" s="45">
        <v>0</v>
      </c>
      <c r="M12" s="44">
        <v>0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30</v>
      </c>
      <c r="C13" s="206">
        <v>26</v>
      </c>
      <c r="D13" s="41">
        <f t="shared" si="0"/>
        <v>0.8666666666666667</v>
      </c>
      <c r="E13" s="42">
        <v>26</v>
      </c>
      <c r="F13" s="43">
        <v>26</v>
      </c>
      <c r="G13" s="40">
        <v>26</v>
      </c>
      <c r="H13" s="43">
        <v>26</v>
      </c>
      <c r="I13" s="44">
        <v>26</v>
      </c>
      <c r="J13" s="43">
        <v>26</v>
      </c>
      <c r="K13" s="44">
        <v>26</v>
      </c>
      <c r="L13" s="45">
        <v>26</v>
      </c>
      <c r="M13" s="44">
        <v>26</v>
      </c>
      <c r="N13" s="46">
        <v>26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206">
        <v>8</v>
      </c>
      <c r="D14" s="41">
        <f t="shared" si="0"/>
        <v>0</v>
      </c>
      <c r="E14" s="42">
        <v>8</v>
      </c>
      <c r="F14" s="43">
        <v>0</v>
      </c>
      <c r="G14" s="40">
        <v>1</v>
      </c>
      <c r="H14" s="43">
        <v>2</v>
      </c>
      <c r="I14" s="44">
        <v>2</v>
      </c>
      <c r="J14" s="43">
        <v>4</v>
      </c>
      <c r="K14" s="44">
        <v>1</v>
      </c>
      <c r="L14" s="45">
        <v>1</v>
      </c>
      <c r="M14" s="44">
        <v>0</v>
      </c>
      <c r="N14" s="46">
        <v>1</v>
      </c>
      <c r="O14" s="28"/>
    </row>
    <row r="15" spans="1:18" s="29" customFormat="1" ht="20.100000000000001" customHeight="1" x14ac:dyDescent="0.2">
      <c r="A15" s="18" t="s">
        <v>43</v>
      </c>
      <c r="B15" s="39">
        <v>149</v>
      </c>
      <c r="C15" s="206">
        <v>138</v>
      </c>
      <c r="D15" s="41">
        <f t="shared" si="0"/>
        <v>0.9261744966442953</v>
      </c>
      <c r="E15" s="42">
        <v>125</v>
      </c>
      <c r="F15" s="43">
        <v>0</v>
      </c>
      <c r="G15" s="40">
        <v>114</v>
      </c>
      <c r="H15" s="43">
        <v>95</v>
      </c>
      <c r="I15" s="44">
        <v>105</v>
      </c>
      <c r="J15" s="43">
        <v>91</v>
      </c>
      <c r="K15" s="44">
        <v>72</v>
      </c>
      <c r="L15" s="45">
        <v>92</v>
      </c>
      <c r="M15" s="44">
        <v>90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39</v>
      </c>
      <c r="C16" s="206">
        <v>41</v>
      </c>
      <c r="D16" s="41">
        <f t="shared" si="0"/>
        <v>1.0512820512820513</v>
      </c>
      <c r="E16" s="42">
        <v>5</v>
      </c>
      <c r="F16" s="43">
        <v>33</v>
      </c>
      <c r="G16" s="40">
        <v>38</v>
      </c>
      <c r="H16" s="43">
        <v>38</v>
      </c>
      <c r="I16" s="44">
        <v>38</v>
      </c>
      <c r="J16" s="43">
        <v>40</v>
      </c>
      <c r="K16" s="44">
        <v>38</v>
      </c>
      <c r="L16" s="45">
        <v>38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12</v>
      </c>
      <c r="C17" s="206">
        <v>11</v>
      </c>
      <c r="D17" s="41">
        <f t="shared" si="0"/>
        <v>0.91666666666666663</v>
      </c>
      <c r="E17" s="42">
        <v>11</v>
      </c>
      <c r="F17" s="43">
        <v>0</v>
      </c>
      <c r="G17" s="40">
        <v>0</v>
      </c>
      <c r="H17" s="43">
        <v>11</v>
      </c>
      <c r="I17" s="44">
        <v>11</v>
      </c>
      <c r="J17" s="43">
        <v>11</v>
      </c>
      <c r="K17" s="44">
        <v>11</v>
      </c>
      <c r="L17" s="45">
        <v>11</v>
      </c>
      <c r="M17" s="44">
        <v>11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27</v>
      </c>
      <c r="C18" s="206">
        <v>14</v>
      </c>
      <c r="D18" s="41">
        <f t="shared" si="0"/>
        <v>0.51851851851851849</v>
      </c>
      <c r="E18" s="42">
        <v>13</v>
      </c>
      <c r="F18" s="43">
        <v>7</v>
      </c>
      <c r="G18" s="40">
        <v>5</v>
      </c>
      <c r="H18" s="43">
        <v>13</v>
      </c>
      <c r="I18" s="44">
        <v>13</v>
      </c>
      <c r="J18" s="43">
        <v>7</v>
      </c>
      <c r="K18" s="44">
        <v>6</v>
      </c>
      <c r="L18" s="45">
        <v>8</v>
      </c>
      <c r="M18" s="44">
        <v>13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206">
        <v>2</v>
      </c>
      <c r="D19" s="41">
        <f t="shared" si="0"/>
        <v>0</v>
      </c>
      <c r="E19" s="42">
        <v>2</v>
      </c>
      <c r="F19" s="43">
        <v>2</v>
      </c>
      <c r="G19" s="40">
        <v>1</v>
      </c>
      <c r="H19" s="43">
        <v>2</v>
      </c>
      <c r="I19" s="44">
        <v>0</v>
      </c>
      <c r="J19" s="43">
        <v>2</v>
      </c>
      <c r="K19" s="44">
        <v>2</v>
      </c>
      <c r="L19" s="45">
        <v>1</v>
      </c>
      <c r="M19" s="44">
        <v>1</v>
      </c>
      <c r="N19" s="46">
        <v>2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206">
        <v>0</v>
      </c>
      <c r="D20" s="41">
        <f t="shared" si="0"/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32</v>
      </c>
      <c r="C21" s="207">
        <v>21</v>
      </c>
      <c r="D21" s="52">
        <f>IF(B21&gt;0,C21/B21,0)</f>
        <v>0.65625</v>
      </c>
      <c r="E21" s="53">
        <v>0</v>
      </c>
      <c r="F21" s="54">
        <v>0</v>
      </c>
      <c r="G21" s="51">
        <v>12</v>
      </c>
      <c r="H21" s="54">
        <v>3</v>
      </c>
      <c r="I21" s="55">
        <v>3</v>
      </c>
      <c r="J21" s="54">
        <v>14</v>
      </c>
      <c r="K21" s="55">
        <v>0</v>
      </c>
      <c r="L21" s="56">
        <v>0</v>
      </c>
      <c r="M21" s="55">
        <v>3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289</v>
      </c>
      <c r="C22" s="208">
        <f>SUM(C6:C21)</f>
        <v>264</v>
      </c>
      <c r="D22" s="61">
        <f t="shared" ref="D22" si="1">(C22/B22)</f>
        <v>0.91349480968858132</v>
      </c>
      <c r="E22" s="60">
        <f>SUM(E6:E21)</f>
        <v>192</v>
      </c>
      <c r="F22" s="60">
        <f t="shared" ref="F22:N22" si="2">SUM(F6:F21)</f>
        <v>70</v>
      </c>
      <c r="G22" s="60">
        <f t="shared" si="2"/>
        <v>198</v>
      </c>
      <c r="H22" s="60">
        <f t="shared" si="2"/>
        <v>190</v>
      </c>
      <c r="I22" s="60">
        <f t="shared" si="2"/>
        <v>198</v>
      </c>
      <c r="J22" s="60">
        <f t="shared" si="2"/>
        <v>196</v>
      </c>
      <c r="K22" s="60">
        <f t="shared" si="2"/>
        <v>158</v>
      </c>
      <c r="L22" s="60">
        <f t="shared" si="2"/>
        <v>178</v>
      </c>
      <c r="M22" s="60">
        <f t="shared" si="2"/>
        <v>146</v>
      </c>
      <c r="N22" s="62">
        <f t="shared" si="2"/>
        <v>30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19" t="s">
        <v>51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90" zoomScaleNormal="90" workbookViewId="0">
      <selection activeCell="C6" sqref="C6:C21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2" t="str">
        <f>+'1 In School Youth Part'!A1:N1</f>
        <v>TAB 7 - WIOA TITLE I PARTICIPANT SUMMARY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</row>
    <row r="2" spans="1:18" s="66" customFormat="1" ht="21" customHeight="1" x14ac:dyDescent="0.2">
      <c r="A2" s="231" t="str">
        <f>'1 In School Youth Part'!$A$2</f>
        <v>FY26 QUARTER ENDING MARCH 31, 2026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8" s="66" customFormat="1" ht="18.75" customHeight="1" thickBot="1" x14ac:dyDescent="0.25">
      <c r="A3" s="228" t="s">
        <v>52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</row>
    <row r="4" spans="1:18" ht="16.5" customHeight="1" x14ac:dyDescent="0.25">
      <c r="A4" s="234" t="s">
        <v>18</v>
      </c>
      <c r="B4" s="225" t="s">
        <v>19</v>
      </c>
      <c r="C4" s="226"/>
      <c r="D4" s="227"/>
      <c r="E4" s="225" t="s">
        <v>20</v>
      </c>
      <c r="F4" s="226"/>
      <c r="G4" s="226"/>
      <c r="H4" s="226"/>
      <c r="I4" s="226"/>
      <c r="J4" s="226"/>
      <c r="K4" s="226"/>
      <c r="L4" s="226"/>
      <c r="M4" s="226"/>
      <c r="N4" s="227"/>
    </row>
    <row r="5" spans="1:18" ht="56.25" customHeight="1" thickBot="1" x14ac:dyDescent="0.25">
      <c r="A5" s="235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44</v>
      </c>
      <c r="C6" s="20">
        <v>37</v>
      </c>
      <c r="D6" s="21">
        <f t="shared" ref="D6:D22" si="0">(C6/B6)</f>
        <v>0.84090909090909094</v>
      </c>
      <c r="E6" s="22">
        <v>0</v>
      </c>
      <c r="F6" s="23">
        <v>24</v>
      </c>
      <c r="G6" s="20">
        <v>36</v>
      </c>
      <c r="H6" s="20">
        <v>9</v>
      </c>
      <c r="I6" s="24">
        <v>10</v>
      </c>
      <c r="J6" s="23">
        <v>0</v>
      </c>
      <c r="K6" s="25">
        <v>0</v>
      </c>
      <c r="L6" s="26">
        <v>0</v>
      </c>
      <c r="M6" s="24">
        <v>36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85</v>
      </c>
      <c r="C7" s="32">
        <v>108</v>
      </c>
      <c r="D7" s="33">
        <f t="shared" si="0"/>
        <v>1.2705882352941176</v>
      </c>
      <c r="E7" s="34">
        <v>98</v>
      </c>
      <c r="F7" s="35">
        <v>33</v>
      </c>
      <c r="G7" s="32">
        <v>29</v>
      </c>
      <c r="H7" s="32">
        <v>22</v>
      </c>
      <c r="I7" s="36">
        <v>42</v>
      </c>
      <c r="J7" s="35">
        <v>64</v>
      </c>
      <c r="K7" s="36">
        <v>70</v>
      </c>
      <c r="L7" s="37">
        <v>95</v>
      </c>
      <c r="M7" s="36">
        <v>102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47</v>
      </c>
      <c r="C8" s="40">
        <v>28</v>
      </c>
      <c r="D8" s="41">
        <f t="shared" si="0"/>
        <v>0.5957446808510638</v>
      </c>
      <c r="E8" s="42">
        <v>13</v>
      </c>
      <c r="F8" s="43">
        <v>15</v>
      </c>
      <c r="G8" s="40">
        <v>13</v>
      </c>
      <c r="H8" s="43">
        <v>13</v>
      </c>
      <c r="I8" s="44">
        <v>14</v>
      </c>
      <c r="J8" s="43">
        <v>16</v>
      </c>
      <c r="K8" s="44">
        <v>13</v>
      </c>
      <c r="L8" s="45">
        <v>13</v>
      </c>
      <c r="M8" s="44">
        <v>22</v>
      </c>
      <c r="N8" s="46">
        <v>13</v>
      </c>
      <c r="O8" s="28"/>
    </row>
    <row r="9" spans="1:18" s="29" customFormat="1" ht="20.100000000000001" customHeight="1" x14ac:dyDescent="0.2">
      <c r="A9" s="18" t="s">
        <v>37</v>
      </c>
      <c r="B9" s="39">
        <v>70</v>
      </c>
      <c r="C9" s="40">
        <v>71</v>
      </c>
      <c r="D9" s="41">
        <f t="shared" si="0"/>
        <v>1.0142857142857142</v>
      </c>
      <c r="E9" s="42">
        <v>8</v>
      </c>
      <c r="F9" s="43">
        <v>0</v>
      </c>
      <c r="G9" s="40">
        <v>0</v>
      </c>
      <c r="H9" s="43">
        <v>0</v>
      </c>
      <c r="I9" s="44">
        <v>0</v>
      </c>
      <c r="J9" s="43">
        <v>19</v>
      </c>
      <c r="K9" s="44">
        <v>0</v>
      </c>
      <c r="L9" s="45">
        <v>0</v>
      </c>
      <c r="M9" s="44">
        <v>0</v>
      </c>
      <c r="N9" s="46">
        <v>8</v>
      </c>
      <c r="O9" s="28"/>
    </row>
    <row r="10" spans="1:18" s="29" customFormat="1" ht="20.100000000000001" customHeight="1" x14ac:dyDescent="0.2">
      <c r="A10" s="18" t="s">
        <v>38</v>
      </c>
      <c r="B10" s="39">
        <v>84</v>
      </c>
      <c r="C10" s="40">
        <v>84</v>
      </c>
      <c r="D10" s="41">
        <f t="shared" si="0"/>
        <v>1</v>
      </c>
      <c r="E10" s="42">
        <v>83</v>
      </c>
      <c r="F10" s="43">
        <v>83</v>
      </c>
      <c r="G10" s="40">
        <v>83</v>
      </c>
      <c r="H10" s="43">
        <v>83</v>
      </c>
      <c r="I10" s="44">
        <v>83</v>
      </c>
      <c r="J10" s="43">
        <v>84</v>
      </c>
      <c r="K10" s="44">
        <v>83</v>
      </c>
      <c r="L10" s="45">
        <v>83</v>
      </c>
      <c r="M10" s="44">
        <v>0</v>
      </c>
      <c r="N10" s="46">
        <v>83</v>
      </c>
      <c r="O10" s="28"/>
    </row>
    <row r="11" spans="1:18" s="29" customFormat="1" ht="20.100000000000001" customHeight="1" x14ac:dyDescent="0.2">
      <c r="A11" s="18" t="s">
        <v>39</v>
      </c>
      <c r="B11" s="39">
        <v>96</v>
      </c>
      <c r="C11" s="40">
        <v>85</v>
      </c>
      <c r="D11" s="41">
        <f t="shared" si="0"/>
        <v>0.88541666666666663</v>
      </c>
      <c r="E11" s="42">
        <v>81</v>
      </c>
      <c r="F11" s="43">
        <v>43</v>
      </c>
      <c r="G11" s="40">
        <v>81</v>
      </c>
      <c r="H11" s="43">
        <v>0</v>
      </c>
      <c r="I11" s="44">
        <v>46</v>
      </c>
      <c r="J11" s="43">
        <v>51</v>
      </c>
      <c r="K11" s="44">
        <v>81</v>
      </c>
      <c r="L11" s="45">
        <v>0</v>
      </c>
      <c r="M11" s="44">
        <v>81</v>
      </c>
      <c r="N11" s="46">
        <v>72</v>
      </c>
      <c r="O11" s="28"/>
    </row>
    <row r="12" spans="1:18" s="29" customFormat="1" ht="20.100000000000001" customHeight="1" x14ac:dyDescent="0.2">
      <c r="A12" s="18" t="s">
        <v>40</v>
      </c>
      <c r="B12" s="39">
        <v>55</v>
      </c>
      <c r="C12" s="40">
        <v>35</v>
      </c>
      <c r="D12" s="41">
        <f t="shared" si="0"/>
        <v>0.63636363636363635</v>
      </c>
      <c r="E12" s="39">
        <v>10</v>
      </c>
      <c r="F12" s="43">
        <v>11</v>
      </c>
      <c r="G12" s="40">
        <v>11</v>
      </c>
      <c r="H12" s="43">
        <v>1</v>
      </c>
      <c r="I12" s="44">
        <v>7</v>
      </c>
      <c r="J12" s="40">
        <v>15</v>
      </c>
      <c r="K12" s="47">
        <v>9</v>
      </c>
      <c r="L12" s="45">
        <v>9</v>
      </c>
      <c r="M12" s="44">
        <v>8</v>
      </c>
      <c r="N12" s="48">
        <v>16</v>
      </c>
      <c r="O12" s="28"/>
    </row>
    <row r="13" spans="1:18" s="29" customFormat="1" ht="20.100000000000001" customHeight="1" x14ac:dyDescent="0.2">
      <c r="A13" s="18" t="s">
        <v>41</v>
      </c>
      <c r="B13" s="39">
        <v>42</v>
      </c>
      <c r="C13" s="40">
        <v>38</v>
      </c>
      <c r="D13" s="41">
        <f t="shared" si="0"/>
        <v>0.90476190476190477</v>
      </c>
      <c r="E13" s="42">
        <v>37</v>
      </c>
      <c r="F13" s="43">
        <v>37</v>
      </c>
      <c r="G13" s="40">
        <v>37</v>
      </c>
      <c r="H13" s="43">
        <v>19</v>
      </c>
      <c r="I13" s="44">
        <v>37</v>
      </c>
      <c r="J13" s="43">
        <v>37</v>
      </c>
      <c r="K13" s="44">
        <v>37</v>
      </c>
      <c r="L13" s="45">
        <v>37</v>
      </c>
      <c r="M13" s="44">
        <v>37</v>
      </c>
      <c r="N13" s="46">
        <v>37</v>
      </c>
      <c r="O13" s="28"/>
    </row>
    <row r="14" spans="1:18" s="29" customFormat="1" ht="20.100000000000001" customHeight="1" x14ac:dyDescent="0.2">
      <c r="A14" s="18" t="s">
        <v>42</v>
      </c>
      <c r="B14" s="39">
        <v>102</v>
      </c>
      <c r="C14" s="40">
        <v>55</v>
      </c>
      <c r="D14" s="41">
        <f t="shared" si="0"/>
        <v>0.53921568627450978</v>
      </c>
      <c r="E14" s="42">
        <v>47</v>
      </c>
      <c r="F14" s="43">
        <v>13</v>
      </c>
      <c r="G14" s="40">
        <v>34</v>
      </c>
      <c r="H14" s="43">
        <v>31</v>
      </c>
      <c r="I14" s="44">
        <v>33</v>
      </c>
      <c r="J14" s="43">
        <v>38</v>
      </c>
      <c r="K14" s="44">
        <v>34</v>
      </c>
      <c r="L14" s="45">
        <v>36</v>
      </c>
      <c r="M14" s="44">
        <v>8</v>
      </c>
      <c r="N14" s="46">
        <v>29</v>
      </c>
      <c r="O14" s="28"/>
    </row>
    <row r="15" spans="1:18" s="29" customFormat="1" ht="20.100000000000001" customHeight="1" x14ac:dyDescent="0.2">
      <c r="A15" s="18" t="s">
        <v>43</v>
      </c>
      <c r="B15" s="39">
        <v>220</v>
      </c>
      <c r="C15" s="40">
        <v>184</v>
      </c>
      <c r="D15" s="41">
        <f t="shared" si="0"/>
        <v>0.83636363636363631</v>
      </c>
      <c r="E15" s="42">
        <v>166</v>
      </c>
      <c r="F15" s="43">
        <v>153</v>
      </c>
      <c r="G15" s="40">
        <v>117</v>
      </c>
      <c r="H15" s="43">
        <v>43</v>
      </c>
      <c r="I15" s="44">
        <v>109</v>
      </c>
      <c r="J15" s="43">
        <v>100</v>
      </c>
      <c r="K15" s="44">
        <v>51</v>
      </c>
      <c r="L15" s="45">
        <v>101</v>
      </c>
      <c r="M15" s="44">
        <v>89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70</v>
      </c>
      <c r="C16" s="40">
        <v>33</v>
      </c>
      <c r="D16" s="41">
        <f t="shared" si="0"/>
        <v>0.47142857142857142</v>
      </c>
      <c r="E16" s="42">
        <v>0</v>
      </c>
      <c r="F16" s="43">
        <v>0</v>
      </c>
      <c r="G16" s="40">
        <v>6</v>
      </c>
      <c r="H16" s="43">
        <v>5</v>
      </c>
      <c r="I16" s="44">
        <v>5</v>
      </c>
      <c r="J16" s="43">
        <v>28</v>
      </c>
      <c r="K16" s="44">
        <v>5</v>
      </c>
      <c r="L16" s="45">
        <v>5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66</v>
      </c>
      <c r="C17" s="40">
        <v>54</v>
      </c>
      <c r="D17" s="41">
        <f t="shared" si="0"/>
        <v>0.81818181818181823</v>
      </c>
      <c r="E17" s="42">
        <v>30</v>
      </c>
      <c r="F17" s="43">
        <v>24</v>
      </c>
      <c r="G17" s="40">
        <v>13</v>
      </c>
      <c r="H17" s="43">
        <v>1</v>
      </c>
      <c r="I17" s="44">
        <v>19</v>
      </c>
      <c r="J17" s="43">
        <v>54</v>
      </c>
      <c r="K17" s="44">
        <v>6</v>
      </c>
      <c r="L17" s="45">
        <v>0</v>
      </c>
      <c r="M17" s="44">
        <v>9</v>
      </c>
      <c r="N17" s="46">
        <v>5</v>
      </c>
      <c r="O17" s="28"/>
    </row>
    <row r="18" spans="1:22" s="29" customFormat="1" ht="20.100000000000001" customHeight="1" x14ac:dyDescent="0.2">
      <c r="A18" s="18" t="s">
        <v>46</v>
      </c>
      <c r="B18" s="39">
        <v>127</v>
      </c>
      <c r="C18" s="40">
        <v>108</v>
      </c>
      <c r="D18" s="41">
        <f t="shared" si="0"/>
        <v>0.85039370078740162</v>
      </c>
      <c r="E18" s="42">
        <v>84</v>
      </c>
      <c r="F18" s="43">
        <v>51</v>
      </c>
      <c r="G18" s="40">
        <v>26</v>
      </c>
      <c r="H18" s="43">
        <v>63</v>
      </c>
      <c r="I18" s="44">
        <v>63</v>
      </c>
      <c r="J18" s="43">
        <v>41</v>
      </c>
      <c r="K18" s="44">
        <v>12</v>
      </c>
      <c r="L18" s="45">
        <v>20</v>
      </c>
      <c r="M18" s="44">
        <v>27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75</v>
      </c>
      <c r="C19" s="40">
        <v>46</v>
      </c>
      <c r="D19" s="41">
        <f t="shared" si="0"/>
        <v>0.61333333333333329</v>
      </c>
      <c r="E19" s="42">
        <v>43</v>
      </c>
      <c r="F19" s="43">
        <v>42</v>
      </c>
      <c r="G19" s="40">
        <v>42</v>
      </c>
      <c r="H19" s="43">
        <v>45</v>
      </c>
      <c r="I19" s="44">
        <v>0</v>
      </c>
      <c r="J19" s="43">
        <v>42</v>
      </c>
      <c r="K19" s="44">
        <v>43</v>
      </c>
      <c r="L19" s="45">
        <v>44</v>
      </c>
      <c r="M19" s="44">
        <v>44</v>
      </c>
      <c r="N19" s="46">
        <v>44</v>
      </c>
      <c r="O19" s="28"/>
    </row>
    <row r="20" spans="1:22" s="29" customFormat="1" ht="20.100000000000001" customHeight="1" x14ac:dyDescent="0.2">
      <c r="A20" s="18" t="s">
        <v>48</v>
      </c>
      <c r="B20" s="39">
        <v>67</v>
      </c>
      <c r="C20" s="40">
        <v>67</v>
      </c>
      <c r="D20" s="41">
        <f t="shared" si="0"/>
        <v>1</v>
      </c>
      <c r="E20" s="42">
        <v>67</v>
      </c>
      <c r="F20" s="43">
        <v>64</v>
      </c>
      <c r="G20" s="40">
        <v>63</v>
      </c>
      <c r="H20" s="43">
        <v>66</v>
      </c>
      <c r="I20" s="44">
        <v>66</v>
      </c>
      <c r="J20" s="43">
        <v>51</v>
      </c>
      <c r="K20" s="44">
        <v>66</v>
      </c>
      <c r="L20" s="45">
        <v>44</v>
      </c>
      <c r="M20" s="44">
        <v>64</v>
      </c>
      <c r="N20" s="46">
        <v>61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118</v>
      </c>
      <c r="C21" s="51">
        <v>90</v>
      </c>
      <c r="D21" s="52">
        <f t="shared" si="0"/>
        <v>0.76271186440677963</v>
      </c>
      <c r="E21" s="53">
        <v>15</v>
      </c>
      <c r="F21" s="54">
        <v>25</v>
      </c>
      <c r="G21" s="51">
        <v>51</v>
      </c>
      <c r="H21" s="54">
        <v>21</v>
      </c>
      <c r="I21" s="55">
        <v>28</v>
      </c>
      <c r="J21" s="54">
        <v>33</v>
      </c>
      <c r="K21" s="55">
        <v>25</v>
      </c>
      <c r="L21" s="56">
        <v>0</v>
      </c>
      <c r="M21" s="55">
        <v>3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1368</v>
      </c>
      <c r="C22" s="60">
        <f>SUM(C6:C21)</f>
        <v>1123</v>
      </c>
      <c r="D22" s="61">
        <f t="shared" si="0"/>
        <v>0.82090643274853803</v>
      </c>
      <c r="E22" s="60">
        <f>SUM(E6:E21)</f>
        <v>782</v>
      </c>
      <c r="F22" s="60">
        <f t="shared" ref="F22:N22" si="1">SUM(F6:F21)</f>
        <v>618</v>
      </c>
      <c r="G22" s="60">
        <f t="shared" si="1"/>
        <v>642</v>
      </c>
      <c r="H22" s="60">
        <f t="shared" si="1"/>
        <v>422</v>
      </c>
      <c r="I22" s="60">
        <f t="shared" si="1"/>
        <v>562</v>
      </c>
      <c r="J22" s="60">
        <f t="shared" si="1"/>
        <v>673</v>
      </c>
      <c r="K22" s="60">
        <f t="shared" si="1"/>
        <v>535</v>
      </c>
      <c r="L22" s="60">
        <f t="shared" si="1"/>
        <v>487</v>
      </c>
      <c r="M22" s="60">
        <f t="shared" si="1"/>
        <v>530</v>
      </c>
      <c r="N22" s="62">
        <f t="shared" si="1"/>
        <v>368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19" t="s">
        <v>51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C6" sqref="C6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2" t="str">
        <f>+'1 In School Youth Part'!A1:N1</f>
        <v>TAB 7 - WIOA TITLE I PARTICIPANT SUMMARY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</row>
    <row r="2" spans="1:43" ht="20.100000000000001" customHeight="1" x14ac:dyDescent="0.2">
      <c r="A2" s="231" t="str">
        <f>'1 In School Youth Part'!$A$2</f>
        <v>FY26 QUARTER ENDING MARCH 31, 2026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43" ht="16.5" customHeight="1" thickBot="1" x14ac:dyDescent="0.25">
      <c r="A3" s="228" t="s">
        <v>53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</row>
    <row r="4" spans="1:43" ht="15" customHeight="1" x14ac:dyDescent="0.25">
      <c r="A4" s="234" t="s">
        <v>18</v>
      </c>
      <c r="B4" s="225" t="s">
        <v>19</v>
      </c>
      <c r="C4" s="226"/>
      <c r="D4" s="227"/>
      <c r="E4" s="225" t="s">
        <v>20</v>
      </c>
      <c r="F4" s="226"/>
      <c r="G4" s="226"/>
      <c r="H4" s="226"/>
      <c r="I4" s="226"/>
      <c r="J4" s="226"/>
      <c r="K4" s="226"/>
      <c r="L4" s="226"/>
      <c r="M4" s="226"/>
      <c r="N4" s="227"/>
    </row>
    <row r="5" spans="1:43" ht="54.75" customHeight="1" thickBot="1" x14ac:dyDescent="0.25">
      <c r="A5" s="235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44</v>
      </c>
      <c r="C6" s="20">
        <f>+'1 In School Youth Part'!C6+'2 Out of School Youth Part'!C6</f>
        <v>37</v>
      </c>
      <c r="D6" s="21">
        <f t="shared" ref="D6:D22" si="0">(C6/B6)</f>
        <v>0.84090909090909094</v>
      </c>
      <c r="E6" s="67">
        <f>+'1 In School Youth Part'!E6+'2 Out of School Youth Part'!E6</f>
        <v>0</v>
      </c>
      <c r="F6" s="25">
        <f>+'1 In School Youth Part'!F6+'2 Out of School Youth Part'!F6</f>
        <v>24</v>
      </c>
      <c r="G6" s="47">
        <f>+'1 In School Youth Part'!G6+'2 Out of School Youth Part'!G6</f>
        <v>36</v>
      </c>
      <c r="H6" s="47">
        <f>+'1 In School Youth Part'!H6+'2 Out of School Youth Part'!H6</f>
        <v>9</v>
      </c>
      <c r="I6" s="47">
        <f>+'1 In School Youth Part'!I6+'2 Out of School Youth Part'!I6</f>
        <v>10</v>
      </c>
      <c r="J6" s="47">
        <f>+'1 In School Youth Part'!J6+'2 Out of School Youth Part'!J6</f>
        <v>0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36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85</v>
      </c>
      <c r="C7" s="32">
        <f>+'1 In School Youth Part'!C7+'2 Out of School Youth Part'!C7</f>
        <v>109</v>
      </c>
      <c r="D7" s="33">
        <f t="shared" si="0"/>
        <v>1.2823529411764707</v>
      </c>
      <c r="E7" s="69">
        <f>+'1 In School Youth Part'!E7+'2 Out of School Youth Part'!E7</f>
        <v>99</v>
      </c>
      <c r="F7" s="47">
        <f>+'1 In School Youth Part'!F7+'2 Out of School Youth Part'!F7</f>
        <v>34</v>
      </c>
      <c r="G7" s="47">
        <f>+'1 In School Youth Part'!G7+'2 Out of School Youth Part'!G7</f>
        <v>29</v>
      </c>
      <c r="H7" s="47">
        <f>+'1 In School Youth Part'!H7+'2 Out of School Youth Part'!H7</f>
        <v>22</v>
      </c>
      <c r="I7" s="47">
        <f>+'1 In School Youth Part'!I7+'2 Out of School Youth Part'!I7</f>
        <v>42</v>
      </c>
      <c r="J7" s="47">
        <f>+'1 In School Youth Part'!J7+'2 Out of School Youth Part'!J7</f>
        <v>64</v>
      </c>
      <c r="K7" s="47">
        <f>+'1 In School Youth Part'!K7+'2 Out of School Youth Part'!K7</f>
        <v>71</v>
      </c>
      <c r="L7" s="47">
        <f>+'1 In School Youth Part'!L7+'2 Out of School Youth Part'!L7</f>
        <v>96</v>
      </c>
      <c r="M7" s="47">
        <f>+'1 In School Youth Part'!M7+'2 Out of School Youth Part'!M7</f>
        <v>103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47</v>
      </c>
      <c r="C8" s="40">
        <f>+'1 In School Youth Part'!C8+'2 Out of School Youth Part'!C8</f>
        <v>28</v>
      </c>
      <c r="D8" s="41">
        <f t="shared" si="0"/>
        <v>0.5957446808510638</v>
      </c>
      <c r="E8" s="69">
        <f>+'1 In School Youth Part'!E8+'2 Out of School Youth Part'!E8</f>
        <v>13</v>
      </c>
      <c r="F8" s="47">
        <f>+'1 In School Youth Part'!F8+'2 Out of School Youth Part'!F8</f>
        <v>15</v>
      </c>
      <c r="G8" s="47">
        <f>+'1 In School Youth Part'!G8+'2 Out of School Youth Part'!G8</f>
        <v>13</v>
      </c>
      <c r="H8" s="47">
        <f>+'1 In School Youth Part'!H8+'2 Out of School Youth Part'!H8</f>
        <v>13</v>
      </c>
      <c r="I8" s="47">
        <f>+'1 In School Youth Part'!I8+'2 Out of School Youth Part'!I8</f>
        <v>14</v>
      </c>
      <c r="J8" s="47">
        <f>+'1 In School Youth Part'!J8+'2 Out of School Youth Part'!J8</f>
        <v>16</v>
      </c>
      <c r="K8" s="47">
        <f>+'1 In School Youth Part'!K8+'2 Out of School Youth Part'!K8</f>
        <v>13</v>
      </c>
      <c r="L8" s="47">
        <f>+'1 In School Youth Part'!L8+'2 Out of School Youth Part'!L8</f>
        <v>13</v>
      </c>
      <c r="M8" s="47">
        <f>+'1 In School Youth Part'!M8+'2 Out of School Youth Part'!M8</f>
        <v>22</v>
      </c>
      <c r="N8" s="70">
        <f>+'1 In School Youth Part'!N8+'2 Out of School Youth Part'!N8</f>
        <v>13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70</v>
      </c>
      <c r="C9" s="40">
        <f>+'1 In School Youth Part'!C9+'2 Out of School Youth Part'!C9</f>
        <v>72</v>
      </c>
      <c r="D9" s="41">
        <f t="shared" si="0"/>
        <v>1.0285714285714285</v>
      </c>
      <c r="E9" s="69">
        <f>+'1 In School Youth Part'!E9+'2 Out of School Youth Part'!E9</f>
        <v>8</v>
      </c>
      <c r="F9" s="47">
        <f>+'1 In School Youth Part'!F9+'2 Out of School Youth Part'!F9</f>
        <v>0</v>
      </c>
      <c r="G9" s="47">
        <f>+'1 In School Youth Part'!G9+'2 Out of School Youth Part'!G9</f>
        <v>0</v>
      </c>
      <c r="H9" s="47">
        <f>+'1 In School Youth Part'!H9+'2 Out of School Youth Part'!H9</f>
        <v>0</v>
      </c>
      <c r="I9" s="47">
        <f>+'1 In School Youth Part'!I9+'2 Out of School Youth Part'!I9</f>
        <v>0</v>
      </c>
      <c r="J9" s="47">
        <f>+'1 In School Youth Part'!J9+'2 Out of School Youth Part'!J9</f>
        <v>20</v>
      </c>
      <c r="K9" s="47">
        <f>+'1 In School Youth Part'!K9+'2 Out of School Youth Part'!K9</f>
        <v>0</v>
      </c>
      <c r="L9" s="47">
        <f>+'1 In School Youth Part'!L9+'2 Out of School Youth Part'!L9</f>
        <v>0</v>
      </c>
      <c r="M9" s="47">
        <f>+'1 In School Youth Part'!M9+'2 Out of School Youth Part'!M9</f>
        <v>0</v>
      </c>
      <c r="N9" s="70">
        <f>+'1 In School Youth Part'!N9+'2 Out of School Youth Part'!N9</f>
        <v>8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84</v>
      </c>
      <c r="C10" s="40">
        <f>+'1 In School Youth Part'!C10+'2 Out of School Youth Part'!C10</f>
        <v>84</v>
      </c>
      <c r="D10" s="41">
        <f t="shared" si="0"/>
        <v>1</v>
      </c>
      <c r="E10" s="69">
        <f>+'1 In School Youth Part'!E10+'2 Out of School Youth Part'!E10</f>
        <v>83</v>
      </c>
      <c r="F10" s="47">
        <f>+'1 In School Youth Part'!F10+'2 Out of School Youth Part'!F10</f>
        <v>83</v>
      </c>
      <c r="G10" s="47">
        <f>+'1 In School Youth Part'!G10+'2 Out of School Youth Part'!G10</f>
        <v>83</v>
      </c>
      <c r="H10" s="47">
        <f>+'1 In School Youth Part'!H10+'2 Out of School Youth Part'!H10</f>
        <v>83</v>
      </c>
      <c r="I10" s="47">
        <f>+'1 In School Youth Part'!I10+'2 Out of School Youth Part'!I10</f>
        <v>83</v>
      </c>
      <c r="J10" s="47">
        <f>+'1 In School Youth Part'!J10+'2 Out of School Youth Part'!J10</f>
        <v>84</v>
      </c>
      <c r="K10" s="47">
        <f>+'1 In School Youth Part'!K10+'2 Out of School Youth Part'!K10</f>
        <v>83</v>
      </c>
      <c r="L10" s="47">
        <f>+'1 In School Youth Part'!L10+'2 Out of School Youth Part'!L10</f>
        <v>83</v>
      </c>
      <c r="M10" s="47">
        <f>+'1 In School Youth Part'!M10+'2 Out of School Youth Part'!M10</f>
        <v>0</v>
      </c>
      <c r="N10" s="70">
        <f>+'1 In School Youth Part'!N10+'2 Out of School Youth Part'!N10</f>
        <v>83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96</v>
      </c>
      <c r="C11" s="40">
        <f>+'1 In School Youth Part'!C11+'2 Out of School Youth Part'!C11</f>
        <v>86</v>
      </c>
      <c r="D11" s="41">
        <f t="shared" si="0"/>
        <v>0.89583333333333337</v>
      </c>
      <c r="E11" s="69">
        <f>+'1 In School Youth Part'!E11+'2 Out of School Youth Part'!E11</f>
        <v>82</v>
      </c>
      <c r="F11" s="47">
        <f>+'1 In School Youth Part'!F11+'2 Out of School Youth Part'!F11</f>
        <v>44</v>
      </c>
      <c r="G11" s="47">
        <f>+'1 In School Youth Part'!G11+'2 Out of School Youth Part'!G11</f>
        <v>82</v>
      </c>
      <c r="H11" s="47">
        <f>+'1 In School Youth Part'!H11+'2 Out of School Youth Part'!H11</f>
        <v>0</v>
      </c>
      <c r="I11" s="47">
        <f>+'1 In School Youth Part'!I11+'2 Out of School Youth Part'!I11</f>
        <v>46</v>
      </c>
      <c r="J11" s="47">
        <f>+'1 In School Youth Part'!J11+'2 Out of School Youth Part'!J11</f>
        <v>51</v>
      </c>
      <c r="K11" s="47">
        <f>+'1 In School Youth Part'!K11+'2 Out of School Youth Part'!K11</f>
        <v>82</v>
      </c>
      <c r="L11" s="47">
        <f>+'1 In School Youth Part'!L11+'2 Out of School Youth Part'!L11</f>
        <v>0</v>
      </c>
      <c r="M11" s="47">
        <f>+'1 In School Youth Part'!M11+'2 Out of School Youth Part'!M11</f>
        <v>82</v>
      </c>
      <c r="N11" s="70">
        <f>+'1 In School Youth Part'!N11+'2 Out of School Youth Part'!N11</f>
        <v>73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55</v>
      </c>
      <c r="C12" s="40">
        <f>+'1 In School Youth Part'!C12+'2 Out of School Youth Part'!C12</f>
        <v>35</v>
      </c>
      <c r="D12" s="41">
        <f t="shared" si="0"/>
        <v>0.63636363636363635</v>
      </c>
      <c r="E12" s="69">
        <f>+'1 In School Youth Part'!E12+'2 Out of School Youth Part'!E12</f>
        <v>10</v>
      </c>
      <c r="F12" s="47">
        <f>+'1 In School Youth Part'!F12+'2 Out of School Youth Part'!F12</f>
        <v>11</v>
      </c>
      <c r="G12" s="47">
        <f>+'1 In School Youth Part'!G12+'2 Out of School Youth Part'!G12</f>
        <v>11</v>
      </c>
      <c r="H12" s="47">
        <f>+'1 In School Youth Part'!H12+'2 Out of School Youth Part'!H12</f>
        <v>1</v>
      </c>
      <c r="I12" s="47">
        <f>+'1 In School Youth Part'!I12+'2 Out of School Youth Part'!I12</f>
        <v>7</v>
      </c>
      <c r="J12" s="47">
        <f>+'1 In School Youth Part'!J12+'2 Out of School Youth Part'!J12</f>
        <v>15</v>
      </c>
      <c r="K12" s="47">
        <f>+'1 In School Youth Part'!K12+'2 Out of School Youth Part'!K12</f>
        <v>9</v>
      </c>
      <c r="L12" s="47">
        <f>+'1 In School Youth Part'!L12+'2 Out of School Youth Part'!L12</f>
        <v>9</v>
      </c>
      <c r="M12" s="47">
        <f>+'1 In School Youth Part'!M12+'2 Out of School Youth Part'!M12</f>
        <v>8</v>
      </c>
      <c r="N12" s="70">
        <f>+'1 In School Youth Part'!N12+'2 Out of School Youth Part'!N12</f>
        <v>16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72</v>
      </c>
      <c r="C13" s="40">
        <f>+'1 In School Youth Part'!C13+'2 Out of School Youth Part'!C13</f>
        <v>64</v>
      </c>
      <c r="D13" s="41">
        <f t="shared" si="0"/>
        <v>0.88888888888888884</v>
      </c>
      <c r="E13" s="69">
        <f>+'1 In School Youth Part'!E13+'2 Out of School Youth Part'!E13</f>
        <v>63</v>
      </c>
      <c r="F13" s="47">
        <f>+'1 In School Youth Part'!F13+'2 Out of School Youth Part'!F13</f>
        <v>63</v>
      </c>
      <c r="G13" s="47">
        <f>+'1 In School Youth Part'!G13+'2 Out of School Youth Part'!G13</f>
        <v>63</v>
      </c>
      <c r="H13" s="47">
        <f>+'1 In School Youth Part'!H13+'2 Out of School Youth Part'!H13</f>
        <v>45</v>
      </c>
      <c r="I13" s="47">
        <f>+'1 In School Youth Part'!I13+'2 Out of School Youth Part'!I13</f>
        <v>63</v>
      </c>
      <c r="J13" s="47">
        <f>+'1 In School Youth Part'!J13+'2 Out of School Youth Part'!J13</f>
        <v>63</v>
      </c>
      <c r="K13" s="47">
        <f>+'1 In School Youth Part'!K13+'2 Out of School Youth Part'!K13</f>
        <v>63</v>
      </c>
      <c r="L13" s="47">
        <f>+'1 In School Youth Part'!L13+'2 Out of School Youth Part'!L13</f>
        <v>63</v>
      </c>
      <c r="M13" s="47">
        <f>+'1 In School Youth Part'!M13+'2 Out of School Youth Part'!M13</f>
        <v>63</v>
      </c>
      <c r="N13" s="70">
        <f>+'1 In School Youth Part'!N13+'2 Out of School Youth Part'!N13</f>
        <v>63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102</v>
      </c>
      <c r="C14" s="40">
        <f>+'1 In School Youth Part'!C14+'2 Out of School Youth Part'!C14</f>
        <v>63</v>
      </c>
      <c r="D14" s="41">
        <f t="shared" si="0"/>
        <v>0.61764705882352944</v>
      </c>
      <c r="E14" s="69">
        <f>+'1 In School Youth Part'!E14+'2 Out of School Youth Part'!E14</f>
        <v>55</v>
      </c>
      <c r="F14" s="47">
        <f>+'1 In School Youth Part'!F14+'2 Out of School Youth Part'!F14</f>
        <v>13</v>
      </c>
      <c r="G14" s="47">
        <f>+'1 In School Youth Part'!G14+'2 Out of School Youth Part'!G14</f>
        <v>35</v>
      </c>
      <c r="H14" s="47">
        <f>+'1 In School Youth Part'!H14+'2 Out of School Youth Part'!H14</f>
        <v>33</v>
      </c>
      <c r="I14" s="47">
        <f>+'1 In School Youth Part'!I14+'2 Out of School Youth Part'!I14</f>
        <v>35</v>
      </c>
      <c r="J14" s="47">
        <f>+'1 In School Youth Part'!J14+'2 Out of School Youth Part'!J14</f>
        <v>42</v>
      </c>
      <c r="K14" s="47">
        <f>+'1 In School Youth Part'!K14+'2 Out of School Youth Part'!K14</f>
        <v>35</v>
      </c>
      <c r="L14" s="47">
        <f>+'1 In School Youth Part'!L14+'2 Out of School Youth Part'!L14</f>
        <v>37</v>
      </c>
      <c r="M14" s="47">
        <f>+'1 In School Youth Part'!M14+'2 Out of School Youth Part'!M14</f>
        <v>8</v>
      </c>
      <c r="N14" s="70">
        <f>+'1 In School Youth Part'!N14+'2 Out of School Youth Part'!N14</f>
        <v>30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369</v>
      </c>
      <c r="C15" s="40">
        <f>+'1 In School Youth Part'!C15+'2 Out of School Youth Part'!C15</f>
        <v>322</v>
      </c>
      <c r="D15" s="41">
        <f t="shared" si="0"/>
        <v>0.87262872628726285</v>
      </c>
      <c r="E15" s="69">
        <f>+'1 In School Youth Part'!E15+'2 Out of School Youth Part'!E15</f>
        <v>291</v>
      </c>
      <c r="F15" s="47">
        <f>+'1 In School Youth Part'!F15+'2 Out of School Youth Part'!F15</f>
        <v>153</v>
      </c>
      <c r="G15" s="47">
        <f>+'1 In School Youth Part'!G15+'2 Out of School Youth Part'!G15</f>
        <v>231</v>
      </c>
      <c r="H15" s="47">
        <f>+'1 In School Youth Part'!H15+'2 Out of School Youth Part'!H15</f>
        <v>138</v>
      </c>
      <c r="I15" s="47">
        <f>+'1 In School Youth Part'!I15+'2 Out of School Youth Part'!I15</f>
        <v>214</v>
      </c>
      <c r="J15" s="47">
        <f>+'1 In School Youth Part'!J15+'2 Out of School Youth Part'!J15</f>
        <v>191</v>
      </c>
      <c r="K15" s="47">
        <f>+'1 In School Youth Part'!K15+'2 Out of School Youth Part'!K15</f>
        <v>123</v>
      </c>
      <c r="L15" s="47">
        <f>+'1 In School Youth Part'!L15+'2 Out of School Youth Part'!L15</f>
        <v>193</v>
      </c>
      <c r="M15" s="47">
        <f>+'1 In School Youth Part'!M15+'2 Out of School Youth Part'!M15</f>
        <v>179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109</v>
      </c>
      <c r="C16" s="40">
        <f>+'1 In School Youth Part'!C16+'2 Out of School Youth Part'!C16</f>
        <v>74</v>
      </c>
      <c r="D16" s="41">
        <f t="shared" si="0"/>
        <v>0.67889908256880738</v>
      </c>
      <c r="E16" s="69">
        <f>+'1 In School Youth Part'!E16+'2 Out of School Youth Part'!E16</f>
        <v>5</v>
      </c>
      <c r="F16" s="47">
        <f>+'1 In School Youth Part'!F16+'2 Out of School Youth Part'!F16</f>
        <v>33</v>
      </c>
      <c r="G16" s="47">
        <f>+'1 In School Youth Part'!G16+'2 Out of School Youth Part'!G16</f>
        <v>44</v>
      </c>
      <c r="H16" s="47">
        <f>+'1 In School Youth Part'!H16+'2 Out of School Youth Part'!H16</f>
        <v>43</v>
      </c>
      <c r="I16" s="47">
        <f>+'1 In School Youth Part'!I16+'2 Out of School Youth Part'!I16</f>
        <v>43</v>
      </c>
      <c r="J16" s="47">
        <f>+'1 In School Youth Part'!J16+'2 Out of School Youth Part'!J16</f>
        <v>68</v>
      </c>
      <c r="K16" s="47">
        <f>+'1 In School Youth Part'!K16+'2 Out of School Youth Part'!K16</f>
        <v>43</v>
      </c>
      <c r="L16" s="47">
        <f>+'1 In School Youth Part'!L16+'2 Out of School Youth Part'!L16</f>
        <v>43</v>
      </c>
      <c r="M16" s="47">
        <f>+'1 In School Youth Part'!M16+'2 Out of School Youth Part'!M16</f>
        <v>0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78</v>
      </c>
      <c r="C17" s="40">
        <f>+'1 In School Youth Part'!C17+'2 Out of School Youth Part'!C17</f>
        <v>65</v>
      </c>
      <c r="D17" s="41">
        <f t="shared" si="0"/>
        <v>0.83333333333333337</v>
      </c>
      <c r="E17" s="69">
        <f>+'1 In School Youth Part'!E17+'2 Out of School Youth Part'!E17</f>
        <v>41</v>
      </c>
      <c r="F17" s="47">
        <f>+'1 In School Youth Part'!F17+'2 Out of School Youth Part'!F17</f>
        <v>24</v>
      </c>
      <c r="G17" s="47">
        <f>+'1 In School Youth Part'!G17+'2 Out of School Youth Part'!G17</f>
        <v>13</v>
      </c>
      <c r="H17" s="47">
        <f>+'1 In School Youth Part'!H17+'2 Out of School Youth Part'!H17</f>
        <v>12</v>
      </c>
      <c r="I17" s="47">
        <f>+'1 In School Youth Part'!I17+'2 Out of School Youth Part'!I17</f>
        <v>30</v>
      </c>
      <c r="J17" s="47">
        <f>+'1 In School Youth Part'!J17+'2 Out of School Youth Part'!J17</f>
        <v>65</v>
      </c>
      <c r="K17" s="47">
        <f>+'1 In School Youth Part'!K17+'2 Out of School Youth Part'!K17</f>
        <v>17</v>
      </c>
      <c r="L17" s="47">
        <f>+'1 In School Youth Part'!L17+'2 Out of School Youth Part'!L17</f>
        <v>11</v>
      </c>
      <c r="M17" s="47">
        <f>+'1 In School Youth Part'!M17+'2 Out of School Youth Part'!M17</f>
        <v>20</v>
      </c>
      <c r="N17" s="70">
        <f>+'1 In School Youth Part'!N17+'2 Out of School Youth Part'!N17</f>
        <v>5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154</v>
      </c>
      <c r="C18" s="40">
        <f>+'1 In School Youth Part'!C18+'2 Out of School Youth Part'!C18</f>
        <v>122</v>
      </c>
      <c r="D18" s="41">
        <f t="shared" si="0"/>
        <v>0.79220779220779225</v>
      </c>
      <c r="E18" s="69">
        <f>+'1 In School Youth Part'!E18+'2 Out of School Youth Part'!E18</f>
        <v>97</v>
      </c>
      <c r="F18" s="47">
        <f>+'1 In School Youth Part'!F18+'2 Out of School Youth Part'!F18</f>
        <v>58</v>
      </c>
      <c r="G18" s="47">
        <f>+'1 In School Youth Part'!G18+'2 Out of School Youth Part'!G18</f>
        <v>31</v>
      </c>
      <c r="H18" s="47">
        <f>+'1 In School Youth Part'!H18+'2 Out of School Youth Part'!H18</f>
        <v>76</v>
      </c>
      <c r="I18" s="47">
        <f>+'1 In School Youth Part'!I18+'2 Out of School Youth Part'!I18</f>
        <v>76</v>
      </c>
      <c r="J18" s="47">
        <f>+'1 In School Youth Part'!J18+'2 Out of School Youth Part'!J18</f>
        <v>48</v>
      </c>
      <c r="K18" s="47">
        <f>+'1 In School Youth Part'!K18+'2 Out of School Youth Part'!K18</f>
        <v>18</v>
      </c>
      <c r="L18" s="47">
        <f>+'1 In School Youth Part'!L18+'2 Out of School Youth Part'!L18</f>
        <v>28</v>
      </c>
      <c r="M18" s="47">
        <f>+'1 In School Youth Part'!M18+'2 Out of School Youth Part'!M18</f>
        <v>40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75</v>
      </c>
      <c r="C19" s="40">
        <f>+'1 In School Youth Part'!C19+'2 Out of School Youth Part'!C19</f>
        <v>48</v>
      </c>
      <c r="D19" s="41">
        <f t="shared" si="0"/>
        <v>0.64</v>
      </c>
      <c r="E19" s="69">
        <f>+'1 In School Youth Part'!E19+'2 Out of School Youth Part'!E19</f>
        <v>45</v>
      </c>
      <c r="F19" s="47">
        <f>+'1 In School Youth Part'!F19+'2 Out of School Youth Part'!F19</f>
        <v>44</v>
      </c>
      <c r="G19" s="47">
        <f>+'1 In School Youth Part'!G19+'2 Out of School Youth Part'!G19</f>
        <v>43</v>
      </c>
      <c r="H19" s="47">
        <f>+'1 In School Youth Part'!H19+'2 Out of School Youth Part'!H19</f>
        <v>47</v>
      </c>
      <c r="I19" s="47">
        <f>+'1 In School Youth Part'!I19+'2 Out of School Youth Part'!I19</f>
        <v>0</v>
      </c>
      <c r="J19" s="47">
        <f>+'1 In School Youth Part'!J19+'2 Out of School Youth Part'!J19</f>
        <v>44</v>
      </c>
      <c r="K19" s="47">
        <f>+'1 In School Youth Part'!K19+'2 Out of School Youth Part'!K19</f>
        <v>45</v>
      </c>
      <c r="L19" s="47">
        <f>+'1 In School Youth Part'!L19+'2 Out of School Youth Part'!L19</f>
        <v>45</v>
      </c>
      <c r="M19" s="47">
        <f>+'1 In School Youth Part'!M19+'2 Out of School Youth Part'!M19</f>
        <v>45</v>
      </c>
      <c r="N19" s="70">
        <f>+'1 In School Youth Part'!N19+'2 Out of School Youth Part'!N19</f>
        <v>46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67</v>
      </c>
      <c r="C20" s="40">
        <f>+'1 In School Youth Part'!C20+'2 Out of School Youth Part'!C20</f>
        <v>67</v>
      </c>
      <c r="D20" s="41">
        <f t="shared" si="0"/>
        <v>1</v>
      </c>
      <c r="E20" s="69">
        <f>+'1 In School Youth Part'!E20+'2 Out of School Youth Part'!E20</f>
        <v>67</v>
      </c>
      <c r="F20" s="47">
        <f>+'1 In School Youth Part'!F20+'2 Out of School Youth Part'!F20</f>
        <v>64</v>
      </c>
      <c r="G20" s="47">
        <f>+'1 In School Youth Part'!G20+'2 Out of School Youth Part'!G20</f>
        <v>63</v>
      </c>
      <c r="H20" s="47">
        <f>+'1 In School Youth Part'!H20+'2 Out of School Youth Part'!H20</f>
        <v>66</v>
      </c>
      <c r="I20" s="47">
        <f>+'1 In School Youth Part'!I20+'2 Out of School Youth Part'!I20</f>
        <v>66</v>
      </c>
      <c r="J20" s="47">
        <f>+'1 In School Youth Part'!J20+'2 Out of School Youth Part'!J20</f>
        <v>51</v>
      </c>
      <c r="K20" s="47">
        <f>+'1 In School Youth Part'!K20+'2 Out of School Youth Part'!K20</f>
        <v>66</v>
      </c>
      <c r="L20" s="47">
        <f>+'1 In School Youth Part'!L20+'2 Out of School Youth Part'!L20</f>
        <v>44</v>
      </c>
      <c r="M20" s="47">
        <f>+'1 In School Youth Part'!M20+'2 Out of School Youth Part'!M20</f>
        <v>64</v>
      </c>
      <c r="N20" s="70">
        <f>+'1 In School Youth Part'!N20+'2 Out of School Youth Part'!N20</f>
        <v>61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150</v>
      </c>
      <c r="C21" s="51">
        <f>+'1 In School Youth Part'!C21+'2 Out of School Youth Part'!C21</f>
        <v>111</v>
      </c>
      <c r="D21" s="52">
        <f t="shared" si="0"/>
        <v>0.74</v>
      </c>
      <c r="E21" s="69">
        <f>+'1 In School Youth Part'!E21+'2 Out of School Youth Part'!E21</f>
        <v>15</v>
      </c>
      <c r="F21" s="47">
        <f>+'1 In School Youth Part'!F21+'2 Out of School Youth Part'!F21</f>
        <v>25</v>
      </c>
      <c r="G21" s="47">
        <f>+'1 In School Youth Part'!G21+'2 Out of School Youth Part'!G21</f>
        <v>63</v>
      </c>
      <c r="H21" s="47">
        <f>+'1 In School Youth Part'!H21+'2 Out of School Youth Part'!H21</f>
        <v>24</v>
      </c>
      <c r="I21" s="47">
        <f>+'1 In School Youth Part'!I21+'2 Out of School Youth Part'!I21</f>
        <v>31</v>
      </c>
      <c r="J21" s="47">
        <f>+'1 In School Youth Part'!J21+'2 Out of School Youth Part'!J21</f>
        <v>47</v>
      </c>
      <c r="K21" s="47">
        <f>+'1 In School Youth Part'!K21+'2 Out of School Youth Part'!K21</f>
        <v>25</v>
      </c>
      <c r="L21" s="47">
        <f>+'1 In School Youth Part'!L21+'2 Out of School Youth Part'!L21</f>
        <v>0</v>
      </c>
      <c r="M21" s="47">
        <f>+'1 In School Youth Part'!M21+'2 Out of School Youth Part'!M21</f>
        <v>6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1657</v>
      </c>
      <c r="C22" s="60">
        <f>SUM(C6:C21)</f>
        <v>1387</v>
      </c>
      <c r="D22" s="61">
        <f t="shared" si="0"/>
        <v>0.83705491852745928</v>
      </c>
      <c r="E22" s="73">
        <f>SUM(E6:E21)</f>
        <v>974</v>
      </c>
      <c r="F22" s="74">
        <f t="shared" ref="F22:N22" si="1">SUM(F6:F21)</f>
        <v>688</v>
      </c>
      <c r="G22" s="60">
        <f t="shared" si="1"/>
        <v>840</v>
      </c>
      <c r="H22" s="60">
        <f t="shared" si="1"/>
        <v>612</v>
      </c>
      <c r="I22" s="60">
        <f t="shared" si="1"/>
        <v>760</v>
      </c>
      <c r="J22" s="60">
        <f t="shared" si="1"/>
        <v>869</v>
      </c>
      <c r="K22" s="60">
        <f t="shared" si="1"/>
        <v>693</v>
      </c>
      <c r="L22" s="60">
        <f t="shared" si="1"/>
        <v>665</v>
      </c>
      <c r="M22" s="60">
        <f t="shared" si="1"/>
        <v>676</v>
      </c>
      <c r="N22" s="62">
        <f t="shared" si="1"/>
        <v>398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19" t="s">
        <v>51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80" zoomScaleNormal="80" workbookViewId="0">
      <selection activeCell="G15" sqref="G15"/>
    </sheetView>
  </sheetViews>
  <sheetFormatPr defaultColWidth="9.140625" defaultRowHeight="12.75" x14ac:dyDescent="0.2"/>
  <cols>
    <col min="1" max="1" width="19.140625" style="1" customWidth="1"/>
    <col min="2" max="2" width="7.140625" style="111" customWidth="1"/>
    <col min="3" max="3" width="7.140625" style="1" customWidth="1"/>
    <col min="4" max="4" width="7.140625" style="112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12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0" t="str">
        <f>+'1 In School Youth Part'!A1:N1</f>
        <v>TAB 7 - WIOA TITLE I PARTICIPANT SUMMARY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2"/>
    </row>
    <row r="2" spans="1:17" ht="21.95" customHeight="1" x14ac:dyDescent="0.2">
      <c r="A2" s="249" t="str">
        <f>'1 In School Youth Part'!$A$2</f>
        <v>FY26 QUARTER ENDING MARCH 31, 2026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3"/>
    </row>
    <row r="3" spans="1:17" ht="21.95" customHeight="1" thickBot="1" x14ac:dyDescent="0.25">
      <c r="A3" s="253" t="s">
        <v>54</v>
      </c>
      <c r="B3" s="254"/>
      <c r="C3" s="254"/>
      <c r="D3" s="254"/>
      <c r="E3" s="254"/>
      <c r="F3" s="254"/>
      <c r="G3" s="254"/>
      <c r="H3" s="254"/>
      <c r="I3" s="254"/>
      <c r="J3" s="254"/>
      <c r="K3" s="229"/>
      <c r="L3" s="229"/>
      <c r="M3" s="229"/>
      <c r="N3" s="229"/>
      <c r="O3" s="230"/>
    </row>
    <row r="4" spans="1:17" ht="25.5" customHeight="1" x14ac:dyDescent="0.2">
      <c r="A4" s="234" t="s">
        <v>18</v>
      </c>
      <c r="B4" s="248" t="s">
        <v>55</v>
      </c>
      <c r="C4" s="248"/>
      <c r="D4" s="244"/>
      <c r="E4" s="245" t="s">
        <v>56</v>
      </c>
      <c r="F4" s="246"/>
      <c r="G4" s="247"/>
      <c r="H4" s="245" t="s">
        <v>57</v>
      </c>
      <c r="I4" s="244"/>
      <c r="J4" s="76" t="s">
        <v>58</v>
      </c>
      <c r="K4" s="243" t="s">
        <v>59</v>
      </c>
      <c r="L4" s="244"/>
      <c r="M4" s="202" t="s">
        <v>60</v>
      </c>
      <c r="N4" s="245" t="s">
        <v>61</v>
      </c>
      <c r="O4" s="247"/>
    </row>
    <row r="5" spans="1:17" ht="30" customHeight="1" thickBot="1" x14ac:dyDescent="0.25">
      <c r="A5" s="235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281">
        <v>0</v>
      </c>
      <c r="G6" s="41">
        <f>IF(E6&gt;0,F6/E6,0)</f>
        <v>0</v>
      </c>
      <c r="H6" s="34">
        <v>0</v>
      </c>
      <c r="I6" s="81">
        <v>0</v>
      </c>
      <c r="J6" s="82">
        <v>0</v>
      </c>
      <c r="K6" s="83">
        <f t="shared" ref="K6:K17" si="0">IF((E6+H6)&gt;0,(E6+H6)/B6,0)</f>
        <v>0</v>
      </c>
      <c r="L6" s="33">
        <f>IF(C6&gt;0,(F6+I6-J6)/C6,0)</f>
        <v>0</v>
      </c>
      <c r="M6" s="277">
        <v>0</v>
      </c>
      <c r="N6" s="31">
        <v>0</v>
      </c>
      <c r="O6" s="84">
        <v>0</v>
      </c>
      <c r="Q6" s="85"/>
    </row>
    <row r="7" spans="1:17" s="29" customFormat="1" ht="21.95" customHeight="1" x14ac:dyDescent="0.2">
      <c r="A7" s="30" t="s">
        <v>35</v>
      </c>
      <c r="B7" s="79">
        <v>0</v>
      </c>
      <c r="C7" s="80">
        <v>1</v>
      </c>
      <c r="D7" s="41">
        <f t="shared" ref="D7:D21" si="1">IF(B7&gt;0,C7/B7,0)</f>
        <v>0</v>
      </c>
      <c r="E7" s="31">
        <v>0</v>
      </c>
      <c r="F7" s="281">
        <v>0</v>
      </c>
      <c r="G7" s="41">
        <f t="shared" ref="G7:G20" si="2">IF(E7&gt;0,F7/E7,0)</f>
        <v>0</v>
      </c>
      <c r="H7" s="34">
        <v>0</v>
      </c>
      <c r="I7" s="212">
        <v>0</v>
      </c>
      <c r="J7" s="213">
        <v>0</v>
      </c>
      <c r="K7" s="83">
        <f t="shared" si="0"/>
        <v>0</v>
      </c>
      <c r="L7" s="33">
        <f t="shared" ref="L7:L22" si="3">IF(C7&gt;0,(F7+I7-J7)/C7,0)</f>
        <v>0</v>
      </c>
      <c r="M7" s="277">
        <v>0</v>
      </c>
      <c r="N7" s="31">
        <v>0</v>
      </c>
      <c r="O7" s="84">
        <v>0</v>
      </c>
      <c r="Q7" s="85"/>
    </row>
    <row r="8" spans="1:17" s="29" customFormat="1" ht="21.95" customHeight="1" x14ac:dyDescent="0.2">
      <c r="A8" s="18" t="s">
        <v>36</v>
      </c>
      <c r="B8" s="88">
        <v>0</v>
      </c>
      <c r="C8" s="47">
        <v>0</v>
      </c>
      <c r="D8" s="41">
        <f t="shared" si="1"/>
        <v>0</v>
      </c>
      <c r="E8" s="39">
        <v>0</v>
      </c>
      <c r="F8" s="282">
        <v>0</v>
      </c>
      <c r="G8" s="41">
        <f t="shared" si="2"/>
        <v>0</v>
      </c>
      <c r="H8" s="89">
        <v>0</v>
      </c>
      <c r="I8" s="90">
        <v>0</v>
      </c>
      <c r="J8" s="91">
        <v>0</v>
      </c>
      <c r="K8" s="83">
        <f t="shared" si="0"/>
        <v>0</v>
      </c>
      <c r="L8" s="33">
        <f t="shared" si="3"/>
        <v>0</v>
      </c>
      <c r="M8" s="278">
        <v>0</v>
      </c>
      <c r="N8" s="39">
        <v>0</v>
      </c>
      <c r="O8" s="70">
        <v>0</v>
      </c>
    </row>
    <row r="9" spans="1:17" s="29" customFormat="1" ht="21.95" customHeight="1" x14ac:dyDescent="0.2">
      <c r="A9" s="18" t="s">
        <v>37</v>
      </c>
      <c r="B9" s="88">
        <v>0</v>
      </c>
      <c r="C9" s="47">
        <v>0</v>
      </c>
      <c r="D9" s="41">
        <f t="shared" si="1"/>
        <v>0</v>
      </c>
      <c r="E9" s="39">
        <v>0</v>
      </c>
      <c r="F9" s="282">
        <v>0</v>
      </c>
      <c r="G9" s="41">
        <f t="shared" si="2"/>
        <v>0</v>
      </c>
      <c r="H9" s="42">
        <v>0</v>
      </c>
      <c r="I9" s="48">
        <v>0</v>
      </c>
      <c r="J9" s="91">
        <v>0</v>
      </c>
      <c r="K9" s="83">
        <f t="shared" si="0"/>
        <v>0</v>
      </c>
      <c r="L9" s="33">
        <f t="shared" si="3"/>
        <v>0</v>
      </c>
      <c r="M9" s="278">
        <v>0</v>
      </c>
      <c r="N9" s="39">
        <v>0</v>
      </c>
      <c r="O9" s="70">
        <v>0</v>
      </c>
      <c r="Q9" s="85"/>
    </row>
    <row r="10" spans="1:17" s="29" customFormat="1" ht="21.95" customHeight="1" x14ac:dyDescent="0.2">
      <c r="A10" s="18" t="s">
        <v>38</v>
      </c>
      <c r="B10" s="88">
        <v>0</v>
      </c>
      <c r="C10" s="47">
        <v>0</v>
      </c>
      <c r="D10" s="41">
        <f t="shared" si="1"/>
        <v>0</v>
      </c>
      <c r="E10" s="39">
        <v>0</v>
      </c>
      <c r="F10" s="282">
        <v>0</v>
      </c>
      <c r="G10" s="41">
        <f t="shared" si="2"/>
        <v>0</v>
      </c>
      <c r="H10" s="42">
        <v>0</v>
      </c>
      <c r="I10" s="48">
        <v>0</v>
      </c>
      <c r="J10" s="91">
        <v>0</v>
      </c>
      <c r="K10" s="83">
        <f t="shared" si="0"/>
        <v>0</v>
      </c>
      <c r="L10" s="33">
        <f t="shared" si="3"/>
        <v>0</v>
      </c>
      <c r="M10" s="278">
        <v>0</v>
      </c>
      <c r="N10" s="39">
        <v>0</v>
      </c>
      <c r="O10" s="70">
        <v>0</v>
      </c>
      <c r="Q10" s="85"/>
    </row>
    <row r="11" spans="1:17" s="29" customFormat="1" ht="21.95" customHeight="1" x14ac:dyDescent="0.2">
      <c r="A11" s="18" t="s">
        <v>39</v>
      </c>
      <c r="B11" s="88">
        <v>0</v>
      </c>
      <c r="C11" s="47">
        <v>0</v>
      </c>
      <c r="D11" s="41">
        <f t="shared" si="1"/>
        <v>0</v>
      </c>
      <c r="E11" s="39">
        <v>0</v>
      </c>
      <c r="F11" s="282">
        <v>0</v>
      </c>
      <c r="G11" s="41">
        <f t="shared" si="2"/>
        <v>0</v>
      </c>
      <c r="H11" s="92">
        <v>0</v>
      </c>
      <c r="I11" s="93">
        <v>0</v>
      </c>
      <c r="J11" s="91">
        <v>0</v>
      </c>
      <c r="K11" s="83">
        <f t="shared" si="0"/>
        <v>0</v>
      </c>
      <c r="L11" s="33">
        <f t="shared" si="3"/>
        <v>0</v>
      </c>
      <c r="M11" s="278">
        <v>0</v>
      </c>
      <c r="N11" s="39">
        <v>0</v>
      </c>
      <c r="O11" s="70">
        <v>0</v>
      </c>
      <c r="Q11" s="85"/>
    </row>
    <row r="12" spans="1:17" s="29" customFormat="1" ht="21.95" customHeight="1" x14ac:dyDescent="0.2">
      <c r="A12" s="18" t="s">
        <v>40</v>
      </c>
      <c r="B12" s="88">
        <v>0</v>
      </c>
      <c r="C12" s="47">
        <v>0</v>
      </c>
      <c r="D12" s="41">
        <f t="shared" si="1"/>
        <v>0</v>
      </c>
      <c r="E12" s="39">
        <v>0</v>
      </c>
      <c r="F12" s="282">
        <v>0</v>
      </c>
      <c r="G12" s="41">
        <f t="shared" si="2"/>
        <v>0</v>
      </c>
      <c r="H12" s="42">
        <v>0</v>
      </c>
      <c r="I12" s="48">
        <v>0</v>
      </c>
      <c r="J12" s="91">
        <v>0</v>
      </c>
      <c r="K12" s="83">
        <f t="shared" si="0"/>
        <v>0</v>
      </c>
      <c r="L12" s="33">
        <f t="shared" si="3"/>
        <v>0</v>
      </c>
      <c r="M12" s="278">
        <v>0</v>
      </c>
      <c r="N12" s="39">
        <v>0</v>
      </c>
      <c r="O12" s="70">
        <v>0</v>
      </c>
      <c r="Q12" s="85"/>
    </row>
    <row r="13" spans="1:17" s="29" customFormat="1" ht="21.95" customHeight="1" x14ac:dyDescent="0.2">
      <c r="A13" s="18" t="s">
        <v>41</v>
      </c>
      <c r="B13" s="88">
        <v>18</v>
      </c>
      <c r="C13" s="47">
        <v>0</v>
      </c>
      <c r="D13" s="41">
        <f t="shared" si="1"/>
        <v>0</v>
      </c>
      <c r="E13" s="39">
        <v>11</v>
      </c>
      <c r="F13" s="282">
        <v>0</v>
      </c>
      <c r="G13" s="41">
        <f t="shared" si="2"/>
        <v>0</v>
      </c>
      <c r="H13" s="89">
        <v>4</v>
      </c>
      <c r="I13" s="90">
        <v>0</v>
      </c>
      <c r="J13" s="91">
        <v>0</v>
      </c>
      <c r="K13" s="83">
        <f t="shared" si="0"/>
        <v>0.83333333333333337</v>
      </c>
      <c r="L13" s="33">
        <f t="shared" si="3"/>
        <v>0</v>
      </c>
      <c r="M13" s="278"/>
      <c r="N13" s="39">
        <v>15</v>
      </c>
      <c r="O13" s="70">
        <v>0</v>
      </c>
      <c r="Q13" s="85"/>
    </row>
    <row r="14" spans="1:17" s="29" customFormat="1" ht="21.95" customHeight="1" x14ac:dyDescent="0.2">
      <c r="A14" s="18" t="s">
        <v>42</v>
      </c>
      <c r="B14" s="88">
        <v>0</v>
      </c>
      <c r="C14" s="47">
        <v>3</v>
      </c>
      <c r="D14" s="41">
        <f t="shared" si="1"/>
        <v>0</v>
      </c>
      <c r="E14" s="39">
        <v>0</v>
      </c>
      <c r="F14" s="282">
        <v>2</v>
      </c>
      <c r="G14" s="41">
        <f t="shared" si="2"/>
        <v>0</v>
      </c>
      <c r="H14" s="42">
        <v>0</v>
      </c>
      <c r="I14" s="48">
        <v>0</v>
      </c>
      <c r="J14" s="91">
        <v>0</v>
      </c>
      <c r="K14" s="83">
        <f t="shared" si="0"/>
        <v>0</v>
      </c>
      <c r="L14" s="33">
        <f t="shared" si="3"/>
        <v>0.66666666666666663</v>
      </c>
      <c r="M14" s="278">
        <v>21.68</v>
      </c>
      <c r="N14" s="39">
        <v>0</v>
      </c>
      <c r="O14" s="70">
        <v>2</v>
      </c>
      <c r="Q14" s="85"/>
    </row>
    <row r="15" spans="1:17" s="29" customFormat="1" ht="21.95" customHeight="1" x14ac:dyDescent="0.2">
      <c r="A15" s="18" t="s">
        <v>43</v>
      </c>
      <c r="B15" s="88">
        <v>102</v>
      </c>
      <c r="C15" s="47">
        <v>63</v>
      </c>
      <c r="D15" s="41">
        <f t="shared" si="1"/>
        <v>0.61764705882352944</v>
      </c>
      <c r="E15" s="39">
        <v>34</v>
      </c>
      <c r="F15" s="282">
        <v>9</v>
      </c>
      <c r="G15" s="41">
        <f t="shared" si="2"/>
        <v>0.26470588235294118</v>
      </c>
      <c r="H15" s="42">
        <v>42</v>
      </c>
      <c r="I15" s="48">
        <v>40</v>
      </c>
      <c r="J15" s="91">
        <v>0</v>
      </c>
      <c r="K15" s="83">
        <f t="shared" si="0"/>
        <v>0.74509803921568629</v>
      </c>
      <c r="L15" s="33">
        <f t="shared" si="3"/>
        <v>0.77777777777777779</v>
      </c>
      <c r="M15" s="278">
        <v>15</v>
      </c>
      <c r="N15" s="39">
        <v>65</v>
      </c>
      <c r="O15" s="70">
        <v>48</v>
      </c>
      <c r="Q15" s="85"/>
    </row>
    <row r="16" spans="1:17" s="29" customFormat="1" ht="21.95" customHeight="1" x14ac:dyDescent="0.2">
      <c r="A16" s="18" t="s">
        <v>44</v>
      </c>
      <c r="B16" s="88">
        <v>34</v>
      </c>
      <c r="C16" s="47">
        <v>40</v>
      </c>
      <c r="D16" s="41">
        <f t="shared" si="1"/>
        <v>1.1764705882352942</v>
      </c>
      <c r="E16" s="39">
        <v>5</v>
      </c>
      <c r="F16" s="282">
        <v>6</v>
      </c>
      <c r="G16" s="41">
        <f t="shared" si="2"/>
        <v>1.2</v>
      </c>
      <c r="H16" s="42">
        <v>25</v>
      </c>
      <c r="I16" s="48">
        <v>0</v>
      </c>
      <c r="J16" s="91">
        <v>0</v>
      </c>
      <c r="K16" s="83">
        <f t="shared" si="0"/>
        <v>0.88235294117647056</v>
      </c>
      <c r="L16" s="33">
        <f t="shared" si="3"/>
        <v>0.15</v>
      </c>
      <c r="M16" s="278">
        <v>18.45</v>
      </c>
      <c r="N16" s="39">
        <v>24</v>
      </c>
      <c r="O16" s="70">
        <v>1</v>
      </c>
      <c r="Q16" s="85"/>
    </row>
    <row r="17" spans="1:17" s="29" customFormat="1" ht="21.95" customHeight="1" x14ac:dyDescent="0.2">
      <c r="A17" s="18" t="s">
        <v>45</v>
      </c>
      <c r="B17" s="88">
        <v>12</v>
      </c>
      <c r="C17" s="47">
        <v>0</v>
      </c>
      <c r="D17" s="41">
        <f t="shared" si="1"/>
        <v>0</v>
      </c>
      <c r="E17" s="39">
        <v>4</v>
      </c>
      <c r="F17" s="282">
        <v>0</v>
      </c>
      <c r="G17" s="41">
        <f t="shared" si="2"/>
        <v>0</v>
      </c>
      <c r="H17" s="42">
        <v>5</v>
      </c>
      <c r="I17" s="48">
        <v>0</v>
      </c>
      <c r="J17" s="91">
        <v>0</v>
      </c>
      <c r="K17" s="83">
        <f t="shared" si="0"/>
        <v>0.75</v>
      </c>
      <c r="L17" s="33">
        <f t="shared" si="3"/>
        <v>0</v>
      </c>
      <c r="M17" s="278">
        <v>0</v>
      </c>
      <c r="N17" s="39">
        <v>8</v>
      </c>
      <c r="O17" s="70">
        <v>0</v>
      </c>
      <c r="Q17" s="85"/>
    </row>
    <row r="18" spans="1:17" s="29" customFormat="1" ht="21.95" customHeight="1" x14ac:dyDescent="0.2">
      <c r="A18" s="18" t="s">
        <v>46</v>
      </c>
      <c r="B18" s="88">
        <v>9</v>
      </c>
      <c r="C18" s="47">
        <v>12</v>
      </c>
      <c r="D18" s="41">
        <f t="shared" si="1"/>
        <v>1.3333333333333333</v>
      </c>
      <c r="E18" s="39">
        <v>7</v>
      </c>
      <c r="F18" s="282">
        <v>8</v>
      </c>
      <c r="G18" s="41">
        <f t="shared" si="2"/>
        <v>1.1428571428571428</v>
      </c>
      <c r="H18" s="42">
        <v>2</v>
      </c>
      <c r="I18" s="48">
        <v>3</v>
      </c>
      <c r="J18" s="91">
        <v>0</v>
      </c>
      <c r="K18" s="83">
        <f>IF((E18+H18)&gt;0,(E18+H18)/B18,0)</f>
        <v>1</v>
      </c>
      <c r="L18" s="33">
        <f t="shared" si="3"/>
        <v>0.91666666666666663</v>
      </c>
      <c r="M18" s="278">
        <v>16.9375</v>
      </c>
      <c r="N18" s="39">
        <v>24</v>
      </c>
      <c r="O18" s="70">
        <v>11</v>
      </c>
      <c r="Q18" s="85"/>
    </row>
    <row r="19" spans="1:17" s="29" customFormat="1" ht="21.95" customHeight="1" x14ac:dyDescent="0.2">
      <c r="A19" s="18" t="s">
        <v>47</v>
      </c>
      <c r="B19" s="88">
        <v>0</v>
      </c>
      <c r="C19" s="47">
        <v>1</v>
      </c>
      <c r="D19" s="41">
        <f t="shared" si="1"/>
        <v>0</v>
      </c>
      <c r="E19" s="39">
        <v>0</v>
      </c>
      <c r="F19" s="282">
        <v>1</v>
      </c>
      <c r="G19" s="41">
        <f t="shared" si="2"/>
        <v>0</v>
      </c>
      <c r="H19" s="34">
        <v>0</v>
      </c>
      <c r="I19" s="81">
        <v>0</v>
      </c>
      <c r="J19" s="82">
        <v>0</v>
      </c>
      <c r="K19" s="83">
        <f t="shared" ref="K19:K22" si="4">IF((E19+H19)&gt;0,(E19+H19)/B19,0)</f>
        <v>0</v>
      </c>
      <c r="L19" s="94">
        <f t="shared" si="3"/>
        <v>1</v>
      </c>
      <c r="M19" s="278">
        <v>21.44</v>
      </c>
      <c r="N19" s="39">
        <v>0</v>
      </c>
      <c r="O19" s="70">
        <v>1</v>
      </c>
      <c r="Q19" s="85"/>
    </row>
    <row r="20" spans="1:17" s="29" customFormat="1" ht="21.95" customHeight="1" x14ac:dyDescent="0.2">
      <c r="A20" s="18" t="s">
        <v>48</v>
      </c>
      <c r="B20" s="199">
        <v>0</v>
      </c>
      <c r="C20" s="43">
        <v>0</v>
      </c>
      <c r="D20" s="41">
        <f t="shared" si="1"/>
        <v>0</v>
      </c>
      <c r="E20" s="39">
        <v>0</v>
      </c>
      <c r="F20" s="282">
        <v>0</v>
      </c>
      <c r="G20" s="41">
        <f t="shared" si="2"/>
        <v>0</v>
      </c>
      <c r="H20" s="34">
        <v>0</v>
      </c>
      <c r="I20" s="81">
        <v>0</v>
      </c>
      <c r="J20" s="82">
        <v>0</v>
      </c>
      <c r="K20" s="83">
        <f t="shared" si="4"/>
        <v>0</v>
      </c>
      <c r="L20" s="33">
        <f t="shared" si="3"/>
        <v>0</v>
      </c>
      <c r="M20" s="278">
        <v>0</v>
      </c>
      <c r="N20" s="39">
        <v>0</v>
      </c>
      <c r="O20" s="70">
        <v>0</v>
      </c>
      <c r="Q20" s="85"/>
    </row>
    <row r="21" spans="1:17" s="29" customFormat="1" ht="21.95" customHeight="1" thickBot="1" x14ac:dyDescent="0.25">
      <c r="A21" s="49" t="s">
        <v>49</v>
      </c>
      <c r="B21" s="95">
        <v>18</v>
      </c>
      <c r="C21" s="96">
        <v>9</v>
      </c>
      <c r="D21" s="41">
        <f t="shared" si="1"/>
        <v>0.5</v>
      </c>
      <c r="E21" s="97">
        <v>6</v>
      </c>
      <c r="F21" s="283">
        <v>4</v>
      </c>
      <c r="G21" s="86">
        <f>IF(E21&gt;0,F21/E21,0)</f>
        <v>0.66666666666666663</v>
      </c>
      <c r="H21" s="89">
        <v>10</v>
      </c>
      <c r="I21" s="90">
        <v>3</v>
      </c>
      <c r="J21" s="87">
        <v>0</v>
      </c>
      <c r="K21" s="115">
        <f t="shared" si="4"/>
        <v>0.88888888888888884</v>
      </c>
      <c r="L21" s="86">
        <f t="shared" si="3"/>
        <v>0.77777777777777779</v>
      </c>
      <c r="M21" s="279">
        <v>20.0625</v>
      </c>
      <c r="N21" s="97">
        <v>16</v>
      </c>
      <c r="O21" s="98">
        <v>7</v>
      </c>
      <c r="Q21" s="85"/>
    </row>
    <row r="22" spans="1:17" s="29" customFormat="1" ht="21.95" customHeight="1" thickBot="1" x14ac:dyDescent="0.25">
      <c r="A22" s="58" t="s">
        <v>50</v>
      </c>
      <c r="B22" s="99">
        <f>SUM(B6:B21)</f>
        <v>193</v>
      </c>
      <c r="C22" s="74">
        <f>SUM(C6:C21)</f>
        <v>129</v>
      </c>
      <c r="D22" s="61">
        <f t="shared" ref="D22" si="5">C22/B22</f>
        <v>0.66839378238341973</v>
      </c>
      <c r="E22" s="59">
        <f>SUM(E6:E21)</f>
        <v>67</v>
      </c>
      <c r="F22" s="284">
        <f>SUM(F6:F21)</f>
        <v>30</v>
      </c>
      <c r="G22" s="61">
        <f t="shared" ref="G22" si="6">F22/E22</f>
        <v>0.44776119402985076</v>
      </c>
      <c r="H22" s="100">
        <f>SUM(H6:H21)</f>
        <v>88</v>
      </c>
      <c r="I22" s="101">
        <f>SUM(I6:I21)</f>
        <v>46</v>
      </c>
      <c r="J22" s="102">
        <f>SUM(J6:J21)</f>
        <v>0</v>
      </c>
      <c r="K22" s="103">
        <f t="shared" si="4"/>
        <v>0.80310880829015541</v>
      </c>
      <c r="L22" s="61">
        <f t="shared" si="3"/>
        <v>0.58914728682170547</v>
      </c>
      <c r="M22" s="280">
        <v>17.824074074074101</v>
      </c>
      <c r="N22" s="59">
        <f>SUM(N6:N21)</f>
        <v>152</v>
      </c>
      <c r="O22" s="62">
        <f>SUM(O6:O21)</f>
        <v>70</v>
      </c>
      <c r="Q22" s="104"/>
    </row>
    <row r="23" spans="1:17" s="29" customFormat="1" ht="12.75" customHeight="1" x14ac:dyDescent="0.2">
      <c r="A23" s="105"/>
      <c r="B23" s="106"/>
      <c r="C23" s="107"/>
      <c r="D23" s="108"/>
      <c r="E23" s="107"/>
      <c r="F23" s="107"/>
      <c r="G23" s="108"/>
      <c r="H23" s="109"/>
      <c r="I23" s="107"/>
      <c r="J23" s="107"/>
      <c r="K23" s="108"/>
      <c r="L23" s="108"/>
      <c r="M23" s="110"/>
      <c r="N23" s="107"/>
      <c r="O23" s="90"/>
      <c r="Q23" s="104"/>
    </row>
    <row r="24" spans="1:17" s="29" customFormat="1" ht="17.25" customHeight="1" x14ac:dyDescent="0.25">
      <c r="A24" s="255" t="s">
        <v>63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7"/>
      <c r="Q24" s="104"/>
    </row>
    <row r="25" spans="1:17" s="29" customFormat="1" ht="12" customHeight="1" x14ac:dyDescent="0.25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60"/>
      <c r="Q25" s="104"/>
    </row>
    <row r="26" spans="1:17" ht="6.75" customHeight="1" thickBot="1" x14ac:dyDescent="0.3">
      <c r="A26" s="25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2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F6" sqref="F6:F22"/>
    </sheetView>
  </sheetViews>
  <sheetFormatPr defaultColWidth="9.140625" defaultRowHeight="12.75" x14ac:dyDescent="0.2"/>
  <cols>
    <col min="1" max="1" width="19.140625" style="1" customWidth="1"/>
    <col min="2" max="2" width="7.140625" style="111" customWidth="1"/>
    <col min="3" max="3" width="7.140625" style="1" customWidth="1"/>
    <col min="4" max="4" width="7.140625" style="112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12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0" t="str">
        <f>+'1 In School Youth Part'!A1:N1</f>
        <v>TAB 7 - WIOA TITLE I PARTICIPANT SUMMARY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2"/>
    </row>
    <row r="2" spans="1:17" ht="21.95" customHeight="1" x14ac:dyDescent="0.2">
      <c r="A2" s="249" t="str">
        <f>'1 In School Youth Part'!$A$2</f>
        <v>FY26 QUARTER ENDING MARCH 31, 2026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3"/>
    </row>
    <row r="3" spans="1:17" ht="21.95" customHeight="1" thickBot="1" x14ac:dyDescent="0.25">
      <c r="A3" s="253" t="s">
        <v>64</v>
      </c>
      <c r="B3" s="254"/>
      <c r="C3" s="254"/>
      <c r="D3" s="254"/>
      <c r="E3" s="254"/>
      <c r="F3" s="254"/>
      <c r="G3" s="254"/>
      <c r="H3" s="254"/>
      <c r="I3" s="254"/>
      <c r="J3" s="254"/>
      <c r="K3" s="229"/>
      <c r="L3" s="229"/>
      <c r="M3" s="229"/>
      <c r="N3" s="229"/>
      <c r="O3" s="230"/>
    </row>
    <row r="4" spans="1:17" ht="25.5" customHeight="1" x14ac:dyDescent="0.2">
      <c r="A4" s="234" t="s">
        <v>18</v>
      </c>
      <c r="B4" s="248" t="s">
        <v>55</v>
      </c>
      <c r="C4" s="248"/>
      <c r="D4" s="244"/>
      <c r="E4" s="245" t="s">
        <v>56</v>
      </c>
      <c r="F4" s="246"/>
      <c r="G4" s="247"/>
      <c r="H4" s="245" t="s">
        <v>57</v>
      </c>
      <c r="I4" s="244"/>
      <c r="J4" s="76" t="s">
        <v>58</v>
      </c>
      <c r="K4" s="243" t="s">
        <v>59</v>
      </c>
      <c r="L4" s="244"/>
      <c r="M4" s="202" t="s">
        <v>60</v>
      </c>
      <c r="N4" s="245" t="s">
        <v>61</v>
      </c>
      <c r="O4" s="247"/>
    </row>
    <row r="5" spans="1:17" ht="30" customHeight="1" thickBot="1" x14ac:dyDescent="0.25">
      <c r="A5" s="235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23</v>
      </c>
      <c r="C6" s="80">
        <v>17</v>
      </c>
      <c r="D6" s="33">
        <f t="shared" ref="D6:D22" si="0">C6/B6</f>
        <v>0.73913043478260865</v>
      </c>
      <c r="E6" s="31">
        <v>13</v>
      </c>
      <c r="F6" s="281">
        <v>6</v>
      </c>
      <c r="G6" s="33">
        <f t="shared" ref="G6:G22" si="1">F6/E6</f>
        <v>0.46153846153846156</v>
      </c>
      <c r="H6" s="34">
        <v>5</v>
      </c>
      <c r="I6" s="81">
        <v>5</v>
      </c>
      <c r="J6" s="82">
        <v>0</v>
      </c>
      <c r="K6" s="113">
        <f>(E6+H6)/B6</f>
        <v>0.78260869565217395</v>
      </c>
      <c r="L6" s="33">
        <f>IF(C6&gt;0,(F6+I6-J6)/C6,0)</f>
        <v>0.6470588235294118</v>
      </c>
      <c r="M6" s="277">
        <v>17.9166666666667</v>
      </c>
      <c r="N6" s="31">
        <v>14</v>
      </c>
      <c r="O6" s="84">
        <v>5</v>
      </c>
      <c r="Q6" s="85"/>
    </row>
    <row r="7" spans="1:17" s="29" customFormat="1" ht="21.95" customHeight="1" x14ac:dyDescent="0.2">
      <c r="A7" s="30" t="s">
        <v>35</v>
      </c>
      <c r="B7" s="79">
        <v>55</v>
      </c>
      <c r="C7" s="80">
        <v>35</v>
      </c>
      <c r="D7" s="86">
        <f t="shared" si="0"/>
        <v>0.63636363636363635</v>
      </c>
      <c r="E7" s="31">
        <v>25</v>
      </c>
      <c r="F7" s="281">
        <v>5</v>
      </c>
      <c r="G7" s="33">
        <f t="shared" si="1"/>
        <v>0.2</v>
      </c>
      <c r="H7" s="34">
        <v>15</v>
      </c>
      <c r="I7" s="81">
        <v>5</v>
      </c>
      <c r="J7" s="87">
        <v>0</v>
      </c>
      <c r="K7" s="83">
        <f>(E7+H7)/B7</f>
        <v>0.72727272727272729</v>
      </c>
      <c r="L7" s="33">
        <f t="shared" ref="L7:L21" si="2">IF(C7&gt;0,(F7+I7-J7)/C7,0)</f>
        <v>0.2857142857142857</v>
      </c>
      <c r="M7" s="277">
        <v>22.9375</v>
      </c>
      <c r="N7" s="31">
        <v>34</v>
      </c>
      <c r="O7" s="84">
        <v>12</v>
      </c>
      <c r="Q7" s="85"/>
    </row>
    <row r="8" spans="1:17" s="29" customFormat="1" ht="21.95" customHeight="1" x14ac:dyDescent="0.2">
      <c r="A8" s="18" t="s">
        <v>36</v>
      </c>
      <c r="B8" s="88">
        <v>28</v>
      </c>
      <c r="C8" s="47">
        <v>9</v>
      </c>
      <c r="D8" s="41">
        <f t="shared" si="0"/>
        <v>0.32142857142857145</v>
      </c>
      <c r="E8" s="39">
        <v>12</v>
      </c>
      <c r="F8" s="282">
        <v>7</v>
      </c>
      <c r="G8" s="86">
        <f t="shared" si="1"/>
        <v>0.58333333333333337</v>
      </c>
      <c r="H8" s="89">
        <v>6</v>
      </c>
      <c r="I8" s="90">
        <v>1</v>
      </c>
      <c r="J8" s="91">
        <v>0</v>
      </c>
      <c r="K8" s="83">
        <f t="shared" ref="K8:K22" si="3">(E8+H8)/B8</f>
        <v>0.6428571428571429</v>
      </c>
      <c r="L8" s="33">
        <f t="shared" si="2"/>
        <v>0.88888888888888884</v>
      </c>
      <c r="M8" s="278">
        <v>18.071428571428601</v>
      </c>
      <c r="N8" s="39">
        <v>18</v>
      </c>
      <c r="O8" s="70">
        <v>8</v>
      </c>
    </row>
    <row r="9" spans="1:17" s="29" customFormat="1" ht="21.95" customHeight="1" x14ac:dyDescent="0.2">
      <c r="A9" s="18" t="s">
        <v>37</v>
      </c>
      <c r="B9" s="88">
        <v>52</v>
      </c>
      <c r="C9" s="47">
        <v>53</v>
      </c>
      <c r="D9" s="41">
        <f t="shared" si="0"/>
        <v>1.0192307692307692</v>
      </c>
      <c r="E9" s="39">
        <v>30</v>
      </c>
      <c r="F9" s="282">
        <v>13</v>
      </c>
      <c r="G9" s="41">
        <f t="shared" si="1"/>
        <v>0.43333333333333335</v>
      </c>
      <c r="H9" s="42">
        <v>12</v>
      </c>
      <c r="I9" s="48">
        <v>0</v>
      </c>
      <c r="J9" s="91">
        <v>0</v>
      </c>
      <c r="K9" s="83">
        <f t="shared" si="3"/>
        <v>0.80769230769230771</v>
      </c>
      <c r="L9" s="33">
        <f t="shared" si="2"/>
        <v>0.24528301886792453</v>
      </c>
      <c r="M9" s="278">
        <v>20.307692307692299</v>
      </c>
      <c r="N9" s="39">
        <v>37</v>
      </c>
      <c r="O9" s="70">
        <v>13</v>
      </c>
      <c r="Q9" s="85"/>
    </row>
    <row r="10" spans="1:17" s="29" customFormat="1" ht="21.95" customHeight="1" x14ac:dyDescent="0.2">
      <c r="A10" s="18" t="s">
        <v>38</v>
      </c>
      <c r="B10" s="88">
        <v>30</v>
      </c>
      <c r="C10" s="47">
        <v>25</v>
      </c>
      <c r="D10" s="41">
        <f t="shared" si="0"/>
        <v>0.83333333333333337</v>
      </c>
      <c r="E10" s="39">
        <v>20</v>
      </c>
      <c r="F10" s="282">
        <v>10</v>
      </c>
      <c r="G10" s="41">
        <f t="shared" si="1"/>
        <v>0.5</v>
      </c>
      <c r="H10" s="42">
        <v>4</v>
      </c>
      <c r="I10" s="48">
        <v>6</v>
      </c>
      <c r="J10" s="91">
        <v>3</v>
      </c>
      <c r="K10" s="83">
        <f t="shared" si="3"/>
        <v>0.8</v>
      </c>
      <c r="L10" s="33">
        <f t="shared" si="2"/>
        <v>0.52</v>
      </c>
      <c r="M10" s="278">
        <v>18.816666666666698</v>
      </c>
      <c r="N10" s="39">
        <v>14</v>
      </c>
      <c r="O10" s="70">
        <v>17</v>
      </c>
      <c r="Q10" s="85"/>
    </row>
    <row r="11" spans="1:17" s="29" customFormat="1" ht="21.95" customHeight="1" x14ac:dyDescent="0.2">
      <c r="A11" s="18" t="s">
        <v>39</v>
      </c>
      <c r="B11" s="88">
        <v>70</v>
      </c>
      <c r="C11" s="47">
        <v>43</v>
      </c>
      <c r="D11" s="41">
        <f t="shared" si="0"/>
        <v>0.61428571428571432</v>
      </c>
      <c r="E11" s="39">
        <v>50</v>
      </c>
      <c r="F11" s="282">
        <v>26</v>
      </c>
      <c r="G11" s="114">
        <f t="shared" si="1"/>
        <v>0.52</v>
      </c>
      <c r="H11" s="92">
        <v>12</v>
      </c>
      <c r="I11" s="93">
        <v>4</v>
      </c>
      <c r="J11" s="91">
        <v>0</v>
      </c>
      <c r="K11" s="83">
        <f t="shared" si="3"/>
        <v>0.88571428571428568</v>
      </c>
      <c r="L11" s="33">
        <f t="shared" si="2"/>
        <v>0.69767441860465118</v>
      </c>
      <c r="M11" s="278">
        <v>19.182692307692299</v>
      </c>
      <c r="N11" s="39">
        <v>0</v>
      </c>
      <c r="O11" s="70">
        <v>37</v>
      </c>
      <c r="Q11" s="85"/>
    </row>
    <row r="12" spans="1:17" s="29" customFormat="1" ht="21.95" customHeight="1" x14ac:dyDescent="0.2">
      <c r="A12" s="18" t="s">
        <v>40</v>
      </c>
      <c r="B12" s="88">
        <v>35</v>
      </c>
      <c r="C12" s="47">
        <v>14</v>
      </c>
      <c r="D12" s="41">
        <f t="shared" si="0"/>
        <v>0.4</v>
      </c>
      <c r="E12" s="39">
        <v>15</v>
      </c>
      <c r="F12" s="282">
        <v>3</v>
      </c>
      <c r="G12" s="41">
        <f t="shared" si="1"/>
        <v>0.2</v>
      </c>
      <c r="H12" s="42">
        <v>5</v>
      </c>
      <c r="I12" s="48">
        <v>0</v>
      </c>
      <c r="J12" s="91">
        <v>0</v>
      </c>
      <c r="K12" s="83">
        <f t="shared" si="3"/>
        <v>0.5714285714285714</v>
      </c>
      <c r="L12" s="33">
        <f t="shared" si="2"/>
        <v>0.21428571428571427</v>
      </c>
      <c r="M12" s="278">
        <v>20</v>
      </c>
      <c r="N12" s="39">
        <v>30</v>
      </c>
      <c r="O12" s="70">
        <v>3</v>
      </c>
      <c r="Q12" s="85"/>
    </row>
    <row r="13" spans="1:17" s="29" customFormat="1" ht="21.95" customHeight="1" x14ac:dyDescent="0.2">
      <c r="A13" s="18" t="s">
        <v>41</v>
      </c>
      <c r="B13" s="88">
        <v>30</v>
      </c>
      <c r="C13" s="47">
        <v>2</v>
      </c>
      <c r="D13" s="41">
        <f t="shared" si="0"/>
        <v>6.6666666666666666E-2</v>
      </c>
      <c r="E13" s="39">
        <v>17</v>
      </c>
      <c r="F13" s="282">
        <v>0</v>
      </c>
      <c r="G13" s="86">
        <f t="shared" si="1"/>
        <v>0</v>
      </c>
      <c r="H13" s="89">
        <v>7</v>
      </c>
      <c r="I13" s="90">
        <v>0</v>
      </c>
      <c r="J13" s="91">
        <v>0</v>
      </c>
      <c r="K13" s="83">
        <f t="shared" si="3"/>
        <v>0.8</v>
      </c>
      <c r="L13" s="33">
        <f t="shared" si="2"/>
        <v>0</v>
      </c>
      <c r="M13" s="278"/>
      <c r="N13" s="39">
        <v>22</v>
      </c>
      <c r="O13" s="70">
        <v>1</v>
      </c>
      <c r="Q13" s="85"/>
    </row>
    <row r="14" spans="1:17" s="29" customFormat="1" ht="21.95" customHeight="1" x14ac:dyDescent="0.2">
      <c r="A14" s="18" t="s">
        <v>42</v>
      </c>
      <c r="B14" s="88">
        <v>60</v>
      </c>
      <c r="C14" s="47">
        <v>15</v>
      </c>
      <c r="D14" s="41">
        <f t="shared" si="0"/>
        <v>0.25</v>
      </c>
      <c r="E14" s="39">
        <v>30</v>
      </c>
      <c r="F14" s="282">
        <v>6</v>
      </c>
      <c r="G14" s="41">
        <f t="shared" si="1"/>
        <v>0.2</v>
      </c>
      <c r="H14" s="42">
        <v>20</v>
      </c>
      <c r="I14" s="48">
        <v>0</v>
      </c>
      <c r="J14" s="91">
        <v>0</v>
      </c>
      <c r="K14" s="83">
        <f t="shared" si="3"/>
        <v>0.83333333333333337</v>
      </c>
      <c r="L14" s="33">
        <f t="shared" si="2"/>
        <v>0.4</v>
      </c>
      <c r="M14" s="278">
        <v>18.683333333333302</v>
      </c>
      <c r="N14" s="39">
        <v>45</v>
      </c>
      <c r="O14" s="70">
        <v>8</v>
      </c>
      <c r="Q14" s="85"/>
    </row>
    <row r="15" spans="1:17" s="29" customFormat="1" ht="21.95" customHeight="1" x14ac:dyDescent="0.2">
      <c r="A15" s="18" t="s">
        <v>43</v>
      </c>
      <c r="B15" s="88">
        <v>170</v>
      </c>
      <c r="C15" s="47">
        <v>128</v>
      </c>
      <c r="D15" s="41">
        <f t="shared" si="0"/>
        <v>0.75294117647058822</v>
      </c>
      <c r="E15" s="39">
        <v>91</v>
      </c>
      <c r="F15" s="282">
        <v>24</v>
      </c>
      <c r="G15" s="41">
        <f t="shared" si="1"/>
        <v>0.26373626373626374</v>
      </c>
      <c r="H15" s="42">
        <v>42</v>
      </c>
      <c r="I15" s="48">
        <v>19</v>
      </c>
      <c r="J15" s="91">
        <v>1</v>
      </c>
      <c r="K15" s="83">
        <f t="shared" si="3"/>
        <v>0.78235294117647058</v>
      </c>
      <c r="L15" s="33">
        <f t="shared" si="2"/>
        <v>0.328125</v>
      </c>
      <c r="M15" s="278">
        <v>23.21875</v>
      </c>
      <c r="N15" s="39">
        <v>115</v>
      </c>
      <c r="O15" s="70">
        <v>57</v>
      </c>
      <c r="Q15" s="85"/>
    </row>
    <row r="16" spans="1:17" s="29" customFormat="1" ht="21.95" customHeight="1" x14ac:dyDescent="0.2">
      <c r="A16" s="18" t="s">
        <v>44</v>
      </c>
      <c r="B16" s="88">
        <v>29</v>
      </c>
      <c r="C16" s="47">
        <v>15</v>
      </c>
      <c r="D16" s="41">
        <f t="shared" si="0"/>
        <v>0.51724137931034486</v>
      </c>
      <c r="E16" s="39">
        <v>19</v>
      </c>
      <c r="F16" s="282">
        <v>6</v>
      </c>
      <c r="G16" s="41">
        <f t="shared" si="1"/>
        <v>0.31578947368421051</v>
      </c>
      <c r="H16" s="42">
        <v>1</v>
      </c>
      <c r="I16" s="48">
        <v>0</v>
      </c>
      <c r="J16" s="91">
        <v>0</v>
      </c>
      <c r="K16" s="83">
        <f t="shared" si="3"/>
        <v>0.68965517241379315</v>
      </c>
      <c r="L16" s="33">
        <f t="shared" si="2"/>
        <v>0.4</v>
      </c>
      <c r="M16" s="278">
        <v>21.7030769230769</v>
      </c>
      <c r="N16" s="39">
        <v>19</v>
      </c>
      <c r="O16" s="70">
        <v>5</v>
      </c>
      <c r="Q16" s="85"/>
    </row>
    <row r="17" spans="1:17" s="29" customFormat="1" ht="21.95" customHeight="1" x14ac:dyDescent="0.2">
      <c r="A17" s="18" t="s">
        <v>45</v>
      </c>
      <c r="B17" s="88">
        <v>25</v>
      </c>
      <c r="C17" s="47">
        <v>8</v>
      </c>
      <c r="D17" s="41">
        <f t="shared" si="0"/>
        <v>0.32</v>
      </c>
      <c r="E17" s="39">
        <v>12</v>
      </c>
      <c r="F17" s="282">
        <v>2</v>
      </c>
      <c r="G17" s="41">
        <f t="shared" si="1"/>
        <v>0.16666666666666666</v>
      </c>
      <c r="H17" s="42">
        <v>6</v>
      </c>
      <c r="I17" s="48">
        <v>1</v>
      </c>
      <c r="J17" s="91">
        <v>0</v>
      </c>
      <c r="K17" s="83">
        <f t="shared" si="3"/>
        <v>0.72</v>
      </c>
      <c r="L17" s="33">
        <f t="shared" si="2"/>
        <v>0.375</v>
      </c>
      <c r="M17" s="278">
        <v>25.71</v>
      </c>
      <c r="N17" s="39">
        <v>19</v>
      </c>
      <c r="O17" s="70">
        <v>1</v>
      </c>
      <c r="Q17" s="85"/>
    </row>
    <row r="18" spans="1:17" s="29" customFormat="1" ht="21.95" customHeight="1" x14ac:dyDescent="0.2">
      <c r="A18" s="18" t="s">
        <v>46</v>
      </c>
      <c r="B18" s="88">
        <v>60</v>
      </c>
      <c r="C18" s="47">
        <v>57</v>
      </c>
      <c r="D18" s="41">
        <f t="shared" si="0"/>
        <v>0.95</v>
      </c>
      <c r="E18" s="39">
        <v>35</v>
      </c>
      <c r="F18" s="282">
        <v>29</v>
      </c>
      <c r="G18" s="41">
        <f t="shared" si="1"/>
        <v>0.82857142857142863</v>
      </c>
      <c r="H18" s="42">
        <v>25</v>
      </c>
      <c r="I18" s="48">
        <v>11</v>
      </c>
      <c r="J18" s="91">
        <v>1</v>
      </c>
      <c r="K18" s="83">
        <f t="shared" si="3"/>
        <v>1</v>
      </c>
      <c r="L18" s="33">
        <f t="shared" si="2"/>
        <v>0.68421052631578949</v>
      </c>
      <c r="M18" s="278">
        <v>18.698275862069</v>
      </c>
      <c r="N18" s="39">
        <v>55</v>
      </c>
      <c r="O18" s="70">
        <v>37</v>
      </c>
      <c r="Q18" s="85"/>
    </row>
    <row r="19" spans="1:17" s="29" customFormat="1" ht="21.95" customHeight="1" x14ac:dyDescent="0.2">
      <c r="A19" s="18" t="s">
        <v>47</v>
      </c>
      <c r="B19" s="88">
        <v>60</v>
      </c>
      <c r="C19" s="47">
        <v>15</v>
      </c>
      <c r="D19" s="41">
        <f t="shared" si="0"/>
        <v>0.25</v>
      </c>
      <c r="E19" s="39">
        <v>20</v>
      </c>
      <c r="F19" s="282">
        <v>11</v>
      </c>
      <c r="G19" s="33">
        <f t="shared" si="1"/>
        <v>0.55000000000000004</v>
      </c>
      <c r="H19" s="34">
        <v>25</v>
      </c>
      <c r="I19" s="81">
        <v>1</v>
      </c>
      <c r="J19" s="82">
        <v>0</v>
      </c>
      <c r="K19" s="83">
        <f t="shared" si="3"/>
        <v>0.75</v>
      </c>
      <c r="L19" s="33">
        <f t="shared" si="2"/>
        <v>0.8</v>
      </c>
      <c r="M19" s="278">
        <v>17.613636363636399</v>
      </c>
      <c r="N19" s="39">
        <v>36</v>
      </c>
      <c r="O19" s="70">
        <v>6</v>
      </c>
      <c r="Q19" s="85"/>
    </row>
    <row r="20" spans="1:17" s="29" customFormat="1" ht="21.95" customHeight="1" x14ac:dyDescent="0.2">
      <c r="A20" s="18" t="s">
        <v>48</v>
      </c>
      <c r="B20" s="88">
        <v>41</v>
      </c>
      <c r="C20" s="47">
        <v>22</v>
      </c>
      <c r="D20" s="41">
        <f t="shared" si="0"/>
        <v>0.53658536585365857</v>
      </c>
      <c r="E20" s="39">
        <v>21</v>
      </c>
      <c r="F20" s="282">
        <v>11</v>
      </c>
      <c r="G20" s="33">
        <f t="shared" si="1"/>
        <v>0.52380952380952384</v>
      </c>
      <c r="H20" s="34">
        <v>14</v>
      </c>
      <c r="I20" s="81">
        <v>1</v>
      </c>
      <c r="J20" s="82">
        <v>2</v>
      </c>
      <c r="K20" s="83">
        <f t="shared" si="3"/>
        <v>0.85365853658536583</v>
      </c>
      <c r="L20" s="33">
        <f t="shared" si="2"/>
        <v>0.45454545454545453</v>
      </c>
      <c r="M20" s="278">
        <v>17</v>
      </c>
      <c r="N20" s="39">
        <v>33</v>
      </c>
      <c r="O20" s="70">
        <v>13</v>
      </c>
      <c r="Q20" s="85"/>
    </row>
    <row r="21" spans="1:17" s="29" customFormat="1" ht="21.95" customHeight="1" thickBot="1" x14ac:dyDescent="0.25">
      <c r="A21" s="49" t="s">
        <v>49</v>
      </c>
      <c r="B21" s="95">
        <v>74</v>
      </c>
      <c r="C21" s="96">
        <v>40</v>
      </c>
      <c r="D21" s="52">
        <f t="shared" si="0"/>
        <v>0.54054054054054057</v>
      </c>
      <c r="E21" s="97">
        <v>34</v>
      </c>
      <c r="F21" s="283">
        <v>16</v>
      </c>
      <c r="G21" s="86">
        <f t="shared" si="1"/>
        <v>0.47058823529411764</v>
      </c>
      <c r="H21" s="89">
        <v>30</v>
      </c>
      <c r="I21" s="90">
        <v>4</v>
      </c>
      <c r="J21" s="87">
        <v>1</v>
      </c>
      <c r="K21" s="115">
        <f t="shared" si="3"/>
        <v>0.86486486486486491</v>
      </c>
      <c r="L21" s="86">
        <f t="shared" si="2"/>
        <v>0.47499999999999998</v>
      </c>
      <c r="M21" s="279">
        <v>19.84375</v>
      </c>
      <c r="N21" s="97">
        <v>65</v>
      </c>
      <c r="O21" s="98">
        <v>22</v>
      </c>
      <c r="Q21" s="85"/>
    </row>
    <row r="22" spans="1:17" s="29" customFormat="1" ht="21.95" customHeight="1" thickBot="1" x14ac:dyDescent="0.25">
      <c r="A22" s="58" t="s">
        <v>50</v>
      </c>
      <c r="B22" s="99">
        <f>SUM(B6:B21)</f>
        <v>842</v>
      </c>
      <c r="C22" s="74">
        <f>SUM(C6:C21)</f>
        <v>498</v>
      </c>
      <c r="D22" s="61">
        <f t="shared" si="0"/>
        <v>0.59144893111638952</v>
      </c>
      <c r="E22" s="59">
        <f>SUM(E6:E21)</f>
        <v>444</v>
      </c>
      <c r="F22" s="284">
        <f>SUM(F6:F21)</f>
        <v>175</v>
      </c>
      <c r="G22" s="61">
        <f t="shared" si="1"/>
        <v>0.39414414414414417</v>
      </c>
      <c r="H22" s="100">
        <f>SUM(H6:H21)</f>
        <v>229</v>
      </c>
      <c r="I22" s="101">
        <f>SUM(I6:I21)</f>
        <v>58</v>
      </c>
      <c r="J22" s="102">
        <f>SUM(J6:J21)</f>
        <v>8</v>
      </c>
      <c r="K22" s="103">
        <f t="shared" si="3"/>
        <v>0.79928741092636579</v>
      </c>
      <c r="L22" s="61">
        <f t="shared" ref="L22" si="4">IF(C22&gt;0,(F22+I22-J22)/C22,0)</f>
        <v>0.45180722891566266</v>
      </c>
      <c r="M22" s="280">
        <v>19.707158737216499</v>
      </c>
      <c r="N22" s="59">
        <f>SUM(N6:N21)</f>
        <v>556</v>
      </c>
      <c r="O22" s="62">
        <f>SUM(O6:O21)</f>
        <v>245</v>
      </c>
      <c r="Q22" s="104"/>
    </row>
    <row r="23" spans="1:17" s="29" customFormat="1" ht="12.75" customHeight="1" x14ac:dyDescent="0.2">
      <c r="A23" s="105"/>
      <c r="B23" s="106"/>
      <c r="C23" s="107"/>
      <c r="D23" s="108"/>
      <c r="E23" s="107"/>
      <c r="F23" s="107"/>
      <c r="G23" s="108"/>
      <c r="H23" s="109"/>
      <c r="I23" s="107"/>
      <c r="J23" s="107"/>
      <c r="K23" s="108"/>
      <c r="L23" s="108"/>
      <c r="M23" s="110"/>
      <c r="N23" s="107"/>
      <c r="O23" s="90"/>
      <c r="Q23" s="104"/>
    </row>
    <row r="24" spans="1:17" s="29" customFormat="1" ht="17.25" customHeight="1" x14ac:dyDescent="0.25">
      <c r="A24" s="258" t="s">
        <v>63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60"/>
      <c r="Q24" s="104"/>
    </row>
    <row r="25" spans="1:17" s="29" customFormat="1" ht="12" customHeight="1" x14ac:dyDescent="0.25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60"/>
      <c r="Q25" s="104"/>
    </row>
    <row r="26" spans="1:17" ht="6.75" customHeight="1" thickBot="1" x14ac:dyDescent="0.3">
      <c r="A26" s="25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2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M6" sqref="M6:M22"/>
    </sheetView>
  </sheetViews>
  <sheetFormatPr defaultColWidth="9.140625" defaultRowHeight="12.75" x14ac:dyDescent="0.2"/>
  <cols>
    <col min="1" max="1" width="19.140625" style="1" customWidth="1"/>
    <col min="2" max="2" width="8.5703125" style="111" customWidth="1"/>
    <col min="3" max="3" width="7.140625" style="1" customWidth="1"/>
    <col min="4" max="4" width="7.140625" style="112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12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0" t="str">
        <f>+'1 In School Youth Part'!A1:N1</f>
        <v>TAB 7 - WIOA TITLE I PARTICIPANT SUMMARY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2"/>
    </row>
    <row r="2" spans="1:17" ht="21.95" customHeight="1" x14ac:dyDescent="0.2">
      <c r="A2" s="249" t="str">
        <f>'1 In School Youth Part'!$A$2</f>
        <v>FY26 QUARTER ENDING MARCH 31, 2026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3"/>
    </row>
    <row r="3" spans="1:17" ht="21.95" customHeight="1" thickBot="1" x14ac:dyDescent="0.25">
      <c r="A3" s="253" t="s">
        <v>65</v>
      </c>
      <c r="B3" s="254"/>
      <c r="C3" s="254"/>
      <c r="D3" s="254"/>
      <c r="E3" s="254"/>
      <c r="F3" s="254"/>
      <c r="G3" s="254"/>
      <c r="H3" s="254"/>
      <c r="I3" s="254"/>
      <c r="J3" s="254"/>
      <c r="K3" s="229"/>
      <c r="L3" s="229"/>
      <c r="M3" s="229"/>
      <c r="N3" s="229"/>
      <c r="O3" s="230"/>
    </row>
    <row r="4" spans="1:17" ht="25.5" customHeight="1" x14ac:dyDescent="0.2">
      <c r="A4" s="261" t="str">
        <f>'1 In School Youth Part'!$A$4</f>
        <v>WORKFORCE AREA</v>
      </c>
      <c r="B4" s="248" t="s">
        <v>55</v>
      </c>
      <c r="C4" s="248"/>
      <c r="D4" s="244"/>
      <c r="E4" s="245" t="s">
        <v>56</v>
      </c>
      <c r="F4" s="246"/>
      <c r="G4" s="247"/>
      <c r="H4" s="245" t="s">
        <v>57</v>
      </c>
      <c r="I4" s="244"/>
      <c r="J4" s="76" t="s">
        <v>58</v>
      </c>
      <c r="K4" s="243" t="s">
        <v>59</v>
      </c>
      <c r="L4" s="244"/>
      <c r="M4" s="202" t="s">
        <v>60</v>
      </c>
      <c r="N4" s="245" t="s">
        <v>61</v>
      </c>
      <c r="O4" s="247"/>
    </row>
    <row r="5" spans="1:17" ht="30" customHeight="1" thickBot="1" x14ac:dyDescent="0.25">
      <c r="A5" s="262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16">
        <f>+'4 In School Youth Exits'!B6+'5 Out School Youth Exits'!B6</f>
        <v>23</v>
      </c>
      <c r="C6" s="209">
        <f>+'4 In School Youth Exits'!C6+'5 Out School Youth Exits'!C6</f>
        <v>17</v>
      </c>
      <c r="D6" s="33">
        <f t="shared" ref="D6:D22" si="0">C6/B6</f>
        <v>0.73913043478260865</v>
      </c>
      <c r="E6" s="117">
        <f>+'4 In School Youth Exits'!E6+'5 Out School Youth Exits'!E6</f>
        <v>13</v>
      </c>
      <c r="F6" s="285">
        <f>+'4 In School Youth Exits'!F6+'5 Out School Youth Exits'!F6</f>
        <v>6</v>
      </c>
      <c r="G6" s="33">
        <f t="shared" ref="G6:G22" si="1">F6/E6</f>
        <v>0.46153846153846156</v>
      </c>
      <c r="H6" s="117">
        <f>+'4 In School Youth Exits'!H6+'5 Out School Youth Exits'!H6</f>
        <v>5</v>
      </c>
      <c r="I6" s="210">
        <f>+'4 In School Youth Exits'!I6+'5 Out School Youth Exits'!I6</f>
        <v>5</v>
      </c>
      <c r="J6" s="211">
        <f>+'4 In School Youth Exits'!J6+'5 Out School Youth Exits'!J6</f>
        <v>0</v>
      </c>
      <c r="K6" s="118">
        <f>(E6+H6)/B6</f>
        <v>0.78260869565217395</v>
      </c>
      <c r="L6" s="33">
        <f>IF(C6&gt;0,(F6+I6-J6)/C6,0)</f>
        <v>0.6470588235294118</v>
      </c>
      <c r="M6" s="277">
        <v>17.9166666666667</v>
      </c>
      <c r="N6" s="117">
        <f>+'4 In School Youth Exits'!N6+'5 Out School Youth Exits'!N6</f>
        <v>14</v>
      </c>
      <c r="O6" s="210">
        <f>+'4 In School Youth Exits'!O6+'5 Out School Youth Exits'!O6</f>
        <v>5</v>
      </c>
      <c r="Q6" s="85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55</v>
      </c>
      <c r="C7" s="117">
        <f>+'4 In School Youth Exits'!C7+'5 Out School Youth Exits'!C7</f>
        <v>36</v>
      </c>
      <c r="D7" s="86">
        <f t="shared" si="0"/>
        <v>0.65454545454545454</v>
      </c>
      <c r="E7" s="117">
        <f>+'4 In School Youth Exits'!E7+'5 Out School Youth Exits'!E7</f>
        <v>25</v>
      </c>
      <c r="F7" s="286">
        <f>+'4 In School Youth Exits'!F7+'5 Out School Youth Exits'!F7</f>
        <v>5</v>
      </c>
      <c r="G7" s="33">
        <f t="shared" si="1"/>
        <v>0.2</v>
      </c>
      <c r="H7" s="117">
        <f>+'4 In School Youth Exits'!H7+'5 Out School Youth Exits'!H7</f>
        <v>15</v>
      </c>
      <c r="I7" s="119">
        <f>+'4 In School Youth Exits'!I7+'5 Out School Youth Exits'!I7</f>
        <v>5</v>
      </c>
      <c r="J7" s="120">
        <f>+'4 In School Youth Exits'!J7+'5 Out School Youth Exits'!J7</f>
        <v>0</v>
      </c>
      <c r="K7" s="83">
        <f t="shared" ref="K7:K22" si="2">(E7+H7)/B7</f>
        <v>0.72727272727272729</v>
      </c>
      <c r="L7" s="33">
        <f t="shared" ref="L7:L21" si="3">IF(C7&gt;0,(F7+I7-J7)/C7,0)</f>
        <v>0.27777777777777779</v>
      </c>
      <c r="M7" s="277">
        <v>22.9375</v>
      </c>
      <c r="N7" s="117">
        <f>+'4 In School Youth Exits'!N7+'5 Out School Youth Exits'!N7</f>
        <v>34</v>
      </c>
      <c r="O7" s="119">
        <f>+'4 In School Youth Exits'!O7+'5 Out School Youth Exits'!O7</f>
        <v>12</v>
      </c>
      <c r="Q7" s="85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28</v>
      </c>
      <c r="C8" s="117">
        <f>+'4 In School Youth Exits'!C8+'5 Out School Youth Exits'!C8</f>
        <v>9</v>
      </c>
      <c r="D8" s="41">
        <f t="shared" si="0"/>
        <v>0.32142857142857145</v>
      </c>
      <c r="E8" s="117">
        <f>+'4 In School Youth Exits'!E8+'5 Out School Youth Exits'!E8</f>
        <v>12</v>
      </c>
      <c r="F8" s="286">
        <f>+'4 In School Youth Exits'!F8+'5 Out School Youth Exits'!F8</f>
        <v>7</v>
      </c>
      <c r="G8" s="86">
        <f t="shared" si="1"/>
        <v>0.58333333333333337</v>
      </c>
      <c r="H8" s="117">
        <f>+'4 In School Youth Exits'!H8+'5 Out School Youth Exits'!H8</f>
        <v>6</v>
      </c>
      <c r="I8" s="119">
        <f>+'4 In School Youth Exits'!I8+'5 Out School Youth Exits'!I8</f>
        <v>1</v>
      </c>
      <c r="J8" s="120">
        <f>+'4 In School Youth Exits'!J8+'5 Out School Youth Exits'!J8</f>
        <v>0</v>
      </c>
      <c r="K8" s="83">
        <f t="shared" si="2"/>
        <v>0.6428571428571429</v>
      </c>
      <c r="L8" s="33">
        <f t="shared" si="3"/>
        <v>0.88888888888888884</v>
      </c>
      <c r="M8" s="277">
        <v>18.071428571428601</v>
      </c>
      <c r="N8" s="117">
        <f>+'4 In School Youth Exits'!N8+'5 Out School Youth Exits'!N8</f>
        <v>18</v>
      </c>
      <c r="O8" s="119">
        <f>+'4 In School Youth Exits'!O8+'5 Out School Youth Exits'!O8</f>
        <v>8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52</v>
      </c>
      <c r="C9" s="117">
        <f>+'4 In School Youth Exits'!C9+'5 Out School Youth Exits'!C9</f>
        <v>53</v>
      </c>
      <c r="D9" s="41">
        <f t="shared" si="0"/>
        <v>1.0192307692307692</v>
      </c>
      <c r="E9" s="117">
        <f>+'4 In School Youth Exits'!E9+'5 Out School Youth Exits'!E9</f>
        <v>30</v>
      </c>
      <c r="F9" s="286">
        <f>+'4 In School Youth Exits'!F9+'5 Out School Youth Exits'!F9</f>
        <v>13</v>
      </c>
      <c r="G9" s="41">
        <f t="shared" si="1"/>
        <v>0.43333333333333335</v>
      </c>
      <c r="H9" s="117">
        <f>+'4 In School Youth Exits'!H9+'5 Out School Youth Exits'!H9</f>
        <v>12</v>
      </c>
      <c r="I9" s="119">
        <f>+'4 In School Youth Exits'!I9+'5 Out School Youth Exits'!I9</f>
        <v>0</v>
      </c>
      <c r="J9" s="120">
        <f>+'4 In School Youth Exits'!J9+'5 Out School Youth Exits'!J9</f>
        <v>0</v>
      </c>
      <c r="K9" s="83">
        <f t="shared" si="2"/>
        <v>0.80769230769230771</v>
      </c>
      <c r="L9" s="33">
        <f t="shared" si="3"/>
        <v>0.24528301886792453</v>
      </c>
      <c r="M9" s="277">
        <v>20.307692307692299</v>
      </c>
      <c r="N9" s="117">
        <f>+'4 In School Youth Exits'!N9+'5 Out School Youth Exits'!N9</f>
        <v>37</v>
      </c>
      <c r="O9" s="119">
        <f>+'4 In School Youth Exits'!O9+'5 Out School Youth Exits'!O9</f>
        <v>13</v>
      </c>
      <c r="Q9" s="85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30</v>
      </c>
      <c r="C10" s="117">
        <f>+'4 In School Youth Exits'!C10+'5 Out School Youth Exits'!C10</f>
        <v>25</v>
      </c>
      <c r="D10" s="41">
        <f t="shared" si="0"/>
        <v>0.83333333333333337</v>
      </c>
      <c r="E10" s="117">
        <f>+'4 In School Youth Exits'!E10+'5 Out School Youth Exits'!E10</f>
        <v>20</v>
      </c>
      <c r="F10" s="286">
        <f>+'4 In School Youth Exits'!F10+'5 Out School Youth Exits'!F10</f>
        <v>10</v>
      </c>
      <c r="G10" s="41">
        <f t="shared" si="1"/>
        <v>0.5</v>
      </c>
      <c r="H10" s="117">
        <f>+'4 In School Youth Exits'!H10+'5 Out School Youth Exits'!H10</f>
        <v>4</v>
      </c>
      <c r="I10" s="119">
        <f>+'4 In School Youth Exits'!I10+'5 Out School Youth Exits'!I10</f>
        <v>6</v>
      </c>
      <c r="J10" s="120">
        <f>+'4 In School Youth Exits'!J10+'5 Out School Youth Exits'!J10</f>
        <v>3</v>
      </c>
      <c r="K10" s="83">
        <f t="shared" si="2"/>
        <v>0.8</v>
      </c>
      <c r="L10" s="33">
        <f t="shared" si="3"/>
        <v>0.52</v>
      </c>
      <c r="M10" s="277">
        <v>18.816666666666698</v>
      </c>
      <c r="N10" s="117">
        <f>+'4 In School Youth Exits'!N10+'5 Out School Youth Exits'!N10</f>
        <v>14</v>
      </c>
      <c r="O10" s="119">
        <f>+'4 In School Youth Exits'!O10+'5 Out School Youth Exits'!O10</f>
        <v>17</v>
      </c>
      <c r="Q10" s="85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70</v>
      </c>
      <c r="C11" s="117">
        <f>+'4 In School Youth Exits'!C11+'5 Out School Youth Exits'!C11</f>
        <v>43</v>
      </c>
      <c r="D11" s="41">
        <f t="shared" si="0"/>
        <v>0.61428571428571432</v>
      </c>
      <c r="E11" s="117">
        <f>+'4 In School Youth Exits'!E11+'5 Out School Youth Exits'!E11</f>
        <v>50</v>
      </c>
      <c r="F11" s="286">
        <f>+'4 In School Youth Exits'!F11+'5 Out School Youth Exits'!F11</f>
        <v>26</v>
      </c>
      <c r="G11" s="114">
        <f t="shared" si="1"/>
        <v>0.52</v>
      </c>
      <c r="H11" s="117">
        <f>+'4 In School Youth Exits'!H11+'5 Out School Youth Exits'!H11</f>
        <v>12</v>
      </c>
      <c r="I11" s="119">
        <f>+'4 In School Youth Exits'!I11+'5 Out School Youth Exits'!I11</f>
        <v>4</v>
      </c>
      <c r="J11" s="120">
        <f>+'4 In School Youth Exits'!J11+'5 Out School Youth Exits'!J11</f>
        <v>0</v>
      </c>
      <c r="K11" s="83">
        <f t="shared" si="2"/>
        <v>0.88571428571428568</v>
      </c>
      <c r="L11" s="33">
        <f t="shared" si="3"/>
        <v>0.69767441860465118</v>
      </c>
      <c r="M11" s="277">
        <v>19.182692307692299</v>
      </c>
      <c r="N11" s="117">
        <f>+'4 In School Youth Exits'!N11+'5 Out School Youth Exits'!N11</f>
        <v>0</v>
      </c>
      <c r="O11" s="119">
        <f>+'4 In School Youth Exits'!O11+'5 Out School Youth Exits'!O11</f>
        <v>37</v>
      </c>
      <c r="Q11" s="85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35</v>
      </c>
      <c r="C12" s="117">
        <f>+'4 In School Youth Exits'!C12+'5 Out School Youth Exits'!C12</f>
        <v>14</v>
      </c>
      <c r="D12" s="41">
        <f t="shared" si="0"/>
        <v>0.4</v>
      </c>
      <c r="E12" s="117">
        <f>+'4 In School Youth Exits'!E12+'5 Out School Youth Exits'!E12</f>
        <v>15</v>
      </c>
      <c r="F12" s="286">
        <f>+'4 In School Youth Exits'!F12+'5 Out School Youth Exits'!F12</f>
        <v>3</v>
      </c>
      <c r="G12" s="41">
        <f t="shared" si="1"/>
        <v>0.2</v>
      </c>
      <c r="H12" s="117">
        <f>+'4 In School Youth Exits'!H12+'5 Out School Youth Exits'!H12</f>
        <v>5</v>
      </c>
      <c r="I12" s="119">
        <f>+'4 In School Youth Exits'!I12+'5 Out School Youth Exits'!I12</f>
        <v>0</v>
      </c>
      <c r="J12" s="120">
        <f>+'4 In School Youth Exits'!J12+'5 Out School Youth Exits'!J12</f>
        <v>0</v>
      </c>
      <c r="K12" s="83">
        <f t="shared" si="2"/>
        <v>0.5714285714285714</v>
      </c>
      <c r="L12" s="33">
        <f t="shared" si="3"/>
        <v>0.21428571428571427</v>
      </c>
      <c r="M12" s="277">
        <v>20</v>
      </c>
      <c r="N12" s="117">
        <f>+'4 In School Youth Exits'!N12+'5 Out School Youth Exits'!N12</f>
        <v>30</v>
      </c>
      <c r="O12" s="119">
        <f>+'4 In School Youth Exits'!O12+'5 Out School Youth Exits'!O12</f>
        <v>3</v>
      </c>
      <c r="Q12" s="85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48</v>
      </c>
      <c r="C13" s="117">
        <f>+'4 In School Youth Exits'!C13+'5 Out School Youth Exits'!C13</f>
        <v>2</v>
      </c>
      <c r="D13" s="41">
        <f t="shared" si="0"/>
        <v>4.1666666666666664E-2</v>
      </c>
      <c r="E13" s="117">
        <f>+'4 In School Youth Exits'!E13+'5 Out School Youth Exits'!E13</f>
        <v>28</v>
      </c>
      <c r="F13" s="286">
        <f>+'4 In School Youth Exits'!F13+'5 Out School Youth Exits'!F13</f>
        <v>0</v>
      </c>
      <c r="G13" s="86">
        <f t="shared" si="1"/>
        <v>0</v>
      </c>
      <c r="H13" s="117">
        <f>+'4 In School Youth Exits'!H13+'5 Out School Youth Exits'!H13</f>
        <v>11</v>
      </c>
      <c r="I13" s="119">
        <f>+'4 In School Youth Exits'!I13+'5 Out School Youth Exits'!I13</f>
        <v>0</v>
      </c>
      <c r="J13" s="120">
        <f>+'4 In School Youth Exits'!J13+'5 Out School Youth Exits'!J13</f>
        <v>0</v>
      </c>
      <c r="K13" s="83">
        <f t="shared" si="2"/>
        <v>0.8125</v>
      </c>
      <c r="L13" s="33">
        <f t="shared" si="3"/>
        <v>0</v>
      </c>
      <c r="M13" s="277"/>
      <c r="N13" s="117">
        <f>+'4 In School Youth Exits'!N13+'5 Out School Youth Exits'!N13</f>
        <v>37</v>
      </c>
      <c r="O13" s="119">
        <f>+'4 In School Youth Exits'!O13+'5 Out School Youth Exits'!O13</f>
        <v>1</v>
      </c>
      <c r="Q13" s="85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60</v>
      </c>
      <c r="C14" s="117">
        <f>+'4 In School Youth Exits'!C14+'5 Out School Youth Exits'!C14</f>
        <v>18</v>
      </c>
      <c r="D14" s="41">
        <f t="shared" si="0"/>
        <v>0.3</v>
      </c>
      <c r="E14" s="117">
        <f>+'4 In School Youth Exits'!E14+'5 Out School Youth Exits'!E14</f>
        <v>30</v>
      </c>
      <c r="F14" s="286">
        <f>+'4 In School Youth Exits'!F14+'5 Out School Youth Exits'!F14</f>
        <v>8</v>
      </c>
      <c r="G14" s="41">
        <f t="shared" si="1"/>
        <v>0.26666666666666666</v>
      </c>
      <c r="H14" s="117">
        <f>+'4 In School Youth Exits'!H14+'5 Out School Youth Exits'!H14</f>
        <v>20</v>
      </c>
      <c r="I14" s="119">
        <f>+'4 In School Youth Exits'!I14+'5 Out School Youth Exits'!I14</f>
        <v>0</v>
      </c>
      <c r="J14" s="120">
        <f>+'4 In School Youth Exits'!J14+'5 Out School Youth Exits'!J14</f>
        <v>0</v>
      </c>
      <c r="K14" s="83">
        <f t="shared" si="2"/>
        <v>0.83333333333333337</v>
      </c>
      <c r="L14" s="33">
        <f t="shared" si="3"/>
        <v>0.44444444444444442</v>
      </c>
      <c r="M14" s="277">
        <v>19.432500000000001</v>
      </c>
      <c r="N14" s="117">
        <f>+'4 In School Youth Exits'!N14+'5 Out School Youth Exits'!N14</f>
        <v>45</v>
      </c>
      <c r="O14" s="119">
        <f>+'4 In School Youth Exits'!O14+'5 Out School Youth Exits'!O14</f>
        <v>10</v>
      </c>
      <c r="Q14" s="85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272</v>
      </c>
      <c r="C15" s="117">
        <f>+'4 In School Youth Exits'!C15+'5 Out School Youth Exits'!C15</f>
        <v>191</v>
      </c>
      <c r="D15" s="41">
        <f t="shared" si="0"/>
        <v>0.70220588235294112</v>
      </c>
      <c r="E15" s="117">
        <f>+'4 In School Youth Exits'!E15+'5 Out School Youth Exits'!E15</f>
        <v>125</v>
      </c>
      <c r="F15" s="286">
        <f>+'4 In School Youth Exits'!F15+'5 Out School Youth Exits'!F15</f>
        <v>33</v>
      </c>
      <c r="G15" s="41">
        <f t="shared" si="1"/>
        <v>0.26400000000000001</v>
      </c>
      <c r="H15" s="117">
        <f>+'4 In School Youth Exits'!H15+'5 Out School Youth Exits'!H15</f>
        <v>84</v>
      </c>
      <c r="I15" s="119">
        <f>+'4 In School Youth Exits'!I15+'5 Out School Youth Exits'!I15</f>
        <v>59</v>
      </c>
      <c r="J15" s="120">
        <f>+'4 In School Youth Exits'!J15+'5 Out School Youth Exits'!J15</f>
        <v>1</v>
      </c>
      <c r="K15" s="83">
        <f t="shared" si="2"/>
        <v>0.76838235294117652</v>
      </c>
      <c r="L15" s="33">
        <f t="shared" si="3"/>
        <v>0.47643979057591623</v>
      </c>
      <c r="M15" s="277">
        <v>21.574999999999999</v>
      </c>
      <c r="N15" s="117">
        <f>+'4 In School Youth Exits'!N15+'5 Out School Youth Exits'!N15</f>
        <v>180</v>
      </c>
      <c r="O15" s="119">
        <f>+'4 In School Youth Exits'!O15+'5 Out School Youth Exits'!O15</f>
        <v>105</v>
      </c>
      <c r="Q15" s="85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63</v>
      </c>
      <c r="C16" s="117">
        <f>+'4 In School Youth Exits'!C16+'5 Out School Youth Exits'!C16</f>
        <v>55</v>
      </c>
      <c r="D16" s="41">
        <f t="shared" si="0"/>
        <v>0.87301587301587302</v>
      </c>
      <c r="E16" s="117">
        <f>+'4 In School Youth Exits'!E16+'5 Out School Youth Exits'!E16</f>
        <v>24</v>
      </c>
      <c r="F16" s="286">
        <f>+'4 In School Youth Exits'!F16+'5 Out School Youth Exits'!F16</f>
        <v>12</v>
      </c>
      <c r="G16" s="41">
        <f t="shared" si="1"/>
        <v>0.5</v>
      </c>
      <c r="H16" s="117">
        <f>+'4 In School Youth Exits'!H16+'5 Out School Youth Exits'!H16</f>
        <v>26</v>
      </c>
      <c r="I16" s="119">
        <f>+'4 In School Youth Exits'!I16+'5 Out School Youth Exits'!I16</f>
        <v>0</v>
      </c>
      <c r="J16" s="120">
        <f>+'4 In School Youth Exits'!J16+'5 Out School Youth Exits'!J16</f>
        <v>0</v>
      </c>
      <c r="K16" s="83">
        <f t="shared" si="2"/>
        <v>0.79365079365079361</v>
      </c>
      <c r="L16" s="33">
        <f t="shared" si="3"/>
        <v>0.21818181818181817</v>
      </c>
      <c r="M16" s="277">
        <v>20.076538461538501</v>
      </c>
      <c r="N16" s="117">
        <f>+'4 In School Youth Exits'!N16+'5 Out School Youth Exits'!N16</f>
        <v>43</v>
      </c>
      <c r="O16" s="119">
        <f>+'4 In School Youth Exits'!O16+'5 Out School Youth Exits'!O16</f>
        <v>6</v>
      </c>
      <c r="Q16" s="85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37</v>
      </c>
      <c r="C17" s="117">
        <f>+'4 In School Youth Exits'!C17+'5 Out School Youth Exits'!C17</f>
        <v>8</v>
      </c>
      <c r="D17" s="41">
        <f t="shared" si="0"/>
        <v>0.21621621621621623</v>
      </c>
      <c r="E17" s="117">
        <f>+'4 In School Youth Exits'!E17+'5 Out School Youth Exits'!E17</f>
        <v>16</v>
      </c>
      <c r="F17" s="286">
        <f>+'4 In School Youth Exits'!F17+'5 Out School Youth Exits'!F17</f>
        <v>2</v>
      </c>
      <c r="G17" s="41">
        <f t="shared" si="1"/>
        <v>0.125</v>
      </c>
      <c r="H17" s="117">
        <f>+'4 In School Youth Exits'!H17+'5 Out School Youth Exits'!H17</f>
        <v>11</v>
      </c>
      <c r="I17" s="119">
        <f>+'4 In School Youth Exits'!I17+'5 Out School Youth Exits'!I17</f>
        <v>1</v>
      </c>
      <c r="J17" s="120">
        <f>+'4 In School Youth Exits'!J17+'5 Out School Youth Exits'!J17</f>
        <v>0</v>
      </c>
      <c r="K17" s="83">
        <f t="shared" si="2"/>
        <v>0.72972972972972971</v>
      </c>
      <c r="L17" s="33">
        <f t="shared" si="3"/>
        <v>0.375</v>
      </c>
      <c r="M17" s="277">
        <v>25.71</v>
      </c>
      <c r="N17" s="117">
        <f>+'4 In School Youth Exits'!N17+'5 Out School Youth Exits'!N17</f>
        <v>27</v>
      </c>
      <c r="O17" s="119">
        <f>+'4 In School Youth Exits'!O17+'5 Out School Youth Exits'!O17</f>
        <v>1</v>
      </c>
      <c r="Q17" s="85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69</v>
      </c>
      <c r="C18" s="117">
        <f>+'4 In School Youth Exits'!C18+'5 Out School Youth Exits'!C18</f>
        <v>69</v>
      </c>
      <c r="D18" s="41">
        <f t="shared" si="0"/>
        <v>1</v>
      </c>
      <c r="E18" s="117">
        <f>+'4 In School Youth Exits'!E18+'5 Out School Youth Exits'!E18</f>
        <v>42</v>
      </c>
      <c r="F18" s="286">
        <f>+'4 In School Youth Exits'!F18+'5 Out School Youth Exits'!F18</f>
        <v>37</v>
      </c>
      <c r="G18" s="41">
        <f t="shared" si="1"/>
        <v>0.88095238095238093</v>
      </c>
      <c r="H18" s="117">
        <f>+'4 In School Youth Exits'!H18+'5 Out School Youth Exits'!H18</f>
        <v>27</v>
      </c>
      <c r="I18" s="119">
        <f>+'4 In School Youth Exits'!I18+'5 Out School Youth Exits'!I18</f>
        <v>14</v>
      </c>
      <c r="J18" s="120">
        <f>+'4 In School Youth Exits'!J18+'5 Out School Youth Exits'!J18</f>
        <v>1</v>
      </c>
      <c r="K18" s="83">
        <f t="shared" si="2"/>
        <v>1</v>
      </c>
      <c r="L18" s="33">
        <f t="shared" si="3"/>
        <v>0.72463768115942029</v>
      </c>
      <c r="M18" s="277">
        <v>18.3175675675676</v>
      </c>
      <c r="N18" s="117">
        <f>+'4 In School Youth Exits'!N18+'5 Out School Youth Exits'!N18</f>
        <v>79</v>
      </c>
      <c r="O18" s="119">
        <f>+'4 In School Youth Exits'!O18+'5 Out School Youth Exits'!O18</f>
        <v>48</v>
      </c>
      <c r="Q18" s="85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60</v>
      </c>
      <c r="C19" s="117">
        <f>+'4 In School Youth Exits'!C19+'5 Out School Youth Exits'!C19</f>
        <v>16</v>
      </c>
      <c r="D19" s="41">
        <f t="shared" si="0"/>
        <v>0.26666666666666666</v>
      </c>
      <c r="E19" s="117">
        <f>+'4 In School Youth Exits'!E19+'5 Out School Youth Exits'!E19</f>
        <v>20</v>
      </c>
      <c r="F19" s="286">
        <f>+'4 In School Youth Exits'!F19+'5 Out School Youth Exits'!F19</f>
        <v>12</v>
      </c>
      <c r="G19" s="33">
        <f t="shared" si="1"/>
        <v>0.6</v>
      </c>
      <c r="H19" s="117">
        <f>+'4 In School Youth Exits'!H19+'5 Out School Youth Exits'!H19</f>
        <v>25</v>
      </c>
      <c r="I19" s="119">
        <f>+'4 In School Youth Exits'!I19+'5 Out School Youth Exits'!I19</f>
        <v>1</v>
      </c>
      <c r="J19" s="120">
        <f>+'4 In School Youth Exits'!J19+'5 Out School Youth Exits'!J19</f>
        <v>0</v>
      </c>
      <c r="K19" s="83">
        <f t="shared" si="2"/>
        <v>0.75</v>
      </c>
      <c r="L19" s="33">
        <f t="shared" si="3"/>
        <v>0.8125</v>
      </c>
      <c r="M19" s="277">
        <v>17.932500000000001</v>
      </c>
      <c r="N19" s="117">
        <f>+'4 In School Youth Exits'!N19+'5 Out School Youth Exits'!N19</f>
        <v>36</v>
      </c>
      <c r="O19" s="119">
        <f>+'4 In School Youth Exits'!O19+'5 Out School Youth Exits'!O19</f>
        <v>7</v>
      </c>
      <c r="Q19" s="85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41</v>
      </c>
      <c r="C20" s="117">
        <f>+'4 In School Youth Exits'!C20+'5 Out School Youth Exits'!C20</f>
        <v>22</v>
      </c>
      <c r="D20" s="41">
        <f t="shared" si="0"/>
        <v>0.53658536585365857</v>
      </c>
      <c r="E20" s="117">
        <f>+'4 In School Youth Exits'!E20+'5 Out School Youth Exits'!E20</f>
        <v>21</v>
      </c>
      <c r="F20" s="286">
        <f>+'4 In School Youth Exits'!F20+'5 Out School Youth Exits'!F20</f>
        <v>11</v>
      </c>
      <c r="G20" s="33">
        <f t="shared" si="1"/>
        <v>0.52380952380952384</v>
      </c>
      <c r="H20" s="117">
        <f>+'4 In School Youth Exits'!H20+'5 Out School Youth Exits'!H20</f>
        <v>14</v>
      </c>
      <c r="I20" s="119">
        <f>+'4 In School Youth Exits'!I20+'5 Out School Youth Exits'!I20</f>
        <v>1</v>
      </c>
      <c r="J20" s="120">
        <f>+'4 In School Youth Exits'!J20+'5 Out School Youth Exits'!J20</f>
        <v>2</v>
      </c>
      <c r="K20" s="83">
        <f t="shared" si="2"/>
        <v>0.85365853658536583</v>
      </c>
      <c r="L20" s="33">
        <f t="shared" si="3"/>
        <v>0.45454545454545453</v>
      </c>
      <c r="M20" s="277">
        <v>17</v>
      </c>
      <c r="N20" s="117">
        <f>+'4 In School Youth Exits'!N20+'5 Out School Youth Exits'!N20</f>
        <v>33</v>
      </c>
      <c r="O20" s="119">
        <f>+'4 In School Youth Exits'!O20+'5 Out School Youth Exits'!O20</f>
        <v>13</v>
      </c>
      <c r="Q20" s="85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92</v>
      </c>
      <c r="C21" s="121">
        <f>+'4 In School Youth Exits'!C21+'5 Out School Youth Exits'!C21</f>
        <v>49</v>
      </c>
      <c r="D21" s="52">
        <f t="shared" si="0"/>
        <v>0.53260869565217395</v>
      </c>
      <c r="E21" s="117">
        <f>+'4 In School Youth Exits'!E21+'5 Out School Youth Exits'!E21</f>
        <v>40</v>
      </c>
      <c r="F21" s="286">
        <f>+'4 In School Youth Exits'!F21+'5 Out School Youth Exits'!F21</f>
        <v>20</v>
      </c>
      <c r="G21" s="86">
        <f t="shared" si="1"/>
        <v>0.5</v>
      </c>
      <c r="H21" s="117">
        <f>+'4 In School Youth Exits'!H21+'5 Out School Youth Exits'!H21</f>
        <v>40</v>
      </c>
      <c r="I21" s="119">
        <f>+'4 In School Youth Exits'!I21+'5 Out School Youth Exits'!I21</f>
        <v>7</v>
      </c>
      <c r="J21" s="122">
        <f>+'4 In School Youth Exits'!J21+'5 Out School Youth Exits'!J21</f>
        <v>1</v>
      </c>
      <c r="K21" s="115">
        <f t="shared" si="2"/>
        <v>0.86956521739130432</v>
      </c>
      <c r="L21" s="86">
        <f t="shared" si="3"/>
        <v>0.53061224489795922</v>
      </c>
      <c r="M21" s="287">
        <v>19.887499999999999</v>
      </c>
      <c r="N21" s="117">
        <f>+'4 In School Youth Exits'!N21+'5 Out School Youth Exits'!N21</f>
        <v>81</v>
      </c>
      <c r="O21" s="123">
        <f>+'4 In School Youth Exits'!O21+'5 Out School Youth Exits'!O21</f>
        <v>29</v>
      </c>
      <c r="Q21" s="85"/>
    </row>
    <row r="22" spans="1:17" s="29" customFormat="1" ht="21.95" customHeight="1" thickBot="1" x14ac:dyDescent="0.25">
      <c r="A22" s="58" t="s">
        <v>50</v>
      </c>
      <c r="B22" s="74">
        <f>SUM(B6:B21)</f>
        <v>1035</v>
      </c>
      <c r="C22" s="74">
        <f>SUM(C6:C21)</f>
        <v>627</v>
      </c>
      <c r="D22" s="61">
        <f t="shared" si="0"/>
        <v>0.60579710144927534</v>
      </c>
      <c r="E22" s="59">
        <f>SUM(E6:E21)</f>
        <v>511</v>
      </c>
      <c r="F22" s="284">
        <f>SUM(F6:F21)</f>
        <v>205</v>
      </c>
      <c r="G22" s="61">
        <f t="shared" si="1"/>
        <v>0.40117416829745595</v>
      </c>
      <c r="H22" s="100">
        <f>SUM(H6:H21)</f>
        <v>317</v>
      </c>
      <c r="I22" s="101">
        <f>SUM(I6:I21)</f>
        <v>104</v>
      </c>
      <c r="J22" s="102">
        <f>SUM(J6:J21)</f>
        <v>8</v>
      </c>
      <c r="K22" s="103">
        <f t="shared" si="2"/>
        <v>0.8</v>
      </c>
      <c r="L22" s="61">
        <f t="shared" ref="L22" si="4">IF(C22&gt;0,(F22+I22-J22)/C22,0)</f>
        <v>0.48006379585326953</v>
      </c>
      <c r="M22" s="288">
        <v>19.4529423076923</v>
      </c>
      <c r="N22" s="59">
        <f>SUM(N6:N21)</f>
        <v>708</v>
      </c>
      <c r="O22" s="124">
        <f>+'4 In School Youth Exits'!O22+'5 Out School Youth Exits'!O22</f>
        <v>315</v>
      </c>
      <c r="Q22" s="104"/>
    </row>
    <row r="23" spans="1:17" s="29" customFormat="1" ht="12.75" customHeight="1" x14ac:dyDescent="0.2">
      <c r="A23" s="105"/>
      <c r="B23" s="106"/>
      <c r="C23" s="107"/>
      <c r="D23" s="108"/>
      <c r="E23" s="107"/>
      <c r="F23" s="107"/>
      <c r="G23" s="108"/>
      <c r="H23" s="109"/>
      <c r="I23" s="107"/>
      <c r="J23" s="107"/>
      <c r="K23" s="108"/>
      <c r="L23" s="108"/>
      <c r="M23" s="110"/>
      <c r="N23" s="107"/>
      <c r="O23" s="90"/>
      <c r="Q23" s="104"/>
    </row>
    <row r="24" spans="1:17" s="29" customFormat="1" ht="17.25" customHeight="1" x14ac:dyDescent="0.25">
      <c r="A24" s="258" t="s">
        <v>63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60"/>
      <c r="Q24" s="104"/>
    </row>
    <row r="25" spans="1:17" s="29" customFormat="1" ht="12" customHeight="1" x14ac:dyDescent="0.25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60"/>
      <c r="Q25" s="104"/>
    </row>
    <row r="26" spans="1:17" ht="6.75" customHeight="1" thickBot="1" x14ac:dyDescent="0.3">
      <c r="A26" s="25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2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90" zoomScaleNormal="90" zoomScaleSheetLayoutView="120" workbookViewId="0">
      <selection activeCell="M25" sqref="M25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12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40" t="s">
        <v>16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8"/>
    </row>
    <row r="2" spans="1:24" ht="20.100000000000001" customHeight="1" x14ac:dyDescent="0.2">
      <c r="A2" s="269" t="str">
        <f>'1 In School Youth Part'!A2:N2</f>
        <v>FY26 QUARTER ENDING MARCH 31, 2026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1"/>
    </row>
    <row r="3" spans="1:24" ht="20.100000000000001" customHeight="1" thickBot="1" x14ac:dyDescent="0.3">
      <c r="A3" s="272" t="s">
        <v>66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4"/>
    </row>
    <row r="4" spans="1:24" ht="15" customHeight="1" x14ac:dyDescent="0.2">
      <c r="A4" s="261" t="str">
        <f>'1 In School Youth Part'!$A$4</f>
        <v>WORKFORCE AREA</v>
      </c>
      <c r="B4" s="263" t="s">
        <v>67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5"/>
      <c r="S4" s="265"/>
      <c r="T4" s="266"/>
    </row>
    <row r="5" spans="1:24" ht="50.25" customHeight="1" thickBot="1" x14ac:dyDescent="0.25">
      <c r="A5" s="262"/>
      <c r="B5" s="125" t="s">
        <v>68</v>
      </c>
      <c r="C5" s="125" t="s">
        <v>69</v>
      </c>
      <c r="D5" s="126" t="s">
        <v>70</v>
      </c>
      <c r="E5" s="127" t="s">
        <v>71</v>
      </c>
      <c r="F5" s="128" t="s">
        <v>72</v>
      </c>
      <c r="G5" s="128" t="s">
        <v>73</v>
      </c>
      <c r="H5" s="127" t="s">
        <v>74</v>
      </c>
      <c r="I5" s="127" t="s">
        <v>75</v>
      </c>
      <c r="J5" s="127" t="s">
        <v>76</v>
      </c>
      <c r="K5" s="127" t="s">
        <v>77</v>
      </c>
      <c r="L5" s="127" t="s">
        <v>78</v>
      </c>
      <c r="M5" s="128" t="s">
        <v>79</v>
      </c>
      <c r="N5" s="128" t="s">
        <v>80</v>
      </c>
      <c r="O5" s="129" t="s">
        <v>81</v>
      </c>
      <c r="P5" s="127" t="s">
        <v>82</v>
      </c>
      <c r="Q5" s="127" t="s">
        <v>83</v>
      </c>
      <c r="R5" s="128" t="s">
        <v>84</v>
      </c>
      <c r="S5" s="128" t="s">
        <v>85</v>
      </c>
      <c r="T5" s="130" t="s">
        <v>86</v>
      </c>
      <c r="W5" s="4"/>
      <c r="X5" s="4"/>
    </row>
    <row r="6" spans="1:24" s="29" customFormat="1" ht="21.95" customHeight="1" x14ac:dyDescent="0.2">
      <c r="A6" s="131" t="s">
        <v>34</v>
      </c>
      <c r="B6" s="203">
        <f>'1 In School Youth Part'!C6</f>
        <v>0</v>
      </c>
      <c r="C6" s="132"/>
      <c r="D6" s="133"/>
      <c r="E6" s="134"/>
      <c r="F6" s="135"/>
      <c r="G6" s="134"/>
      <c r="H6" s="136"/>
      <c r="I6" s="136"/>
      <c r="J6" s="134"/>
      <c r="K6" s="134"/>
      <c r="L6" s="136"/>
      <c r="M6" s="137"/>
      <c r="N6" s="134"/>
      <c r="O6" s="136"/>
      <c r="P6" s="136"/>
      <c r="Q6" s="134"/>
      <c r="R6" s="134"/>
      <c r="S6" s="134"/>
      <c r="T6" s="138"/>
      <c r="U6" s="28"/>
    </row>
    <row r="7" spans="1:24" s="29" customFormat="1" ht="21.95" customHeight="1" x14ac:dyDescent="0.2">
      <c r="A7" s="139" t="s">
        <v>35</v>
      </c>
      <c r="B7" s="203">
        <f>'1 In School Youth Part'!C7</f>
        <v>1</v>
      </c>
      <c r="C7" s="141">
        <v>0</v>
      </c>
      <c r="D7" s="142">
        <v>0</v>
      </c>
      <c r="E7" s="143">
        <v>100</v>
      </c>
      <c r="F7" s="144">
        <v>0</v>
      </c>
      <c r="G7" s="143">
        <v>0</v>
      </c>
      <c r="H7" s="143">
        <v>100</v>
      </c>
      <c r="I7" s="143">
        <v>0</v>
      </c>
      <c r="J7" s="143">
        <v>0</v>
      </c>
      <c r="K7" s="143">
        <v>100</v>
      </c>
      <c r="L7" s="145">
        <v>0</v>
      </c>
      <c r="M7" s="146">
        <v>0</v>
      </c>
      <c r="N7" s="143">
        <v>0</v>
      </c>
      <c r="O7" s="143">
        <v>0</v>
      </c>
      <c r="P7" s="143">
        <v>100</v>
      </c>
      <c r="Q7" s="143">
        <v>0</v>
      </c>
      <c r="R7" s="143">
        <v>100</v>
      </c>
      <c r="S7" s="143">
        <v>0</v>
      </c>
      <c r="T7" s="147">
        <v>0</v>
      </c>
      <c r="U7" s="28"/>
    </row>
    <row r="8" spans="1:24" s="29" customFormat="1" ht="21.95" customHeight="1" x14ac:dyDescent="0.2">
      <c r="A8" s="131" t="s">
        <v>36</v>
      </c>
      <c r="B8" s="148">
        <f>'1 In School Youth Part'!C8</f>
        <v>0</v>
      </c>
      <c r="C8" s="141"/>
      <c r="D8" s="142"/>
      <c r="E8" s="143"/>
      <c r="F8" s="144"/>
      <c r="G8" s="143"/>
      <c r="H8" s="143"/>
      <c r="I8" s="143"/>
      <c r="J8" s="143"/>
      <c r="K8" s="143"/>
      <c r="L8" s="145"/>
      <c r="M8" s="146"/>
      <c r="N8" s="143"/>
      <c r="O8" s="143"/>
      <c r="P8" s="143"/>
      <c r="Q8" s="143"/>
      <c r="R8" s="145"/>
      <c r="S8" s="143"/>
      <c r="T8" s="147"/>
      <c r="U8" s="28"/>
    </row>
    <row r="9" spans="1:24" s="29" customFormat="1" ht="21.95" customHeight="1" x14ac:dyDescent="0.2">
      <c r="A9" s="131" t="s">
        <v>37</v>
      </c>
      <c r="B9" s="148">
        <f>'1 In School Youth Part'!C9</f>
        <v>1</v>
      </c>
      <c r="C9" s="141">
        <v>0</v>
      </c>
      <c r="D9" s="142">
        <v>0</v>
      </c>
      <c r="E9" s="143">
        <v>100</v>
      </c>
      <c r="F9" s="144">
        <v>0</v>
      </c>
      <c r="G9" s="143">
        <v>0</v>
      </c>
      <c r="H9" s="143">
        <v>100</v>
      </c>
      <c r="I9" s="143">
        <v>0</v>
      </c>
      <c r="J9" s="143">
        <v>100</v>
      </c>
      <c r="K9" s="143">
        <v>0</v>
      </c>
      <c r="L9" s="145">
        <v>0</v>
      </c>
      <c r="M9" s="144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143">
        <v>0</v>
      </c>
      <c r="T9" s="147">
        <v>0</v>
      </c>
      <c r="U9" s="28"/>
    </row>
    <row r="10" spans="1:24" s="29" customFormat="1" ht="21.95" customHeight="1" x14ac:dyDescent="0.2">
      <c r="A10" s="131" t="s">
        <v>38</v>
      </c>
      <c r="B10" s="148">
        <f>'1 In School Youth Part'!C10</f>
        <v>0</v>
      </c>
      <c r="C10" s="141"/>
      <c r="D10" s="149"/>
      <c r="E10" s="145"/>
      <c r="F10" s="144"/>
      <c r="G10" s="143"/>
      <c r="H10" s="143"/>
      <c r="I10" s="145"/>
      <c r="J10" s="143"/>
      <c r="K10" s="143"/>
      <c r="L10" s="145"/>
      <c r="M10" s="146"/>
      <c r="N10" s="145"/>
      <c r="O10" s="143"/>
      <c r="P10" s="145"/>
      <c r="Q10" s="143"/>
      <c r="R10" s="143"/>
      <c r="S10" s="143"/>
      <c r="T10" s="147"/>
      <c r="U10" s="28"/>
    </row>
    <row r="11" spans="1:24" s="29" customFormat="1" ht="21.95" customHeight="1" x14ac:dyDescent="0.2">
      <c r="A11" s="131" t="s">
        <v>39</v>
      </c>
      <c r="B11" s="148">
        <f>'1 In School Youth Part'!C11</f>
        <v>1</v>
      </c>
      <c r="C11" s="141">
        <v>100</v>
      </c>
      <c r="D11" s="142">
        <v>0</v>
      </c>
      <c r="E11" s="143">
        <v>0</v>
      </c>
      <c r="F11" s="144">
        <v>100</v>
      </c>
      <c r="G11" s="143">
        <v>0</v>
      </c>
      <c r="H11" s="143">
        <v>0</v>
      </c>
      <c r="I11" s="143">
        <v>0</v>
      </c>
      <c r="J11" s="143">
        <v>100</v>
      </c>
      <c r="K11" s="143">
        <v>100</v>
      </c>
      <c r="L11" s="145">
        <v>0</v>
      </c>
      <c r="M11" s="146">
        <v>0</v>
      </c>
      <c r="N11" s="143">
        <v>100</v>
      </c>
      <c r="O11" s="143">
        <v>0</v>
      </c>
      <c r="P11" s="143">
        <v>0</v>
      </c>
      <c r="Q11" s="145">
        <v>0</v>
      </c>
      <c r="R11" s="143">
        <v>0</v>
      </c>
      <c r="S11" s="145">
        <v>0</v>
      </c>
      <c r="T11" s="147">
        <v>0</v>
      </c>
      <c r="U11" s="28"/>
    </row>
    <row r="12" spans="1:24" s="29" customFormat="1" ht="21.95" customHeight="1" x14ac:dyDescent="0.2">
      <c r="A12" s="131" t="s">
        <v>40</v>
      </c>
      <c r="B12" s="148">
        <f>'1 In School Youth Part'!C12</f>
        <v>0</v>
      </c>
      <c r="C12" s="141"/>
      <c r="D12" s="142"/>
      <c r="E12" s="143"/>
      <c r="F12" s="144"/>
      <c r="G12" s="143"/>
      <c r="H12" s="143"/>
      <c r="I12" s="145"/>
      <c r="J12" s="143"/>
      <c r="K12" s="143"/>
      <c r="L12" s="145"/>
      <c r="M12" s="146"/>
      <c r="N12" s="143"/>
      <c r="O12" s="143"/>
      <c r="P12" s="143"/>
      <c r="Q12" s="143"/>
      <c r="R12" s="145"/>
      <c r="S12" s="143"/>
      <c r="T12" s="147"/>
      <c r="U12" s="28"/>
    </row>
    <row r="13" spans="1:24" s="29" customFormat="1" ht="21.95" customHeight="1" x14ac:dyDescent="0.2">
      <c r="A13" s="131" t="s">
        <v>41</v>
      </c>
      <c r="B13" s="140">
        <f>'1 In School Youth Part'!C13</f>
        <v>26</v>
      </c>
      <c r="C13" s="141">
        <v>100</v>
      </c>
      <c r="D13" s="142">
        <v>0</v>
      </c>
      <c r="E13" s="143">
        <v>0</v>
      </c>
      <c r="F13" s="144">
        <v>61.538461538461497</v>
      </c>
      <c r="G13" s="143">
        <v>34.615384615384599</v>
      </c>
      <c r="H13" s="143">
        <v>30.769230769230798</v>
      </c>
      <c r="I13" s="143">
        <v>7.6923076923076898</v>
      </c>
      <c r="J13" s="143">
        <v>65.384615384615401</v>
      </c>
      <c r="K13" s="143">
        <v>96.153846153846104</v>
      </c>
      <c r="L13" s="145">
        <v>0</v>
      </c>
      <c r="M13" s="144">
        <v>3.8461538461538498</v>
      </c>
      <c r="N13" s="143">
        <v>0</v>
      </c>
      <c r="O13" s="145">
        <v>3.8461538461538498</v>
      </c>
      <c r="P13" s="143">
        <v>3.8461538461538498</v>
      </c>
      <c r="Q13" s="145">
        <v>0</v>
      </c>
      <c r="R13" s="145">
        <v>3.8461538461538498</v>
      </c>
      <c r="S13" s="143">
        <v>0</v>
      </c>
      <c r="T13" s="147">
        <v>19.230769230769202</v>
      </c>
      <c r="U13" s="28"/>
    </row>
    <row r="14" spans="1:24" s="29" customFormat="1" ht="21.95" customHeight="1" x14ac:dyDescent="0.2">
      <c r="A14" s="131" t="s">
        <v>42</v>
      </c>
      <c r="B14" s="148">
        <f>'1 In School Youth Part'!C14</f>
        <v>8</v>
      </c>
      <c r="C14" s="141">
        <v>50</v>
      </c>
      <c r="D14" s="142">
        <v>37.5</v>
      </c>
      <c r="E14" s="143">
        <v>12.5</v>
      </c>
      <c r="F14" s="144">
        <v>50</v>
      </c>
      <c r="G14" s="143">
        <v>50</v>
      </c>
      <c r="H14" s="143">
        <v>62.5</v>
      </c>
      <c r="I14" s="145">
        <v>0</v>
      </c>
      <c r="J14" s="143">
        <v>12.5</v>
      </c>
      <c r="K14" s="143">
        <v>62.5</v>
      </c>
      <c r="L14" s="145">
        <v>0</v>
      </c>
      <c r="M14" s="146">
        <v>0</v>
      </c>
      <c r="N14" s="143">
        <v>12.5</v>
      </c>
      <c r="O14" s="143">
        <v>0</v>
      </c>
      <c r="P14" s="143">
        <v>25</v>
      </c>
      <c r="Q14" s="143">
        <v>0</v>
      </c>
      <c r="R14" s="145">
        <v>25</v>
      </c>
      <c r="S14" s="143">
        <v>0</v>
      </c>
      <c r="T14" s="147">
        <v>0</v>
      </c>
      <c r="U14" s="28"/>
    </row>
    <row r="15" spans="1:24" s="29" customFormat="1" ht="21.95" customHeight="1" x14ac:dyDescent="0.2">
      <c r="A15" s="131" t="s">
        <v>43</v>
      </c>
      <c r="B15" s="140">
        <f>'1 In School Youth Part'!C15</f>
        <v>138</v>
      </c>
      <c r="C15" s="141">
        <v>99.275362318840607</v>
      </c>
      <c r="D15" s="142">
        <v>0.72463768115941996</v>
      </c>
      <c r="E15" s="143">
        <v>0</v>
      </c>
      <c r="F15" s="144">
        <v>60.869565217391298</v>
      </c>
      <c r="G15" s="143">
        <v>58.695652173912997</v>
      </c>
      <c r="H15" s="143">
        <v>7.9710144927536204</v>
      </c>
      <c r="I15" s="143">
        <v>0</v>
      </c>
      <c r="J15" s="143">
        <v>19.565217391304301</v>
      </c>
      <c r="K15" s="143">
        <v>97.826086956521706</v>
      </c>
      <c r="L15" s="145">
        <v>0</v>
      </c>
      <c r="M15" s="144">
        <v>0</v>
      </c>
      <c r="N15" s="143">
        <v>99.275362318840607</v>
      </c>
      <c r="O15" s="143">
        <v>0</v>
      </c>
      <c r="P15" s="143">
        <v>10.869565217391299</v>
      </c>
      <c r="Q15" s="143">
        <v>0</v>
      </c>
      <c r="R15" s="143">
        <v>9.4202898550724594</v>
      </c>
      <c r="S15" s="143">
        <v>0</v>
      </c>
      <c r="T15" s="147">
        <v>0</v>
      </c>
      <c r="U15" s="28"/>
    </row>
    <row r="16" spans="1:24" s="29" customFormat="1" ht="21.95" customHeight="1" x14ac:dyDescent="0.2">
      <c r="A16" s="131" t="s">
        <v>44</v>
      </c>
      <c r="B16" s="148">
        <f>'1 In School Youth Part'!C16</f>
        <v>41</v>
      </c>
      <c r="C16" s="141">
        <v>97.560975609756099</v>
      </c>
      <c r="D16" s="142">
        <v>2.4390243902439002</v>
      </c>
      <c r="E16" s="143">
        <v>0</v>
      </c>
      <c r="F16" s="144">
        <v>63.414634146341498</v>
      </c>
      <c r="G16" s="143">
        <v>48.780487804878</v>
      </c>
      <c r="H16" s="143">
        <v>21.951219512195099</v>
      </c>
      <c r="I16" s="145">
        <v>9.7560975609756095</v>
      </c>
      <c r="J16" s="143">
        <v>17.0731707317073</v>
      </c>
      <c r="K16" s="143">
        <v>92.682926829268297</v>
      </c>
      <c r="L16" s="145">
        <v>0</v>
      </c>
      <c r="M16" s="146">
        <v>4.8780487804878003</v>
      </c>
      <c r="N16" s="143">
        <v>0</v>
      </c>
      <c r="O16" s="145">
        <v>0</v>
      </c>
      <c r="P16" s="143">
        <v>2.4390243902439002</v>
      </c>
      <c r="Q16" s="145">
        <v>2.4390243902439002</v>
      </c>
      <c r="R16" s="145">
        <v>0</v>
      </c>
      <c r="S16" s="143">
        <v>0</v>
      </c>
      <c r="T16" s="147">
        <v>92.682926829268297</v>
      </c>
      <c r="U16" s="28"/>
    </row>
    <row r="17" spans="1:28" s="29" customFormat="1" ht="21.95" customHeight="1" x14ac:dyDescent="0.2">
      <c r="A17" s="131" t="s">
        <v>45</v>
      </c>
      <c r="B17" s="148">
        <f>'1 In School Youth Part'!C17</f>
        <v>11</v>
      </c>
      <c r="C17" s="141">
        <v>100</v>
      </c>
      <c r="D17" s="149">
        <v>0</v>
      </c>
      <c r="E17" s="145">
        <v>0</v>
      </c>
      <c r="F17" s="144">
        <v>100</v>
      </c>
      <c r="G17" s="143">
        <v>45.454545454545503</v>
      </c>
      <c r="H17" s="143">
        <v>90.909090909090907</v>
      </c>
      <c r="I17" s="143">
        <v>0</v>
      </c>
      <c r="J17" s="143">
        <v>18.181818181818201</v>
      </c>
      <c r="K17" s="143">
        <v>100</v>
      </c>
      <c r="L17" s="145">
        <v>0</v>
      </c>
      <c r="M17" s="144">
        <v>81.818181818181799</v>
      </c>
      <c r="N17" s="143">
        <v>0</v>
      </c>
      <c r="O17" s="145">
        <v>0</v>
      </c>
      <c r="P17" s="143">
        <v>18.181818181818201</v>
      </c>
      <c r="Q17" s="145">
        <v>0</v>
      </c>
      <c r="R17" s="145">
        <v>0</v>
      </c>
      <c r="S17" s="145">
        <v>0</v>
      </c>
      <c r="T17" s="147">
        <v>0</v>
      </c>
      <c r="U17" s="28"/>
    </row>
    <row r="18" spans="1:28" s="29" customFormat="1" ht="21.95" customHeight="1" x14ac:dyDescent="0.2">
      <c r="A18" s="131" t="s">
        <v>46</v>
      </c>
      <c r="B18" s="148">
        <f>'1 In School Youth Part'!C18</f>
        <v>14</v>
      </c>
      <c r="C18" s="141">
        <v>85.714285714285694</v>
      </c>
      <c r="D18" s="142">
        <v>14.285714285714301</v>
      </c>
      <c r="E18" s="143">
        <v>0</v>
      </c>
      <c r="F18" s="144">
        <v>7.1428571428571397</v>
      </c>
      <c r="G18" s="143">
        <v>28.571428571428601</v>
      </c>
      <c r="H18" s="143">
        <v>28.571428571428601</v>
      </c>
      <c r="I18" s="143">
        <v>0</v>
      </c>
      <c r="J18" s="143">
        <v>92.857142857142904</v>
      </c>
      <c r="K18" s="143">
        <v>85.714285714285694</v>
      </c>
      <c r="L18" s="145">
        <v>0</v>
      </c>
      <c r="M18" s="144">
        <v>7.1428571428571397</v>
      </c>
      <c r="N18" s="143">
        <v>0</v>
      </c>
      <c r="O18" s="145">
        <v>0</v>
      </c>
      <c r="P18" s="143">
        <v>21.428571428571399</v>
      </c>
      <c r="Q18" s="143">
        <v>0</v>
      </c>
      <c r="R18" s="143">
        <v>0</v>
      </c>
      <c r="S18" s="143">
        <v>0</v>
      </c>
      <c r="T18" s="147">
        <v>7.1428571428571397</v>
      </c>
      <c r="U18" s="28"/>
    </row>
    <row r="19" spans="1:28" s="29" customFormat="1" ht="21.95" customHeight="1" x14ac:dyDescent="0.2">
      <c r="A19" s="131" t="s">
        <v>47</v>
      </c>
      <c r="B19" s="203">
        <f>'1 In School Youth Part'!C19</f>
        <v>2</v>
      </c>
      <c r="C19" s="141">
        <v>0</v>
      </c>
      <c r="D19" s="149">
        <v>50</v>
      </c>
      <c r="E19" s="145">
        <v>50</v>
      </c>
      <c r="F19" s="144">
        <v>50</v>
      </c>
      <c r="G19" s="143">
        <v>50</v>
      </c>
      <c r="H19" s="143">
        <v>50</v>
      </c>
      <c r="I19" s="145">
        <v>0</v>
      </c>
      <c r="J19" s="143">
        <v>50</v>
      </c>
      <c r="K19" s="143">
        <v>0</v>
      </c>
      <c r="L19" s="145">
        <v>0</v>
      </c>
      <c r="M19" s="146">
        <v>0</v>
      </c>
      <c r="N19" s="143">
        <v>0</v>
      </c>
      <c r="O19" s="145">
        <v>0</v>
      </c>
      <c r="P19" s="143">
        <v>100</v>
      </c>
      <c r="Q19" s="145">
        <v>0</v>
      </c>
      <c r="R19" s="145">
        <v>50</v>
      </c>
      <c r="S19" s="145">
        <v>50</v>
      </c>
      <c r="T19" s="147">
        <v>0</v>
      </c>
      <c r="U19" s="28"/>
    </row>
    <row r="20" spans="1:28" s="29" customFormat="1" ht="21.95" customHeight="1" x14ac:dyDescent="0.2">
      <c r="A20" s="131" t="s">
        <v>48</v>
      </c>
      <c r="B20" s="148">
        <f>'1 In School Youth Part'!C20</f>
        <v>0</v>
      </c>
      <c r="C20" s="141"/>
      <c r="D20" s="142"/>
      <c r="E20" s="143"/>
      <c r="F20" s="144"/>
      <c r="G20" s="143"/>
      <c r="H20" s="143"/>
      <c r="I20" s="143"/>
      <c r="J20" s="143"/>
      <c r="K20" s="143"/>
      <c r="L20" s="145"/>
      <c r="M20" s="144"/>
      <c r="N20" s="143"/>
      <c r="O20" s="145"/>
      <c r="P20" s="143"/>
      <c r="Q20" s="145"/>
      <c r="R20" s="145"/>
      <c r="S20" s="145"/>
      <c r="T20" s="147"/>
      <c r="U20" s="28"/>
    </row>
    <row r="21" spans="1:28" s="29" customFormat="1" ht="21.95" customHeight="1" thickBot="1" x14ac:dyDescent="0.25">
      <c r="A21" s="150" t="s">
        <v>49</v>
      </c>
      <c r="B21" s="151">
        <f>'1 In School Youth Part'!C21</f>
        <v>21</v>
      </c>
      <c r="C21" s="152">
        <v>66.6666666666667</v>
      </c>
      <c r="D21" s="153">
        <v>28.571428571428601</v>
      </c>
      <c r="E21" s="154">
        <v>4.7619047619047601</v>
      </c>
      <c r="F21" s="155">
        <v>19.047619047619001</v>
      </c>
      <c r="G21" s="153">
        <v>28.571428571428601</v>
      </c>
      <c r="H21" s="154">
        <v>19.047619047619001</v>
      </c>
      <c r="I21" s="154">
        <v>0</v>
      </c>
      <c r="J21" s="153">
        <v>80.952380952380906</v>
      </c>
      <c r="K21" s="153">
        <v>76.190476190476204</v>
      </c>
      <c r="L21" s="154">
        <v>0</v>
      </c>
      <c r="M21" s="156">
        <v>4.7619047619047601</v>
      </c>
      <c r="N21" s="154">
        <v>0</v>
      </c>
      <c r="O21" s="153">
        <v>4.7619047619047601</v>
      </c>
      <c r="P21" s="153">
        <v>9.5238095238095202</v>
      </c>
      <c r="Q21" s="154">
        <v>4.7619047619047601</v>
      </c>
      <c r="R21" s="154">
        <v>4.7619047619047601</v>
      </c>
      <c r="S21" s="154">
        <v>9.5238095238095202</v>
      </c>
      <c r="T21" s="157">
        <v>0</v>
      </c>
      <c r="U21" s="28"/>
    </row>
    <row r="22" spans="1:28" s="29" customFormat="1" ht="21.95" customHeight="1" thickBot="1" x14ac:dyDescent="0.25">
      <c r="A22" s="158" t="s">
        <v>50</v>
      </c>
      <c r="B22" s="159">
        <f>SUM(B6:B21)</f>
        <v>264</v>
      </c>
      <c r="C22" s="160">
        <v>92.803030303030297</v>
      </c>
      <c r="D22" s="161">
        <v>5.3030303030303001</v>
      </c>
      <c r="E22" s="162">
        <v>1.89393939393939</v>
      </c>
      <c r="F22" s="163">
        <v>56.060606060606098</v>
      </c>
      <c r="G22" s="162">
        <v>49.2424242424242</v>
      </c>
      <c r="H22" s="162">
        <v>20.454545454545499</v>
      </c>
      <c r="I22" s="162">
        <v>2.2727272727272698</v>
      </c>
      <c r="J22" s="162">
        <v>32.954545454545503</v>
      </c>
      <c r="K22" s="162">
        <v>92.424242424242394</v>
      </c>
      <c r="L22" s="164">
        <v>0</v>
      </c>
      <c r="M22" s="163">
        <v>5.3030303030303001</v>
      </c>
      <c r="N22" s="162">
        <v>52.651515151515099</v>
      </c>
      <c r="O22" s="162">
        <v>0.75757575757575701</v>
      </c>
      <c r="P22" s="162">
        <v>10.9848484848485</v>
      </c>
      <c r="Q22" s="162">
        <v>0.75757575757575701</v>
      </c>
      <c r="R22" s="162">
        <v>7.1969696969696999</v>
      </c>
      <c r="S22" s="162">
        <v>1.13636363636364</v>
      </c>
      <c r="T22" s="165">
        <v>16.6666666666667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J26" sqref="J26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12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0" t="s">
        <v>16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8"/>
    </row>
    <row r="2" spans="1:24" ht="20.100000000000001" customHeight="1" x14ac:dyDescent="0.2">
      <c r="A2" s="269" t="str">
        <f>'1 In School Youth Part'!A2:N2</f>
        <v>FY26 QUARTER ENDING MARCH 31, 2026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1"/>
    </row>
    <row r="3" spans="1:24" ht="20.100000000000001" customHeight="1" thickBot="1" x14ac:dyDescent="0.3">
      <c r="A3" s="272" t="s">
        <v>87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4"/>
    </row>
    <row r="4" spans="1:24" ht="15" customHeight="1" x14ac:dyDescent="0.2">
      <c r="A4" s="261" t="str">
        <f>'1 In School Youth Part'!$A$4</f>
        <v>WORKFORCE AREA</v>
      </c>
      <c r="B4" s="245" t="s">
        <v>67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75"/>
      <c r="S4" s="275"/>
      <c r="T4" s="276"/>
    </row>
    <row r="5" spans="1:24" ht="50.25" customHeight="1" thickBot="1" x14ac:dyDescent="0.25">
      <c r="A5" s="262"/>
      <c r="B5" s="125" t="s">
        <v>68</v>
      </c>
      <c r="C5" s="125" t="s">
        <v>88</v>
      </c>
      <c r="D5" s="127" t="s">
        <v>70</v>
      </c>
      <c r="E5" s="127" t="s">
        <v>71</v>
      </c>
      <c r="F5" s="128" t="s">
        <v>72</v>
      </c>
      <c r="G5" s="128" t="s">
        <v>73</v>
      </c>
      <c r="H5" s="127" t="s">
        <v>74</v>
      </c>
      <c r="I5" s="127" t="s">
        <v>75</v>
      </c>
      <c r="J5" s="127" t="s">
        <v>76</v>
      </c>
      <c r="K5" s="127" t="s">
        <v>77</v>
      </c>
      <c r="L5" s="127" t="s">
        <v>78</v>
      </c>
      <c r="M5" s="128" t="s">
        <v>79</v>
      </c>
      <c r="N5" s="128" t="s">
        <v>80</v>
      </c>
      <c r="O5" s="129" t="s">
        <v>81</v>
      </c>
      <c r="P5" s="127" t="s">
        <v>82</v>
      </c>
      <c r="Q5" s="127" t="s">
        <v>83</v>
      </c>
      <c r="R5" s="128" t="s">
        <v>84</v>
      </c>
      <c r="S5" s="128" t="s">
        <v>85</v>
      </c>
      <c r="T5" s="130" t="s">
        <v>86</v>
      </c>
      <c r="W5" s="4"/>
      <c r="X5" s="4"/>
    </row>
    <row r="6" spans="1:24" s="29" customFormat="1" ht="21.95" customHeight="1" x14ac:dyDescent="0.2">
      <c r="A6" s="18" t="s">
        <v>34</v>
      </c>
      <c r="B6" s="166">
        <f>'2 Out of School Youth Part'!C6</f>
        <v>37</v>
      </c>
      <c r="C6" s="167">
        <v>56.756756756756801</v>
      </c>
      <c r="D6" s="168">
        <v>13.5135135135135</v>
      </c>
      <c r="E6" s="168">
        <v>29.729729729729701</v>
      </c>
      <c r="F6" s="169">
        <v>62.162162162162197</v>
      </c>
      <c r="G6" s="168">
        <v>21.6216216216216</v>
      </c>
      <c r="H6" s="168">
        <v>27.027027027027</v>
      </c>
      <c r="I6" s="170">
        <v>5.4054054054054097</v>
      </c>
      <c r="J6" s="170">
        <v>29.729729729729701</v>
      </c>
      <c r="K6" s="170">
        <v>0</v>
      </c>
      <c r="L6" s="168">
        <v>72.972972972972997</v>
      </c>
      <c r="M6" s="171">
        <v>0</v>
      </c>
      <c r="N6" s="168">
        <v>18.918918918918902</v>
      </c>
      <c r="O6" s="168">
        <v>0</v>
      </c>
      <c r="P6" s="168">
        <v>45.945945945946001</v>
      </c>
      <c r="Q6" s="168">
        <v>0</v>
      </c>
      <c r="R6" s="168">
        <v>2.7027027027027</v>
      </c>
      <c r="S6" s="168">
        <v>27.027027027027</v>
      </c>
      <c r="T6" s="172">
        <v>0</v>
      </c>
      <c r="U6" s="28"/>
    </row>
    <row r="7" spans="1:24" s="29" customFormat="1" ht="21.95" customHeight="1" x14ac:dyDescent="0.2">
      <c r="A7" s="30" t="s">
        <v>35</v>
      </c>
      <c r="B7" s="173">
        <f>'2 Out of School Youth Part'!C7</f>
        <v>108</v>
      </c>
      <c r="C7" s="174">
        <v>17.592592592592599</v>
      </c>
      <c r="D7" s="175">
        <v>52.7777777777778</v>
      </c>
      <c r="E7" s="175">
        <v>29.629629629629601</v>
      </c>
      <c r="F7" s="176">
        <v>50</v>
      </c>
      <c r="G7" s="175">
        <v>33.3333333333333</v>
      </c>
      <c r="H7" s="175">
        <v>54.629629629629598</v>
      </c>
      <c r="I7" s="175">
        <v>0.92592592592592604</v>
      </c>
      <c r="J7" s="175">
        <v>8.3333333333333304</v>
      </c>
      <c r="K7" s="177">
        <v>0</v>
      </c>
      <c r="L7" s="175">
        <v>42.592592592592602</v>
      </c>
      <c r="M7" s="176">
        <v>0</v>
      </c>
      <c r="N7" s="175">
        <v>53.703703703703702</v>
      </c>
      <c r="O7" s="175">
        <v>7.4074074074074101</v>
      </c>
      <c r="P7" s="175">
        <v>22.2222222222222</v>
      </c>
      <c r="Q7" s="175">
        <v>3.7037037037037002</v>
      </c>
      <c r="R7" s="175">
        <v>6.4814814814814801</v>
      </c>
      <c r="S7" s="175">
        <v>9.2592592592592595</v>
      </c>
      <c r="T7" s="178">
        <v>29.629629629629601</v>
      </c>
      <c r="U7" s="28"/>
    </row>
    <row r="8" spans="1:24" s="29" customFormat="1" ht="21.95" customHeight="1" x14ac:dyDescent="0.2">
      <c r="A8" s="18" t="s">
        <v>36</v>
      </c>
      <c r="B8" s="173">
        <f>'2 Out of School Youth Part'!C8</f>
        <v>28</v>
      </c>
      <c r="C8" s="174">
        <v>25</v>
      </c>
      <c r="D8" s="175">
        <v>46.428571428571402</v>
      </c>
      <c r="E8" s="175">
        <v>28.571428571428601</v>
      </c>
      <c r="F8" s="176">
        <v>78.571428571428598</v>
      </c>
      <c r="G8" s="175">
        <v>35.714285714285701</v>
      </c>
      <c r="H8" s="175">
        <v>39.285714285714299</v>
      </c>
      <c r="I8" s="175">
        <v>0</v>
      </c>
      <c r="J8" s="175">
        <v>60.714285714285701</v>
      </c>
      <c r="K8" s="177">
        <v>0</v>
      </c>
      <c r="L8" s="175">
        <v>50</v>
      </c>
      <c r="M8" s="179">
        <v>0</v>
      </c>
      <c r="N8" s="175">
        <v>21.428571428571399</v>
      </c>
      <c r="O8" s="175">
        <v>21.428571428571399</v>
      </c>
      <c r="P8" s="175">
        <v>14.285714285714301</v>
      </c>
      <c r="Q8" s="175">
        <v>7.1428571428571397</v>
      </c>
      <c r="R8" s="175">
        <v>7.1428571428571397</v>
      </c>
      <c r="S8" s="175">
        <v>14.285714285714301</v>
      </c>
      <c r="T8" s="178">
        <v>0</v>
      </c>
      <c r="U8" s="28"/>
    </row>
    <row r="9" spans="1:24" s="29" customFormat="1" ht="21.95" customHeight="1" x14ac:dyDescent="0.2">
      <c r="A9" s="18" t="s">
        <v>37</v>
      </c>
      <c r="B9" s="173">
        <f>'2 Out of School Youth Part'!C9</f>
        <v>71</v>
      </c>
      <c r="C9" s="174">
        <v>15.492957746478901</v>
      </c>
      <c r="D9" s="175">
        <v>50.704225352112701</v>
      </c>
      <c r="E9" s="175">
        <v>33.802816901408399</v>
      </c>
      <c r="F9" s="176">
        <v>54.9295774647887</v>
      </c>
      <c r="G9" s="175">
        <v>14.084507042253501</v>
      </c>
      <c r="H9" s="175">
        <v>87.323943661971796</v>
      </c>
      <c r="I9" s="177">
        <v>1.40845070422535</v>
      </c>
      <c r="J9" s="177">
        <v>35.2112676056338</v>
      </c>
      <c r="K9" s="177">
        <v>0</v>
      </c>
      <c r="L9" s="175">
        <v>5.6338028169014098</v>
      </c>
      <c r="M9" s="179">
        <v>4.2253521126760596</v>
      </c>
      <c r="N9" s="175">
        <v>2.8169014084507</v>
      </c>
      <c r="O9" s="177">
        <v>8.4507042253521103</v>
      </c>
      <c r="P9" s="175">
        <v>16.901408450704199</v>
      </c>
      <c r="Q9" s="177">
        <v>1.40845070422535</v>
      </c>
      <c r="R9" s="175">
        <v>11.2676056338028</v>
      </c>
      <c r="S9" s="175">
        <v>22.5352112676056</v>
      </c>
      <c r="T9" s="178">
        <v>1.40845070422535</v>
      </c>
      <c r="U9" s="28"/>
    </row>
    <row r="10" spans="1:24" s="29" customFormat="1" ht="21.95" customHeight="1" x14ac:dyDescent="0.2">
      <c r="A10" s="18" t="s">
        <v>38</v>
      </c>
      <c r="B10" s="173">
        <f>'2 Out of School Youth Part'!C10</f>
        <v>84</v>
      </c>
      <c r="C10" s="174">
        <v>73.809523809523796</v>
      </c>
      <c r="D10" s="175">
        <v>20.238095238095202</v>
      </c>
      <c r="E10" s="175">
        <v>5.9523809523809499</v>
      </c>
      <c r="F10" s="176">
        <v>36.904761904761898</v>
      </c>
      <c r="G10" s="177">
        <v>16.6666666666667</v>
      </c>
      <c r="H10" s="177">
        <v>17.8571428571429</v>
      </c>
      <c r="I10" s="177">
        <v>4.7619047619047601</v>
      </c>
      <c r="J10" s="175">
        <v>17.8571428571429</v>
      </c>
      <c r="K10" s="177">
        <v>0</v>
      </c>
      <c r="L10" s="175">
        <v>97.619047619047606</v>
      </c>
      <c r="M10" s="179">
        <v>5.9523809523809499</v>
      </c>
      <c r="N10" s="175">
        <v>0</v>
      </c>
      <c r="O10" s="177">
        <v>0</v>
      </c>
      <c r="P10" s="175">
        <v>2.38095238095238</v>
      </c>
      <c r="Q10" s="177">
        <v>1.19047619047619</v>
      </c>
      <c r="R10" s="177">
        <v>3.5714285714285698</v>
      </c>
      <c r="S10" s="175">
        <v>2.38095238095238</v>
      </c>
      <c r="T10" s="178">
        <v>0</v>
      </c>
      <c r="U10" s="28"/>
    </row>
    <row r="11" spans="1:24" s="29" customFormat="1" ht="21.95" customHeight="1" x14ac:dyDescent="0.2">
      <c r="A11" s="18" t="s">
        <v>39</v>
      </c>
      <c r="B11" s="173">
        <f>'2 Out of School Youth Part'!C11</f>
        <v>85</v>
      </c>
      <c r="C11" s="174">
        <v>44.705882352941202</v>
      </c>
      <c r="D11" s="175">
        <v>34.117647058823501</v>
      </c>
      <c r="E11" s="175">
        <v>21.176470588235301</v>
      </c>
      <c r="F11" s="176">
        <v>68.235294117647101</v>
      </c>
      <c r="G11" s="175">
        <v>18.823529411764699</v>
      </c>
      <c r="H11" s="175">
        <v>35.294117647058798</v>
      </c>
      <c r="I11" s="175">
        <v>4.7058823529411802</v>
      </c>
      <c r="J11" s="175">
        <v>5.8823529411764701</v>
      </c>
      <c r="K11" s="177">
        <v>0</v>
      </c>
      <c r="L11" s="175">
        <v>38.823529411764703</v>
      </c>
      <c r="M11" s="176">
        <v>0</v>
      </c>
      <c r="N11" s="175">
        <v>84.705882352941202</v>
      </c>
      <c r="O11" s="175">
        <v>0</v>
      </c>
      <c r="P11" s="175">
        <v>10.588235294117601</v>
      </c>
      <c r="Q11" s="175">
        <v>0</v>
      </c>
      <c r="R11" s="175">
        <v>1.1764705882352899</v>
      </c>
      <c r="S11" s="175">
        <v>5.8823529411764701</v>
      </c>
      <c r="T11" s="178">
        <v>0</v>
      </c>
      <c r="U11" s="28"/>
    </row>
    <row r="12" spans="1:24" s="29" customFormat="1" ht="21.95" customHeight="1" x14ac:dyDescent="0.2">
      <c r="A12" s="18" t="s">
        <v>40</v>
      </c>
      <c r="B12" s="173">
        <f>'2 Out of School Youth Part'!C12</f>
        <v>35</v>
      </c>
      <c r="C12" s="174">
        <v>65.714285714285694</v>
      </c>
      <c r="D12" s="175">
        <v>22.8571428571429</v>
      </c>
      <c r="E12" s="175">
        <v>11.4285714285714</v>
      </c>
      <c r="F12" s="176">
        <v>40</v>
      </c>
      <c r="G12" s="175">
        <v>25.714285714285701</v>
      </c>
      <c r="H12" s="175">
        <v>2.8571428571428599</v>
      </c>
      <c r="I12" s="175">
        <v>5.71428571428571</v>
      </c>
      <c r="J12" s="175">
        <v>74.285714285714306</v>
      </c>
      <c r="K12" s="177">
        <v>0</v>
      </c>
      <c r="L12" s="175">
        <v>20</v>
      </c>
      <c r="M12" s="179">
        <v>0</v>
      </c>
      <c r="N12" s="175">
        <v>40</v>
      </c>
      <c r="O12" s="175">
        <v>2.8571428571428599</v>
      </c>
      <c r="P12" s="175">
        <v>0</v>
      </c>
      <c r="Q12" s="175">
        <v>5.71428571428571</v>
      </c>
      <c r="R12" s="175">
        <v>5.71428571428571</v>
      </c>
      <c r="S12" s="175">
        <v>0</v>
      </c>
      <c r="T12" s="178">
        <v>11.4285714285714</v>
      </c>
      <c r="U12" s="28"/>
    </row>
    <row r="13" spans="1:24" s="29" customFormat="1" ht="21.95" customHeight="1" x14ac:dyDescent="0.2">
      <c r="A13" s="18" t="s">
        <v>41</v>
      </c>
      <c r="B13" s="173">
        <f>'2 Out of School Youth Part'!C13</f>
        <v>38</v>
      </c>
      <c r="C13" s="174">
        <v>39.473684210526301</v>
      </c>
      <c r="D13" s="175">
        <v>31.578947368421101</v>
      </c>
      <c r="E13" s="175">
        <v>28.947368421052602</v>
      </c>
      <c r="F13" s="176">
        <v>63.157894736842103</v>
      </c>
      <c r="G13" s="175">
        <v>26.315789473684202</v>
      </c>
      <c r="H13" s="177">
        <v>31.578947368421101</v>
      </c>
      <c r="I13" s="175">
        <v>21.052631578947398</v>
      </c>
      <c r="J13" s="175">
        <v>5.2631578947368398</v>
      </c>
      <c r="K13" s="177">
        <v>0</v>
      </c>
      <c r="L13" s="175">
        <v>68.421052631578902</v>
      </c>
      <c r="M13" s="179">
        <v>36.842105263157897</v>
      </c>
      <c r="N13" s="175">
        <v>7.8947368421052602</v>
      </c>
      <c r="O13" s="177">
        <v>2.6315789473684199</v>
      </c>
      <c r="P13" s="175">
        <v>7.8947368421052602</v>
      </c>
      <c r="Q13" s="175">
        <v>0</v>
      </c>
      <c r="R13" s="175">
        <v>10.526315789473699</v>
      </c>
      <c r="S13" s="175">
        <v>2.6315789473684199</v>
      </c>
      <c r="T13" s="178">
        <v>28.947368421052602</v>
      </c>
      <c r="U13" s="28"/>
    </row>
    <row r="14" spans="1:24" s="29" customFormat="1" ht="21.95" customHeight="1" x14ac:dyDescent="0.2">
      <c r="A14" s="18" t="s">
        <v>42</v>
      </c>
      <c r="B14" s="173">
        <f>'2 Out of School Youth Part'!C14</f>
        <v>55</v>
      </c>
      <c r="C14" s="174">
        <v>40</v>
      </c>
      <c r="D14" s="175">
        <v>41.818181818181799</v>
      </c>
      <c r="E14" s="175">
        <v>18.181818181818201</v>
      </c>
      <c r="F14" s="176">
        <v>30.909090909090899</v>
      </c>
      <c r="G14" s="175">
        <v>41.818181818181799</v>
      </c>
      <c r="H14" s="175">
        <v>34.545454545454497</v>
      </c>
      <c r="I14" s="175">
        <v>0</v>
      </c>
      <c r="J14" s="175">
        <v>9.0909090909090899</v>
      </c>
      <c r="K14" s="177">
        <v>0</v>
      </c>
      <c r="L14" s="175">
        <v>58.181818181818201</v>
      </c>
      <c r="M14" s="179">
        <v>3.6363636363636398</v>
      </c>
      <c r="N14" s="175">
        <v>34.545454545454497</v>
      </c>
      <c r="O14" s="175">
        <v>10.909090909090899</v>
      </c>
      <c r="P14" s="175">
        <v>16.363636363636399</v>
      </c>
      <c r="Q14" s="175">
        <v>0</v>
      </c>
      <c r="R14" s="175">
        <v>12.7272727272727</v>
      </c>
      <c r="S14" s="175">
        <v>10.909090909090899</v>
      </c>
      <c r="T14" s="178">
        <v>0</v>
      </c>
      <c r="U14" s="28"/>
    </row>
    <row r="15" spans="1:24" s="29" customFormat="1" ht="21.95" customHeight="1" x14ac:dyDescent="0.2">
      <c r="A15" s="18" t="s">
        <v>43</v>
      </c>
      <c r="B15" s="173">
        <f>'2 Out of School Youth Part'!C15</f>
        <v>184</v>
      </c>
      <c r="C15" s="174">
        <v>55.434782608695599</v>
      </c>
      <c r="D15" s="175">
        <v>31.521739130434799</v>
      </c>
      <c r="E15" s="175">
        <v>13.0434782608696</v>
      </c>
      <c r="F15" s="176">
        <v>50.543478260869598</v>
      </c>
      <c r="G15" s="175">
        <v>70.108695652173907</v>
      </c>
      <c r="H15" s="175">
        <v>16.304347826087</v>
      </c>
      <c r="I15" s="175">
        <v>0.54347826086956497</v>
      </c>
      <c r="J15" s="175">
        <v>8.1521739130434803</v>
      </c>
      <c r="K15" s="177">
        <v>0</v>
      </c>
      <c r="L15" s="175">
        <v>80.434782608695699</v>
      </c>
      <c r="M15" s="179">
        <v>1.6304347826087</v>
      </c>
      <c r="N15" s="175">
        <v>94.021739130434796</v>
      </c>
      <c r="O15" s="175">
        <v>1.6304347826087</v>
      </c>
      <c r="P15" s="175">
        <v>10.326086956521699</v>
      </c>
      <c r="Q15" s="175">
        <v>0</v>
      </c>
      <c r="R15" s="175">
        <v>8.6956521739130395</v>
      </c>
      <c r="S15" s="175">
        <v>5.9782608695652204</v>
      </c>
      <c r="T15" s="178">
        <v>0</v>
      </c>
      <c r="U15" s="28"/>
    </row>
    <row r="16" spans="1:24" s="29" customFormat="1" ht="21.95" customHeight="1" x14ac:dyDescent="0.2">
      <c r="A16" s="18" t="s">
        <v>44</v>
      </c>
      <c r="B16" s="173">
        <f>'2 Out of School Youth Part'!C16</f>
        <v>33</v>
      </c>
      <c r="C16" s="174">
        <v>9.0909090909090899</v>
      </c>
      <c r="D16" s="175">
        <v>51.515151515151501</v>
      </c>
      <c r="E16" s="175">
        <v>39.393939393939398</v>
      </c>
      <c r="F16" s="176">
        <v>60.606060606060602</v>
      </c>
      <c r="G16" s="175">
        <v>69.696969696969703</v>
      </c>
      <c r="H16" s="175">
        <v>33.3333333333333</v>
      </c>
      <c r="I16" s="175">
        <v>0</v>
      </c>
      <c r="J16" s="175">
        <v>18.181818181818201</v>
      </c>
      <c r="K16" s="177">
        <v>0</v>
      </c>
      <c r="L16" s="175">
        <v>0</v>
      </c>
      <c r="M16" s="176">
        <v>6.0606060606060597</v>
      </c>
      <c r="N16" s="175">
        <v>0</v>
      </c>
      <c r="O16" s="175">
        <v>6.0606060606060597</v>
      </c>
      <c r="P16" s="175">
        <v>6.0606060606060597</v>
      </c>
      <c r="Q16" s="177">
        <v>3.0303030303030298</v>
      </c>
      <c r="R16" s="175">
        <v>3.0303030303030298</v>
      </c>
      <c r="S16" s="175">
        <v>3.0303030303030298</v>
      </c>
      <c r="T16" s="178">
        <v>84.848484848484802</v>
      </c>
      <c r="U16" s="28"/>
    </row>
    <row r="17" spans="1:28" s="29" customFormat="1" ht="21.95" customHeight="1" x14ac:dyDescent="0.2">
      <c r="A17" s="18" t="s">
        <v>45</v>
      </c>
      <c r="B17" s="200">
        <f>'2 Out of School Youth Part'!C17</f>
        <v>54</v>
      </c>
      <c r="C17" s="174">
        <v>27.7777777777778</v>
      </c>
      <c r="D17" s="175">
        <v>44.4444444444444</v>
      </c>
      <c r="E17" s="175">
        <v>27.7777777777778</v>
      </c>
      <c r="F17" s="176">
        <v>46.296296296296298</v>
      </c>
      <c r="G17" s="175">
        <v>33.3333333333333</v>
      </c>
      <c r="H17" s="175">
        <v>40.740740740740698</v>
      </c>
      <c r="I17" s="175">
        <v>7.4074074074074101</v>
      </c>
      <c r="J17" s="175">
        <v>74.074074074074105</v>
      </c>
      <c r="K17" s="177">
        <v>0</v>
      </c>
      <c r="L17" s="175">
        <v>48.148148148148103</v>
      </c>
      <c r="M17" s="179">
        <v>5.5555555555555598</v>
      </c>
      <c r="N17" s="175">
        <v>3.7037037037037002</v>
      </c>
      <c r="O17" s="175">
        <v>0</v>
      </c>
      <c r="P17" s="175">
        <v>24.074074074074101</v>
      </c>
      <c r="Q17" s="177">
        <v>1.8518518518518501</v>
      </c>
      <c r="R17" s="175">
        <v>16.6666666666667</v>
      </c>
      <c r="S17" s="175">
        <v>7.4074074074074101</v>
      </c>
      <c r="T17" s="178">
        <v>5.5555555555555598</v>
      </c>
      <c r="U17" s="28"/>
    </row>
    <row r="18" spans="1:28" s="29" customFormat="1" ht="21.95" customHeight="1" x14ac:dyDescent="0.2">
      <c r="A18" s="18" t="s">
        <v>46</v>
      </c>
      <c r="B18" s="173">
        <f>'2 Out of School Youth Part'!C18</f>
        <v>108</v>
      </c>
      <c r="C18" s="174">
        <v>45.370370370370402</v>
      </c>
      <c r="D18" s="175">
        <v>33.3333333333333</v>
      </c>
      <c r="E18" s="175">
        <v>21.296296296296301</v>
      </c>
      <c r="F18" s="176">
        <v>48.148148148148103</v>
      </c>
      <c r="G18" s="175">
        <v>49.074074074074097</v>
      </c>
      <c r="H18" s="175">
        <v>19.4444444444444</v>
      </c>
      <c r="I18" s="177">
        <v>0.92592592592592604</v>
      </c>
      <c r="J18" s="175">
        <v>53.703703703703702</v>
      </c>
      <c r="K18" s="177">
        <v>0</v>
      </c>
      <c r="L18" s="175">
        <v>40.740740740740698</v>
      </c>
      <c r="M18" s="176">
        <v>3.7037037037037002</v>
      </c>
      <c r="N18" s="175">
        <v>13.8888888888889</v>
      </c>
      <c r="O18" s="177">
        <v>1.8518518518518501</v>
      </c>
      <c r="P18" s="175">
        <v>20.370370370370399</v>
      </c>
      <c r="Q18" s="175">
        <v>0.92592592592592604</v>
      </c>
      <c r="R18" s="175">
        <v>2.7777777777777799</v>
      </c>
      <c r="S18" s="175">
        <v>18.518518518518501</v>
      </c>
      <c r="T18" s="178">
        <v>7.4074074074074101</v>
      </c>
      <c r="U18" s="28"/>
    </row>
    <row r="19" spans="1:28" s="29" customFormat="1" ht="21.95" customHeight="1" x14ac:dyDescent="0.2">
      <c r="A19" s="18" t="s">
        <v>47</v>
      </c>
      <c r="B19" s="173">
        <f>'2 Out of School Youth Part'!C19</f>
        <v>46</v>
      </c>
      <c r="C19" s="174">
        <v>28.260869565217401</v>
      </c>
      <c r="D19" s="175">
        <v>39.130434782608702</v>
      </c>
      <c r="E19" s="175">
        <v>32.6086956521739</v>
      </c>
      <c r="F19" s="176">
        <v>60.869565217391298</v>
      </c>
      <c r="G19" s="175">
        <v>56.521739130434803</v>
      </c>
      <c r="H19" s="175">
        <v>15.2173913043478</v>
      </c>
      <c r="I19" s="177">
        <v>2.1739130434782599</v>
      </c>
      <c r="J19" s="175">
        <v>23.913043478260899</v>
      </c>
      <c r="K19" s="177">
        <v>0</v>
      </c>
      <c r="L19" s="175">
        <v>41.304347826087003</v>
      </c>
      <c r="M19" s="179">
        <v>4.3478260869565197</v>
      </c>
      <c r="N19" s="175">
        <v>78.260869565217405</v>
      </c>
      <c r="O19" s="175">
        <v>0</v>
      </c>
      <c r="P19" s="175">
        <v>34.7826086956522</v>
      </c>
      <c r="Q19" s="175">
        <v>10.869565217391299</v>
      </c>
      <c r="R19" s="177">
        <v>10.869565217391299</v>
      </c>
      <c r="S19" s="175">
        <v>30.434782608695599</v>
      </c>
      <c r="T19" s="178">
        <v>13.0434782608696</v>
      </c>
      <c r="U19" s="28"/>
    </row>
    <row r="20" spans="1:28" s="29" customFormat="1" ht="21.95" customHeight="1" x14ac:dyDescent="0.2">
      <c r="A20" s="18" t="s">
        <v>48</v>
      </c>
      <c r="B20" s="173">
        <f>'2 Out of School Youth Part'!C20</f>
        <v>67</v>
      </c>
      <c r="C20" s="174">
        <v>74.626865671641795</v>
      </c>
      <c r="D20" s="175">
        <v>17.910447761194</v>
      </c>
      <c r="E20" s="175">
        <v>7.4626865671641802</v>
      </c>
      <c r="F20" s="176">
        <v>50.746268656716403</v>
      </c>
      <c r="G20" s="175">
        <v>46.268656716417901</v>
      </c>
      <c r="H20" s="175">
        <v>20.8955223880597</v>
      </c>
      <c r="I20" s="175">
        <v>4.4776119402985097</v>
      </c>
      <c r="J20" s="175">
        <v>32.835820895522403</v>
      </c>
      <c r="K20" s="177">
        <v>0</v>
      </c>
      <c r="L20" s="175">
        <v>91.044776119402997</v>
      </c>
      <c r="M20" s="176">
        <v>1.4925373134328399</v>
      </c>
      <c r="N20" s="175">
        <v>65.671641791044806</v>
      </c>
      <c r="O20" s="175">
        <v>0</v>
      </c>
      <c r="P20" s="175">
        <v>17.910447761194</v>
      </c>
      <c r="Q20" s="175">
        <v>2.98507462686567</v>
      </c>
      <c r="R20" s="175">
        <v>1.4925373134328399</v>
      </c>
      <c r="S20" s="175">
        <v>5.9701492537313401</v>
      </c>
      <c r="T20" s="178">
        <v>2.98507462686567</v>
      </c>
      <c r="U20" s="28"/>
    </row>
    <row r="21" spans="1:28" s="29" customFormat="1" ht="21.95" customHeight="1" thickBot="1" x14ac:dyDescent="0.25">
      <c r="A21" s="49" t="s">
        <v>49</v>
      </c>
      <c r="B21" s="180">
        <f>'2 Out of School Youth Part'!C21</f>
        <v>90</v>
      </c>
      <c r="C21" s="181">
        <v>30</v>
      </c>
      <c r="D21" s="182">
        <v>40</v>
      </c>
      <c r="E21" s="182">
        <v>30</v>
      </c>
      <c r="F21" s="183">
        <v>38.8888888888889</v>
      </c>
      <c r="G21" s="182">
        <v>21.1111111111111</v>
      </c>
      <c r="H21" s="182">
        <v>36.6666666666667</v>
      </c>
      <c r="I21" s="184">
        <v>0</v>
      </c>
      <c r="J21" s="182">
        <v>66.6666666666667</v>
      </c>
      <c r="K21" s="184">
        <v>0</v>
      </c>
      <c r="L21" s="182">
        <v>30</v>
      </c>
      <c r="M21" s="185">
        <v>7.7777777777777803</v>
      </c>
      <c r="N21" s="182">
        <v>1.1111111111111101</v>
      </c>
      <c r="O21" s="182">
        <v>0</v>
      </c>
      <c r="P21" s="182">
        <v>18.8888888888889</v>
      </c>
      <c r="Q21" s="182">
        <v>1.1111111111111101</v>
      </c>
      <c r="R21" s="182">
        <v>7.7777777777777803</v>
      </c>
      <c r="S21" s="184">
        <v>10</v>
      </c>
      <c r="T21" s="186">
        <v>5.5555555555555598</v>
      </c>
      <c r="U21" s="28"/>
    </row>
    <row r="22" spans="1:28" s="29" customFormat="1" ht="21.95" customHeight="1" thickBot="1" x14ac:dyDescent="0.25">
      <c r="A22" s="187" t="s">
        <v>50</v>
      </c>
      <c r="B22" s="188">
        <f>SUM(B6:B21)</f>
        <v>1123</v>
      </c>
      <c r="C22" s="189">
        <v>42.475512021371301</v>
      </c>
      <c r="D22" s="190">
        <v>35.7079252003562</v>
      </c>
      <c r="E22" s="190">
        <v>21.816562778272498</v>
      </c>
      <c r="F22" s="191">
        <v>50.667853962600198</v>
      </c>
      <c r="G22" s="190">
        <v>38.7355298308103</v>
      </c>
      <c r="H22" s="190">
        <v>31.789848619768499</v>
      </c>
      <c r="I22" s="190">
        <v>2.84951024042743</v>
      </c>
      <c r="J22" s="190">
        <v>29.1184327693678</v>
      </c>
      <c r="K22" s="192">
        <v>0</v>
      </c>
      <c r="L22" s="190">
        <v>53.072128227960803</v>
      </c>
      <c r="M22" s="191">
        <v>4.0961709706144296</v>
      </c>
      <c r="N22" s="190">
        <v>40.249332146037403</v>
      </c>
      <c r="O22" s="190">
        <v>3.1166518254675002</v>
      </c>
      <c r="P22" s="190">
        <v>16.1175422974176</v>
      </c>
      <c r="Q22" s="190">
        <v>1.8699910952804999</v>
      </c>
      <c r="R22" s="190">
        <v>6.8566340160284902</v>
      </c>
      <c r="S22" s="190">
        <v>10.4185218165628</v>
      </c>
      <c r="T22" s="193">
        <v>8.9047195013357108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F61E1-BA16-434F-BE8B-FF9A61B1F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8072C0-CE8F-4F3B-A5FB-A14F6E4B6F5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Burke, Matthew (DCS)</cp:lastModifiedBy>
  <cp:revision/>
  <dcterms:created xsi:type="dcterms:W3CDTF">1998-10-15T18:42:20Z</dcterms:created>
  <dcterms:modified xsi:type="dcterms:W3CDTF">2026-05-29T20:17:00Z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18857600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