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Objects="placeholders" defaultThemeVersion="124226"/>
  <mc:AlternateContent xmlns:mc="http://schemas.openxmlformats.org/markup-compatibility/2006">
    <mc:Choice Requires="x15">
      <x15ac:absPath xmlns:x15ac="http://schemas.microsoft.com/office/spreadsheetml/2010/11/ac" url="https://massgov.sharepoint.com/sites/EOL-MDCS-Teams/MDCS Documents/Departments/MIS/Analysis &amp; Reporting/Career Center Performance Reports/FY26 Reports/FY26 Q3 03312026/"/>
    </mc:Choice>
  </mc:AlternateContent>
  <xr:revisionPtr revIDLastSave="707" documentId="11_60BEDAE0B9C0B460A5E53785608922667850FE44" xr6:coauthVersionLast="47" xr6:coauthVersionMax="47" xr10:uidLastSave="{DA286FC4-F51C-4A99-A4D0-7F4E2BAC4A76}"/>
  <bookViews>
    <workbookView xWindow="375" yWindow="360" windowWidth="14130" windowHeight="14220" tabRatio="899"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 i="42" l="1"/>
  <c r="K8" i="42"/>
  <c r="K9" i="42"/>
  <c r="K10" i="42"/>
  <c r="K11" i="42"/>
  <c r="K12" i="42"/>
  <c r="K13" i="42"/>
  <c r="K14" i="42"/>
  <c r="K15" i="42"/>
  <c r="K16" i="42"/>
  <c r="K17" i="42"/>
  <c r="K18" i="42"/>
  <c r="K19" i="42"/>
  <c r="K20" i="42"/>
  <c r="K21" i="42"/>
  <c r="K7" i="42"/>
  <c r="K6" i="42"/>
  <c r="D6" i="40"/>
  <c r="K22" i="37" l="1"/>
  <c r="K8" i="37"/>
  <c r="K9" i="37"/>
  <c r="K10" i="37"/>
  <c r="K11" i="37"/>
  <c r="K12" i="37"/>
  <c r="K13" i="37"/>
  <c r="K14" i="37"/>
  <c r="K15" i="37"/>
  <c r="K16" i="37"/>
  <c r="K17" i="37"/>
  <c r="K18" i="37"/>
  <c r="K19" i="37"/>
  <c r="K20" i="37"/>
  <c r="K21" i="37"/>
  <c r="K7" i="37"/>
  <c r="K6" i="37"/>
  <c r="K24" i="18"/>
  <c r="K9" i="18"/>
  <c r="K10" i="18"/>
  <c r="K11" i="18"/>
  <c r="K12" i="18"/>
  <c r="K13" i="18"/>
  <c r="K14" i="18"/>
  <c r="K15" i="18"/>
  <c r="K16" i="18"/>
  <c r="K17" i="18"/>
  <c r="K18" i="18"/>
  <c r="K19" i="18"/>
  <c r="K20" i="18"/>
  <c r="K21" i="18"/>
  <c r="K22" i="18"/>
  <c r="K23" i="18"/>
  <c r="K8" i="18"/>
  <c r="K22" i="41"/>
  <c r="K21" i="41"/>
  <c r="K8" i="41"/>
  <c r="K9" i="41"/>
  <c r="K10" i="41"/>
  <c r="K11" i="41"/>
  <c r="K12" i="41"/>
  <c r="K13" i="41"/>
  <c r="K14" i="41"/>
  <c r="K15" i="41"/>
  <c r="K16" i="41"/>
  <c r="K17" i="41"/>
  <c r="K18" i="41"/>
  <c r="K19" i="41"/>
  <c r="K20" i="41"/>
  <c r="K7" i="41"/>
  <c r="K6" i="41"/>
  <c r="K22" i="40"/>
  <c r="K21" i="40"/>
  <c r="K8" i="40"/>
  <c r="K9" i="40"/>
  <c r="K10" i="40"/>
  <c r="K11" i="40"/>
  <c r="K12" i="40"/>
  <c r="K13" i="40"/>
  <c r="K14" i="40"/>
  <c r="K15" i="40"/>
  <c r="K16" i="40"/>
  <c r="K17" i="40"/>
  <c r="K18" i="40"/>
  <c r="K19" i="40"/>
  <c r="K20" i="40"/>
  <c r="K7" i="40"/>
  <c r="K6" i="40"/>
  <c r="K22" i="39"/>
  <c r="K21" i="39"/>
  <c r="K8" i="39"/>
  <c r="K9" i="39"/>
  <c r="K10" i="39"/>
  <c r="K11" i="39"/>
  <c r="K12" i="39"/>
  <c r="K13" i="39"/>
  <c r="K14" i="39"/>
  <c r="K15" i="39"/>
  <c r="K16" i="39"/>
  <c r="K17" i="39"/>
  <c r="K18" i="39"/>
  <c r="K19" i="39"/>
  <c r="K20" i="39"/>
  <c r="K7" i="39"/>
  <c r="K6" i="39"/>
  <c r="K22" i="29"/>
  <c r="K21" i="29"/>
  <c r="K8" i="29"/>
  <c r="K9" i="29"/>
  <c r="K10" i="29"/>
  <c r="K11" i="29"/>
  <c r="K12" i="29"/>
  <c r="K13" i="29"/>
  <c r="K14" i="29"/>
  <c r="K15" i="29"/>
  <c r="K16" i="29"/>
  <c r="K17" i="29"/>
  <c r="K18" i="29"/>
  <c r="K19" i="29"/>
  <c r="K20" i="29"/>
  <c r="K7" i="29"/>
  <c r="K6" i="29"/>
  <c r="H8" i="40"/>
  <c r="H6" i="40" l="1"/>
  <c r="D13" i="18" l="1"/>
  <c r="E13" i="18" s="1"/>
  <c r="H13" i="18"/>
  <c r="I13" i="18" s="1"/>
  <c r="D14" i="18"/>
  <c r="E14" i="18" s="1"/>
  <c r="H14" i="18"/>
  <c r="I14" i="18" s="1"/>
  <c r="D15" i="18"/>
  <c r="E15" i="18" s="1"/>
  <c r="H15" i="18"/>
  <c r="I15" i="18" s="1"/>
  <c r="D16" i="18"/>
  <c r="E16" i="18" s="1"/>
  <c r="H16" i="18"/>
  <c r="I16" i="18" s="1"/>
  <c r="D17" i="18"/>
  <c r="E17" i="18" s="1"/>
  <c r="H17" i="18"/>
  <c r="I17" i="18" s="1"/>
  <c r="D18" i="18"/>
  <c r="E18" i="18" s="1"/>
  <c r="H18" i="18"/>
  <c r="I18" i="18" s="1"/>
  <c r="D19" i="18"/>
  <c r="E19" i="18" s="1"/>
  <c r="H19" i="18"/>
  <c r="I19" i="18" s="1"/>
  <c r="D20" i="18"/>
  <c r="E20" i="18" s="1"/>
  <c r="H20" i="18"/>
  <c r="I20" i="18" s="1"/>
  <c r="D21" i="18"/>
  <c r="E21" i="18" s="1"/>
  <c r="H21" i="18"/>
  <c r="I21" i="18" s="1"/>
  <c r="D22" i="18"/>
  <c r="E22" i="18" s="1"/>
  <c r="H22" i="18"/>
  <c r="I22" i="18" s="1"/>
  <c r="D23" i="18"/>
  <c r="E23" i="18" s="1"/>
  <c r="H23" i="18"/>
  <c r="I23" i="18" s="1"/>
  <c r="D24" i="18"/>
  <c r="E24" i="18" s="1"/>
  <c r="H24" i="18"/>
  <c r="I24" i="18" s="1"/>
  <c r="H9" i="18"/>
  <c r="I9" i="18" s="1"/>
  <c r="H10" i="18"/>
  <c r="I10" i="18" s="1"/>
  <c r="H11" i="18"/>
  <c r="I11" i="18" s="1"/>
  <c r="H12" i="18"/>
  <c r="I12" i="18" s="1"/>
  <c r="L9" i="14" l="1"/>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12" i="18"/>
  <c r="E12"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I8" i="40"/>
  <c r="D8" i="40"/>
  <c r="E8" i="40" s="1"/>
  <c r="H7" i="40"/>
  <c r="I7" i="40" s="1"/>
  <c r="D7" i="40"/>
  <c r="E7" i="40" s="1"/>
  <c r="I6" i="40"/>
  <c r="E6" i="40"/>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<sst xmlns="http://schemas.openxmlformats.org/spreadsheetml/2006/main" count="372" uniqueCount="93">
  <si>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</si>
  <si>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</si>
  <si>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</si>
  <si>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</si>
  <si>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</si>
  <si>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</si>
  <si>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</si>
  <si>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</si>
  <si>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</si>
  <si>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</si>
  <si>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</si>
  <si>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</si>
  <si>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</si>
  <si>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</si>
  <si>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</si>
  <si>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</si>
  <si>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</si>
  <si>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</si>
  <si>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</si>
  <si>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</si>
  <si>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</si>
  <si>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</si>
  <si>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</si>
  <si>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</si>
  <si>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</si>
  <si>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</si>
  <si>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</si>
  <si>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</si>
  <si>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</si>
  <si>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</si>
  <si>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</si>
  <si>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</si>
  <si>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</si>
  <si>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</si>
  <si>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</si>
  <si>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</si>
  <si>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</si>
  <si>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</si>
  <si>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</si>
  <si>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</si>
  <si>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</si>
  <si>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</si>
  <si>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</si>
  <si>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</si>
  <si>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</si>
  <si>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</si>
  <si>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</si>
  <si>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</si>
  <si>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</si>
  <si>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</si>
  <si>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</si>
  <si>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</si>
  <si>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</si>
  <si>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</si>
  <si>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</si>
  <si>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</si>
  <si>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</si>
  <si>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</si>
  <si>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</si>
  <si>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</si>
  <si>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</si>
  <si>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</si>
  <si>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</si>
  <si>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</si>
  <si>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</si>
  <si>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</si>
  <si>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</si>
  <si>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</si>
  <si>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</si>
  <si>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</si>
  <si>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</si>
  <si>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</si>
  <si>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</si>
  <si>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</si>
  <si>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</si>
  <si>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</si>
  <si>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</si>
  <si>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</si>
  <si>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</si>
  <si>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</si>
  <si>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</si>
  <si>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</si>
  <si>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</si>
  <si>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</si>
  <si>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</si>
  <si>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</si>
  <si>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</si>
  <si>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</si>
  <si>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Veteran Goals:   Q2 EE Rate = 63%    Q4 EE Rate = 63%    Median Earnings = $9500</t>
  </si>
  <si>
    <t>*State Veteran Goals:   Q2 EE Rate = 56%    Q4 EE Rate = 56%    Median Earnings = $9500</t>
  </si>
  <si>
    <t>*State DVOP Goals:   Q2 EE Rate = 56%    Q4 EE Rate = 56%    Median Earnings = $9500</t>
  </si>
  <si>
    <t>*State Labor Exchange Goals:   Q2 EE Rate = 64%    Q4 EE Rate = 67.5%    Median Earnings = $9800</t>
  </si>
  <si>
    <t>FY26 QUARTER ENDING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</si>
</sst>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0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165" fontId="5" fillId="0" borderId="39" xfId="8" applyNumberFormat="1" applyFont="1" applyFill="1" applyBorder="1" applyAlignment="1">
      <alignment horizontal="center" vertical="center"/>
    </xf>
    <xf numFmtId="165" fontId="5" fillId="0" borderId="6" xfId="8" applyNumberFormat="1" applyFont="1" applyFill="1" applyBorder="1" applyAlignment="1">
      <alignment horizontal="center" vertical="center"/>
    </xf>
    <xf numFmtId="165" fontId="5" fillId="0" borderId="40" xfId="8" applyNumberFormat="1" applyFont="1" applyFill="1" applyBorder="1" applyAlignment="1">
      <alignment horizontal="center" vertical="center"/>
    </xf>
    <xf numFmtId="165" fontId="10" fillId="0" borderId="30" xfId="8" applyNumberFormat="1" applyFont="1" applyFill="1" applyBorder="1" applyAlignment="1">
      <alignment horizontal="center" vertical="center"/>
    </xf>
    <xf numFmtId="165" fontId="5" fillId="0" borderId="38" xfId="8" applyNumberFormat="1" applyFont="1" applyFill="1" applyBorder="1" applyAlignment="1">
      <alignment horizontal="center" vertical="center"/>
    </xf>
    <xf numFmtId="165" fontId="5" fillId="0" borderId="0" xfId="8" applyNumberFormat="1" applyFont="1" applyFill="1" applyBorder="1" applyAlignment="1">
      <alignment horizontal="center" vertical="center"/>
    </xf>
    <xf numFmtId="165" fontId="5" fillId="0" borderId="10" xfId="8" applyNumberFormat="1" applyFont="1" applyFill="1" applyBorder="1" applyAlignment="1">
      <alignment horizontal="center" vertical="center"/>
    </xf>
    <xf numFmtId="165" fontId="10" fillId="0" borderId="13" xfId="8" applyNumberFormat="1" applyFont="1" applyFill="1" applyBorder="1" applyAlignment="1">
      <alignment horizontal="center" vertical="center"/>
    </xf>
    <xf numFmtId="165" fontId="5" fillId="0" borderId="20" xfId="8" applyNumberFormat="1" applyFont="1" applyFill="1" applyBorder="1" applyAlignment="1">
      <alignment horizontal="center" vertical="center"/>
    </xf>
    <xf numFmtId="165" fontId="10" fillId="0" borderId="23" xfId="8" applyNumberFormat="1" applyFont="1" applyFill="1" applyBorder="1" applyAlignment="1">
      <alignment horizontal="center" vertical="center"/>
    </xf>
    <xf numFmtId="165" fontId="5" fillId="0" borderId="47" xfId="8" applyNumberFormat="1" applyFont="1" applyFill="1" applyBorder="1" applyAlignment="1">
      <alignment horizontal="center" vertical="center"/>
    </xf>
    <xf numFmtId="165" fontId="5" fillId="0" borderId="56" xfId="8" applyNumberFormat="1" applyFont="1" applyFill="1" applyBorder="1" applyAlignment="1">
      <alignment horizontal="center" vertical="center"/>
    </xf>
    <xf numFmtId="165" fontId="5" fillId="0" borderId="33" xfId="8" applyNumberFormat="1" applyFont="1" applyFill="1" applyBorder="1" applyAlignment="1">
      <alignment horizontal="center" vertical="center"/>
    </xf>
    <xf numFmtId="165" fontId="5" fillId="0" borderId="62" xfId="8" applyNumberFormat="1" applyFont="1" applyFill="1" applyBorder="1" applyAlignment="1">
      <alignment horizontal="center" vertical="center"/>
    </xf>
    <xf numFmtId="165" fontId="5" fillId="0" borderId="31" xfId="8" applyNumberFormat="1" applyFont="1" applyFill="1" applyBorder="1" applyAlignment="1">
      <alignment horizontal="center" vertical="center"/>
    </xf>
    <xf numFmtId="165" fontId="5" fillId="0" borderId="63" xfId="8" applyNumberFormat="1" applyFont="1" applyFill="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5" sqref="A5:M5"/>
    </sheetView>
  </sheetViews>
  <sheetFormatPr defaultRowHeight="12.75" x14ac:dyDescent="0.2"/>
  <cols>
    <col min="9" max="9" width="9.28515625" customWidth="1"/>
  </cols>
  <sheetData>
    <row r="1" spans="1:14" ht="19.5" thickBot="1" x14ac:dyDescent="0.35">
      <c r="A1" s="115"/>
      <c r="B1" s="24"/>
      <c r="C1" s="24"/>
      <c r="D1" s="24"/>
      <c r="E1" s="24"/>
      <c r="F1" s="24"/>
      <c r="G1" s="24"/>
      <c r="H1" s="24"/>
      <c r="I1" s="24"/>
      <c r="J1" s="24"/>
      <c r="K1" s="24"/>
      <c r="L1" s="24"/>
      <c r="M1" s="24"/>
    </row>
    <row r="2" spans="1:14" ht="19.5" thickTop="1" x14ac:dyDescent="0.3">
      <c r="A2" s="12"/>
      <c r="B2" s="25"/>
      <c r="C2" s="25"/>
      <c r="D2" s="25"/>
      <c r="E2" s="25"/>
      <c r="F2" s="25"/>
      <c r="G2" s="25"/>
      <c r="H2" s="25"/>
      <c r="I2" s="25"/>
      <c r="J2" s="25"/>
      <c r="K2" s="25"/>
      <c r="L2" s="25"/>
      <c r="M2" s="26"/>
    </row>
    <row r="3" spans="1:14" ht="20.25" customHeight="1" x14ac:dyDescent="0.3">
      <c r="A3" s="141"/>
      <c r="B3" s="142"/>
      <c r="C3" s="142"/>
      <c r="D3" s="142"/>
      <c r="E3" s="142"/>
      <c r="F3" s="142"/>
      <c r="G3" s="142"/>
      <c r="H3" s="142"/>
      <c r="I3" s="142"/>
      <c r="J3" s="142"/>
      <c r="K3" s="142"/>
      <c r="L3" s="142"/>
      <c r="M3" s="143"/>
    </row>
    <row r="4" spans="1:14" ht="18.75" x14ac:dyDescent="0.3">
      <c r="A4" s="144" t="s">
        <v>0</v>
      </c>
      <c r="B4" s="145"/>
      <c r="C4" s="145"/>
      <c r="D4" s="145"/>
      <c r="E4" s="145"/>
      <c r="F4" s="145"/>
      <c r="G4" s="145"/>
      <c r="H4" s="145"/>
      <c r="I4" s="145"/>
      <c r="J4" s="145"/>
      <c r="K4" s="145"/>
      <c r="L4" s="145"/>
      <c r="M4" s="146"/>
    </row>
    <row r="5" spans="1:14" ht="18.75" x14ac:dyDescent="0.3">
      <c r="A5" s="144" t="s">
        <v>92</v>
      </c>
      <c r="B5" s="145"/>
      <c r="C5" s="145"/>
      <c r="D5" s="145"/>
      <c r="E5" s="145"/>
      <c r="F5" s="145"/>
      <c r="G5" s="145"/>
      <c r="H5" s="145"/>
      <c r="I5" s="145"/>
      <c r="J5" s="145"/>
      <c r="K5" s="145"/>
      <c r="L5" s="145"/>
      <c r="M5" s="146"/>
    </row>
    <row r="6" spans="1:14" ht="18.75" x14ac:dyDescent="0.3">
      <c r="A6" s="9"/>
      <c r="B6" s="24"/>
      <c r="C6" s="24"/>
      <c r="D6" s="24"/>
      <c r="E6" s="24"/>
      <c r="F6" s="24"/>
      <c r="G6" s="24"/>
      <c r="H6" s="24"/>
      <c r="I6" s="24"/>
      <c r="J6" s="24"/>
      <c r="K6" s="24"/>
      <c r="L6" s="24"/>
      <c r="M6" s="27"/>
    </row>
    <row r="7" spans="1:14" x14ac:dyDescent="0.2">
      <c r="A7" s="28"/>
      <c r="B7" s="24"/>
      <c r="C7" s="24"/>
      <c r="F7" s="24"/>
      <c r="G7" s="24"/>
      <c r="H7" s="24"/>
      <c r="I7" s="24"/>
      <c r="J7" s="24"/>
      <c r="K7" s="24"/>
      <c r="L7" s="24"/>
      <c r="M7" s="27"/>
    </row>
    <row r="8" spans="1:14" ht="18.75" x14ac:dyDescent="0.3">
      <c r="A8" s="10"/>
      <c r="B8" s="24"/>
      <c r="C8" s="24"/>
      <c r="D8" s="55" t="s">
        <v>1</v>
      </c>
      <c r="E8" s="24"/>
      <c r="F8" s="24"/>
      <c r="G8" s="24"/>
      <c r="H8" s="24"/>
      <c r="I8" s="24"/>
      <c r="J8" s="24"/>
      <c r="K8" s="24"/>
      <c r="L8" s="24"/>
      <c r="M8" s="27"/>
    </row>
    <row r="9" spans="1:14" ht="15.75" x14ac:dyDescent="0.25">
      <c r="A9" s="28"/>
      <c r="B9" s="24"/>
      <c r="C9" s="24"/>
      <c r="D9" s="24"/>
      <c r="E9" s="24"/>
      <c r="F9" s="8"/>
      <c r="G9" s="8"/>
      <c r="H9" s="8"/>
      <c r="I9" s="8"/>
      <c r="J9" s="8"/>
      <c r="K9" s="8"/>
      <c r="L9" s="8"/>
      <c r="M9" s="13"/>
    </row>
    <row r="10" spans="1:14" ht="15.75" x14ac:dyDescent="0.25">
      <c r="A10" s="10"/>
      <c r="B10" s="24"/>
      <c r="C10" s="24"/>
      <c r="D10" s="24"/>
      <c r="E10" s="8" t="s">
        <v>2</v>
      </c>
      <c r="F10" s="24"/>
      <c r="G10" s="24"/>
      <c r="H10" s="24"/>
      <c r="I10" s="24"/>
      <c r="J10" s="24"/>
      <c r="K10" s="24"/>
      <c r="L10" s="24"/>
      <c r="M10" s="27"/>
      <c r="N10" s="8"/>
    </row>
    <row r="11" spans="1:14" x14ac:dyDescent="0.2">
      <c r="A11" s="28"/>
      <c r="B11" s="24"/>
      <c r="C11" s="24"/>
      <c r="D11" s="24"/>
      <c r="E11" s="24"/>
      <c r="F11" s="24"/>
      <c r="G11" s="24"/>
      <c r="H11" s="24"/>
      <c r="I11" s="24"/>
      <c r="J11" s="24"/>
      <c r="K11" s="24"/>
      <c r="L11" s="24"/>
      <c r="M11" s="27"/>
    </row>
    <row r="12" spans="1:14" ht="18.75" x14ac:dyDescent="0.3">
      <c r="A12" s="10"/>
      <c r="B12" s="24"/>
      <c r="C12" s="24"/>
      <c r="D12" s="55" t="s">
        <v>3</v>
      </c>
      <c r="E12" s="24"/>
      <c r="F12" s="24"/>
      <c r="G12" s="24"/>
      <c r="H12" s="24"/>
      <c r="I12" s="24"/>
      <c r="J12" s="24"/>
      <c r="K12" s="24"/>
      <c r="L12" s="24"/>
      <c r="M12" s="27"/>
    </row>
    <row r="13" spans="1:14" ht="15.75" customHeight="1" x14ac:dyDescent="0.25">
      <c r="A13" s="28"/>
      <c r="B13" s="39"/>
      <c r="C13" s="39"/>
      <c r="D13" s="110"/>
      <c r="E13" s="24"/>
      <c r="F13" s="39"/>
      <c r="G13" s="24"/>
      <c r="H13" s="24"/>
      <c r="I13" s="24"/>
      <c r="J13" s="24"/>
      <c r="K13" s="24"/>
      <c r="L13" s="24"/>
      <c r="M13" s="27"/>
    </row>
    <row r="14" spans="1:14" ht="12.75" customHeight="1" x14ac:dyDescent="0.25">
      <c r="A14" s="28"/>
      <c r="B14" s="39"/>
      <c r="C14" s="39"/>
      <c r="D14" s="110"/>
      <c r="E14" s="24"/>
      <c r="F14" s="39"/>
      <c r="G14" s="24"/>
      <c r="H14" s="24"/>
      <c r="I14" s="24"/>
      <c r="J14" s="24"/>
      <c r="K14" s="24"/>
      <c r="L14" s="24"/>
      <c r="M14" s="27"/>
    </row>
    <row r="15" spans="1:14" ht="15.75" x14ac:dyDescent="0.25">
      <c r="A15" s="28"/>
      <c r="B15" s="40"/>
      <c r="C15" s="24"/>
      <c r="D15" s="39"/>
      <c r="E15" s="39" t="s">
        <v>4</v>
      </c>
      <c r="F15" s="24"/>
      <c r="G15" s="24"/>
      <c r="H15" s="24"/>
      <c r="I15" s="24"/>
      <c r="J15" s="24"/>
      <c r="K15" s="24"/>
      <c r="L15" s="24"/>
      <c r="M15" s="27"/>
    </row>
    <row r="16" spans="1:14" ht="12.75" customHeight="1" x14ac:dyDescent="0.25">
      <c r="A16" s="28"/>
      <c r="B16" s="8"/>
      <c r="C16" s="8"/>
      <c r="D16" s="24"/>
      <c r="E16" s="24"/>
      <c r="F16" s="24"/>
      <c r="G16" s="24"/>
      <c r="H16" s="24"/>
      <c r="I16" s="24"/>
      <c r="J16" s="24"/>
      <c r="K16" s="24"/>
      <c r="L16" s="24"/>
      <c r="M16" s="27"/>
    </row>
    <row r="17" spans="1:13" ht="15.75" x14ac:dyDescent="0.25">
      <c r="A17" s="28"/>
      <c r="B17" s="40"/>
      <c r="C17" s="24"/>
      <c r="D17" s="8"/>
      <c r="E17" s="8" t="s">
        <v>5</v>
      </c>
      <c r="F17" s="24"/>
      <c r="G17" s="24"/>
      <c r="H17" s="24"/>
      <c r="I17" s="24"/>
      <c r="J17" s="24"/>
      <c r="K17" s="24"/>
      <c r="L17" s="24"/>
      <c r="M17" s="27"/>
    </row>
    <row r="18" spans="1:13" ht="12.75" customHeight="1" x14ac:dyDescent="0.25">
      <c r="A18" s="28"/>
      <c r="B18" s="8"/>
      <c r="C18" s="8"/>
      <c r="D18" s="24"/>
      <c r="E18" s="24"/>
      <c r="F18" s="24"/>
      <c r="G18" s="24"/>
      <c r="H18" s="24"/>
      <c r="I18" s="24"/>
      <c r="J18" s="24"/>
      <c r="K18" s="24"/>
      <c r="L18" s="24"/>
      <c r="M18" s="27"/>
    </row>
    <row r="19" spans="1:13" ht="15.75" x14ac:dyDescent="0.25">
      <c r="A19" s="28"/>
      <c r="B19" s="40"/>
      <c r="C19" s="24"/>
      <c r="D19" s="8"/>
      <c r="E19" s="8" t="s">
        <v>6</v>
      </c>
      <c r="F19" s="24"/>
      <c r="G19" s="24"/>
      <c r="H19" s="24"/>
      <c r="I19" s="24"/>
      <c r="J19" s="24"/>
      <c r="K19" s="24"/>
      <c r="L19" s="24"/>
      <c r="M19" s="27"/>
    </row>
    <row r="20" spans="1:13" ht="12.75" customHeight="1" x14ac:dyDescent="0.25">
      <c r="A20" s="28"/>
      <c r="B20" s="8"/>
      <c r="C20" s="8"/>
      <c r="D20" s="24"/>
      <c r="E20" s="24"/>
      <c r="F20" s="24"/>
      <c r="G20" s="24"/>
      <c r="H20" s="24"/>
      <c r="I20" s="24"/>
      <c r="J20" s="24"/>
      <c r="K20" s="24"/>
      <c r="L20" s="24"/>
      <c r="M20" s="27"/>
    </row>
    <row r="21" spans="1:13" ht="15.75" x14ac:dyDescent="0.25">
      <c r="A21" s="28"/>
      <c r="B21" s="40"/>
      <c r="C21" s="24"/>
      <c r="D21" s="8"/>
      <c r="E21" s="8" t="s">
        <v>7</v>
      </c>
      <c r="F21" s="24"/>
      <c r="G21" s="24"/>
      <c r="H21" s="24"/>
      <c r="I21" s="24"/>
      <c r="J21" s="24"/>
      <c r="K21" s="24"/>
      <c r="L21" s="24"/>
      <c r="M21" s="27"/>
    </row>
    <row r="22" spans="1:13" ht="12.75" customHeight="1" x14ac:dyDescent="0.25">
      <c r="A22" s="28"/>
      <c r="B22" s="8"/>
      <c r="C22" s="8"/>
      <c r="D22" s="24"/>
      <c r="E22" s="24"/>
      <c r="F22" s="24"/>
      <c r="G22" s="24"/>
      <c r="H22" s="24"/>
      <c r="I22" s="24"/>
      <c r="J22" s="24"/>
      <c r="K22" s="24"/>
      <c r="L22" s="24"/>
      <c r="M22" s="27"/>
    </row>
    <row r="23" spans="1:13" ht="15.75" x14ac:dyDescent="0.25">
      <c r="A23" s="28"/>
      <c r="B23" s="40"/>
      <c r="C23" s="24"/>
      <c r="D23" s="8"/>
      <c r="E23" s="8" t="s">
        <v>8</v>
      </c>
      <c r="F23" s="24"/>
      <c r="G23" s="24"/>
      <c r="H23" s="24"/>
      <c r="I23" s="24"/>
      <c r="J23" s="24"/>
      <c r="K23" s="24"/>
      <c r="L23" s="24"/>
      <c r="M23" s="27"/>
    </row>
    <row r="24" spans="1:13" ht="12.75" customHeight="1" x14ac:dyDescent="0.25">
      <c r="A24" s="28"/>
      <c r="B24" s="8"/>
      <c r="C24" s="8"/>
      <c r="D24" s="24"/>
      <c r="E24" s="24"/>
      <c r="F24" s="24"/>
      <c r="G24" s="24"/>
      <c r="H24" s="24"/>
      <c r="I24" s="24"/>
      <c r="J24" s="24"/>
      <c r="K24" s="24"/>
      <c r="L24" s="24"/>
      <c r="M24" s="27"/>
    </row>
    <row r="25" spans="1:13" ht="15.75" x14ac:dyDescent="0.25">
      <c r="A25" s="28"/>
      <c r="B25" s="40"/>
      <c r="C25" s="24"/>
      <c r="D25" s="8"/>
      <c r="E25" s="8" t="s">
        <v>9</v>
      </c>
      <c r="F25" s="24"/>
      <c r="G25" s="24"/>
      <c r="H25" s="24"/>
      <c r="I25" s="24"/>
      <c r="J25" s="24"/>
      <c r="K25" s="24"/>
      <c r="L25" s="24"/>
      <c r="M25" s="27"/>
    </row>
    <row r="26" spans="1:13" ht="15.75" x14ac:dyDescent="0.25">
      <c r="A26" s="10"/>
      <c r="B26" s="24"/>
      <c r="C26" s="24"/>
      <c r="D26" s="24"/>
      <c r="E26" s="24"/>
      <c r="F26" s="24"/>
      <c r="G26" s="24"/>
      <c r="H26" s="24"/>
      <c r="I26" s="24"/>
      <c r="J26" s="24"/>
      <c r="K26" s="24"/>
      <c r="L26" s="24"/>
      <c r="M26" s="27"/>
    </row>
    <row r="27" spans="1:13" ht="15.75" x14ac:dyDescent="0.25">
      <c r="A27" s="109"/>
      <c r="B27" s="24"/>
      <c r="C27" s="24"/>
      <c r="D27" s="24"/>
      <c r="E27" s="8" t="s">
        <v>10</v>
      </c>
      <c r="F27" s="114"/>
      <c r="G27" s="24"/>
      <c r="H27" s="24"/>
      <c r="I27" s="24"/>
      <c r="J27" s="24"/>
      <c r="K27" s="24"/>
      <c r="L27" s="24"/>
      <c r="M27" s="27"/>
    </row>
    <row r="28" spans="1:13" x14ac:dyDescent="0.2">
      <c r="A28" s="11"/>
      <c r="B28" s="24"/>
      <c r="C28" s="24"/>
      <c r="D28" s="24"/>
      <c r="L28" s="24"/>
      <c r="M28" s="27"/>
    </row>
    <row r="29" spans="1:13" x14ac:dyDescent="0.2">
      <c r="A29" s="11"/>
      <c r="B29" s="24"/>
      <c r="C29" s="24"/>
      <c r="D29" s="24"/>
      <c r="E29" s="24"/>
      <c r="F29" s="24"/>
      <c r="G29" s="24"/>
      <c r="H29" s="24"/>
      <c r="I29" s="24"/>
      <c r="J29" s="24"/>
      <c r="L29" s="24"/>
      <c r="M29" s="27"/>
    </row>
    <row r="30" spans="1:13" x14ac:dyDescent="0.2">
      <c r="A30" s="111" t="s">
        <v>11</v>
      </c>
      <c r="B30" s="24"/>
      <c r="C30" s="24"/>
      <c r="D30" s="24"/>
      <c r="F30" s="24"/>
      <c r="G30" s="24"/>
      <c r="H30" s="24"/>
      <c r="I30" s="24"/>
      <c r="J30" s="24"/>
      <c r="L30" s="24"/>
      <c r="M30" s="27"/>
    </row>
    <row r="31" spans="1:13" ht="15.75" x14ac:dyDescent="0.25">
      <c r="A31" s="111" t="s">
        <v>12</v>
      </c>
      <c r="B31" s="24"/>
      <c r="C31" s="24"/>
      <c r="D31" s="24"/>
      <c r="E31" s="8"/>
      <c r="F31" s="24"/>
      <c r="G31" s="24"/>
      <c r="H31" s="24"/>
      <c r="I31" s="24"/>
      <c r="J31" s="24"/>
      <c r="L31" s="24"/>
      <c r="M31" s="27"/>
    </row>
    <row r="32" spans="1:13" ht="16.5" thickBot="1" x14ac:dyDescent="0.3">
      <c r="A32" s="29"/>
      <c r="B32" s="30"/>
      <c r="C32" s="30"/>
      <c r="D32" s="30"/>
      <c r="E32" s="100"/>
      <c r="F32" s="30"/>
      <c r="G32" s="30"/>
      <c r="H32" s="30"/>
      <c r="I32" s="30"/>
      <c r="J32" s="30"/>
      <c r="K32" s="30"/>
      <c r="L32" s="30"/>
      <c r="M32" s="31"/>
    </row>
    <row r="33" spans="13:13" ht="13.5" thickTop="1" x14ac:dyDescent="0.2"/>
    <row r="35" spans="13:13" x14ac:dyDescent="0.2">
      <c r="M35" s="105"/>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Normal="100" workbookViewId="0">
      <selection activeCell="M9" sqref="M9:M25"/>
    </sheetView>
  </sheetViews>
  <sheetFormatPr defaultColWidth="9.140625" defaultRowHeight="12.75" x14ac:dyDescent="0.2"/>
  <cols>
    <col min="1" max="1" width="14" style="2" customWidth="1"/>
    <col min="2" max="2" width="9.140625" style="2"/>
    <col min="3" max="3" width="8.140625" style="2" customWidth="1"/>
    <col min="4" max="6" width="7.7109375" style="2" customWidth="1"/>
    <col min="7" max="7" width="7.7109375" style="4" customWidth="1"/>
    <col min="8" max="14" width="7.7109375" style="2" customWidth="1"/>
    <col min="15" max="15" width="0" style="2" hidden="1" customWidth="1"/>
    <col min="16" max="16384" width="9.140625" style="2"/>
  </cols>
  <sheetData>
    <row r="1" spans="1:14" ht="15.75" x14ac:dyDescent="0.25">
      <c r="A1" s="153" t="s">
        <v>0</v>
      </c>
      <c r="B1" s="154"/>
      <c r="C1" s="154"/>
      <c r="D1" s="154"/>
      <c r="E1" s="154"/>
      <c r="F1" s="154"/>
      <c r="G1" s="154"/>
      <c r="H1" s="154"/>
      <c r="I1" s="154"/>
      <c r="J1" s="154"/>
      <c r="K1" s="154"/>
      <c r="L1" s="154"/>
      <c r="M1" s="154"/>
      <c r="N1" s="155"/>
    </row>
    <row r="2" spans="1:14" ht="15.75" x14ac:dyDescent="0.2">
      <c r="A2" s="150" t="s">
        <v>92</v>
      </c>
      <c r="B2" s="151"/>
      <c r="C2" s="151"/>
      <c r="D2" s="151"/>
      <c r="E2" s="151"/>
      <c r="F2" s="151"/>
      <c r="G2" s="151"/>
      <c r="H2" s="151"/>
      <c r="I2" s="151"/>
      <c r="J2" s="151"/>
      <c r="K2" s="151"/>
      <c r="L2" s="151"/>
      <c r="M2" s="151"/>
      <c r="N2" s="152"/>
    </row>
    <row r="3" spans="1:14" ht="16.5" thickBot="1" x14ac:dyDescent="0.25">
      <c r="A3" s="147" t="s">
        <v>13</v>
      </c>
      <c r="B3" s="148"/>
      <c r="C3" s="148"/>
      <c r="D3" s="148"/>
      <c r="E3" s="148"/>
      <c r="F3" s="148"/>
      <c r="G3" s="148"/>
      <c r="H3" s="148"/>
      <c r="I3" s="148"/>
      <c r="J3" s="148"/>
      <c r="K3" s="148"/>
      <c r="L3" s="148"/>
      <c r="M3" s="148"/>
      <c r="N3" s="149"/>
    </row>
    <row r="4" spans="1:14" x14ac:dyDescent="0.2">
      <c r="A4" s="45" t="s">
        <v>14</v>
      </c>
      <c r="B4" s="48" t="s">
        <v>15</v>
      </c>
      <c r="C4" s="49" t="s">
        <v>16</v>
      </c>
      <c r="D4" s="50" t="s">
        <v>17</v>
      </c>
      <c r="E4" s="52" t="s">
        <v>18</v>
      </c>
      <c r="F4" s="67" t="s">
        <v>19</v>
      </c>
      <c r="G4" s="87" t="s">
        <v>20</v>
      </c>
      <c r="H4" s="88" t="s">
        <v>21</v>
      </c>
      <c r="I4" s="51" t="s">
        <v>22</v>
      </c>
      <c r="J4" s="67" t="s">
        <v>23</v>
      </c>
      <c r="K4" s="68" t="s">
        <v>24</v>
      </c>
      <c r="L4" s="50" t="s">
        <v>25</v>
      </c>
      <c r="M4" s="51" t="s">
        <v>26</v>
      </c>
      <c r="N4" s="48" t="s">
        <v>27</v>
      </c>
    </row>
    <row r="5" spans="1:14" x14ac:dyDescent="0.2">
      <c r="A5" s="156" t="s">
        <v>28</v>
      </c>
      <c r="B5" s="76"/>
      <c r="C5" s="77"/>
      <c r="D5" s="78"/>
      <c r="E5" s="89"/>
      <c r="F5" s="79"/>
      <c r="G5" s="92"/>
      <c r="H5" s="93"/>
      <c r="I5" s="77"/>
      <c r="J5" s="79"/>
      <c r="K5" s="80" t="s">
        <v>29</v>
      </c>
      <c r="L5" s="78"/>
      <c r="M5" s="77" t="s">
        <v>30</v>
      </c>
      <c r="N5" s="81"/>
    </row>
    <row r="6" spans="1:14" x14ac:dyDescent="0.2">
      <c r="A6" s="157"/>
      <c r="B6" s="76" t="s">
        <v>31</v>
      </c>
      <c r="C6" s="77"/>
      <c r="D6" s="78" t="s">
        <v>32</v>
      </c>
      <c r="E6" s="89"/>
      <c r="F6" s="79" t="s">
        <v>32</v>
      </c>
      <c r="G6" s="91"/>
      <c r="H6" s="78" t="s">
        <v>32</v>
      </c>
      <c r="I6" s="77" t="s">
        <v>33</v>
      </c>
      <c r="J6" s="79" t="s">
        <v>32</v>
      </c>
      <c r="K6" s="80" t="s">
        <v>33</v>
      </c>
      <c r="L6" s="78" t="s">
        <v>32</v>
      </c>
      <c r="M6" s="77" t="s">
        <v>33</v>
      </c>
      <c r="N6" s="81" t="s">
        <v>32</v>
      </c>
    </row>
    <row r="7" spans="1:14" x14ac:dyDescent="0.2">
      <c r="A7" s="157"/>
      <c r="B7" s="76" t="s">
        <v>34</v>
      </c>
      <c r="C7" s="77" t="s">
        <v>35</v>
      </c>
      <c r="D7" s="78" t="s">
        <v>36</v>
      </c>
      <c r="E7" s="89"/>
      <c r="F7" s="79" t="s">
        <v>36</v>
      </c>
      <c r="G7" s="91" t="s">
        <v>29</v>
      </c>
      <c r="H7" s="78" t="s">
        <v>31</v>
      </c>
      <c r="I7" s="77" t="s">
        <v>37</v>
      </c>
      <c r="J7" s="79" t="s">
        <v>31</v>
      </c>
      <c r="K7" s="80" t="s">
        <v>37</v>
      </c>
      <c r="L7" s="78" t="s">
        <v>29</v>
      </c>
      <c r="M7" s="77" t="s">
        <v>38</v>
      </c>
      <c r="N7" s="81" t="s">
        <v>30</v>
      </c>
    </row>
    <row r="8" spans="1:14" ht="13.5" thickBot="1" x14ac:dyDescent="0.25">
      <c r="A8" s="158"/>
      <c r="B8" s="82" t="s">
        <v>39</v>
      </c>
      <c r="C8" s="75" t="s">
        <v>40</v>
      </c>
      <c r="D8" s="83" t="s">
        <v>39</v>
      </c>
      <c r="E8" s="90" t="s">
        <v>33</v>
      </c>
      <c r="F8" s="84" t="s">
        <v>39</v>
      </c>
      <c r="G8" s="85" t="s">
        <v>33</v>
      </c>
      <c r="H8" s="83" t="s">
        <v>33</v>
      </c>
      <c r="I8" s="75" t="s">
        <v>30</v>
      </c>
      <c r="J8" s="84" t="s">
        <v>33</v>
      </c>
      <c r="K8" s="85" t="s">
        <v>30</v>
      </c>
      <c r="L8" s="83" t="s">
        <v>33</v>
      </c>
      <c r="M8" s="75" t="s">
        <v>41</v>
      </c>
      <c r="N8" s="86" t="s">
        <v>33</v>
      </c>
    </row>
    <row r="9" spans="1:14" ht="17.25" customHeight="1" x14ac:dyDescent="0.2">
      <c r="A9" s="14" t="s">
        <v>42</v>
      </c>
      <c r="B9" s="62">
        <v>3564</v>
      </c>
      <c r="C9" s="32">
        <v>1732</v>
      </c>
      <c r="D9" s="16">
        <f>+C9/B9</f>
        <v>0.48597081930415265</v>
      </c>
      <c r="E9" s="44">
        <v>139</v>
      </c>
      <c r="F9" s="72">
        <f t="shared" ref="F9:F25" si="0">+E9/B9</f>
        <v>3.9001122334455671E-2</v>
      </c>
      <c r="G9" s="44">
        <v>25</v>
      </c>
      <c r="H9" s="16">
        <f>+G9/E9</f>
        <v>0.17985611510791366</v>
      </c>
      <c r="I9" s="44">
        <v>38</v>
      </c>
      <c r="J9" s="71">
        <f>I9/E9</f>
        <v>0.2733812949640288</v>
      </c>
      <c r="K9" s="44">
        <v>17</v>
      </c>
      <c r="L9" s="16">
        <f>+K9/G9</f>
        <v>0.68</v>
      </c>
      <c r="M9" s="44">
        <v>35</v>
      </c>
      <c r="N9" s="104">
        <f>M9/I9</f>
        <v>0.92105263157894735</v>
      </c>
    </row>
    <row r="10" spans="1:14" ht="17.25" customHeight="1" x14ac:dyDescent="0.2">
      <c r="A10" s="17" t="s">
        <v>43</v>
      </c>
      <c r="B10" s="63">
        <v>13545</v>
      </c>
      <c r="C10" s="32">
        <v>6970</v>
      </c>
      <c r="D10" s="16">
        <f t="shared" ref="D10:D23" si="1">+C10/B10</f>
        <v>0.5145810262089332</v>
      </c>
      <c r="E10" s="44">
        <v>277</v>
      </c>
      <c r="F10" s="72">
        <f t="shared" si="0"/>
        <v>2.0450350682908822E-2</v>
      </c>
      <c r="G10" s="44">
        <v>69</v>
      </c>
      <c r="H10" s="16">
        <f t="shared" ref="H10:H25" si="2">+G10/E10</f>
        <v>0.24909747292418771</v>
      </c>
      <c r="I10" s="44">
        <v>58</v>
      </c>
      <c r="J10" s="72">
        <f>I10/E10</f>
        <v>0.20938628158844766</v>
      </c>
      <c r="K10" s="44">
        <v>34</v>
      </c>
      <c r="L10" s="16">
        <f t="shared" ref="L10:L25" si="3">+K10/G10</f>
        <v>0.49275362318840582</v>
      </c>
      <c r="M10" s="44">
        <v>40</v>
      </c>
      <c r="N10" s="33">
        <f>M10/I10</f>
        <v>0.68965517241379315</v>
      </c>
    </row>
    <row r="11" spans="1:14" ht="17.25" customHeight="1" x14ac:dyDescent="0.2">
      <c r="A11" s="17" t="s">
        <v>44</v>
      </c>
      <c r="B11" s="63">
        <v>7800</v>
      </c>
      <c r="C11" s="32">
        <v>5285</v>
      </c>
      <c r="D11" s="16">
        <f t="shared" si="1"/>
        <v>0.6775641025641026</v>
      </c>
      <c r="E11" s="44">
        <v>289</v>
      </c>
      <c r="F11" s="72">
        <f t="shared" si="0"/>
        <v>3.7051282051282053E-2</v>
      </c>
      <c r="G11" s="44">
        <v>63</v>
      </c>
      <c r="H11" s="16">
        <f t="shared" si="2"/>
        <v>0.2179930795847751</v>
      </c>
      <c r="I11" s="44">
        <v>46</v>
      </c>
      <c r="J11" s="112">
        <f t="shared" ref="J11:J25" si="4">I11/E11</f>
        <v>0.15916955017301038</v>
      </c>
      <c r="K11" s="44">
        <v>23</v>
      </c>
      <c r="L11" s="16">
        <f t="shared" si="3"/>
        <v>0.36507936507936506</v>
      </c>
      <c r="M11" s="44">
        <v>8</v>
      </c>
      <c r="N11" s="33">
        <f t="shared" ref="N11:N23" si="5">M11/I11</f>
        <v>0.17391304347826086</v>
      </c>
    </row>
    <row r="12" spans="1:14" ht="17.25" customHeight="1" x14ac:dyDescent="0.2">
      <c r="A12" s="17" t="s">
        <v>45</v>
      </c>
      <c r="B12" s="63">
        <v>6635</v>
      </c>
      <c r="C12" s="32">
        <v>3825</v>
      </c>
      <c r="D12" s="16">
        <f t="shared" si="1"/>
        <v>0.57648831951770907</v>
      </c>
      <c r="E12" s="44">
        <v>176</v>
      </c>
      <c r="F12" s="72">
        <f t="shared" si="0"/>
        <v>2.6525998492840996E-2</v>
      </c>
      <c r="G12" s="44">
        <v>17</v>
      </c>
      <c r="H12" s="16">
        <f t="shared" si="2"/>
        <v>9.6590909090909088E-2</v>
      </c>
      <c r="I12" s="44">
        <v>15</v>
      </c>
      <c r="J12" s="112">
        <f t="shared" si="4"/>
        <v>8.5227272727272721E-2</v>
      </c>
      <c r="K12" s="44">
        <v>5</v>
      </c>
      <c r="L12" s="16">
        <f t="shared" si="3"/>
        <v>0.29411764705882354</v>
      </c>
      <c r="M12" s="44">
        <v>15</v>
      </c>
      <c r="N12" s="33">
        <f t="shared" si="5"/>
        <v>1</v>
      </c>
    </row>
    <row r="13" spans="1:14" ht="17.25" customHeight="1" x14ac:dyDescent="0.2">
      <c r="A13" s="17" t="s">
        <v>46</v>
      </c>
      <c r="B13" s="63">
        <v>2870</v>
      </c>
      <c r="C13" s="32">
        <v>1725</v>
      </c>
      <c r="D13" s="16">
        <f t="shared" si="1"/>
        <v>0.60104529616724733</v>
      </c>
      <c r="E13" s="44">
        <v>143</v>
      </c>
      <c r="F13" s="72">
        <f t="shared" si="0"/>
        <v>4.9825783972125434E-2</v>
      </c>
      <c r="G13" s="44">
        <v>23</v>
      </c>
      <c r="H13" s="16">
        <f t="shared" si="2"/>
        <v>0.16083916083916083</v>
      </c>
      <c r="I13" s="44">
        <v>14</v>
      </c>
      <c r="J13" s="112">
        <f t="shared" si="4"/>
        <v>9.7902097902097904E-2</v>
      </c>
      <c r="K13" s="44">
        <v>7</v>
      </c>
      <c r="L13" s="16">
        <f t="shared" si="3"/>
        <v>0.30434782608695654</v>
      </c>
      <c r="M13" s="44">
        <v>12</v>
      </c>
      <c r="N13" s="33">
        <f t="shared" si="5"/>
        <v>0.8571428571428571</v>
      </c>
    </row>
    <row r="14" spans="1:14" ht="17.25" customHeight="1" x14ac:dyDescent="0.2">
      <c r="A14" s="17" t="s">
        <v>47</v>
      </c>
      <c r="B14" s="63">
        <v>9454</v>
      </c>
      <c r="C14" s="64">
        <v>6314</v>
      </c>
      <c r="D14" s="16">
        <f t="shared" si="1"/>
        <v>0.66786545377617934</v>
      </c>
      <c r="E14" s="69">
        <v>386</v>
      </c>
      <c r="F14" s="72">
        <f t="shared" si="0"/>
        <v>4.0829278612227626E-2</v>
      </c>
      <c r="G14" s="69">
        <v>103</v>
      </c>
      <c r="H14" s="16">
        <f t="shared" si="2"/>
        <v>0.26683937823834197</v>
      </c>
      <c r="I14" s="69">
        <v>70</v>
      </c>
      <c r="J14" s="112">
        <f t="shared" si="4"/>
        <v>0.18134715025906736</v>
      </c>
      <c r="K14" s="69">
        <v>34</v>
      </c>
      <c r="L14" s="16">
        <f t="shared" si="3"/>
        <v>0.3300970873786408</v>
      </c>
      <c r="M14" s="69">
        <v>60</v>
      </c>
      <c r="N14" s="33">
        <f t="shared" si="5"/>
        <v>0.8571428571428571</v>
      </c>
    </row>
    <row r="15" spans="1:14" ht="17.25" customHeight="1" x14ac:dyDescent="0.2">
      <c r="A15" s="14" t="s">
        <v>48</v>
      </c>
      <c r="B15" s="62">
        <v>3090</v>
      </c>
      <c r="C15" s="32">
        <v>1603</v>
      </c>
      <c r="D15" s="16">
        <f t="shared" si="1"/>
        <v>0.51877022653721683</v>
      </c>
      <c r="E15" s="44">
        <v>112</v>
      </c>
      <c r="F15" s="72">
        <f t="shared" si="0"/>
        <v>3.6245954692556634E-2</v>
      </c>
      <c r="G15" s="44">
        <v>20</v>
      </c>
      <c r="H15" s="16">
        <f t="shared" si="2"/>
        <v>0.17857142857142858</v>
      </c>
      <c r="I15" s="44">
        <v>39</v>
      </c>
      <c r="J15" s="112">
        <f t="shared" si="4"/>
        <v>0.3482142857142857</v>
      </c>
      <c r="K15" s="44">
        <v>14</v>
      </c>
      <c r="L15" s="16">
        <f t="shared" si="3"/>
        <v>0.7</v>
      </c>
      <c r="M15" s="44">
        <v>32</v>
      </c>
      <c r="N15" s="33">
        <f t="shared" si="5"/>
        <v>0.82051282051282048</v>
      </c>
    </row>
    <row r="16" spans="1:14" ht="17.25" customHeight="1" x14ac:dyDescent="0.2">
      <c r="A16" s="17" t="s">
        <v>49</v>
      </c>
      <c r="B16" s="63">
        <v>8836</v>
      </c>
      <c r="C16" s="32">
        <v>4263</v>
      </c>
      <c r="D16" s="16">
        <f t="shared" si="1"/>
        <v>0.48245812584880038</v>
      </c>
      <c r="E16" s="44">
        <v>209</v>
      </c>
      <c r="F16" s="72">
        <f t="shared" si="0"/>
        <v>2.3653236758714349E-2</v>
      </c>
      <c r="G16" s="44">
        <v>38</v>
      </c>
      <c r="H16" s="16">
        <f t="shared" si="2"/>
        <v>0.18181818181818182</v>
      </c>
      <c r="I16" s="44">
        <v>23</v>
      </c>
      <c r="J16" s="112">
        <f t="shared" si="4"/>
        <v>0.11004784688995216</v>
      </c>
      <c r="K16" s="44">
        <v>9</v>
      </c>
      <c r="L16" s="16">
        <f t="shared" si="3"/>
        <v>0.23684210526315788</v>
      </c>
      <c r="M16" s="44">
        <v>19</v>
      </c>
      <c r="N16" s="33">
        <f t="shared" si="5"/>
        <v>0.82608695652173914</v>
      </c>
    </row>
    <row r="17" spans="1:14" ht="17.25" customHeight="1" x14ac:dyDescent="0.2">
      <c r="A17" s="17" t="s">
        <v>50</v>
      </c>
      <c r="B17" s="63">
        <v>4124</v>
      </c>
      <c r="C17" s="32">
        <v>2027</v>
      </c>
      <c r="D17" s="16">
        <f t="shared" si="1"/>
        <v>0.49151309408341415</v>
      </c>
      <c r="E17" s="44">
        <v>186</v>
      </c>
      <c r="F17" s="72">
        <f t="shared" si="0"/>
        <v>4.5101842870999033E-2</v>
      </c>
      <c r="G17" s="44">
        <v>61</v>
      </c>
      <c r="H17" s="16">
        <f t="shared" si="2"/>
        <v>0.32795698924731181</v>
      </c>
      <c r="I17" s="44">
        <v>89</v>
      </c>
      <c r="J17" s="112">
        <f t="shared" si="4"/>
        <v>0.478494623655914</v>
      </c>
      <c r="K17" s="44">
        <v>45</v>
      </c>
      <c r="L17" s="16">
        <f t="shared" si="3"/>
        <v>0.73770491803278693</v>
      </c>
      <c r="M17" s="44">
        <v>80</v>
      </c>
      <c r="N17" s="33">
        <f>IF(M17&gt;0,M17/I17,0)</f>
        <v>0.898876404494382</v>
      </c>
    </row>
    <row r="18" spans="1:14" ht="17.25" customHeight="1" x14ac:dyDescent="0.2">
      <c r="A18" s="17" t="s">
        <v>51</v>
      </c>
      <c r="B18" s="63">
        <v>19749</v>
      </c>
      <c r="C18" s="32">
        <v>7682</v>
      </c>
      <c r="D18" s="16">
        <f t="shared" si="1"/>
        <v>0.38898172059344777</v>
      </c>
      <c r="E18" s="44">
        <v>466</v>
      </c>
      <c r="F18" s="72">
        <f t="shared" si="0"/>
        <v>2.3596131449693657E-2</v>
      </c>
      <c r="G18" s="44">
        <v>42</v>
      </c>
      <c r="H18" s="16">
        <f t="shared" si="2"/>
        <v>9.012875536480687E-2</v>
      </c>
      <c r="I18" s="44">
        <v>55</v>
      </c>
      <c r="J18" s="112">
        <f t="shared" si="4"/>
        <v>0.11802575107296137</v>
      </c>
      <c r="K18" s="44">
        <v>12</v>
      </c>
      <c r="L18" s="16">
        <f t="shared" si="3"/>
        <v>0.2857142857142857</v>
      </c>
      <c r="M18" s="44">
        <v>42</v>
      </c>
      <c r="N18" s="33">
        <f t="shared" si="5"/>
        <v>0.76363636363636367</v>
      </c>
    </row>
    <row r="19" spans="1:14" ht="17.25" customHeight="1" x14ac:dyDescent="0.2">
      <c r="A19" s="17" t="s">
        <v>52</v>
      </c>
      <c r="B19" s="63">
        <v>6283</v>
      </c>
      <c r="C19" s="32">
        <v>4052</v>
      </c>
      <c r="D19" s="16">
        <f t="shared" si="1"/>
        <v>0.64491484959414291</v>
      </c>
      <c r="E19" s="44">
        <v>143</v>
      </c>
      <c r="F19" s="72">
        <f t="shared" si="0"/>
        <v>2.2759828107591914E-2</v>
      </c>
      <c r="G19" s="44">
        <v>32</v>
      </c>
      <c r="H19" s="16">
        <f t="shared" si="2"/>
        <v>0.22377622377622378</v>
      </c>
      <c r="I19" s="44">
        <v>24</v>
      </c>
      <c r="J19" s="112">
        <f t="shared" si="4"/>
        <v>0.16783216783216784</v>
      </c>
      <c r="K19" s="44">
        <v>13</v>
      </c>
      <c r="L19" s="16">
        <f t="shared" si="3"/>
        <v>0.40625</v>
      </c>
      <c r="M19" s="44">
        <v>22</v>
      </c>
      <c r="N19" s="33">
        <f t="shared" si="5"/>
        <v>0.91666666666666663</v>
      </c>
    </row>
    <row r="20" spans="1:14" ht="17.25" customHeight="1" x14ac:dyDescent="0.2">
      <c r="A20" s="17" t="s">
        <v>53</v>
      </c>
      <c r="B20" s="63">
        <v>11935</v>
      </c>
      <c r="C20" s="32">
        <v>9247</v>
      </c>
      <c r="D20" s="16">
        <f t="shared" si="1"/>
        <v>0.77478005865102639</v>
      </c>
      <c r="E20" s="44">
        <v>299</v>
      </c>
      <c r="F20" s="72">
        <f t="shared" si="0"/>
        <v>2.505236698785086E-2</v>
      </c>
      <c r="G20" s="44">
        <v>44</v>
      </c>
      <c r="H20" s="16">
        <f t="shared" si="2"/>
        <v>0.14715719063545152</v>
      </c>
      <c r="I20" s="44">
        <v>63</v>
      </c>
      <c r="J20" s="112">
        <f t="shared" si="4"/>
        <v>0.21070234113712374</v>
      </c>
      <c r="K20" s="44">
        <v>20</v>
      </c>
      <c r="L20" s="16">
        <f t="shared" si="3"/>
        <v>0.45454545454545453</v>
      </c>
      <c r="M20" s="44">
        <v>15</v>
      </c>
      <c r="N20" s="33">
        <f t="shared" si="5"/>
        <v>0.23809523809523808</v>
      </c>
    </row>
    <row r="21" spans="1:14" ht="17.25" customHeight="1" x14ac:dyDescent="0.2">
      <c r="A21" s="17" t="s">
        <v>54</v>
      </c>
      <c r="B21" s="63">
        <v>10326</v>
      </c>
      <c r="C21" s="32">
        <v>7777</v>
      </c>
      <c r="D21" s="16">
        <f t="shared" si="1"/>
        <v>0.75314739492543092</v>
      </c>
      <c r="E21" s="44">
        <v>319</v>
      </c>
      <c r="F21" s="72">
        <f t="shared" si="0"/>
        <v>3.0892891729614565E-2</v>
      </c>
      <c r="G21" s="44">
        <v>46</v>
      </c>
      <c r="H21" s="16">
        <f t="shared" si="2"/>
        <v>0.14420062695924765</v>
      </c>
      <c r="I21" s="44">
        <v>84</v>
      </c>
      <c r="J21" s="112">
        <f t="shared" si="4"/>
        <v>0.26332288401253917</v>
      </c>
      <c r="K21" s="44">
        <v>30</v>
      </c>
      <c r="L21" s="16">
        <f t="shared" si="3"/>
        <v>0.65217391304347827</v>
      </c>
      <c r="M21" s="44">
        <v>64</v>
      </c>
      <c r="N21" s="33">
        <f t="shared" si="5"/>
        <v>0.76190476190476186</v>
      </c>
    </row>
    <row r="22" spans="1:14" ht="17.25" customHeight="1" x14ac:dyDescent="0.2">
      <c r="A22" s="17" t="s">
        <v>55</v>
      </c>
      <c r="B22" s="63">
        <v>4311</v>
      </c>
      <c r="C22" s="32">
        <v>3023</v>
      </c>
      <c r="D22" s="16">
        <f t="shared" si="1"/>
        <v>0.70122941312920439</v>
      </c>
      <c r="E22" s="44">
        <v>202</v>
      </c>
      <c r="F22" s="72">
        <f t="shared" si="0"/>
        <v>4.6856877754581305E-2</v>
      </c>
      <c r="G22" s="44">
        <v>45</v>
      </c>
      <c r="H22" s="16">
        <f t="shared" si="2"/>
        <v>0.22277227722772278</v>
      </c>
      <c r="I22" s="44">
        <v>38</v>
      </c>
      <c r="J22" s="112">
        <f t="shared" si="4"/>
        <v>0.18811881188118812</v>
      </c>
      <c r="K22" s="44">
        <v>19</v>
      </c>
      <c r="L22" s="16">
        <f t="shared" si="3"/>
        <v>0.42222222222222222</v>
      </c>
      <c r="M22" s="44">
        <v>28</v>
      </c>
      <c r="N22" s="33">
        <f t="shared" si="5"/>
        <v>0.73684210526315785</v>
      </c>
    </row>
    <row r="23" spans="1:14" ht="17.25" customHeight="1" x14ac:dyDescent="0.2">
      <c r="A23" s="17" t="s">
        <v>56</v>
      </c>
      <c r="B23" s="63">
        <v>6221</v>
      </c>
      <c r="C23" s="32">
        <v>3991</v>
      </c>
      <c r="D23" s="16">
        <f t="shared" si="1"/>
        <v>0.64153673042919146</v>
      </c>
      <c r="E23" s="44">
        <v>183</v>
      </c>
      <c r="F23" s="72">
        <f t="shared" si="0"/>
        <v>2.9416492525317472E-2</v>
      </c>
      <c r="G23" s="44">
        <v>22</v>
      </c>
      <c r="H23" s="16">
        <f t="shared" si="2"/>
        <v>0.12021857923497267</v>
      </c>
      <c r="I23" s="44">
        <v>29</v>
      </c>
      <c r="J23" s="112">
        <f t="shared" si="4"/>
        <v>0.15846994535519127</v>
      </c>
      <c r="K23" s="44">
        <v>8</v>
      </c>
      <c r="L23" s="16">
        <f t="shared" si="3"/>
        <v>0.36363636363636365</v>
      </c>
      <c r="M23" s="44">
        <v>19</v>
      </c>
      <c r="N23" s="33">
        <f t="shared" si="5"/>
        <v>0.65517241379310343</v>
      </c>
    </row>
    <row r="24" spans="1:14" ht="17.25" customHeight="1" thickBot="1" x14ac:dyDescent="0.25">
      <c r="A24" s="17" t="s">
        <v>57</v>
      </c>
      <c r="B24" s="65">
        <v>8203</v>
      </c>
      <c r="C24" s="34">
        <v>6087</v>
      </c>
      <c r="D24" s="20">
        <f>+C24/B24</f>
        <v>0.74204559307570406</v>
      </c>
      <c r="E24" s="70">
        <v>285</v>
      </c>
      <c r="F24" s="73">
        <f t="shared" si="0"/>
        <v>3.474338656589053E-2</v>
      </c>
      <c r="G24" s="70">
        <v>41</v>
      </c>
      <c r="H24" s="20">
        <f t="shared" si="2"/>
        <v>0.14385964912280702</v>
      </c>
      <c r="I24" s="70">
        <v>42</v>
      </c>
      <c r="J24" s="113">
        <f t="shared" si="4"/>
        <v>0.14736842105263157</v>
      </c>
      <c r="K24" s="70">
        <v>12</v>
      </c>
      <c r="L24" s="20">
        <f t="shared" si="3"/>
        <v>0.29268292682926828</v>
      </c>
      <c r="M24" s="70">
        <v>23</v>
      </c>
      <c r="N24" s="33">
        <f>M24/I24</f>
        <v>0.54761904761904767</v>
      </c>
    </row>
    <row r="25" spans="1:14" ht="17.25" customHeight="1" thickBot="1" x14ac:dyDescent="0.25">
      <c r="A25" s="94" t="s">
        <v>58</v>
      </c>
      <c r="B25" s="66">
        <v>126946</v>
      </c>
      <c r="C25" s="35">
        <v>75603</v>
      </c>
      <c r="D25" s="23">
        <f>+C25/B25</f>
        <v>0.59555243961999593</v>
      </c>
      <c r="E25" s="42">
        <v>3814</v>
      </c>
      <c r="F25" s="74">
        <f t="shared" si="0"/>
        <v>3.0044270792305389E-2</v>
      </c>
      <c r="G25" s="42">
        <v>691</v>
      </c>
      <c r="H25" s="23">
        <f t="shared" si="2"/>
        <v>0.18117461982170949</v>
      </c>
      <c r="I25" s="42">
        <v>727</v>
      </c>
      <c r="J25" s="74">
        <f t="shared" si="4"/>
        <v>0.19061352910330362</v>
      </c>
      <c r="K25" s="42">
        <v>302</v>
      </c>
      <c r="L25" s="23">
        <f t="shared" si="3"/>
        <v>0.43704775687409553</v>
      </c>
      <c r="M25" s="42">
        <v>514</v>
      </c>
      <c r="N25" s="36">
        <f>+M25/I25</f>
        <v>0.70701513067400279</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ignoredErrors>
    <ignoredError sqref="N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90" zoomScaleNormal="90" workbookViewId="0">
      <pane ySplit="7" topLeftCell="A8" activePane="bottomLeft" state="frozen"/>
      <selection activeCell="C1" sqref="C1"/>
      <selection pane="bottomLeft" activeCell="J8" sqref="J8:J24"/>
    </sheetView>
  </sheetViews>
  <sheetFormatPr defaultColWidth="9.140625" defaultRowHeight="12.75" x14ac:dyDescent="0.2"/>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x14ac:dyDescent="0.2">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
      <c r="A2" s="150" t="str">
        <f>'1- Populations in Cohort'!A2:N2</f>
        <v>FY26 QUARTER ENDING MARCH 31, 2026</v>
      </c>
      <c r="B2" s="165"/>
      <c r="C2" s="165"/>
      <c r="D2" s="165"/>
      <c r="E2" s="165"/>
      <c r="F2" s="165"/>
      <c r="G2" s="165"/>
      <c r="H2" s="165"/>
      <c r="I2" s="165"/>
      <c r="J2" s="165"/>
      <c r="K2" s="166"/>
      <c r="L2" s="6"/>
      <c r="M2" s="6"/>
      <c r="N2" s="6"/>
    </row>
    <row r="3" spans="1:14" s="1" customFormat="1" ht="18.75" customHeight="1" thickBot="1" x14ac:dyDescent="0.25">
      <c r="A3" s="167" t="s">
        <v>59</v>
      </c>
      <c r="B3" s="168"/>
      <c r="C3" s="168"/>
      <c r="D3" s="168"/>
      <c r="E3" s="168"/>
      <c r="F3" s="168"/>
      <c r="G3" s="168"/>
      <c r="H3" s="168"/>
      <c r="I3" s="168"/>
      <c r="J3" s="168"/>
      <c r="K3" s="169"/>
      <c r="L3" s="6"/>
      <c r="M3" s="6"/>
      <c r="N3" s="6"/>
    </row>
    <row r="4" spans="1:14" s="1" customFormat="1" x14ac:dyDescent="0.2">
      <c r="A4" s="45" t="s">
        <v>14</v>
      </c>
      <c r="B4" s="53" t="s">
        <v>15</v>
      </c>
      <c r="C4" s="46" t="s">
        <v>16</v>
      </c>
      <c r="D4" s="46" t="s">
        <v>17</v>
      </c>
      <c r="E4" s="47" t="s">
        <v>18</v>
      </c>
      <c r="F4" s="54" t="s">
        <v>60</v>
      </c>
      <c r="G4" s="46" t="s">
        <v>20</v>
      </c>
      <c r="H4" s="46" t="s">
        <v>61</v>
      </c>
      <c r="I4" s="47" t="s">
        <v>22</v>
      </c>
      <c r="J4" s="52" t="s">
        <v>62</v>
      </c>
      <c r="K4" s="58" t="s">
        <v>24</v>
      </c>
    </row>
    <row r="5" spans="1:14" s="3" customFormat="1" x14ac:dyDescent="0.2">
      <c r="A5" s="177" t="s">
        <v>63</v>
      </c>
      <c r="B5" s="180" t="s">
        <v>64</v>
      </c>
      <c r="C5" s="183" t="s">
        <v>65</v>
      </c>
      <c r="D5" s="183" t="s">
        <v>66</v>
      </c>
      <c r="E5" s="159" t="s">
        <v>67</v>
      </c>
      <c r="F5" s="180" t="s">
        <v>68</v>
      </c>
      <c r="G5" s="183" t="s">
        <v>69</v>
      </c>
      <c r="H5" s="183" t="s">
        <v>70</v>
      </c>
      <c r="I5" s="159" t="s">
        <v>67</v>
      </c>
      <c r="J5" s="186" t="s">
        <v>71</v>
      </c>
      <c r="K5" s="159" t="s">
        <v>67</v>
      </c>
    </row>
    <row r="6" spans="1:14" s="3" customFormat="1" x14ac:dyDescent="0.2">
      <c r="A6" s="178"/>
      <c r="B6" s="181"/>
      <c r="C6" s="184"/>
      <c r="D6" s="184"/>
      <c r="E6" s="160"/>
      <c r="F6" s="181"/>
      <c r="G6" s="184"/>
      <c r="H6" s="184"/>
      <c r="I6" s="160"/>
      <c r="J6" s="187"/>
      <c r="K6" s="160"/>
    </row>
    <row r="7" spans="1:14" s="3" customFormat="1" ht="13.5" thickBot="1" x14ac:dyDescent="0.25">
      <c r="A7" s="179"/>
      <c r="B7" s="182"/>
      <c r="C7" s="185"/>
      <c r="D7" s="185"/>
      <c r="E7" s="161"/>
      <c r="F7" s="182"/>
      <c r="G7" s="185"/>
      <c r="H7" s="185"/>
      <c r="I7" s="161"/>
      <c r="J7" s="188"/>
      <c r="K7" s="161"/>
    </row>
    <row r="8" spans="1:14" s="3" customFormat="1" ht="17.25" customHeight="1" x14ac:dyDescent="0.2">
      <c r="A8" s="14" t="s">
        <v>42</v>
      </c>
      <c r="B8" s="15">
        <v>3287</v>
      </c>
      <c r="C8" s="32">
        <v>2129</v>
      </c>
      <c r="D8" s="125">
        <f>+C8/B8</f>
        <v>0.6477030727106784</v>
      </c>
      <c r="E8" s="126">
        <f>D8/0.64</f>
        <v>1.0120360511104349</v>
      </c>
      <c r="F8" s="32">
        <v>2930</v>
      </c>
      <c r="G8" s="43">
        <v>1920</v>
      </c>
      <c r="H8" s="129">
        <f>+G8/F8</f>
        <v>0.65529010238907848</v>
      </c>
      <c r="I8" s="126">
        <f>H8/0.675</f>
        <v>0.97080015168752365</v>
      </c>
      <c r="J8" s="60">
        <v>8896.4500000000007</v>
      </c>
      <c r="K8" s="133">
        <f>(J8/9800)</f>
        <v>0.90780102040816335</v>
      </c>
    </row>
    <row r="9" spans="1:14" s="3" customFormat="1" ht="17.25" customHeight="1" x14ac:dyDescent="0.2">
      <c r="A9" s="17" t="s">
        <v>43</v>
      </c>
      <c r="B9" s="15">
        <v>13305</v>
      </c>
      <c r="C9" s="32">
        <v>7900</v>
      </c>
      <c r="D9" s="125">
        <f t="shared" ref="D9:D24" si="0">+C9/B9</f>
        <v>0.59376174370537393</v>
      </c>
      <c r="E9" s="126">
        <f t="shared" ref="E9:E23" si="1">D9/0.64</f>
        <v>0.92775272453964674</v>
      </c>
      <c r="F9" s="32">
        <v>12714</v>
      </c>
      <c r="G9" s="44">
        <v>8108</v>
      </c>
      <c r="H9" s="129">
        <f t="shared" ref="H9:H24" si="2">+G9/F9</f>
        <v>0.63772219600440461</v>
      </c>
      <c r="I9" s="126">
        <f t="shared" ref="I9:I23" si="3">H9/0.675</f>
        <v>0.94477362371022899</v>
      </c>
      <c r="J9" s="61">
        <v>11303.99</v>
      </c>
      <c r="K9" s="133">
        <f t="shared" ref="K9:K23" si="4">(J9/9800)</f>
        <v>1.1534683673469388</v>
      </c>
    </row>
    <row r="10" spans="1:14" s="3" customFormat="1" ht="17.25" customHeight="1" x14ac:dyDescent="0.2">
      <c r="A10" s="17" t="s">
        <v>44</v>
      </c>
      <c r="B10" s="15">
        <v>7576</v>
      </c>
      <c r="C10" s="32">
        <v>4900</v>
      </c>
      <c r="D10" s="125">
        <f t="shared" si="0"/>
        <v>0.64677930306230202</v>
      </c>
      <c r="E10" s="126">
        <f t="shared" si="1"/>
        <v>1.0105926610348468</v>
      </c>
      <c r="F10" s="32">
        <v>7312</v>
      </c>
      <c r="G10" s="44">
        <v>5062</v>
      </c>
      <c r="H10" s="129">
        <f t="shared" si="2"/>
        <v>0.6922866520787746</v>
      </c>
      <c r="I10" s="126">
        <f t="shared" si="3"/>
        <v>1.0256098549315178</v>
      </c>
      <c r="J10" s="61">
        <v>10101.295</v>
      </c>
      <c r="K10" s="133">
        <f t="shared" si="4"/>
        <v>1.0307443877551021</v>
      </c>
    </row>
    <row r="11" spans="1:14" s="3" customFormat="1" ht="17.25" customHeight="1" x14ac:dyDescent="0.2">
      <c r="A11" s="17" t="s">
        <v>45</v>
      </c>
      <c r="B11" s="15">
        <v>6488</v>
      </c>
      <c r="C11" s="32">
        <v>4292</v>
      </c>
      <c r="D11" s="125">
        <f t="shared" si="0"/>
        <v>0.66152897657213316</v>
      </c>
      <c r="E11" s="126">
        <f t="shared" si="1"/>
        <v>1.0336390258939581</v>
      </c>
      <c r="F11" s="32">
        <v>6219</v>
      </c>
      <c r="G11" s="44">
        <v>4338</v>
      </c>
      <c r="H11" s="129">
        <f t="shared" si="2"/>
        <v>0.69753979739507954</v>
      </c>
      <c r="I11" s="126">
        <f t="shared" si="3"/>
        <v>1.0333922924371548</v>
      </c>
      <c r="J11" s="61">
        <v>10817.775</v>
      </c>
      <c r="K11" s="133">
        <f t="shared" si="4"/>
        <v>1.1038545918367346</v>
      </c>
    </row>
    <row r="12" spans="1:14" s="3" customFormat="1" ht="17.25" customHeight="1" x14ac:dyDescent="0.2">
      <c r="A12" s="17" t="s">
        <v>72</v>
      </c>
      <c r="B12" s="15">
        <v>2343</v>
      </c>
      <c r="C12" s="32">
        <v>1537</v>
      </c>
      <c r="D12" s="125">
        <f t="shared" si="0"/>
        <v>0.65599658557405038</v>
      </c>
      <c r="E12" s="126">
        <f t="shared" si="1"/>
        <v>1.0249946649594537</v>
      </c>
      <c r="F12" s="32">
        <v>2381</v>
      </c>
      <c r="G12" s="44">
        <v>1517</v>
      </c>
      <c r="H12" s="129">
        <f t="shared" si="2"/>
        <v>0.63712725745485088</v>
      </c>
      <c r="I12" s="126">
        <f t="shared" si="3"/>
        <v>0.94389223326644567</v>
      </c>
      <c r="J12" s="61">
        <v>10921.25</v>
      </c>
      <c r="K12" s="133">
        <f t="shared" si="4"/>
        <v>1.1144132653061225</v>
      </c>
    </row>
    <row r="13" spans="1:14" s="3" customFormat="1" ht="17.25" customHeight="1" x14ac:dyDescent="0.2">
      <c r="A13" s="17" t="s">
        <v>47</v>
      </c>
      <c r="B13" s="15">
        <v>8702</v>
      </c>
      <c r="C13" s="32">
        <v>5679</v>
      </c>
      <c r="D13" s="125">
        <f t="shared" si="0"/>
        <v>0.65260859572512064</v>
      </c>
      <c r="E13" s="126">
        <f t="shared" si="1"/>
        <v>1.019700930820501</v>
      </c>
      <c r="F13" s="32">
        <v>8759</v>
      </c>
      <c r="G13" s="44">
        <v>6031</v>
      </c>
      <c r="H13" s="129">
        <f t="shared" si="2"/>
        <v>0.68854892110971577</v>
      </c>
      <c r="I13" s="126">
        <f t="shared" si="3"/>
        <v>1.0200724757180974</v>
      </c>
      <c r="J13" s="61">
        <v>11172</v>
      </c>
      <c r="K13" s="133">
        <f t="shared" si="4"/>
        <v>1.1399999999999999</v>
      </c>
    </row>
    <row r="14" spans="1:14" s="3" customFormat="1" ht="17.25" customHeight="1" x14ac:dyDescent="0.2">
      <c r="A14" s="14" t="s">
        <v>73</v>
      </c>
      <c r="B14" s="15">
        <v>2693</v>
      </c>
      <c r="C14" s="32">
        <v>1668</v>
      </c>
      <c r="D14" s="125">
        <f t="shared" si="0"/>
        <v>0.61938358707760865</v>
      </c>
      <c r="E14" s="126">
        <f t="shared" si="1"/>
        <v>0.96778685480876347</v>
      </c>
      <c r="F14" s="32">
        <v>2578</v>
      </c>
      <c r="G14" s="44">
        <v>1516</v>
      </c>
      <c r="H14" s="129">
        <f t="shared" si="2"/>
        <v>0.58805275407292479</v>
      </c>
      <c r="I14" s="126">
        <f t="shared" si="3"/>
        <v>0.87118926529322183</v>
      </c>
      <c r="J14" s="61">
        <v>10109.36</v>
      </c>
      <c r="K14" s="133">
        <f t="shared" si="4"/>
        <v>1.0315673469387756</v>
      </c>
    </row>
    <row r="15" spans="1:14" s="3" customFormat="1" ht="17.25" customHeight="1" x14ac:dyDescent="0.2">
      <c r="A15" s="17" t="s">
        <v>74</v>
      </c>
      <c r="B15" s="15">
        <v>7957</v>
      </c>
      <c r="C15" s="32">
        <v>5307</v>
      </c>
      <c r="D15" s="125">
        <f t="shared" si="0"/>
        <v>0.66695990951363582</v>
      </c>
      <c r="E15" s="126">
        <f t="shared" si="1"/>
        <v>1.042124858615056</v>
      </c>
      <c r="F15" s="32">
        <v>7290</v>
      </c>
      <c r="G15" s="44">
        <v>4922</v>
      </c>
      <c r="H15" s="129">
        <f t="shared" si="2"/>
        <v>0.67517146776406034</v>
      </c>
      <c r="I15" s="126">
        <f t="shared" si="3"/>
        <v>1.0002540263171265</v>
      </c>
      <c r="J15" s="61">
        <v>10496.545</v>
      </c>
      <c r="K15" s="133">
        <f t="shared" si="4"/>
        <v>1.0710760204081633</v>
      </c>
    </row>
    <row r="16" spans="1:14" s="3" customFormat="1" ht="17.25" customHeight="1" x14ac:dyDescent="0.2">
      <c r="A16" s="17" t="s">
        <v>75</v>
      </c>
      <c r="B16" s="15">
        <v>3929</v>
      </c>
      <c r="C16" s="32">
        <v>2470</v>
      </c>
      <c r="D16" s="125">
        <f t="shared" si="0"/>
        <v>0.62865869177907863</v>
      </c>
      <c r="E16" s="126">
        <f t="shared" si="1"/>
        <v>0.98227920590481033</v>
      </c>
      <c r="F16" s="32">
        <v>3374</v>
      </c>
      <c r="G16" s="44">
        <v>2162</v>
      </c>
      <c r="H16" s="129">
        <f t="shared" si="2"/>
        <v>0.64078245406046241</v>
      </c>
      <c r="I16" s="126">
        <f t="shared" si="3"/>
        <v>0.94930733934883316</v>
      </c>
      <c r="J16" s="61">
        <v>8399.5600000000013</v>
      </c>
      <c r="K16" s="133">
        <f t="shared" si="4"/>
        <v>0.8570979591836736</v>
      </c>
    </row>
    <row r="17" spans="1:12" s="3" customFormat="1" ht="17.25" customHeight="1" x14ac:dyDescent="0.2">
      <c r="A17" s="17" t="s">
        <v>51</v>
      </c>
      <c r="B17" s="15">
        <v>16643</v>
      </c>
      <c r="C17" s="32">
        <v>9724</v>
      </c>
      <c r="D17" s="125">
        <f t="shared" si="0"/>
        <v>0.5842696629213483</v>
      </c>
      <c r="E17" s="126">
        <f t="shared" si="1"/>
        <v>0.9129213483146067</v>
      </c>
      <c r="F17" s="32">
        <v>15930</v>
      </c>
      <c r="G17" s="44">
        <v>9436</v>
      </c>
      <c r="H17" s="129">
        <f t="shared" si="2"/>
        <v>0.59234149403640934</v>
      </c>
      <c r="I17" s="126">
        <f t="shared" si="3"/>
        <v>0.87754295412801375</v>
      </c>
      <c r="J17" s="61">
        <v>8238.6049999999996</v>
      </c>
      <c r="K17" s="133">
        <f t="shared" si="4"/>
        <v>0.84067397959183665</v>
      </c>
    </row>
    <row r="18" spans="1:12" s="3" customFormat="1" ht="17.25" customHeight="1" x14ac:dyDescent="0.2">
      <c r="A18" s="17" t="s">
        <v>76</v>
      </c>
      <c r="B18" s="15">
        <v>7938</v>
      </c>
      <c r="C18" s="32">
        <v>5305</v>
      </c>
      <c r="D18" s="125">
        <f t="shared" si="0"/>
        <v>0.66830435878054928</v>
      </c>
      <c r="E18" s="126">
        <f t="shared" si="1"/>
        <v>1.0442255605946082</v>
      </c>
      <c r="F18" s="32">
        <v>8391</v>
      </c>
      <c r="G18" s="44">
        <v>5806</v>
      </c>
      <c r="H18" s="129">
        <f t="shared" si="2"/>
        <v>0.69193183172446671</v>
      </c>
      <c r="I18" s="126">
        <f t="shared" si="3"/>
        <v>1.0250841951473579</v>
      </c>
      <c r="J18" s="61">
        <v>10848.7</v>
      </c>
      <c r="K18" s="133">
        <f t="shared" si="4"/>
        <v>1.1070102040816328</v>
      </c>
    </row>
    <row r="19" spans="1:12" s="3" customFormat="1" ht="17.25" customHeight="1" x14ac:dyDescent="0.2">
      <c r="A19" s="17" t="s">
        <v>53</v>
      </c>
      <c r="B19" s="15">
        <v>9914</v>
      </c>
      <c r="C19" s="32">
        <v>6180</v>
      </c>
      <c r="D19" s="125">
        <f t="shared" si="0"/>
        <v>0.62336090377244302</v>
      </c>
      <c r="E19" s="126">
        <f t="shared" si="1"/>
        <v>0.97400141214444225</v>
      </c>
      <c r="F19" s="32">
        <v>9718</v>
      </c>
      <c r="G19" s="44">
        <v>6500</v>
      </c>
      <c r="H19" s="129">
        <f t="shared" si="2"/>
        <v>0.66886190574192217</v>
      </c>
      <c r="I19" s="126">
        <f t="shared" si="3"/>
        <v>0.99090652702506976</v>
      </c>
      <c r="J19" s="61">
        <v>15584.064999999999</v>
      </c>
      <c r="K19" s="133">
        <f t="shared" si="4"/>
        <v>1.5902107142857143</v>
      </c>
    </row>
    <row r="20" spans="1:12" s="3" customFormat="1" ht="17.25" customHeight="1" x14ac:dyDescent="0.2">
      <c r="A20" s="17" t="s">
        <v>77</v>
      </c>
      <c r="B20" s="15">
        <v>9555</v>
      </c>
      <c r="C20" s="32">
        <v>6154</v>
      </c>
      <c r="D20" s="125">
        <f t="shared" si="0"/>
        <v>0.64406070120355829</v>
      </c>
      <c r="E20" s="126">
        <f t="shared" si="1"/>
        <v>1.0063448456305597</v>
      </c>
      <c r="F20" s="32">
        <v>8610</v>
      </c>
      <c r="G20" s="44">
        <v>5824</v>
      </c>
      <c r="H20" s="129">
        <f t="shared" si="2"/>
        <v>0.67642276422764225</v>
      </c>
      <c r="I20" s="126">
        <f t="shared" si="3"/>
        <v>1.0021077988557663</v>
      </c>
      <c r="J20" s="61">
        <v>15728.084999999999</v>
      </c>
      <c r="K20" s="133">
        <f t="shared" si="4"/>
        <v>1.6049066326530612</v>
      </c>
    </row>
    <row r="21" spans="1:12" s="3" customFormat="1" ht="17.25" customHeight="1" x14ac:dyDescent="0.2">
      <c r="A21" s="17" t="s">
        <v>78</v>
      </c>
      <c r="B21" s="15">
        <v>3960</v>
      </c>
      <c r="C21" s="32">
        <v>2684</v>
      </c>
      <c r="D21" s="125">
        <f t="shared" si="0"/>
        <v>0.67777777777777781</v>
      </c>
      <c r="E21" s="126">
        <f t="shared" si="1"/>
        <v>1.0590277777777779</v>
      </c>
      <c r="F21" s="32">
        <v>3793</v>
      </c>
      <c r="G21" s="44">
        <v>2650</v>
      </c>
      <c r="H21" s="129">
        <f t="shared" si="2"/>
        <v>0.69865541787503294</v>
      </c>
      <c r="I21" s="126">
        <f t="shared" si="3"/>
        <v>1.0350450635185673</v>
      </c>
      <c r="J21" s="61">
        <v>11893.685000000001</v>
      </c>
      <c r="K21" s="133">
        <f t="shared" si="4"/>
        <v>1.2136413265306123</v>
      </c>
    </row>
    <row r="22" spans="1:12" s="3" customFormat="1" ht="17.25" customHeight="1" x14ac:dyDescent="0.2">
      <c r="A22" s="17" t="s">
        <v>56</v>
      </c>
      <c r="B22" s="15">
        <v>4748</v>
      </c>
      <c r="C22" s="32">
        <v>3081</v>
      </c>
      <c r="D22" s="125">
        <f t="shared" si="0"/>
        <v>0.64890480202190393</v>
      </c>
      <c r="E22" s="126">
        <f t="shared" si="1"/>
        <v>1.0139137531592248</v>
      </c>
      <c r="F22" s="32">
        <v>4610</v>
      </c>
      <c r="G22" s="44">
        <v>3117</v>
      </c>
      <c r="H22" s="129">
        <f t="shared" si="2"/>
        <v>0.67613882863340569</v>
      </c>
      <c r="I22" s="126">
        <f t="shared" si="3"/>
        <v>1.0016871535309713</v>
      </c>
      <c r="J22" s="61">
        <v>11960</v>
      </c>
      <c r="K22" s="133">
        <f t="shared" si="4"/>
        <v>1.2204081632653061</v>
      </c>
    </row>
    <row r="23" spans="1:12" s="3" customFormat="1" ht="17.25" customHeight="1" thickBot="1" x14ac:dyDescent="0.25">
      <c r="A23" s="18" t="s">
        <v>57</v>
      </c>
      <c r="B23" s="19">
        <v>8097</v>
      </c>
      <c r="C23" s="34">
        <v>5141</v>
      </c>
      <c r="D23" s="127">
        <f t="shared" si="0"/>
        <v>0.63492651599357786</v>
      </c>
      <c r="E23" s="126">
        <f t="shared" si="1"/>
        <v>0.99207268123996539</v>
      </c>
      <c r="F23" s="34">
        <v>7771</v>
      </c>
      <c r="G23" s="70">
        <v>5291</v>
      </c>
      <c r="H23" s="130">
        <f t="shared" si="2"/>
        <v>0.68086475357096898</v>
      </c>
      <c r="I23" s="126">
        <f t="shared" si="3"/>
        <v>1.0086885238088428</v>
      </c>
      <c r="J23" s="95">
        <v>13367.24</v>
      </c>
      <c r="K23" s="133">
        <f t="shared" si="4"/>
        <v>1.3640040816326531</v>
      </c>
      <c r="L23" s="56"/>
    </row>
    <row r="24" spans="1:12" s="7" customFormat="1" ht="17.25" customHeight="1" thickBot="1" x14ac:dyDescent="0.25">
      <c r="A24" s="21" t="s">
        <v>79</v>
      </c>
      <c r="B24" s="22">
        <v>117135</v>
      </c>
      <c r="C24" s="42">
        <v>74151</v>
      </c>
      <c r="D24" s="128">
        <f t="shared" si="0"/>
        <v>0.6330388013830196</v>
      </c>
      <c r="E24" s="132">
        <f>D24/0.64</f>
        <v>0.98912312716096806</v>
      </c>
      <c r="F24" s="35">
        <v>112380</v>
      </c>
      <c r="G24" s="42">
        <v>74200</v>
      </c>
      <c r="H24" s="128">
        <f t="shared" si="2"/>
        <v>0.66025983271044675</v>
      </c>
      <c r="I24" s="132">
        <f>H24/0.675</f>
        <v>0.9781627151265877</v>
      </c>
      <c r="J24" s="103">
        <v>11008</v>
      </c>
      <c r="K24" s="134">
        <f>(J24/9800)</f>
        <v>1.1232653061224489</v>
      </c>
      <c r="L24" s="57"/>
    </row>
    <row r="25" spans="1:12" s="7" customFormat="1" ht="17.25" customHeight="1" x14ac:dyDescent="0.2">
      <c r="A25" s="173" t="s">
        <v>91</v>
      </c>
      <c r="B25" s="174"/>
      <c r="C25" s="174"/>
      <c r="D25" s="174"/>
      <c r="E25" s="174"/>
      <c r="F25" s="174"/>
      <c r="G25" s="174"/>
      <c r="H25" s="174"/>
      <c r="I25" s="175"/>
      <c r="J25" s="174"/>
      <c r="K25" s="176"/>
    </row>
    <row r="26" spans="1:12" s="5" customFormat="1" ht="122.25" customHeight="1" thickBot="1" x14ac:dyDescent="0.25">
      <c r="A26" s="170" t="s">
        <v>80</v>
      </c>
      <c r="B26" s="171"/>
      <c r="C26" s="171"/>
      <c r="D26" s="171"/>
      <c r="E26" s="171"/>
      <c r="F26" s="171"/>
      <c r="G26" s="171"/>
      <c r="H26" s="171"/>
      <c r="I26" s="171"/>
      <c r="J26" s="171"/>
      <c r="K26" s="172"/>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J6" sqref="J6:J22"/>
    </sheetView>
  </sheetViews>
  <sheetFormatPr defaultColWidth="9.140625" defaultRowHeight="12.75" x14ac:dyDescent="0.2"/>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x14ac:dyDescent="0.2">
      <c r="A1" s="162" t="str">
        <f>'1- Populations in Cohort'!A1:N1</f>
        <v xml:space="preserve">TAB 10 - LABOR EXCHANGE PERFORMANCE SUMMARY </v>
      </c>
      <c r="B1" s="163"/>
      <c r="C1" s="163"/>
      <c r="D1" s="163"/>
      <c r="E1" s="163"/>
      <c r="F1" s="163"/>
      <c r="G1" s="163"/>
      <c r="H1" s="163"/>
      <c r="I1" s="163"/>
      <c r="J1" s="163"/>
      <c r="K1" s="164"/>
      <c r="L1" s="6"/>
      <c r="M1" s="6"/>
      <c r="N1" s="6"/>
    </row>
    <row r="2" spans="1:14" s="1" customFormat="1" ht="18.75" customHeight="1" x14ac:dyDescent="0.2">
      <c r="A2" s="150" t="str">
        <f>'1- Populations in Cohort'!A2:N2</f>
        <v>FY26 QUARTER ENDING MARCH 31, 2026</v>
      </c>
      <c r="B2" s="165"/>
      <c r="C2" s="165"/>
      <c r="D2" s="165"/>
      <c r="E2" s="165"/>
      <c r="F2" s="165"/>
      <c r="G2" s="165"/>
      <c r="H2" s="165"/>
      <c r="I2" s="165"/>
      <c r="J2" s="165"/>
      <c r="K2" s="166"/>
      <c r="L2" s="6"/>
      <c r="M2" s="6"/>
      <c r="N2" s="6"/>
    </row>
    <row r="3" spans="1:14" s="1" customFormat="1" ht="18.75" customHeight="1" thickBot="1" x14ac:dyDescent="0.25">
      <c r="A3" s="150" t="s">
        <v>81</v>
      </c>
      <c r="B3" s="165"/>
      <c r="C3" s="165"/>
      <c r="D3" s="165"/>
      <c r="E3" s="165"/>
      <c r="F3" s="165"/>
      <c r="G3" s="165"/>
      <c r="H3" s="165"/>
      <c r="I3" s="165"/>
      <c r="J3" s="165"/>
      <c r="K3" s="166"/>
      <c r="L3" s="6"/>
      <c r="M3" s="6"/>
      <c r="N3" s="6"/>
    </row>
    <row r="4" spans="1:14" s="1" customFormat="1" x14ac:dyDescent="0.2">
      <c r="A4" s="45" t="s">
        <v>14</v>
      </c>
      <c r="B4" s="53" t="s">
        <v>15</v>
      </c>
      <c r="C4" s="46" t="s">
        <v>16</v>
      </c>
      <c r="D4" s="46" t="s">
        <v>17</v>
      </c>
      <c r="E4" s="47" t="s">
        <v>18</v>
      </c>
      <c r="F4" s="54" t="s">
        <v>60</v>
      </c>
      <c r="G4" s="46" t="s">
        <v>20</v>
      </c>
      <c r="H4" s="46" t="s">
        <v>61</v>
      </c>
      <c r="I4" s="47" t="s">
        <v>22</v>
      </c>
      <c r="J4" s="52" t="s">
        <v>62</v>
      </c>
      <c r="K4" s="58" t="s">
        <v>24</v>
      </c>
    </row>
    <row r="5" spans="1:14" s="3" customFormat="1" ht="39" thickBot="1" x14ac:dyDescent="0.25">
      <c r="A5" s="118" t="s">
        <v>63</v>
      </c>
      <c r="B5" s="119" t="s">
        <v>64</v>
      </c>
      <c r="C5" s="121" t="s">
        <v>65</v>
      </c>
      <c r="D5" s="120" t="s">
        <v>66</v>
      </c>
      <c r="E5" s="116" t="s">
        <v>67</v>
      </c>
      <c r="F5" s="37" t="s">
        <v>68</v>
      </c>
      <c r="G5" s="121" t="s">
        <v>69</v>
      </c>
      <c r="H5" s="120" t="s">
        <v>70</v>
      </c>
      <c r="I5" s="116" t="s">
        <v>67</v>
      </c>
      <c r="J5" s="122" t="s">
        <v>71</v>
      </c>
      <c r="K5" s="59" t="s">
        <v>67</v>
      </c>
    </row>
    <row r="6" spans="1:14" s="3" customFormat="1" ht="17.25" customHeight="1" x14ac:dyDescent="0.2">
      <c r="A6" s="38" t="s">
        <v>42</v>
      </c>
      <c r="B6" s="106">
        <v>1585</v>
      </c>
      <c r="C6" s="107">
        <v>1095</v>
      </c>
      <c r="D6" s="135">
        <f>+C6/B6</f>
        <v>0.69085173501577291</v>
      </c>
      <c r="E6" s="136">
        <f>D6/0.64</f>
        <v>1.0794558359621451</v>
      </c>
      <c r="F6" s="107">
        <v>1481</v>
      </c>
      <c r="G6" s="43">
        <v>1045</v>
      </c>
      <c r="H6" s="137">
        <f t="shared" ref="H6:H22" si="0">+G6/F6</f>
        <v>0.7056043214044565</v>
      </c>
      <c r="I6" s="136">
        <f>H6/0.675</f>
        <v>1.0453397354140095</v>
      </c>
      <c r="J6" s="108">
        <v>10689.74</v>
      </c>
      <c r="K6" s="138">
        <f>(J6/9800)</f>
        <v>1.0907897959183672</v>
      </c>
    </row>
    <row r="7" spans="1:14" s="3" customFormat="1" ht="17.25" customHeight="1" x14ac:dyDescent="0.2">
      <c r="A7" s="17" t="s">
        <v>43</v>
      </c>
      <c r="B7" s="15">
        <v>6350</v>
      </c>
      <c r="C7" s="32">
        <v>4130</v>
      </c>
      <c r="D7" s="125">
        <f t="shared" ref="D7:D22" si="1">+C7/B7</f>
        <v>0.65039370078740155</v>
      </c>
      <c r="E7" s="126">
        <f>D7/0.64</f>
        <v>1.0162401574803148</v>
      </c>
      <c r="F7" s="32">
        <v>6321</v>
      </c>
      <c r="G7" s="44">
        <v>4529</v>
      </c>
      <c r="H7" s="129">
        <f t="shared" si="0"/>
        <v>0.71650055370985599</v>
      </c>
      <c r="I7" s="126">
        <f>H7/0.675</f>
        <v>1.0614823017923791</v>
      </c>
      <c r="J7" s="61">
        <v>14546.12</v>
      </c>
      <c r="K7" s="133">
        <f>(J7/9800)</f>
        <v>1.4842979591836736</v>
      </c>
    </row>
    <row r="8" spans="1:14" s="3" customFormat="1" ht="17.25" customHeight="1" x14ac:dyDescent="0.2">
      <c r="A8" s="17" t="s">
        <v>44</v>
      </c>
      <c r="B8" s="15">
        <v>5013</v>
      </c>
      <c r="C8" s="32">
        <v>3387</v>
      </c>
      <c r="D8" s="125">
        <f t="shared" si="1"/>
        <v>0.67564332734889287</v>
      </c>
      <c r="E8" s="126">
        <f t="shared" ref="E8:E21" si="2">D8/0.64</f>
        <v>1.0556926989826452</v>
      </c>
      <c r="F8" s="32">
        <v>4872</v>
      </c>
      <c r="G8" s="44">
        <v>3509</v>
      </c>
      <c r="H8" s="129">
        <f t="shared" si="0"/>
        <v>0.72023809523809523</v>
      </c>
      <c r="I8" s="126">
        <f t="shared" ref="I8:I21" si="3">H8/0.675</f>
        <v>1.0670194003527336</v>
      </c>
      <c r="J8" s="61">
        <v>11893.5</v>
      </c>
      <c r="K8" s="133">
        <f t="shared" ref="K8:K21" si="4">(J8/9800)</f>
        <v>1.2136224489795919</v>
      </c>
    </row>
    <row r="9" spans="1:14" s="3" customFormat="1" ht="17.25" customHeight="1" x14ac:dyDescent="0.2">
      <c r="A9" s="17" t="s">
        <v>45</v>
      </c>
      <c r="B9" s="15">
        <v>3955</v>
      </c>
      <c r="C9" s="32">
        <v>2621</v>
      </c>
      <c r="D9" s="125">
        <f t="shared" si="1"/>
        <v>0.66270543615676358</v>
      </c>
      <c r="E9" s="126">
        <f t="shared" si="2"/>
        <v>1.0354772439949431</v>
      </c>
      <c r="F9" s="32">
        <v>3877</v>
      </c>
      <c r="G9" s="44">
        <v>2742</v>
      </c>
      <c r="H9" s="129">
        <f t="shared" si="0"/>
        <v>0.70724787206603046</v>
      </c>
      <c r="I9" s="126">
        <f t="shared" si="3"/>
        <v>1.047774625283008</v>
      </c>
      <c r="J9" s="61">
        <v>13349.28</v>
      </c>
      <c r="K9" s="133">
        <f t="shared" si="4"/>
        <v>1.3621714285714286</v>
      </c>
    </row>
    <row r="10" spans="1:14" s="3" customFormat="1" ht="17.25" customHeight="1" x14ac:dyDescent="0.2">
      <c r="A10" s="17" t="s">
        <v>72</v>
      </c>
      <c r="B10" s="15">
        <v>1579</v>
      </c>
      <c r="C10" s="32">
        <v>1072</v>
      </c>
      <c r="D10" s="125">
        <f t="shared" si="1"/>
        <v>0.67891070297656742</v>
      </c>
      <c r="E10" s="126">
        <f t="shared" si="2"/>
        <v>1.0607979734008866</v>
      </c>
      <c r="F10" s="32">
        <v>1578</v>
      </c>
      <c r="G10" s="44">
        <v>1044</v>
      </c>
      <c r="H10" s="129">
        <f t="shared" si="0"/>
        <v>0.66159695817490494</v>
      </c>
      <c r="I10" s="126">
        <f t="shared" si="3"/>
        <v>0.98014364174059987</v>
      </c>
      <c r="J10" s="61">
        <v>12427.31</v>
      </c>
      <c r="K10" s="133">
        <f t="shared" si="4"/>
        <v>1.2680928571428571</v>
      </c>
    </row>
    <row r="11" spans="1:14" s="3" customFormat="1" ht="17.25" customHeight="1" x14ac:dyDescent="0.2">
      <c r="A11" s="17" t="s">
        <v>47</v>
      </c>
      <c r="B11" s="15">
        <v>5570</v>
      </c>
      <c r="C11" s="32">
        <v>3701</v>
      </c>
      <c r="D11" s="125">
        <f t="shared" si="1"/>
        <v>0.6644524236983842</v>
      </c>
      <c r="E11" s="126">
        <f t="shared" si="2"/>
        <v>1.0382069120287254</v>
      </c>
      <c r="F11" s="32">
        <v>5447</v>
      </c>
      <c r="G11" s="44">
        <v>3877</v>
      </c>
      <c r="H11" s="129">
        <f t="shared" si="0"/>
        <v>0.71176794565816048</v>
      </c>
      <c r="I11" s="126">
        <f t="shared" si="3"/>
        <v>1.0544710306046821</v>
      </c>
      <c r="J11" s="61">
        <v>12820</v>
      </c>
      <c r="K11" s="133">
        <f t="shared" si="4"/>
        <v>1.3081632653061224</v>
      </c>
    </row>
    <row r="12" spans="1:14" s="3" customFormat="1" ht="17.25" customHeight="1" x14ac:dyDescent="0.2">
      <c r="A12" s="14" t="s">
        <v>73</v>
      </c>
      <c r="B12" s="15">
        <v>1537</v>
      </c>
      <c r="C12" s="32">
        <v>1078</v>
      </c>
      <c r="D12" s="125">
        <f t="shared" si="1"/>
        <v>0.70136629798308392</v>
      </c>
      <c r="E12" s="126">
        <f t="shared" si="2"/>
        <v>1.0958848405985686</v>
      </c>
      <c r="F12" s="32">
        <v>1498</v>
      </c>
      <c r="G12" s="44">
        <v>1019</v>
      </c>
      <c r="H12" s="129">
        <f t="shared" si="0"/>
        <v>0.68024032042723637</v>
      </c>
      <c r="I12" s="126">
        <f t="shared" si="3"/>
        <v>1.0077634376699798</v>
      </c>
      <c r="J12" s="61">
        <v>11441.475</v>
      </c>
      <c r="K12" s="133">
        <f t="shared" si="4"/>
        <v>1.167497448979592</v>
      </c>
    </row>
    <row r="13" spans="1:14" s="3" customFormat="1" ht="17.25" customHeight="1" x14ac:dyDescent="0.2">
      <c r="A13" s="17" t="s">
        <v>74</v>
      </c>
      <c r="B13" s="15">
        <v>3960</v>
      </c>
      <c r="C13" s="32">
        <v>2715</v>
      </c>
      <c r="D13" s="125">
        <f t="shared" si="1"/>
        <v>0.68560606060606055</v>
      </c>
      <c r="E13" s="126">
        <f t="shared" si="2"/>
        <v>1.0712594696969695</v>
      </c>
      <c r="F13" s="32">
        <v>3851</v>
      </c>
      <c r="G13" s="44">
        <v>2750</v>
      </c>
      <c r="H13" s="129">
        <f t="shared" si="0"/>
        <v>0.714100233705531</v>
      </c>
      <c r="I13" s="126">
        <f t="shared" si="3"/>
        <v>1.0579262721563421</v>
      </c>
      <c r="J13" s="61">
        <v>13663.25</v>
      </c>
      <c r="K13" s="133">
        <f t="shared" si="4"/>
        <v>1.3942091836734694</v>
      </c>
    </row>
    <row r="14" spans="1:14" s="3" customFormat="1" ht="17.25" customHeight="1" x14ac:dyDescent="0.2">
      <c r="A14" s="17" t="s">
        <v>75</v>
      </c>
      <c r="B14" s="15">
        <v>1943</v>
      </c>
      <c r="C14" s="32">
        <v>1310</v>
      </c>
      <c r="D14" s="125">
        <f t="shared" si="1"/>
        <v>0.67421513124034993</v>
      </c>
      <c r="E14" s="126">
        <f t="shared" si="2"/>
        <v>1.0534611425630467</v>
      </c>
      <c r="F14" s="32">
        <v>1866</v>
      </c>
      <c r="G14" s="44">
        <v>1291</v>
      </c>
      <c r="H14" s="129">
        <f t="shared" si="0"/>
        <v>0.69185423365487675</v>
      </c>
      <c r="I14" s="126">
        <f t="shared" si="3"/>
        <v>1.0249692350442619</v>
      </c>
      <c r="J14" s="61">
        <v>10523.084999999999</v>
      </c>
      <c r="K14" s="133">
        <f t="shared" si="4"/>
        <v>1.0737841836734694</v>
      </c>
    </row>
    <row r="15" spans="1:14" s="3" customFormat="1" ht="17.25" customHeight="1" x14ac:dyDescent="0.2">
      <c r="A15" s="17" t="s">
        <v>51</v>
      </c>
      <c r="B15" s="15">
        <v>6389</v>
      </c>
      <c r="C15" s="32">
        <v>4416</v>
      </c>
      <c r="D15" s="125">
        <f t="shared" si="1"/>
        <v>0.69118797933948972</v>
      </c>
      <c r="E15" s="126">
        <f t="shared" si="2"/>
        <v>1.0799812177179526</v>
      </c>
      <c r="F15" s="32">
        <v>6172</v>
      </c>
      <c r="G15" s="44">
        <v>4448</v>
      </c>
      <c r="H15" s="129">
        <f t="shared" si="0"/>
        <v>0.72067401166558653</v>
      </c>
      <c r="I15" s="126">
        <f t="shared" si="3"/>
        <v>1.0676652024675355</v>
      </c>
      <c r="J15" s="61">
        <v>9652.19</v>
      </c>
      <c r="K15" s="133">
        <f t="shared" si="4"/>
        <v>0.98491734693877553</v>
      </c>
    </row>
    <row r="16" spans="1:14" s="3" customFormat="1" ht="17.25" customHeight="1" x14ac:dyDescent="0.2">
      <c r="A16" s="17" t="s">
        <v>76</v>
      </c>
      <c r="B16" s="15">
        <v>4872</v>
      </c>
      <c r="C16" s="32">
        <v>3318</v>
      </c>
      <c r="D16" s="125">
        <f t="shared" si="1"/>
        <v>0.68103448275862066</v>
      </c>
      <c r="E16" s="126">
        <f t="shared" si="2"/>
        <v>1.0641163793103448</v>
      </c>
      <c r="F16" s="32">
        <v>5064</v>
      </c>
      <c r="G16" s="44">
        <v>3678</v>
      </c>
      <c r="H16" s="129">
        <f t="shared" si="0"/>
        <v>0.726303317535545</v>
      </c>
      <c r="I16" s="126">
        <f t="shared" si="3"/>
        <v>1.076004914867474</v>
      </c>
      <c r="J16" s="61">
        <v>12543.014999999999</v>
      </c>
      <c r="K16" s="133">
        <f t="shared" si="4"/>
        <v>1.2798994897959184</v>
      </c>
    </row>
    <row r="17" spans="1:12" s="3" customFormat="1" ht="17.25" customHeight="1" x14ac:dyDescent="0.2">
      <c r="A17" s="17" t="s">
        <v>53</v>
      </c>
      <c r="B17" s="15">
        <v>7898</v>
      </c>
      <c r="C17" s="32">
        <v>5020</v>
      </c>
      <c r="D17" s="125">
        <f t="shared" si="1"/>
        <v>0.63560395036718154</v>
      </c>
      <c r="E17" s="126">
        <f t="shared" si="2"/>
        <v>0.99313117244872118</v>
      </c>
      <c r="F17" s="32">
        <v>7822</v>
      </c>
      <c r="G17" s="44">
        <v>5407</v>
      </c>
      <c r="H17" s="129">
        <f t="shared" si="0"/>
        <v>0.69125543339299411</v>
      </c>
      <c r="I17" s="126">
        <f t="shared" si="3"/>
        <v>1.0240821235451765</v>
      </c>
      <c r="J17" s="61">
        <v>18127.364999999998</v>
      </c>
      <c r="K17" s="133">
        <f t="shared" si="4"/>
        <v>1.8497311224489794</v>
      </c>
    </row>
    <row r="18" spans="1:12" s="3" customFormat="1" ht="17.25" customHeight="1" x14ac:dyDescent="0.2">
      <c r="A18" s="17" t="s">
        <v>77</v>
      </c>
      <c r="B18" s="15">
        <v>7155</v>
      </c>
      <c r="C18" s="32">
        <v>4535</v>
      </c>
      <c r="D18" s="125">
        <f t="shared" si="1"/>
        <v>0.63382250174703003</v>
      </c>
      <c r="E18" s="126">
        <f t="shared" si="2"/>
        <v>0.99034765897973442</v>
      </c>
      <c r="F18" s="32">
        <v>6769</v>
      </c>
      <c r="G18" s="44">
        <v>4587</v>
      </c>
      <c r="H18" s="129">
        <f t="shared" si="0"/>
        <v>0.67764810163982858</v>
      </c>
      <c r="I18" s="126">
        <f t="shared" si="3"/>
        <v>1.0039231135404867</v>
      </c>
      <c r="J18" s="61">
        <v>19680</v>
      </c>
      <c r="K18" s="133">
        <f t="shared" si="4"/>
        <v>2.0081632653061225</v>
      </c>
    </row>
    <row r="19" spans="1:12" s="3" customFormat="1" ht="17.25" customHeight="1" x14ac:dyDescent="0.2">
      <c r="A19" s="17" t="s">
        <v>78</v>
      </c>
      <c r="B19" s="15">
        <v>2782</v>
      </c>
      <c r="C19" s="32">
        <v>1851</v>
      </c>
      <c r="D19" s="125">
        <f t="shared" si="1"/>
        <v>0.66534867002156717</v>
      </c>
      <c r="E19" s="126">
        <f t="shared" si="2"/>
        <v>1.0396072969086987</v>
      </c>
      <c r="F19" s="32">
        <v>2814</v>
      </c>
      <c r="G19" s="44">
        <v>1979</v>
      </c>
      <c r="H19" s="129">
        <f t="shared" si="0"/>
        <v>0.7032693674484719</v>
      </c>
      <c r="I19" s="126">
        <f t="shared" si="3"/>
        <v>1.0418805443681065</v>
      </c>
      <c r="J19" s="61">
        <v>13040.7</v>
      </c>
      <c r="K19" s="133">
        <f t="shared" si="4"/>
        <v>1.3306836734693879</v>
      </c>
    </row>
    <row r="20" spans="1:12" s="3" customFormat="1" ht="17.25" customHeight="1" x14ac:dyDescent="0.2">
      <c r="A20" s="17" t="s">
        <v>56</v>
      </c>
      <c r="B20" s="15">
        <v>3088</v>
      </c>
      <c r="C20" s="32">
        <v>1997</v>
      </c>
      <c r="D20" s="125">
        <f t="shared" si="1"/>
        <v>0.64669689119170981</v>
      </c>
      <c r="E20" s="126">
        <f t="shared" si="2"/>
        <v>1.0104638924870466</v>
      </c>
      <c r="F20" s="32">
        <v>3070</v>
      </c>
      <c r="G20" s="44">
        <v>2129</v>
      </c>
      <c r="H20" s="129">
        <f t="shared" si="0"/>
        <v>0.69348534201954393</v>
      </c>
      <c r="I20" s="126">
        <f t="shared" si="3"/>
        <v>1.0273856918808058</v>
      </c>
      <c r="J20" s="61">
        <v>14006.09</v>
      </c>
      <c r="K20" s="133">
        <f t="shared" si="4"/>
        <v>1.4291928571428572</v>
      </c>
    </row>
    <row r="21" spans="1:12" s="3" customFormat="1" ht="17.25" customHeight="1" thickBot="1" x14ac:dyDescent="0.25">
      <c r="A21" s="18" t="s">
        <v>57</v>
      </c>
      <c r="B21" s="19">
        <v>6023</v>
      </c>
      <c r="C21" s="34">
        <v>3935</v>
      </c>
      <c r="D21" s="127">
        <f t="shared" si="1"/>
        <v>0.65332890586086667</v>
      </c>
      <c r="E21" s="126">
        <f t="shared" si="2"/>
        <v>1.0208264154076041</v>
      </c>
      <c r="F21" s="34">
        <v>5711</v>
      </c>
      <c r="G21" s="70">
        <v>4030</v>
      </c>
      <c r="H21" s="129">
        <f t="shared" si="0"/>
        <v>0.70565575205743303</v>
      </c>
      <c r="I21" s="126">
        <f t="shared" si="3"/>
        <v>1.0454159289739748</v>
      </c>
      <c r="J21" s="95">
        <v>15600</v>
      </c>
      <c r="K21" s="133">
        <f t="shared" si="4"/>
        <v>1.5918367346938775</v>
      </c>
      <c r="L21" s="56"/>
    </row>
    <row r="22" spans="1:12" s="7" customFormat="1" ht="17.25" customHeight="1" thickBot="1" x14ac:dyDescent="0.25">
      <c r="A22" s="21" t="s">
        <v>79</v>
      </c>
      <c r="B22" s="22">
        <v>69699</v>
      </c>
      <c r="C22" s="42">
        <v>46181</v>
      </c>
      <c r="D22" s="128">
        <f t="shared" si="1"/>
        <v>0.66257765534656166</v>
      </c>
      <c r="E22" s="132">
        <f>D22/0.64</f>
        <v>1.0352775864790025</v>
      </c>
      <c r="F22" s="102">
        <v>68213</v>
      </c>
      <c r="G22" s="42">
        <v>48064</v>
      </c>
      <c r="H22" s="128">
        <f t="shared" si="0"/>
        <v>0.70461642208963104</v>
      </c>
      <c r="I22" s="132">
        <f>H22/0.675</f>
        <v>1.0438761808735275</v>
      </c>
      <c r="J22" s="103">
        <v>13503.3</v>
      </c>
      <c r="K22" s="134">
        <f>(J22/9800)</f>
        <v>1.3778877551020408</v>
      </c>
      <c r="L22" s="57"/>
    </row>
    <row r="23" spans="1:12" s="7" customFormat="1" ht="17.25" customHeight="1" x14ac:dyDescent="0.2">
      <c r="A23" s="173" t="str">
        <f>'2 - Job Seeker'!A25:K25</f>
        <v>*State Labor Exchange Goals:   Q2 EE Rate = 64%    Q4 EE Rate = 67.5%    Median Earnings = $9800</v>
      </c>
      <c r="B23" s="174"/>
      <c r="C23" s="174"/>
      <c r="D23" s="174"/>
      <c r="E23" s="174"/>
      <c r="F23" s="174"/>
      <c r="G23" s="174"/>
      <c r="H23" s="174"/>
      <c r="I23" s="174"/>
      <c r="J23" s="174"/>
      <c r="K23" s="189"/>
    </row>
    <row r="24" spans="1:12" s="5" customFormat="1" ht="122.25"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topLeftCell="B1" zoomScaleNormal="100" workbookViewId="0">
      <selection activeCell="M23" sqref="M23"/>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FY26 QUARTER ENDING MARCH 31, 2026</v>
      </c>
      <c r="B2" s="194"/>
      <c r="C2" s="194"/>
      <c r="D2" s="194"/>
      <c r="E2" s="194"/>
      <c r="F2" s="194"/>
      <c r="G2" s="194"/>
      <c r="H2" s="194"/>
      <c r="I2" s="194"/>
      <c r="J2" s="194"/>
      <c r="K2" s="195"/>
    </row>
    <row r="3" spans="1:13" s="96" customFormat="1" ht="20.100000000000001" customHeight="1" thickBot="1" x14ac:dyDescent="0.25">
      <c r="A3" s="196" t="s">
        <v>82</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113</v>
      </c>
      <c r="C6" s="107">
        <v>68</v>
      </c>
      <c r="D6" s="135">
        <f>+C6/B6</f>
        <v>0.60176991150442483</v>
      </c>
      <c r="E6" s="136">
        <f>D6/0.63</f>
        <v>0.95519033572130929</v>
      </c>
      <c r="F6" s="107">
        <v>92</v>
      </c>
      <c r="G6" s="43">
        <v>52</v>
      </c>
      <c r="H6" s="137">
        <f>+G6/F6</f>
        <v>0.56521739130434778</v>
      </c>
      <c r="I6" s="136">
        <f>H6/0.63</f>
        <v>0.89717046238785358</v>
      </c>
      <c r="J6" s="108">
        <v>10265.25</v>
      </c>
      <c r="K6" s="138">
        <f>(J6/9500)</f>
        <v>1.0805526315789473</v>
      </c>
    </row>
    <row r="7" spans="1:13" s="97" customFormat="1" ht="16.5" customHeight="1" x14ac:dyDescent="0.2">
      <c r="A7" s="17" t="s">
        <v>43</v>
      </c>
      <c r="B7" s="15">
        <v>233</v>
      </c>
      <c r="C7" s="32">
        <v>119</v>
      </c>
      <c r="D7" s="125">
        <f t="shared" ref="D7:D22" si="0">+C7/B7</f>
        <v>0.51072961373390557</v>
      </c>
      <c r="E7" s="126">
        <f>D7/0.63</f>
        <v>0.81068192656175486</v>
      </c>
      <c r="F7" s="32">
        <v>201</v>
      </c>
      <c r="G7" s="44">
        <v>109</v>
      </c>
      <c r="H7" s="129">
        <f t="shared" ref="H7:H22" si="1">+G7/F7</f>
        <v>0.54228855721393032</v>
      </c>
      <c r="I7" s="126">
        <f>H7/0.63</f>
        <v>0.86077548764115919</v>
      </c>
      <c r="J7" s="61">
        <v>11074.24</v>
      </c>
      <c r="K7" s="133">
        <f>(J7/9500)</f>
        <v>1.1657094736842104</v>
      </c>
    </row>
    <row r="8" spans="1:13" s="97" customFormat="1" ht="16.5" customHeight="1" x14ac:dyDescent="0.2">
      <c r="A8" s="17" t="s">
        <v>44</v>
      </c>
      <c r="B8" s="15">
        <v>269</v>
      </c>
      <c r="C8" s="32">
        <v>174</v>
      </c>
      <c r="D8" s="125">
        <f t="shared" si="0"/>
        <v>0.64684014869888473</v>
      </c>
      <c r="E8" s="126">
        <f t="shared" ref="E8:E20" si="2">D8/0.63</f>
        <v>1.0267303947601345</v>
      </c>
      <c r="F8" s="32">
        <v>257</v>
      </c>
      <c r="G8" s="44">
        <v>154</v>
      </c>
      <c r="H8" s="129">
        <f t="shared" si="1"/>
        <v>0.59922178988326846</v>
      </c>
      <c r="I8" s="126">
        <f t="shared" ref="I8:I20" si="3">H8/0.63</f>
        <v>0.95114569822741024</v>
      </c>
      <c r="J8" s="61">
        <v>11356.67</v>
      </c>
      <c r="K8" s="133">
        <f t="shared" ref="K8:K20" si="4">(J8/9500)</f>
        <v>1.195438947368421</v>
      </c>
    </row>
    <row r="9" spans="1:13" s="97" customFormat="1" ht="16.5" customHeight="1" x14ac:dyDescent="0.2">
      <c r="A9" s="17" t="s">
        <v>45</v>
      </c>
      <c r="B9" s="15">
        <v>167</v>
      </c>
      <c r="C9" s="32">
        <v>103</v>
      </c>
      <c r="D9" s="125">
        <f t="shared" si="0"/>
        <v>0.61676646706586824</v>
      </c>
      <c r="E9" s="126">
        <f t="shared" si="2"/>
        <v>0.97899439216804485</v>
      </c>
      <c r="F9" s="32">
        <v>160</v>
      </c>
      <c r="G9" s="44">
        <v>96</v>
      </c>
      <c r="H9" s="129">
        <f t="shared" si="1"/>
        <v>0.6</v>
      </c>
      <c r="I9" s="126">
        <f t="shared" si="3"/>
        <v>0.95238095238095233</v>
      </c>
      <c r="J9" s="61">
        <v>13455</v>
      </c>
      <c r="K9" s="133">
        <f t="shared" si="4"/>
        <v>1.4163157894736842</v>
      </c>
    </row>
    <row r="10" spans="1:13" s="97" customFormat="1" ht="16.5" customHeight="1" x14ac:dyDescent="0.2">
      <c r="A10" s="17" t="s">
        <v>72</v>
      </c>
      <c r="B10" s="15">
        <v>120</v>
      </c>
      <c r="C10" s="32">
        <v>61</v>
      </c>
      <c r="D10" s="125">
        <f>IF(B10&gt;0,C10/B10,0)</f>
        <v>0.5083333333333333</v>
      </c>
      <c r="E10" s="126">
        <f t="shared" si="2"/>
        <v>0.80687830687830686</v>
      </c>
      <c r="F10" s="32">
        <v>145</v>
      </c>
      <c r="G10" s="44">
        <v>65</v>
      </c>
      <c r="H10" s="129">
        <f t="shared" si="1"/>
        <v>0.44827586206896552</v>
      </c>
      <c r="I10" s="126">
        <f t="shared" si="3"/>
        <v>0.71154898741105643</v>
      </c>
      <c r="J10" s="61">
        <v>9652.5</v>
      </c>
      <c r="K10" s="133">
        <f t="shared" si="4"/>
        <v>1.0160526315789473</v>
      </c>
    </row>
    <row r="11" spans="1:13" s="97" customFormat="1" ht="16.5" customHeight="1" x14ac:dyDescent="0.2">
      <c r="A11" s="17" t="s">
        <v>47</v>
      </c>
      <c r="B11" s="15">
        <v>342</v>
      </c>
      <c r="C11" s="32">
        <v>197</v>
      </c>
      <c r="D11" s="125">
        <f t="shared" si="0"/>
        <v>0.57602339181286555</v>
      </c>
      <c r="E11" s="126">
        <f t="shared" si="2"/>
        <v>0.91432284414740561</v>
      </c>
      <c r="F11" s="32">
        <v>302</v>
      </c>
      <c r="G11" s="44">
        <v>182</v>
      </c>
      <c r="H11" s="129">
        <f t="shared" si="1"/>
        <v>0.60264900662251653</v>
      </c>
      <c r="I11" s="126">
        <f t="shared" si="3"/>
        <v>0.95658572479764525</v>
      </c>
      <c r="J11" s="61">
        <v>12688</v>
      </c>
      <c r="K11" s="133">
        <f t="shared" si="4"/>
        <v>1.335578947368421</v>
      </c>
    </row>
    <row r="12" spans="1:13" s="97" customFormat="1" ht="16.5" customHeight="1" x14ac:dyDescent="0.2">
      <c r="A12" s="14" t="s">
        <v>73</v>
      </c>
      <c r="B12" s="15">
        <v>101</v>
      </c>
      <c r="C12" s="32">
        <v>55</v>
      </c>
      <c r="D12" s="125">
        <f t="shared" si="0"/>
        <v>0.54455445544554459</v>
      </c>
      <c r="E12" s="126">
        <f t="shared" si="2"/>
        <v>0.86437215150086444</v>
      </c>
      <c r="F12" s="32">
        <v>101</v>
      </c>
      <c r="G12" s="44">
        <v>56</v>
      </c>
      <c r="H12" s="129">
        <f t="shared" si="1"/>
        <v>0.5544554455445545</v>
      </c>
      <c r="I12" s="126">
        <f t="shared" si="3"/>
        <v>0.88008800880088012</v>
      </c>
      <c r="J12" s="61">
        <v>10282.41</v>
      </c>
      <c r="K12" s="133">
        <f t="shared" si="4"/>
        <v>1.082358947368421</v>
      </c>
    </row>
    <row r="13" spans="1:13" s="97" customFormat="1" ht="16.5" customHeight="1" x14ac:dyDescent="0.2">
      <c r="A13" s="17" t="s">
        <v>74</v>
      </c>
      <c r="B13" s="15">
        <v>197</v>
      </c>
      <c r="C13" s="32">
        <v>121</v>
      </c>
      <c r="D13" s="125">
        <f t="shared" si="0"/>
        <v>0.6142131979695431</v>
      </c>
      <c r="E13" s="126">
        <f t="shared" si="2"/>
        <v>0.97494158407863984</v>
      </c>
      <c r="F13" s="32">
        <v>186</v>
      </c>
      <c r="G13" s="44">
        <v>113</v>
      </c>
      <c r="H13" s="129">
        <f t="shared" si="1"/>
        <v>0.60752688172043012</v>
      </c>
      <c r="I13" s="126">
        <f t="shared" si="3"/>
        <v>0.96432838368322238</v>
      </c>
      <c r="J13" s="61">
        <v>14045.46</v>
      </c>
      <c r="K13" s="133">
        <f t="shared" si="4"/>
        <v>1.4784694736842103</v>
      </c>
    </row>
    <row r="14" spans="1:13" s="97" customFormat="1" ht="16.5" customHeight="1" x14ac:dyDescent="0.2">
      <c r="A14" s="17" t="s">
        <v>75</v>
      </c>
      <c r="B14" s="15">
        <v>163</v>
      </c>
      <c r="C14" s="32">
        <v>104</v>
      </c>
      <c r="D14" s="125">
        <f t="shared" si="0"/>
        <v>0.6380368098159509</v>
      </c>
      <c r="E14" s="126">
        <f t="shared" si="2"/>
        <v>1.0127568409776999</v>
      </c>
      <c r="F14" s="32">
        <v>163</v>
      </c>
      <c r="G14" s="44">
        <v>101</v>
      </c>
      <c r="H14" s="129">
        <f t="shared" si="1"/>
        <v>0.61963190184049077</v>
      </c>
      <c r="I14" s="126">
        <f t="shared" si="3"/>
        <v>0.98354270133411237</v>
      </c>
      <c r="J14" s="61">
        <v>10089.084999999999</v>
      </c>
      <c r="K14" s="133">
        <f t="shared" si="4"/>
        <v>1.0620089473684209</v>
      </c>
    </row>
    <row r="15" spans="1:13" s="97" customFormat="1" ht="16.5" customHeight="1" x14ac:dyDescent="0.2">
      <c r="A15" s="17" t="s">
        <v>51</v>
      </c>
      <c r="B15" s="15">
        <v>330</v>
      </c>
      <c r="C15" s="32">
        <v>181</v>
      </c>
      <c r="D15" s="125">
        <f t="shared" si="0"/>
        <v>0.54848484848484846</v>
      </c>
      <c r="E15" s="126">
        <f t="shared" si="2"/>
        <v>0.87061087061087061</v>
      </c>
      <c r="F15" s="32">
        <v>333</v>
      </c>
      <c r="G15" s="44">
        <v>193</v>
      </c>
      <c r="H15" s="129">
        <f t="shared" si="1"/>
        <v>0.57957957957957962</v>
      </c>
      <c r="I15" s="126">
        <f t="shared" si="3"/>
        <v>0.91996758663425338</v>
      </c>
      <c r="J15" s="61">
        <v>10149.799999999999</v>
      </c>
      <c r="K15" s="133">
        <f t="shared" si="4"/>
        <v>1.0684</v>
      </c>
    </row>
    <row r="16" spans="1:13" s="97" customFormat="1" ht="16.5" customHeight="1" x14ac:dyDescent="0.2">
      <c r="A16" s="17" t="s">
        <v>76</v>
      </c>
      <c r="B16" s="15">
        <v>177</v>
      </c>
      <c r="C16" s="32">
        <v>106</v>
      </c>
      <c r="D16" s="125">
        <f t="shared" si="0"/>
        <v>0.59887005649717517</v>
      </c>
      <c r="E16" s="126">
        <f t="shared" si="2"/>
        <v>0.95058739126535741</v>
      </c>
      <c r="F16" s="32">
        <v>206</v>
      </c>
      <c r="G16" s="44">
        <v>118</v>
      </c>
      <c r="H16" s="129">
        <f t="shared" si="1"/>
        <v>0.57281553398058249</v>
      </c>
      <c r="I16" s="126">
        <f t="shared" si="3"/>
        <v>0.90923100631838494</v>
      </c>
      <c r="J16" s="61">
        <v>14171.724999999999</v>
      </c>
      <c r="K16" s="133">
        <f t="shared" si="4"/>
        <v>1.4917605263157894</v>
      </c>
    </row>
    <row r="17" spans="1:12" s="97" customFormat="1" ht="16.5" customHeight="1" x14ac:dyDescent="0.2">
      <c r="A17" s="17" t="s">
        <v>53</v>
      </c>
      <c r="B17" s="15">
        <v>300</v>
      </c>
      <c r="C17" s="32">
        <v>161</v>
      </c>
      <c r="D17" s="125">
        <f t="shared" si="0"/>
        <v>0.53666666666666663</v>
      </c>
      <c r="E17" s="126">
        <f t="shared" si="2"/>
        <v>0.85185185185185175</v>
      </c>
      <c r="F17" s="32">
        <v>267</v>
      </c>
      <c r="G17" s="44">
        <v>138</v>
      </c>
      <c r="H17" s="129">
        <f t="shared" si="1"/>
        <v>0.5168539325842697</v>
      </c>
      <c r="I17" s="126">
        <f t="shared" si="3"/>
        <v>0.82040306759407888</v>
      </c>
      <c r="J17" s="61">
        <v>16439.12</v>
      </c>
      <c r="K17" s="133">
        <f t="shared" si="4"/>
        <v>1.7304336842105261</v>
      </c>
    </row>
    <row r="18" spans="1:12" s="97" customFormat="1" ht="16.5" customHeight="1" x14ac:dyDescent="0.2">
      <c r="A18" s="17" t="s">
        <v>77</v>
      </c>
      <c r="B18" s="15">
        <v>260</v>
      </c>
      <c r="C18" s="32">
        <v>153</v>
      </c>
      <c r="D18" s="125">
        <f>IF(B18&gt;0,C18/B18,0)</f>
        <v>0.58846153846153848</v>
      </c>
      <c r="E18" s="126">
        <f t="shared" si="2"/>
        <v>0.93406593406593408</v>
      </c>
      <c r="F18" s="32">
        <v>250</v>
      </c>
      <c r="G18" s="44">
        <v>155</v>
      </c>
      <c r="H18" s="129">
        <f t="shared" si="1"/>
        <v>0.62</v>
      </c>
      <c r="I18" s="126">
        <f t="shared" si="3"/>
        <v>0.98412698412698407</v>
      </c>
      <c r="J18" s="61">
        <v>15650.56</v>
      </c>
      <c r="K18" s="133">
        <f t="shared" si="4"/>
        <v>1.6474273684210525</v>
      </c>
    </row>
    <row r="19" spans="1:12" s="97" customFormat="1" ht="16.5" customHeight="1" x14ac:dyDescent="0.2">
      <c r="A19" s="17" t="s">
        <v>78</v>
      </c>
      <c r="B19" s="15">
        <v>157</v>
      </c>
      <c r="C19" s="32">
        <v>96</v>
      </c>
      <c r="D19" s="125">
        <f t="shared" si="0"/>
        <v>0.61146496815286622</v>
      </c>
      <c r="E19" s="126">
        <f t="shared" si="2"/>
        <v>0.97057931452835911</v>
      </c>
      <c r="F19" s="32">
        <v>167</v>
      </c>
      <c r="G19" s="44">
        <v>101</v>
      </c>
      <c r="H19" s="129">
        <f t="shared" si="1"/>
        <v>0.60479041916167664</v>
      </c>
      <c r="I19" s="126">
        <f t="shared" si="3"/>
        <v>0.95998479232012168</v>
      </c>
      <c r="J19" s="61">
        <v>12977.130000000001</v>
      </c>
      <c r="K19" s="133">
        <f t="shared" si="4"/>
        <v>1.3660136842105264</v>
      </c>
    </row>
    <row r="20" spans="1:12" s="97" customFormat="1" ht="16.5" customHeight="1" x14ac:dyDescent="0.2">
      <c r="A20" s="17" t="s">
        <v>56</v>
      </c>
      <c r="B20" s="15">
        <v>135</v>
      </c>
      <c r="C20" s="32">
        <v>73</v>
      </c>
      <c r="D20" s="125">
        <f t="shared" si="0"/>
        <v>0.54074074074074074</v>
      </c>
      <c r="E20" s="126">
        <f t="shared" si="2"/>
        <v>0.8583186360964139</v>
      </c>
      <c r="F20" s="32">
        <v>127</v>
      </c>
      <c r="G20" s="44">
        <v>68</v>
      </c>
      <c r="H20" s="129">
        <f t="shared" si="1"/>
        <v>0.53543307086614178</v>
      </c>
      <c r="I20" s="126">
        <f t="shared" si="3"/>
        <v>0.8498937632795901</v>
      </c>
      <c r="J20" s="61">
        <v>13413.2</v>
      </c>
      <c r="K20" s="133">
        <f t="shared" si="4"/>
        <v>1.4119157894736842</v>
      </c>
    </row>
    <row r="21" spans="1:12" s="97" customFormat="1" ht="16.5" customHeight="1" thickBot="1" x14ac:dyDescent="0.25">
      <c r="A21" s="18" t="s">
        <v>57</v>
      </c>
      <c r="B21" s="19">
        <v>244</v>
      </c>
      <c r="C21" s="41">
        <v>131</v>
      </c>
      <c r="D21" s="127">
        <f t="shared" si="0"/>
        <v>0.53688524590163933</v>
      </c>
      <c r="E21" s="126">
        <f>D21/0.63</f>
        <v>0.85219880301847517</v>
      </c>
      <c r="F21" s="34">
        <v>208</v>
      </c>
      <c r="G21" s="70">
        <v>135</v>
      </c>
      <c r="H21" s="130">
        <f t="shared" si="1"/>
        <v>0.64903846153846156</v>
      </c>
      <c r="I21" s="126">
        <f>H21/0.63</f>
        <v>1.0302197802197803</v>
      </c>
      <c r="J21" s="95">
        <v>13023.37</v>
      </c>
      <c r="K21" s="133">
        <f>(J21/9500)</f>
        <v>1.3708810526315791</v>
      </c>
    </row>
    <row r="22" spans="1:12" s="98" customFormat="1" ht="16.5" customHeight="1" thickBot="1" x14ac:dyDescent="0.25">
      <c r="A22" s="21" t="s">
        <v>79</v>
      </c>
      <c r="B22" s="22">
        <v>3308</v>
      </c>
      <c r="C22" s="42">
        <v>1903</v>
      </c>
      <c r="D22" s="128">
        <f t="shared" si="0"/>
        <v>0.57527206771463124</v>
      </c>
      <c r="E22" s="132">
        <f>D22/0.63</f>
        <v>0.91313026621370041</v>
      </c>
      <c r="F22" s="102">
        <v>3165</v>
      </c>
      <c r="G22" s="42">
        <v>1836</v>
      </c>
      <c r="H22" s="128">
        <f t="shared" si="1"/>
        <v>0.58009478672985781</v>
      </c>
      <c r="I22" s="132">
        <f>H22/0.63</f>
        <v>0.92078537576167907</v>
      </c>
      <c r="J22" s="103">
        <v>12793.9</v>
      </c>
      <c r="K22" s="134">
        <f>(J22/9500)</f>
        <v>1.3467263157894735</v>
      </c>
    </row>
    <row r="23" spans="1:12" s="98" customFormat="1" ht="16.5" customHeight="1" x14ac:dyDescent="0.2">
      <c r="A23" s="173" t="s">
        <v>88</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8 D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opLeftCell="B1" zoomScaleNormal="100" workbookViewId="0">
      <selection activeCell="A24" sqref="A24:K24"/>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FY26 QUARTER ENDING MARCH 31, 2026</v>
      </c>
      <c r="B2" s="194"/>
      <c r="C2" s="194"/>
      <c r="D2" s="194"/>
      <c r="E2" s="194"/>
      <c r="F2" s="194"/>
      <c r="G2" s="194"/>
      <c r="H2" s="194"/>
      <c r="I2" s="194"/>
      <c r="J2" s="194"/>
      <c r="K2" s="195"/>
    </row>
    <row r="3" spans="1:13" s="96" customFormat="1" ht="20.100000000000001" customHeight="1" thickBot="1" x14ac:dyDescent="0.25">
      <c r="A3" s="196" t="s">
        <v>84</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8</v>
      </c>
      <c r="C6" s="107">
        <v>5</v>
      </c>
      <c r="D6" s="135">
        <f>+C6/B6</f>
        <v>0.625</v>
      </c>
      <c r="E6" s="136">
        <f>D6/0.56</f>
        <v>1.1160714285714284</v>
      </c>
      <c r="F6" s="107">
        <v>8</v>
      </c>
      <c r="G6" s="43">
        <v>5</v>
      </c>
      <c r="H6" s="137">
        <f>+G6/F6</f>
        <v>0.625</v>
      </c>
      <c r="I6" s="136">
        <f>H6/0.56</f>
        <v>1.1160714285714284</v>
      </c>
      <c r="J6" s="108">
        <v>9556.02</v>
      </c>
      <c r="K6" s="138">
        <f>(J6/9500)</f>
        <v>1.0058968421052632</v>
      </c>
    </row>
    <row r="7" spans="1:13" s="97" customFormat="1" ht="16.5" customHeight="1" x14ac:dyDescent="0.2">
      <c r="A7" s="17" t="s">
        <v>43</v>
      </c>
      <c r="B7" s="15">
        <v>67</v>
      </c>
      <c r="C7" s="32">
        <v>34</v>
      </c>
      <c r="D7" s="125">
        <f t="shared" ref="D7:D22" si="0">+C7/B7</f>
        <v>0.5074626865671642</v>
      </c>
      <c r="E7" s="126">
        <f>D7/0.56</f>
        <v>0.906183368869936</v>
      </c>
      <c r="F7" s="32">
        <v>65</v>
      </c>
      <c r="G7" s="44">
        <v>38</v>
      </c>
      <c r="H7" s="129">
        <f t="shared" ref="H7:H22" si="1">+G7/F7</f>
        <v>0.58461538461538465</v>
      </c>
      <c r="I7" s="126">
        <f>H7/0.56</f>
        <v>1.043956043956044</v>
      </c>
      <c r="J7" s="61">
        <v>10932.725</v>
      </c>
      <c r="K7" s="133">
        <f>(J7/9500)</f>
        <v>1.1508131578947369</v>
      </c>
    </row>
    <row r="8" spans="1:13" s="97" customFormat="1" ht="16.5" customHeight="1" x14ac:dyDescent="0.2">
      <c r="A8" s="17" t="s">
        <v>44</v>
      </c>
      <c r="B8" s="15">
        <v>56</v>
      </c>
      <c r="C8" s="32">
        <v>31</v>
      </c>
      <c r="D8" s="125">
        <f t="shared" si="0"/>
        <v>0.5535714285714286</v>
      </c>
      <c r="E8" s="126">
        <f t="shared" ref="E8:E21" si="2">D8/0.56</f>
        <v>0.98852040816326525</v>
      </c>
      <c r="F8" s="32">
        <v>60</v>
      </c>
      <c r="G8" s="44">
        <v>35</v>
      </c>
      <c r="H8" s="129">
        <f t="shared" si="1"/>
        <v>0.58333333333333337</v>
      </c>
      <c r="I8" s="126">
        <f t="shared" ref="I8:I21" si="3">H8/0.56</f>
        <v>1.0416666666666667</v>
      </c>
      <c r="J8" s="61">
        <v>7773.12</v>
      </c>
      <c r="K8" s="133">
        <f t="shared" ref="K8:K20" si="4">(J8/9500)</f>
        <v>0.81822315789473687</v>
      </c>
    </row>
    <row r="9" spans="1:13" s="97" customFormat="1" ht="16.5" customHeight="1" x14ac:dyDescent="0.2">
      <c r="A9" s="17" t="s">
        <v>45</v>
      </c>
      <c r="B9" s="15">
        <v>26</v>
      </c>
      <c r="C9" s="32">
        <v>13</v>
      </c>
      <c r="D9" s="125">
        <f t="shared" si="0"/>
        <v>0.5</v>
      </c>
      <c r="E9" s="126">
        <f t="shared" si="2"/>
        <v>0.89285714285714279</v>
      </c>
      <c r="F9" s="32">
        <v>31</v>
      </c>
      <c r="G9" s="44">
        <v>13</v>
      </c>
      <c r="H9" s="129">
        <f t="shared" si="1"/>
        <v>0.41935483870967744</v>
      </c>
      <c r="I9" s="126">
        <f t="shared" si="3"/>
        <v>0.74884792626728103</v>
      </c>
      <c r="J9" s="61">
        <v>20011</v>
      </c>
      <c r="K9" s="133">
        <f t="shared" si="4"/>
        <v>2.1064210526315787</v>
      </c>
    </row>
    <row r="10" spans="1:13" s="97" customFormat="1" ht="16.5" customHeight="1" x14ac:dyDescent="0.2">
      <c r="A10" s="17" t="s">
        <v>72</v>
      </c>
      <c r="B10" s="15">
        <v>25</v>
      </c>
      <c r="C10" s="32">
        <v>11</v>
      </c>
      <c r="D10" s="125">
        <f>IF(B10&gt;0,C10/B10,0)</f>
        <v>0.44</v>
      </c>
      <c r="E10" s="126">
        <f t="shared" si="2"/>
        <v>0.7857142857142857</v>
      </c>
      <c r="F10" s="32">
        <v>40</v>
      </c>
      <c r="G10" s="44">
        <v>11</v>
      </c>
      <c r="H10" s="129">
        <f t="shared" si="1"/>
        <v>0.27500000000000002</v>
      </c>
      <c r="I10" s="126">
        <f t="shared" si="3"/>
        <v>0.49107142857142855</v>
      </c>
      <c r="J10" s="61">
        <v>8175.94</v>
      </c>
      <c r="K10" s="133">
        <f t="shared" si="4"/>
        <v>0.86062526315789467</v>
      </c>
    </row>
    <row r="11" spans="1:13" s="97" customFormat="1" ht="16.5" customHeight="1" x14ac:dyDescent="0.2">
      <c r="A11" s="17" t="s">
        <v>47</v>
      </c>
      <c r="B11" s="15">
        <v>71</v>
      </c>
      <c r="C11" s="32">
        <v>39</v>
      </c>
      <c r="D11" s="125">
        <f t="shared" si="0"/>
        <v>0.54929577464788737</v>
      </c>
      <c r="E11" s="126">
        <f t="shared" si="2"/>
        <v>0.98088531187122741</v>
      </c>
      <c r="F11" s="32">
        <v>55</v>
      </c>
      <c r="G11" s="44">
        <v>31</v>
      </c>
      <c r="H11" s="129">
        <f t="shared" si="1"/>
        <v>0.5636363636363636</v>
      </c>
      <c r="I11" s="126">
        <f t="shared" si="3"/>
        <v>1.0064935064935063</v>
      </c>
      <c r="J11" s="61">
        <v>15686.68</v>
      </c>
      <c r="K11" s="133">
        <f t="shared" si="4"/>
        <v>1.6512294736842106</v>
      </c>
    </row>
    <row r="12" spans="1:13" s="97" customFormat="1" ht="16.5" customHeight="1" x14ac:dyDescent="0.2">
      <c r="A12" s="14" t="s">
        <v>73</v>
      </c>
      <c r="B12" s="15">
        <v>28</v>
      </c>
      <c r="C12" s="32">
        <v>16</v>
      </c>
      <c r="D12" s="125">
        <f t="shared" si="0"/>
        <v>0.5714285714285714</v>
      </c>
      <c r="E12" s="126">
        <f t="shared" si="2"/>
        <v>1.0204081632653059</v>
      </c>
      <c r="F12" s="32">
        <v>23</v>
      </c>
      <c r="G12" s="44">
        <v>13</v>
      </c>
      <c r="H12" s="129">
        <f t="shared" si="1"/>
        <v>0.56521739130434778</v>
      </c>
      <c r="I12" s="126">
        <f t="shared" si="3"/>
        <v>1.0093167701863353</v>
      </c>
      <c r="J12" s="61">
        <v>6893.1149999999998</v>
      </c>
      <c r="K12" s="133">
        <f t="shared" si="4"/>
        <v>0.72559105263157897</v>
      </c>
    </row>
    <row r="13" spans="1:13" s="97" customFormat="1" ht="16.5" customHeight="1" x14ac:dyDescent="0.2">
      <c r="A13" s="17" t="s">
        <v>74</v>
      </c>
      <c r="B13" s="15">
        <v>49</v>
      </c>
      <c r="C13" s="32">
        <v>25</v>
      </c>
      <c r="D13" s="125">
        <f t="shared" si="0"/>
        <v>0.51020408163265307</v>
      </c>
      <c r="E13" s="126">
        <f t="shared" si="2"/>
        <v>0.91107871720116607</v>
      </c>
      <c r="F13" s="32">
        <v>46</v>
      </c>
      <c r="G13" s="44">
        <v>29</v>
      </c>
      <c r="H13" s="129">
        <f t="shared" si="1"/>
        <v>0.63043478260869568</v>
      </c>
      <c r="I13" s="126">
        <f t="shared" si="3"/>
        <v>1.1257763975155279</v>
      </c>
      <c r="J13" s="61">
        <v>15685.26</v>
      </c>
      <c r="K13" s="133">
        <f t="shared" si="4"/>
        <v>1.6510800000000001</v>
      </c>
    </row>
    <row r="14" spans="1:13" s="97" customFormat="1" ht="16.5" customHeight="1" x14ac:dyDescent="0.2">
      <c r="A14" s="17" t="s">
        <v>75</v>
      </c>
      <c r="B14" s="15">
        <v>58</v>
      </c>
      <c r="C14" s="32">
        <v>35</v>
      </c>
      <c r="D14" s="125">
        <f t="shared" si="0"/>
        <v>0.60344827586206895</v>
      </c>
      <c r="E14" s="126">
        <f t="shared" si="2"/>
        <v>1.0775862068965516</v>
      </c>
      <c r="F14" s="32">
        <v>55</v>
      </c>
      <c r="G14" s="44">
        <v>34</v>
      </c>
      <c r="H14" s="129">
        <f t="shared" si="1"/>
        <v>0.61818181818181817</v>
      </c>
      <c r="I14" s="126">
        <f t="shared" si="3"/>
        <v>1.1038961038961037</v>
      </c>
      <c r="J14" s="61">
        <v>10768.58</v>
      </c>
      <c r="K14" s="133">
        <f t="shared" si="4"/>
        <v>1.1335347368421052</v>
      </c>
    </row>
    <row r="15" spans="1:13" s="97" customFormat="1" ht="16.5" customHeight="1" x14ac:dyDescent="0.2">
      <c r="A15" s="17" t="s">
        <v>51</v>
      </c>
      <c r="B15" s="15">
        <v>34</v>
      </c>
      <c r="C15" s="32">
        <v>12</v>
      </c>
      <c r="D15" s="125">
        <f t="shared" si="0"/>
        <v>0.35294117647058826</v>
      </c>
      <c r="E15" s="126">
        <f t="shared" si="2"/>
        <v>0.63025210084033612</v>
      </c>
      <c r="F15" s="32">
        <v>37</v>
      </c>
      <c r="G15" s="44">
        <v>15</v>
      </c>
      <c r="H15" s="129">
        <f t="shared" si="1"/>
        <v>0.40540540540540543</v>
      </c>
      <c r="I15" s="126">
        <f t="shared" si="3"/>
        <v>0.72393822393822393</v>
      </c>
      <c r="J15" s="61">
        <v>8568.7000000000007</v>
      </c>
      <c r="K15" s="133">
        <f t="shared" si="4"/>
        <v>0.90196842105263164</v>
      </c>
    </row>
    <row r="16" spans="1:13" s="97" customFormat="1" ht="16.5" customHeight="1" x14ac:dyDescent="0.2">
      <c r="A16" s="17" t="s">
        <v>76</v>
      </c>
      <c r="B16" s="15">
        <v>38</v>
      </c>
      <c r="C16" s="32">
        <v>23</v>
      </c>
      <c r="D16" s="125">
        <f t="shared" si="0"/>
        <v>0.60526315789473684</v>
      </c>
      <c r="E16" s="126">
        <f t="shared" si="2"/>
        <v>1.0808270676691729</v>
      </c>
      <c r="F16" s="32">
        <v>51</v>
      </c>
      <c r="G16" s="44">
        <v>25</v>
      </c>
      <c r="H16" s="129">
        <f t="shared" si="1"/>
        <v>0.49019607843137253</v>
      </c>
      <c r="I16" s="126">
        <f t="shared" si="3"/>
        <v>0.8753501400560223</v>
      </c>
      <c r="J16" s="61">
        <v>13971.7</v>
      </c>
      <c r="K16" s="133">
        <f t="shared" si="4"/>
        <v>1.4707052631578947</v>
      </c>
    </row>
    <row r="17" spans="1:12" s="97" customFormat="1" ht="16.5" customHeight="1" x14ac:dyDescent="0.2">
      <c r="A17" s="17" t="s">
        <v>53</v>
      </c>
      <c r="B17" s="15">
        <v>52</v>
      </c>
      <c r="C17" s="32">
        <v>25</v>
      </c>
      <c r="D17" s="125">
        <f t="shared" si="0"/>
        <v>0.48076923076923078</v>
      </c>
      <c r="E17" s="126">
        <f t="shared" si="2"/>
        <v>0.85851648351648346</v>
      </c>
      <c r="F17" s="32">
        <v>54</v>
      </c>
      <c r="G17" s="44">
        <v>31</v>
      </c>
      <c r="H17" s="129">
        <f t="shared" si="1"/>
        <v>0.57407407407407407</v>
      </c>
      <c r="I17" s="126">
        <f t="shared" si="3"/>
        <v>1.0251322751322751</v>
      </c>
      <c r="J17" s="61">
        <v>14160</v>
      </c>
      <c r="K17" s="133">
        <f t="shared" si="4"/>
        <v>1.4905263157894737</v>
      </c>
    </row>
    <row r="18" spans="1:12" s="97" customFormat="1" ht="16.5" customHeight="1" x14ac:dyDescent="0.2">
      <c r="A18" s="17" t="s">
        <v>77</v>
      </c>
      <c r="B18" s="15">
        <v>50</v>
      </c>
      <c r="C18" s="32">
        <v>28</v>
      </c>
      <c r="D18" s="125">
        <f>IF(B18&gt;0,C18/B18,0)</f>
        <v>0.56000000000000005</v>
      </c>
      <c r="E18" s="126">
        <f t="shared" si="2"/>
        <v>1</v>
      </c>
      <c r="F18" s="32">
        <v>37</v>
      </c>
      <c r="G18" s="44">
        <v>21</v>
      </c>
      <c r="H18" s="129">
        <f t="shared" si="1"/>
        <v>0.56756756756756754</v>
      </c>
      <c r="I18" s="126">
        <f t="shared" si="3"/>
        <v>1.0135135135135134</v>
      </c>
      <c r="J18" s="61">
        <v>13089.014999999999</v>
      </c>
      <c r="K18" s="133">
        <f t="shared" si="4"/>
        <v>1.3777910526315789</v>
      </c>
    </row>
    <row r="19" spans="1:12" s="97" customFormat="1" ht="16.5" customHeight="1" x14ac:dyDescent="0.2">
      <c r="A19" s="17" t="s">
        <v>78</v>
      </c>
      <c r="B19" s="15">
        <v>33</v>
      </c>
      <c r="C19" s="32">
        <v>14</v>
      </c>
      <c r="D19" s="125">
        <f t="shared" si="0"/>
        <v>0.42424242424242425</v>
      </c>
      <c r="E19" s="126">
        <f t="shared" si="2"/>
        <v>0.75757575757575757</v>
      </c>
      <c r="F19" s="32">
        <v>36</v>
      </c>
      <c r="G19" s="44">
        <v>14</v>
      </c>
      <c r="H19" s="129">
        <f t="shared" si="1"/>
        <v>0.3888888888888889</v>
      </c>
      <c r="I19" s="126">
        <f t="shared" si="3"/>
        <v>0.69444444444444442</v>
      </c>
      <c r="J19" s="61">
        <v>12329.215</v>
      </c>
      <c r="K19" s="133">
        <f t="shared" si="4"/>
        <v>1.2978121052631579</v>
      </c>
    </row>
    <row r="20" spans="1:12" s="97" customFormat="1" ht="16.5" customHeight="1" x14ac:dyDescent="0.2">
      <c r="A20" s="17" t="s">
        <v>56</v>
      </c>
      <c r="B20" s="15">
        <v>12</v>
      </c>
      <c r="C20" s="32">
        <v>7</v>
      </c>
      <c r="D20" s="125">
        <f t="shared" si="0"/>
        <v>0.58333333333333337</v>
      </c>
      <c r="E20" s="126">
        <f t="shared" si="2"/>
        <v>1.0416666666666667</v>
      </c>
      <c r="F20" s="32">
        <v>11</v>
      </c>
      <c r="G20" s="44">
        <v>7</v>
      </c>
      <c r="H20" s="129">
        <f t="shared" si="1"/>
        <v>0.63636363636363635</v>
      </c>
      <c r="I20" s="126">
        <f t="shared" si="3"/>
        <v>1.1363636363636362</v>
      </c>
      <c r="J20" s="61">
        <v>16641.009999999998</v>
      </c>
      <c r="K20" s="133">
        <f t="shared" si="4"/>
        <v>1.7516852631578945</v>
      </c>
    </row>
    <row r="21" spans="1:12" s="97" customFormat="1" ht="16.5" customHeight="1" thickBot="1" x14ac:dyDescent="0.25">
      <c r="A21" s="18" t="s">
        <v>57</v>
      </c>
      <c r="B21" s="19">
        <v>39</v>
      </c>
      <c r="C21" s="41">
        <v>24</v>
      </c>
      <c r="D21" s="127">
        <f t="shared" si="0"/>
        <v>0.61538461538461542</v>
      </c>
      <c r="E21" s="126">
        <f t="shared" si="2"/>
        <v>1.0989010989010988</v>
      </c>
      <c r="F21" s="34">
        <v>33</v>
      </c>
      <c r="G21" s="70">
        <v>20</v>
      </c>
      <c r="H21" s="130">
        <f t="shared" si="1"/>
        <v>0.60606060606060608</v>
      </c>
      <c r="I21" s="126">
        <f t="shared" si="3"/>
        <v>1.0822510822510822</v>
      </c>
      <c r="J21" s="95">
        <v>12038.295</v>
      </c>
      <c r="K21" s="133">
        <f>(J21/9500)</f>
        <v>1.267188947368421</v>
      </c>
    </row>
    <row r="22" spans="1:12" s="98" customFormat="1" ht="16.5" customHeight="1" thickBot="1" x14ac:dyDescent="0.25">
      <c r="A22" s="21" t="s">
        <v>79</v>
      </c>
      <c r="B22" s="22">
        <v>646</v>
      </c>
      <c r="C22" s="42">
        <v>342</v>
      </c>
      <c r="D22" s="128">
        <f t="shared" si="0"/>
        <v>0.52941176470588236</v>
      </c>
      <c r="E22" s="132">
        <f>D22/0.56</f>
        <v>0.94537815126050417</v>
      </c>
      <c r="F22" s="102">
        <v>642</v>
      </c>
      <c r="G22" s="42">
        <v>342</v>
      </c>
      <c r="H22" s="128">
        <f t="shared" si="1"/>
        <v>0.53271028037383172</v>
      </c>
      <c r="I22" s="132">
        <f>H22/0.56</f>
        <v>0.95126835781041374</v>
      </c>
      <c r="J22" s="103">
        <v>11958.060000000001</v>
      </c>
      <c r="K22" s="134">
        <f>(J22/9500)</f>
        <v>1.258743157894737</v>
      </c>
    </row>
    <row r="23" spans="1:12" s="98" customFormat="1" ht="16.5" customHeight="1" x14ac:dyDescent="0.2">
      <c r="A23" s="173" t="s">
        <v>89</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zoomScaleNormal="100" workbookViewId="0">
      <selection activeCell="N7" sqref="N7"/>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FY26 QUARTER ENDING MARCH 31, 2026</v>
      </c>
      <c r="B2" s="194"/>
      <c r="C2" s="194"/>
      <c r="D2" s="194"/>
      <c r="E2" s="194"/>
      <c r="F2" s="194"/>
      <c r="G2" s="194"/>
      <c r="H2" s="194"/>
      <c r="I2" s="194"/>
      <c r="J2" s="194"/>
      <c r="K2" s="195"/>
    </row>
    <row r="3" spans="1:13" s="96" customFormat="1" ht="20.100000000000001" customHeight="1" thickBot="1" x14ac:dyDescent="0.25">
      <c r="A3" s="196" t="s">
        <v>85</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3</v>
      </c>
      <c r="C6" s="107">
        <v>2</v>
      </c>
      <c r="D6" s="139">
        <f>IF(B6&gt;0,C6/B6,0)</f>
        <v>0.66666666666666663</v>
      </c>
      <c r="E6" s="136">
        <f>D6/0.56</f>
        <v>1.1904761904761902</v>
      </c>
      <c r="F6" s="107">
        <v>0</v>
      </c>
      <c r="G6" s="43">
        <v>0</v>
      </c>
      <c r="H6" s="139">
        <f>IF(F6&gt;0,G6/F6,0)</f>
        <v>0</v>
      </c>
      <c r="I6" s="136">
        <f>H6/0.56</f>
        <v>0</v>
      </c>
      <c r="J6" s="108">
        <v>9806.2150000000001</v>
      </c>
      <c r="K6" s="138">
        <f>(J6/9500)</f>
        <v>1.0322331578947368</v>
      </c>
    </row>
    <row r="7" spans="1:13" s="97" customFormat="1" ht="16.5" customHeight="1" x14ac:dyDescent="0.2">
      <c r="A7" s="17" t="s">
        <v>43</v>
      </c>
      <c r="B7" s="15">
        <v>33</v>
      </c>
      <c r="C7" s="32">
        <v>17</v>
      </c>
      <c r="D7" s="125">
        <f t="shared" ref="D7:D22" si="0">+C7/B7</f>
        <v>0.51515151515151514</v>
      </c>
      <c r="E7" s="126">
        <f>D7/0.56</f>
        <v>0.91991341991341979</v>
      </c>
      <c r="F7" s="32">
        <v>47</v>
      </c>
      <c r="G7" s="44">
        <v>28</v>
      </c>
      <c r="H7" s="129">
        <f t="shared" ref="H7:H22" si="1">+G7/F7</f>
        <v>0.5957446808510638</v>
      </c>
      <c r="I7" s="126">
        <f>H7/0.56</f>
        <v>1.0638297872340423</v>
      </c>
      <c r="J7" s="61">
        <v>8865.4500000000007</v>
      </c>
      <c r="K7" s="133">
        <f>(J7/9500)</f>
        <v>0.93320526315789476</v>
      </c>
    </row>
    <row r="8" spans="1:13" s="97" customFormat="1" ht="16.5" customHeight="1" x14ac:dyDescent="0.2">
      <c r="A8" s="17" t="s">
        <v>44</v>
      </c>
      <c r="B8" s="15">
        <v>7</v>
      </c>
      <c r="C8" s="32">
        <v>6</v>
      </c>
      <c r="D8" s="125">
        <f t="shared" si="0"/>
        <v>0.8571428571428571</v>
      </c>
      <c r="E8" s="126">
        <f t="shared" ref="E8:E21" si="2">D8/0.56</f>
        <v>1.5306122448979589</v>
      </c>
      <c r="F8" s="32">
        <v>4</v>
      </c>
      <c r="G8" s="44">
        <v>3</v>
      </c>
      <c r="H8" s="129">
        <f>IF(F8&gt;0,G8/F8,0)</f>
        <v>0.75</v>
      </c>
      <c r="I8" s="126">
        <f t="shared" ref="I8:I21" si="3">H8/0.56</f>
        <v>1.3392857142857142</v>
      </c>
      <c r="J8" s="61">
        <v>8063.6</v>
      </c>
      <c r="K8" s="133">
        <f t="shared" ref="K8:K20" si="4">(J8/9500)</f>
        <v>0.8488</v>
      </c>
    </row>
    <row r="9" spans="1:13" s="97" customFormat="1" ht="16.5" customHeight="1" x14ac:dyDescent="0.2">
      <c r="A9" s="17" t="s">
        <v>45</v>
      </c>
      <c r="B9" s="15">
        <v>5</v>
      </c>
      <c r="C9" s="32">
        <v>3</v>
      </c>
      <c r="D9" s="125">
        <f t="shared" si="0"/>
        <v>0.6</v>
      </c>
      <c r="E9" s="126">
        <f t="shared" si="2"/>
        <v>1.0714285714285714</v>
      </c>
      <c r="F9" s="32">
        <v>5</v>
      </c>
      <c r="G9" s="44">
        <v>2</v>
      </c>
      <c r="H9" s="129">
        <f t="shared" si="1"/>
        <v>0.4</v>
      </c>
      <c r="I9" s="126">
        <f t="shared" si="3"/>
        <v>0.7142857142857143</v>
      </c>
      <c r="J9" s="61">
        <v>6551.68</v>
      </c>
      <c r="K9" s="133">
        <f t="shared" si="4"/>
        <v>0.68965052631578949</v>
      </c>
    </row>
    <row r="10" spans="1:13" s="97" customFormat="1" ht="16.5" customHeight="1" x14ac:dyDescent="0.2">
      <c r="A10" s="17" t="s">
        <v>72</v>
      </c>
      <c r="B10" s="15">
        <v>13</v>
      </c>
      <c r="C10" s="32">
        <v>5</v>
      </c>
      <c r="D10" s="125">
        <f>IF(B10&gt;0,C10/B10,0)</f>
        <v>0.38461538461538464</v>
      </c>
      <c r="E10" s="126">
        <f t="shared" si="2"/>
        <v>0.68681318681318682</v>
      </c>
      <c r="F10" s="32">
        <v>22</v>
      </c>
      <c r="G10" s="44">
        <v>6</v>
      </c>
      <c r="H10" s="129">
        <f>IF(F10&gt;0,G10/F10,0)</f>
        <v>0.27272727272727271</v>
      </c>
      <c r="I10" s="126">
        <f t="shared" si="3"/>
        <v>0.48701298701298695</v>
      </c>
      <c r="J10" s="61">
        <v>8175.94</v>
      </c>
      <c r="K10" s="133">
        <f t="shared" si="4"/>
        <v>0.86062526315789467</v>
      </c>
    </row>
    <row r="11" spans="1:13" s="97" customFormat="1" ht="16.5" customHeight="1" x14ac:dyDescent="0.2">
      <c r="A11" s="17" t="s">
        <v>47</v>
      </c>
      <c r="B11" s="15">
        <v>43</v>
      </c>
      <c r="C11" s="32">
        <v>30</v>
      </c>
      <c r="D11" s="125">
        <f t="shared" si="0"/>
        <v>0.69767441860465118</v>
      </c>
      <c r="E11" s="126">
        <f t="shared" si="2"/>
        <v>1.2458471760797341</v>
      </c>
      <c r="F11" s="32">
        <v>36</v>
      </c>
      <c r="G11" s="44">
        <v>23</v>
      </c>
      <c r="H11" s="129">
        <f t="shared" si="1"/>
        <v>0.63888888888888884</v>
      </c>
      <c r="I11" s="126">
        <f t="shared" si="3"/>
        <v>1.1408730158730156</v>
      </c>
      <c r="J11" s="61">
        <v>17247.52</v>
      </c>
      <c r="K11" s="133">
        <f t="shared" si="4"/>
        <v>1.8155284210526317</v>
      </c>
    </row>
    <row r="12" spans="1:13" s="97" customFormat="1" ht="16.5" customHeight="1" x14ac:dyDescent="0.2">
      <c r="A12" s="14" t="s">
        <v>73</v>
      </c>
      <c r="B12" s="15">
        <v>21</v>
      </c>
      <c r="C12" s="32">
        <v>12</v>
      </c>
      <c r="D12" s="125">
        <f t="shared" si="0"/>
        <v>0.5714285714285714</v>
      </c>
      <c r="E12" s="126">
        <f t="shared" si="2"/>
        <v>1.0204081632653059</v>
      </c>
      <c r="F12" s="32">
        <v>16</v>
      </c>
      <c r="G12" s="44">
        <v>8</v>
      </c>
      <c r="H12" s="129">
        <f>IF(F12&gt;0,G12/F12,0)</f>
        <v>0.5</v>
      </c>
      <c r="I12" s="126">
        <f t="shared" si="3"/>
        <v>0.89285714285714279</v>
      </c>
      <c r="J12" s="61">
        <v>7058.8150000000005</v>
      </c>
      <c r="K12" s="133">
        <f t="shared" si="4"/>
        <v>0.7430331578947369</v>
      </c>
    </row>
    <row r="13" spans="1:13" s="97" customFormat="1" ht="16.5" customHeight="1" x14ac:dyDescent="0.2">
      <c r="A13" s="17" t="s">
        <v>74</v>
      </c>
      <c r="B13" s="15">
        <v>10</v>
      </c>
      <c r="C13" s="32">
        <v>3</v>
      </c>
      <c r="D13" s="125">
        <f t="shared" si="0"/>
        <v>0.3</v>
      </c>
      <c r="E13" s="126">
        <f t="shared" si="2"/>
        <v>0.5357142857142857</v>
      </c>
      <c r="F13" s="32">
        <v>11</v>
      </c>
      <c r="G13" s="44">
        <v>7</v>
      </c>
      <c r="H13" s="129">
        <f t="shared" si="1"/>
        <v>0.63636363636363635</v>
      </c>
      <c r="I13" s="126">
        <f t="shared" si="3"/>
        <v>1.1363636363636362</v>
      </c>
      <c r="J13" s="61">
        <v>33653.9</v>
      </c>
      <c r="K13" s="133">
        <f t="shared" si="4"/>
        <v>3.5425157894736845</v>
      </c>
    </row>
    <row r="14" spans="1:13" s="97" customFormat="1" ht="16.5" customHeight="1" x14ac:dyDescent="0.2">
      <c r="A14" s="17" t="s">
        <v>75</v>
      </c>
      <c r="B14" s="15">
        <v>34</v>
      </c>
      <c r="C14" s="32">
        <v>20</v>
      </c>
      <c r="D14" s="125">
        <f>IF(B14&gt;0,C14/B14,0)</f>
        <v>0.58823529411764708</v>
      </c>
      <c r="E14" s="126">
        <f t="shared" si="2"/>
        <v>1.0504201680672269</v>
      </c>
      <c r="F14" s="32">
        <v>36</v>
      </c>
      <c r="G14" s="44">
        <v>22</v>
      </c>
      <c r="H14" s="129">
        <f>IF(F14&gt;0,G14/F14,0)</f>
        <v>0.61111111111111116</v>
      </c>
      <c r="I14" s="126">
        <f t="shared" si="3"/>
        <v>1.0912698412698412</v>
      </c>
      <c r="J14" s="61">
        <v>11219.505000000001</v>
      </c>
      <c r="K14" s="133">
        <f t="shared" si="4"/>
        <v>1.1810005263157897</v>
      </c>
    </row>
    <row r="15" spans="1:13" s="97" customFormat="1" ht="16.5" customHeight="1" x14ac:dyDescent="0.2">
      <c r="A15" s="17" t="s">
        <v>51</v>
      </c>
      <c r="B15" s="15">
        <v>11</v>
      </c>
      <c r="C15" s="32">
        <v>7</v>
      </c>
      <c r="D15" s="125">
        <f t="shared" si="0"/>
        <v>0.63636363636363635</v>
      </c>
      <c r="E15" s="126">
        <f t="shared" si="2"/>
        <v>1.1363636363636362</v>
      </c>
      <c r="F15" s="32">
        <v>11</v>
      </c>
      <c r="G15" s="44">
        <v>5</v>
      </c>
      <c r="H15" s="129">
        <f t="shared" si="1"/>
        <v>0.45454545454545453</v>
      </c>
      <c r="I15" s="126">
        <f t="shared" si="3"/>
        <v>0.81168831168831157</v>
      </c>
      <c r="J15" s="61">
        <v>8514</v>
      </c>
      <c r="K15" s="133">
        <f t="shared" si="4"/>
        <v>0.89621052631578946</v>
      </c>
    </row>
    <row r="16" spans="1:13" s="97" customFormat="1" ht="16.5" customHeight="1" x14ac:dyDescent="0.2">
      <c r="A16" s="17" t="s">
        <v>76</v>
      </c>
      <c r="B16" s="15">
        <v>13</v>
      </c>
      <c r="C16" s="32">
        <v>8</v>
      </c>
      <c r="D16" s="125">
        <f t="shared" si="0"/>
        <v>0.61538461538461542</v>
      </c>
      <c r="E16" s="126">
        <f t="shared" si="2"/>
        <v>1.0989010989010988</v>
      </c>
      <c r="F16" s="32">
        <v>13</v>
      </c>
      <c r="G16" s="44">
        <v>6</v>
      </c>
      <c r="H16" s="129">
        <f>IF(F16&gt;0,G16/F16,0)</f>
        <v>0.46153846153846156</v>
      </c>
      <c r="I16" s="126">
        <f t="shared" si="3"/>
        <v>0.82417582417582413</v>
      </c>
      <c r="J16" s="61">
        <v>8300</v>
      </c>
      <c r="K16" s="133">
        <f t="shared" si="4"/>
        <v>0.87368421052631584</v>
      </c>
    </row>
    <row r="17" spans="1:12" s="97" customFormat="1" ht="16.5" customHeight="1" x14ac:dyDescent="0.2">
      <c r="A17" s="17" t="s">
        <v>53</v>
      </c>
      <c r="B17" s="15">
        <v>21</v>
      </c>
      <c r="C17" s="32">
        <v>11</v>
      </c>
      <c r="D17" s="125">
        <f>IF(B17&gt;0,C17/B17,0)</f>
        <v>0.52380952380952384</v>
      </c>
      <c r="E17" s="126">
        <f t="shared" si="2"/>
        <v>0.93537414965986387</v>
      </c>
      <c r="F17" s="32">
        <v>28</v>
      </c>
      <c r="G17" s="44">
        <v>18</v>
      </c>
      <c r="H17" s="129">
        <f>IF(F17&gt;0,G17/F17,0)</f>
        <v>0.6428571428571429</v>
      </c>
      <c r="I17" s="126">
        <f t="shared" si="3"/>
        <v>1.1479591836734693</v>
      </c>
      <c r="J17" s="61">
        <v>14160</v>
      </c>
      <c r="K17" s="133">
        <f t="shared" si="4"/>
        <v>1.4905263157894737</v>
      </c>
    </row>
    <row r="18" spans="1:12" s="97" customFormat="1" ht="16.5" customHeight="1" x14ac:dyDescent="0.2">
      <c r="A18" s="17" t="s">
        <v>77</v>
      </c>
      <c r="B18" s="15">
        <v>25</v>
      </c>
      <c r="C18" s="32">
        <v>15</v>
      </c>
      <c r="D18" s="125">
        <f>IF(B18&gt;0,C18/B18,0)</f>
        <v>0.6</v>
      </c>
      <c r="E18" s="126">
        <f t="shared" si="2"/>
        <v>1.0714285714285714</v>
      </c>
      <c r="F18" s="32">
        <v>8</v>
      </c>
      <c r="G18" s="44">
        <v>5</v>
      </c>
      <c r="H18" s="129">
        <f>IF(F18&gt;0,G18/F18,0)</f>
        <v>0.625</v>
      </c>
      <c r="I18" s="126">
        <f t="shared" si="3"/>
        <v>1.1160714285714284</v>
      </c>
      <c r="J18" s="61">
        <v>15810.5</v>
      </c>
      <c r="K18" s="133">
        <f t="shared" si="4"/>
        <v>1.6642631578947369</v>
      </c>
    </row>
    <row r="19" spans="1:12" s="97" customFormat="1" ht="16.5" customHeight="1" x14ac:dyDescent="0.2">
      <c r="A19" s="17" t="s">
        <v>78</v>
      </c>
      <c r="B19" s="15">
        <v>17</v>
      </c>
      <c r="C19" s="32">
        <v>8</v>
      </c>
      <c r="D19" s="125">
        <f t="shared" si="0"/>
        <v>0.47058823529411764</v>
      </c>
      <c r="E19" s="126">
        <f t="shared" si="2"/>
        <v>0.84033613445378141</v>
      </c>
      <c r="F19" s="32">
        <v>18</v>
      </c>
      <c r="G19" s="44">
        <v>7</v>
      </c>
      <c r="H19" s="129">
        <f t="shared" si="1"/>
        <v>0.3888888888888889</v>
      </c>
      <c r="I19" s="126">
        <f t="shared" si="3"/>
        <v>0.69444444444444442</v>
      </c>
      <c r="J19" s="61">
        <v>13428.924999999999</v>
      </c>
      <c r="K19" s="133">
        <f t="shared" si="4"/>
        <v>1.4135710526315788</v>
      </c>
    </row>
    <row r="20" spans="1:12" s="97" customFormat="1" ht="16.5" customHeight="1" x14ac:dyDescent="0.2">
      <c r="A20" s="17" t="s">
        <v>56</v>
      </c>
      <c r="B20" s="15">
        <v>1</v>
      </c>
      <c r="C20" s="32">
        <v>0</v>
      </c>
      <c r="D20" s="125">
        <f t="shared" si="0"/>
        <v>0</v>
      </c>
      <c r="E20" s="126">
        <f t="shared" si="2"/>
        <v>0</v>
      </c>
      <c r="F20" s="32">
        <v>2</v>
      </c>
      <c r="G20" s="44">
        <v>1</v>
      </c>
      <c r="H20" s="129">
        <f t="shared" si="1"/>
        <v>0.5</v>
      </c>
      <c r="I20" s="126">
        <f t="shared" si="3"/>
        <v>0.89285714285714279</v>
      </c>
      <c r="J20" s="61">
        <v>0</v>
      </c>
      <c r="K20" s="133">
        <f t="shared" si="4"/>
        <v>0</v>
      </c>
    </row>
    <row r="21" spans="1:12" s="97" customFormat="1" ht="16.5" customHeight="1" thickBot="1" x14ac:dyDescent="0.25">
      <c r="A21" s="18" t="s">
        <v>57</v>
      </c>
      <c r="B21" s="19">
        <v>8</v>
      </c>
      <c r="C21" s="41">
        <v>6</v>
      </c>
      <c r="D21" s="127">
        <f t="shared" si="0"/>
        <v>0.75</v>
      </c>
      <c r="E21" s="126">
        <f t="shared" si="2"/>
        <v>1.3392857142857142</v>
      </c>
      <c r="F21" s="34">
        <v>9</v>
      </c>
      <c r="G21" s="70">
        <v>6</v>
      </c>
      <c r="H21" s="130">
        <f t="shared" si="1"/>
        <v>0.66666666666666663</v>
      </c>
      <c r="I21" s="126">
        <f t="shared" si="3"/>
        <v>1.1904761904761902</v>
      </c>
      <c r="J21" s="95">
        <v>13733.305</v>
      </c>
      <c r="K21" s="133">
        <f>(J21/9500)</f>
        <v>1.4456110526315791</v>
      </c>
    </row>
    <row r="22" spans="1:12" s="98" customFormat="1" ht="16.5" customHeight="1" thickBot="1" x14ac:dyDescent="0.25">
      <c r="A22" s="21" t="s">
        <v>79</v>
      </c>
      <c r="B22" s="22">
        <v>265</v>
      </c>
      <c r="C22" s="42">
        <v>153</v>
      </c>
      <c r="D22" s="128">
        <f t="shared" si="0"/>
        <v>0.57735849056603772</v>
      </c>
      <c r="E22" s="132">
        <f>D22/0.56</f>
        <v>1.0309973045822101</v>
      </c>
      <c r="F22" s="102">
        <v>266</v>
      </c>
      <c r="G22" s="42">
        <v>147</v>
      </c>
      <c r="H22" s="128">
        <f t="shared" si="1"/>
        <v>0.55263157894736847</v>
      </c>
      <c r="I22" s="132">
        <f>H22/0.56</f>
        <v>0.98684210526315785</v>
      </c>
      <c r="J22" s="103">
        <v>12111.67</v>
      </c>
      <c r="K22" s="134">
        <f>(J22/9500)</f>
        <v>1.2749126315789474</v>
      </c>
    </row>
    <row r="23" spans="1:12" s="98" customFormat="1" ht="16.5" customHeight="1" x14ac:dyDescent="0.2">
      <c r="A23" s="173" t="s">
        <v>89</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4 H7:H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topLeftCell="C1" zoomScaleNormal="100" workbookViewId="0">
      <selection activeCell="J6" sqref="J6:J22"/>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FY26 QUARTER ENDING MARCH 31, 2026</v>
      </c>
      <c r="B2" s="194"/>
      <c r="C2" s="194"/>
      <c r="D2" s="194"/>
      <c r="E2" s="194"/>
      <c r="F2" s="194"/>
      <c r="G2" s="194"/>
      <c r="H2" s="194"/>
      <c r="I2" s="194"/>
      <c r="J2" s="194"/>
      <c r="K2" s="195"/>
    </row>
    <row r="3" spans="1:13" s="96" customFormat="1" ht="20.100000000000001" customHeight="1" thickBot="1" x14ac:dyDescent="0.25">
      <c r="A3" s="196" t="s">
        <v>86</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18</v>
      </c>
      <c r="C6" s="107">
        <v>12</v>
      </c>
      <c r="D6" s="135">
        <f>+C6/B6</f>
        <v>0.66666666666666663</v>
      </c>
      <c r="E6" s="136">
        <f>D6/0.56</f>
        <v>1.1904761904761902</v>
      </c>
      <c r="F6" s="107">
        <v>4</v>
      </c>
      <c r="G6" s="43">
        <v>2</v>
      </c>
      <c r="H6" s="137">
        <f>+G6/F6</f>
        <v>0.5</v>
      </c>
      <c r="I6" s="136">
        <f>H6/0.56</f>
        <v>0.89285714285714279</v>
      </c>
      <c r="J6" s="108">
        <v>9220.77</v>
      </c>
      <c r="K6" s="138">
        <f>(J6/9500)</f>
        <v>0.97060736842105266</v>
      </c>
    </row>
    <row r="7" spans="1:13" s="97" customFormat="1" ht="16.5" customHeight="1" x14ac:dyDescent="0.2">
      <c r="A7" s="17" t="s">
        <v>43</v>
      </c>
      <c r="B7" s="15">
        <v>43</v>
      </c>
      <c r="C7" s="32">
        <v>21</v>
      </c>
      <c r="D7" s="125">
        <f t="shared" ref="D7:D22" si="0">+C7/B7</f>
        <v>0.48837209302325579</v>
      </c>
      <c r="E7" s="126">
        <f>D7/0.56</f>
        <v>0.87209302325581384</v>
      </c>
      <c r="F7" s="32">
        <v>54</v>
      </c>
      <c r="G7" s="44">
        <v>28</v>
      </c>
      <c r="H7" s="129">
        <f t="shared" ref="H7:H22" si="1">+G7/F7</f>
        <v>0.51851851851851849</v>
      </c>
      <c r="I7" s="126">
        <f>H7/0.56</f>
        <v>0.92592592592592582</v>
      </c>
      <c r="J7" s="61">
        <v>10603.53</v>
      </c>
      <c r="K7" s="133">
        <f>(J7/9500)</f>
        <v>1.1161610526315791</v>
      </c>
    </row>
    <row r="8" spans="1:13" s="97" customFormat="1" ht="16.5" customHeight="1" x14ac:dyDescent="0.2">
      <c r="A8" s="17" t="s">
        <v>44</v>
      </c>
      <c r="B8" s="15">
        <v>11</v>
      </c>
      <c r="C8" s="32">
        <v>9</v>
      </c>
      <c r="D8" s="125">
        <f t="shared" si="0"/>
        <v>0.81818181818181823</v>
      </c>
      <c r="E8" s="126">
        <f t="shared" ref="E8:E22" si="2">D8/0.56</f>
        <v>1.4610389610389609</v>
      </c>
      <c r="F8" s="32">
        <v>8</v>
      </c>
      <c r="G8" s="44">
        <v>6</v>
      </c>
      <c r="H8" s="129">
        <f t="shared" si="1"/>
        <v>0.75</v>
      </c>
      <c r="I8" s="126">
        <f t="shared" ref="I8:I22" si="3">H8/0.56</f>
        <v>1.3392857142857142</v>
      </c>
      <c r="J8" s="61">
        <v>7773.12</v>
      </c>
      <c r="K8" s="133">
        <f t="shared" ref="K8:K20" si="4">(J8/9500)</f>
        <v>0.81822315789473687</v>
      </c>
    </row>
    <row r="9" spans="1:13" s="97" customFormat="1" ht="16.5" customHeight="1" x14ac:dyDescent="0.2">
      <c r="A9" s="17" t="s">
        <v>45</v>
      </c>
      <c r="B9" s="15">
        <v>8</v>
      </c>
      <c r="C9" s="32">
        <v>5</v>
      </c>
      <c r="D9" s="125">
        <f t="shared" si="0"/>
        <v>0.625</v>
      </c>
      <c r="E9" s="126">
        <f t="shared" si="2"/>
        <v>1.1160714285714284</v>
      </c>
      <c r="F9" s="32">
        <v>9</v>
      </c>
      <c r="G9" s="44">
        <v>6</v>
      </c>
      <c r="H9" s="129">
        <f t="shared" si="1"/>
        <v>0.66666666666666663</v>
      </c>
      <c r="I9" s="126">
        <f t="shared" si="3"/>
        <v>1.1904761904761902</v>
      </c>
      <c r="J9" s="61">
        <v>7715.46</v>
      </c>
      <c r="K9" s="133">
        <f t="shared" si="4"/>
        <v>0.81215368421052636</v>
      </c>
    </row>
    <row r="10" spans="1:13" s="97" customFormat="1" ht="16.5" customHeight="1" x14ac:dyDescent="0.2">
      <c r="A10" s="17" t="s">
        <v>72</v>
      </c>
      <c r="B10" s="15">
        <v>31</v>
      </c>
      <c r="C10" s="32">
        <v>13</v>
      </c>
      <c r="D10" s="125">
        <f>IF(B10&gt;0,C10/B10,0)</f>
        <v>0.41935483870967744</v>
      </c>
      <c r="E10" s="126">
        <f t="shared" si="2"/>
        <v>0.74884792626728103</v>
      </c>
      <c r="F10" s="32">
        <v>51</v>
      </c>
      <c r="G10" s="44">
        <v>22</v>
      </c>
      <c r="H10" s="129">
        <f>IF(F10&gt;0,G10/F10,0)</f>
        <v>0.43137254901960786</v>
      </c>
      <c r="I10" s="126">
        <f t="shared" si="3"/>
        <v>0.77030812324929965</v>
      </c>
      <c r="J10" s="61">
        <v>11574.42</v>
      </c>
      <c r="K10" s="133">
        <f t="shared" si="4"/>
        <v>1.2183600000000001</v>
      </c>
    </row>
    <row r="11" spans="1:13" s="97" customFormat="1" ht="16.5" customHeight="1" x14ac:dyDescent="0.2">
      <c r="A11" s="17" t="s">
        <v>47</v>
      </c>
      <c r="B11" s="15">
        <v>81</v>
      </c>
      <c r="C11" s="32">
        <v>51</v>
      </c>
      <c r="D11" s="125">
        <f t="shared" si="0"/>
        <v>0.62962962962962965</v>
      </c>
      <c r="E11" s="126">
        <f t="shared" si="2"/>
        <v>1.1243386243386242</v>
      </c>
      <c r="F11" s="32">
        <v>71</v>
      </c>
      <c r="G11" s="44">
        <v>42</v>
      </c>
      <c r="H11" s="129">
        <f t="shared" si="1"/>
        <v>0.59154929577464788</v>
      </c>
      <c r="I11" s="126">
        <f t="shared" si="3"/>
        <v>1.056338028169014</v>
      </c>
      <c r="J11" s="61">
        <v>13840.29</v>
      </c>
      <c r="K11" s="133">
        <f t="shared" si="4"/>
        <v>1.4568726315789475</v>
      </c>
    </row>
    <row r="12" spans="1:13" s="97" customFormat="1" ht="16.5" customHeight="1" x14ac:dyDescent="0.2">
      <c r="A12" s="14" t="s">
        <v>73</v>
      </c>
      <c r="B12" s="15">
        <v>45</v>
      </c>
      <c r="C12" s="32">
        <v>24</v>
      </c>
      <c r="D12" s="125">
        <f t="shared" si="0"/>
        <v>0.53333333333333333</v>
      </c>
      <c r="E12" s="126">
        <f t="shared" si="2"/>
        <v>0.95238095238095233</v>
      </c>
      <c r="F12" s="32">
        <v>36</v>
      </c>
      <c r="G12" s="44">
        <v>17</v>
      </c>
      <c r="H12" s="129">
        <f t="shared" si="1"/>
        <v>0.47222222222222221</v>
      </c>
      <c r="I12" s="126">
        <f t="shared" si="3"/>
        <v>0.84325396825396814</v>
      </c>
      <c r="J12" s="61">
        <v>7439.1750000000002</v>
      </c>
      <c r="K12" s="133">
        <f t="shared" si="4"/>
        <v>0.78307105263157895</v>
      </c>
    </row>
    <row r="13" spans="1:13" s="97" customFormat="1" ht="16.5" customHeight="1" x14ac:dyDescent="0.2">
      <c r="A13" s="17" t="s">
        <v>74</v>
      </c>
      <c r="B13" s="15">
        <v>18</v>
      </c>
      <c r="C13" s="32">
        <v>9</v>
      </c>
      <c r="D13" s="125">
        <f t="shared" si="0"/>
        <v>0.5</v>
      </c>
      <c r="E13" s="126">
        <f t="shared" si="2"/>
        <v>0.89285714285714279</v>
      </c>
      <c r="F13" s="32">
        <v>18</v>
      </c>
      <c r="G13" s="44">
        <v>10</v>
      </c>
      <c r="H13" s="129">
        <f t="shared" si="1"/>
        <v>0.55555555555555558</v>
      </c>
      <c r="I13" s="126">
        <f t="shared" si="3"/>
        <v>0.99206349206349198</v>
      </c>
      <c r="J13" s="61">
        <v>9208.75</v>
      </c>
      <c r="K13" s="133">
        <f t="shared" si="4"/>
        <v>0.96934210526315789</v>
      </c>
    </row>
    <row r="14" spans="1:13" s="97" customFormat="1" ht="16.5" customHeight="1" x14ac:dyDescent="0.2">
      <c r="A14" s="17" t="s">
        <v>75</v>
      </c>
      <c r="B14" s="15">
        <v>65</v>
      </c>
      <c r="C14" s="32">
        <v>39</v>
      </c>
      <c r="D14" s="125">
        <f>IF(B14&gt;0,C14/B14,0)</f>
        <v>0.6</v>
      </c>
      <c r="E14" s="126">
        <f t="shared" si="2"/>
        <v>1.0714285714285714</v>
      </c>
      <c r="F14" s="32">
        <v>78</v>
      </c>
      <c r="G14" s="44">
        <v>45</v>
      </c>
      <c r="H14" s="129">
        <f>IF(F14&gt;0,G14/F14,0)</f>
        <v>0.57692307692307687</v>
      </c>
      <c r="I14" s="126">
        <f t="shared" si="3"/>
        <v>1.0302197802197801</v>
      </c>
      <c r="J14" s="61">
        <v>8092.55</v>
      </c>
      <c r="K14" s="133">
        <f t="shared" si="4"/>
        <v>0.85184736842105269</v>
      </c>
    </row>
    <row r="15" spans="1:13" s="97" customFormat="1" ht="16.5" customHeight="1" x14ac:dyDescent="0.2">
      <c r="A15" s="17" t="s">
        <v>51</v>
      </c>
      <c r="B15" s="15">
        <v>36</v>
      </c>
      <c r="C15" s="32">
        <v>19</v>
      </c>
      <c r="D15" s="125">
        <f t="shared" si="0"/>
        <v>0.52777777777777779</v>
      </c>
      <c r="E15" s="126">
        <f t="shared" si="2"/>
        <v>0.94246031746031744</v>
      </c>
      <c r="F15" s="32">
        <v>35</v>
      </c>
      <c r="G15" s="44">
        <v>23</v>
      </c>
      <c r="H15" s="129">
        <f t="shared" si="1"/>
        <v>0.65714285714285714</v>
      </c>
      <c r="I15" s="126">
        <f t="shared" si="3"/>
        <v>1.1734693877551019</v>
      </c>
      <c r="J15" s="61">
        <v>8514</v>
      </c>
      <c r="K15" s="133">
        <f t="shared" si="4"/>
        <v>0.89621052631578946</v>
      </c>
    </row>
    <row r="16" spans="1:13" s="97" customFormat="1" ht="16.5" customHeight="1" x14ac:dyDescent="0.2">
      <c r="A16" s="17" t="s">
        <v>76</v>
      </c>
      <c r="B16" s="15">
        <v>19</v>
      </c>
      <c r="C16" s="32">
        <v>11</v>
      </c>
      <c r="D16" s="125">
        <f t="shared" si="0"/>
        <v>0.57894736842105265</v>
      </c>
      <c r="E16" s="126">
        <f t="shared" si="2"/>
        <v>1.0338345864661653</v>
      </c>
      <c r="F16" s="32">
        <v>21</v>
      </c>
      <c r="G16" s="44">
        <v>10</v>
      </c>
      <c r="H16" s="129">
        <f t="shared" si="1"/>
        <v>0.47619047619047616</v>
      </c>
      <c r="I16" s="126">
        <f t="shared" si="3"/>
        <v>0.8503401360544216</v>
      </c>
      <c r="J16" s="61">
        <v>6600</v>
      </c>
      <c r="K16" s="133">
        <f t="shared" si="4"/>
        <v>0.69473684210526321</v>
      </c>
    </row>
    <row r="17" spans="1:12" s="97" customFormat="1" ht="16.5" customHeight="1" x14ac:dyDescent="0.2">
      <c r="A17" s="17" t="s">
        <v>53</v>
      </c>
      <c r="B17" s="15">
        <v>71</v>
      </c>
      <c r="C17" s="32">
        <v>36</v>
      </c>
      <c r="D17" s="125">
        <f t="shared" si="0"/>
        <v>0.50704225352112675</v>
      </c>
      <c r="E17" s="126">
        <f t="shared" si="2"/>
        <v>0.90543259557344058</v>
      </c>
      <c r="F17" s="32">
        <v>69</v>
      </c>
      <c r="G17" s="44">
        <v>39</v>
      </c>
      <c r="H17" s="129">
        <f t="shared" si="1"/>
        <v>0.56521739130434778</v>
      </c>
      <c r="I17" s="126">
        <f t="shared" si="3"/>
        <v>1.0093167701863353</v>
      </c>
      <c r="J17" s="61">
        <v>11691.72</v>
      </c>
      <c r="K17" s="133">
        <f t="shared" si="4"/>
        <v>1.2307073684210525</v>
      </c>
    </row>
    <row r="18" spans="1:12" s="97" customFormat="1" ht="16.5" customHeight="1" x14ac:dyDescent="0.2">
      <c r="A18" s="17" t="s">
        <v>77</v>
      </c>
      <c r="B18" s="15">
        <v>39</v>
      </c>
      <c r="C18" s="32">
        <v>20</v>
      </c>
      <c r="D18" s="125">
        <f>IF(B18&gt;0,C18/B18,0)</f>
        <v>0.51282051282051277</v>
      </c>
      <c r="E18" s="126">
        <f t="shared" si="2"/>
        <v>0.91575091575091561</v>
      </c>
      <c r="F18" s="32">
        <v>20</v>
      </c>
      <c r="G18" s="44">
        <v>12</v>
      </c>
      <c r="H18" s="129">
        <f>IF(F18&gt;0,G18/F18,0)</f>
        <v>0.6</v>
      </c>
      <c r="I18" s="126">
        <f t="shared" si="3"/>
        <v>1.0714285714285714</v>
      </c>
      <c r="J18" s="61">
        <v>13803.445</v>
      </c>
      <c r="K18" s="133">
        <f t="shared" si="4"/>
        <v>1.4529942105263158</v>
      </c>
    </row>
    <row r="19" spans="1:12" s="97" customFormat="1" ht="16.5" customHeight="1" x14ac:dyDescent="0.2">
      <c r="A19" s="17" t="s">
        <v>78</v>
      </c>
      <c r="B19" s="15">
        <v>31</v>
      </c>
      <c r="C19" s="32">
        <v>19</v>
      </c>
      <c r="D19" s="125">
        <f t="shared" si="0"/>
        <v>0.61290322580645162</v>
      </c>
      <c r="E19" s="126">
        <f t="shared" si="2"/>
        <v>1.0944700460829493</v>
      </c>
      <c r="F19" s="32">
        <v>33</v>
      </c>
      <c r="G19" s="44">
        <v>19</v>
      </c>
      <c r="H19" s="129">
        <f t="shared" si="1"/>
        <v>0.5757575757575758</v>
      </c>
      <c r="I19" s="126">
        <f t="shared" si="3"/>
        <v>1.028138528138528</v>
      </c>
      <c r="J19" s="61">
        <v>12184.72</v>
      </c>
      <c r="K19" s="133">
        <f t="shared" si="4"/>
        <v>1.2826021052631578</v>
      </c>
    </row>
    <row r="20" spans="1:12" s="97" customFormat="1" ht="16.5" customHeight="1" x14ac:dyDescent="0.2">
      <c r="A20" s="17" t="s">
        <v>56</v>
      </c>
      <c r="B20" s="15">
        <v>10</v>
      </c>
      <c r="C20" s="32">
        <v>2</v>
      </c>
      <c r="D20" s="125">
        <f t="shared" si="0"/>
        <v>0.2</v>
      </c>
      <c r="E20" s="126">
        <f t="shared" si="2"/>
        <v>0.35714285714285715</v>
      </c>
      <c r="F20" s="32">
        <v>14</v>
      </c>
      <c r="G20" s="44">
        <v>2</v>
      </c>
      <c r="H20" s="129">
        <f t="shared" si="1"/>
        <v>0.14285714285714285</v>
      </c>
      <c r="I20" s="126">
        <f t="shared" si="3"/>
        <v>0.25510204081632648</v>
      </c>
      <c r="J20" s="61">
        <v>5131.68</v>
      </c>
      <c r="K20" s="133">
        <f t="shared" si="4"/>
        <v>0.54017684210526318</v>
      </c>
    </row>
    <row r="21" spans="1:12" s="97" customFormat="1" ht="16.5" customHeight="1" thickBot="1" x14ac:dyDescent="0.25">
      <c r="A21" s="18" t="s">
        <v>57</v>
      </c>
      <c r="B21" s="19">
        <v>25</v>
      </c>
      <c r="C21" s="41">
        <v>14</v>
      </c>
      <c r="D21" s="127">
        <f t="shared" si="0"/>
        <v>0.56000000000000005</v>
      </c>
      <c r="E21" s="131">
        <f t="shared" si="2"/>
        <v>1</v>
      </c>
      <c r="F21" s="34">
        <v>22</v>
      </c>
      <c r="G21" s="70">
        <v>14</v>
      </c>
      <c r="H21" s="130">
        <f t="shared" si="1"/>
        <v>0.63636363636363635</v>
      </c>
      <c r="I21" s="131">
        <f t="shared" si="3"/>
        <v>1.1363636363636362</v>
      </c>
      <c r="J21" s="95">
        <v>13117.955</v>
      </c>
      <c r="K21" s="140">
        <f>(J21/9500)</f>
        <v>1.3808373684210526</v>
      </c>
    </row>
    <row r="22" spans="1:12" s="98" customFormat="1" ht="16.5" customHeight="1" thickBot="1" x14ac:dyDescent="0.25">
      <c r="A22" s="21" t="s">
        <v>79</v>
      </c>
      <c r="B22" s="22">
        <v>551</v>
      </c>
      <c r="C22" s="42">
        <v>304</v>
      </c>
      <c r="D22" s="128">
        <f t="shared" si="0"/>
        <v>0.55172413793103448</v>
      </c>
      <c r="E22" s="132">
        <f t="shared" si="2"/>
        <v>0.9852216748768472</v>
      </c>
      <c r="F22" s="102">
        <v>543</v>
      </c>
      <c r="G22" s="42">
        <v>297</v>
      </c>
      <c r="H22" s="128">
        <f t="shared" si="1"/>
        <v>0.54696132596685088</v>
      </c>
      <c r="I22" s="132">
        <f t="shared" si="3"/>
        <v>0.97671665351223358</v>
      </c>
      <c r="J22" s="103">
        <v>10558.03</v>
      </c>
      <c r="K22" s="134">
        <f>(J22/9500)</f>
        <v>1.1113715789473686</v>
      </c>
    </row>
    <row r="23" spans="1:12" s="98" customFormat="1" ht="16.5" customHeight="1" x14ac:dyDescent="0.2">
      <c r="A23" s="173" t="s">
        <v>90</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D14 D18 H10 H14 H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J6" sqref="J6:J22"/>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90" t="str">
        <f>'1- Populations in Cohort'!A1:N1</f>
        <v xml:space="preserve">TAB 10 - LABOR EXCHANGE PERFORMANCE SUMMARY </v>
      </c>
      <c r="B1" s="191"/>
      <c r="C1" s="191"/>
      <c r="D1" s="191"/>
      <c r="E1" s="191"/>
      <c r="F1" s="191"/>
      <c r="G1" s="191"/>
      <c r="H1" s="191"/>
      <c r="I1" s="191"/>
      <c r="J1" s="191"/>
      <c r="K1" s="192"/>
    </row>
    <row r="2" spans="1:13" ht="20.100000000000001" customHeight="1" thickBot="1" x14ac:dyDescent="0.25">
      <c r="A2" s="193" t="str">
        <f>'1- Populations in Cohort'!A2:N2</f>
        <v>FY26 QUARTER ENDING MARCH 31, 2026</v>
      </c>
      <c r="B2" s="194"/>
      <c r="C2" s="194"/>
      <c r="D2" s="194"/>
      <c r="E2" s="194"/>
      <c r="F2" s="194"/>
      <c r="G2" s="194"/>
      <c r="H2" s="194"/>
      <c r="I2" s="194"/>
      <c r="J2" s="194"/>
      <c r="K2" s="195"/>
    </row>
    <row r="3" spans="1:13" s="96" customFormat="1" ht="20.100000000000001" customHeight="1" thickBot="1" x14ac:dyDescent="0.25">
      <c r="A3" s="196" t="s">
        <v>87</v>
      </c>
      <c r="B3" s="197"/>
      <c r="C3" s="197"/>
      <c r="D3" s="197"/>
      <c r="E3" s="197"/>
      <c r="F3" s="197"/>
      <c r="G3" s="197"/>
      <c r="H3" s="197"/>
      <c r="I3" s="197"/>
      <c r="J3" s="197"/>
      <c r="K3" s="198"/>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782</v>
      </c>
      <c r="C6" s="107">
        <v>504</v>
      </c>
      <c r="D6" s="135">
        <f>+C6/B6</f>
        <v>0.64450127877237851</v>
      </c>
      <c r="E6" s="136">
        <f>D6/0.64</f>
        <v>1.0070332480818414</v>
      </c>
      <c r="F6" s="107">
        <v>776</v>
      </c>
      <c r="G6" s="43">
        <v>531</v>
      </c>
      <c r="H6" s="137">
        <f>+G6/F6</f>
        <v>0.68427835051546393</v>
      </c>
      <c r="I6" s="136">
        <f>H6/0.675</f>
        <v>1.0137457044673539</v>
      </c>
      <c r="J6" s="108">
        <v>11325</v>
      </c>
      <c r="K6" s="138">
        <f>(J6/9800)</f>
        <v>1.1556122448979591</v>
      </c>
    </row>
    <row r="7" spans="1:13" s="97" customFormat="1" ht="16.5" customHeight="1" x14ac:dyDescent="0.2">
      <c r="A7" s="17" t="s">
        <v>43</v>
      </c>
      <c r="B7" s="15">
        <v>5124</v>
      </c>
      <c r="C7" s="32">
        <v>3310</v>
      </c>
      <c r="D7" s="125">
        <f t="shared" ref="D7:D22" si="0">+C7/B7</f>
        <v>0.64597970335675259</v>
      </c>
      <c r="E7" s="126">
        <f>D7/0.64</f>
        <v>1.0093432864949259</v>
      </c>
      <c r="F7" s="32">
        <v>4979</v>
      </c>
      <c r="G7" s="44">
        <v>3585</v>
      </c>
      <c r="H7" s="129">
        <f t="shared" ref="H7:H22" si="1">+G7/F7</f>
        <v>0.7200241012251456</v>
      </c>
      <c r="I7" s="126">
        <f>H7/0.675</f>
        <v>1.0667023721854008</v>
      </c>
      <c r="J7" s="61">
        <v>15790.57</v>
      </c>
      <c r="K7" s="133">
        <f>(J7/9800)</f>
        <v>1.6112826530612245</v>
      </c>
    </row>
    <row r="8" spans="1:13" s="97" customFormat="1" ht="16.5" customHeight="1" x14ac:dyDescent="0.2">
      <c r="A8" s="17" t="s">
        <v>44</v>
      </c>
      <c r="B8" s="15">
        <v>4018</v>
      </c>
      <c r="C8" s="32">
        <v>2670</v>
      </c>
      <c r="D8" s="125">
        <f t="shared" si="0"/>
        <v>0.66450970632155304</v>
      </c>
      <c r="E8" s="126">
        <f t="shared" ref="E8:E21" si="2">D8/0.64</f>
        <v>1.0382964161274266</v>
      </c>
      <c r="F8" s="32">
        <v>3839</v>
      </c>
      <c r="G8" s="44">
        <v>2747</v>
      </c>
      <c r="H8" s="129">
        <f t="shared" si="1"/>
        <v>0.71555092471997916</v>
      </c>
      <c r="I8" s="126">
        <f t="shared" ref="I8:I21" si="3">H8/0.675</f>
        <v>1.0600754440295987</v>
      </c>
      <c r="J8" s="61">
        <v>12493.45</v>
      </c>
      <c r="K8" s="133">
        <f t="shared" ref="K8:K21" si="4">(J8/9800)</f>
        <v>1.2748418367346939</v>
      </c>
    </row>
    <row r="9" spans="1:13" s="97" customFormat="1" ht="16.5" customHeight="1" x14ac:dyDescent="0.2">
      <c r="A9" s="17" t="s">
        <v>45</v>
      </c>
      <c r="B9" s="15">
        <v>3073</v>
      </c>
      <c r="C9" s="32">
        <v>2005</v>
      </c>
      <c r="D9" s="125">
        <f t="shared" si="0"/>
        <v>0.65245688252521961</v>
      </c>
      <c r="E9" s="126">
        <f t="shared" si="2"/>
        <v>1.0194638789456556</v>
      </c>
      <c r="F9" s="32">
        <v>3011</v>
      </c>
      <c r="G9" s="44">
        <v>2106</v>
      </c>
      <c r="H9" s="129">
        <f t="shared" si="1"/>
        <v>0.6994354035204251</v>
      </c>
      <c r="I9" s="126">
        <f t="shared" si="3"/>
        <v>1.0362005978080371</v>
      </c>
      <c r="J9" s="61">
        <v>14105.07</v>
      </c>
      <c r="K9" s="133">
        <f t="shared" si="4"/>
        <v>1.4392928571428572</v>
      </c>
    </row>
    <row r="10" spans="1:13" s="97" customFormat="1" ht="16.5" customHeight="1" x14ac:dyDescent="0.2">
      <c r="A10" s="17" t="s">
        <v>72</v>
      </c>
      <c r="B10" s="15">
        <v>896</v>
      </c>
      <c r="C10" s="32">
        <v>574</v>
      </c>
      <c r="D10" s="125">
        <f>IF(B10&gt;0,C10/B10,0)</f>
        <v>0.640625</v>
      </c>
      <c r="E10" s="126">
        <f t="shared" si="2"/>
        <v>1.0009765625</v>
      </c>
      <c r="F10" s="32">
        <v>1054</v>
      </c>
      <c r="G10" s="44">
        <v>673</v>
      </c>
      <c r="H10" s="129">
        <f>IF(F10&gt;0,G10/F10,0)</f>
        <v>0.63851992409867175</v>
      </c>
      <c r="I10" s="126">
        <f t="shared" si="3"/>
        <v>0.94595544310914326</v>
      </c>
      <c r="J10" s="61">
        <v>13470.01</v>
      </c>
      <c r="K10" s="133">
        <f t="shared" si="4"/>
        <v>1.3744908163265306</v>
      </c>
    </row>
    <row r="11" spans="1:13" s="97" customFormat="1" ht="16.5" customHeight="1" x14ac:dyDescent="0.2">
      <c r="A11" s="17" t="s">
        <v>47</v>
      </c>
      <c r="B11" s="15">
        <v>4335</v>
      </c>
      <c r="C11" s="32">
        <v>2849</v>
      </c>
      <c r="D11" s="125">
        <f t="shared" si="0"/>
        <v>0.65720876585928489</v>
      </c>
      <c r="E11" s="126">
        <f t="shared" si="2"/>
        <v>1.0268886966551327</v>
      </c>
      <c r="F11" s="32">
        <v>4102</v>
      </c>
      <c r="G11" s="44">
        <v>2902</v>
      </c>
      <c r="H11" s="129">
        <f t="shared" si="1"/>
        <v>0.70745977571916141</v>
      </c>
      <c r="I11" s="126">
        <f t="shared" si="3"/>
        <v>1.0480885566209799</v>
      </c>
      <c r="J11" s="61">
        <v>13248.01</v>
      </c>
      <c r="K11" s="133">
        <f t="shared" si="4"/>
        <v>1.3518377551020409</v>
      </c>
    </row>
    <row r="12" spans="1:13" s="97" customFormat="1" ht="16.5" customHeight="1" x14ac:dyDescent="0.2">
      <c r="A12" s="14" t="s">
        <v>73</v>
      </c>
      <c r="B12" s="15">
        <v>963</v>
      </c>
      <c r="C12" s="32">
        <v>650</v>
      </c>
      <c r="D12" s="125">
        <f t="shared" si="0"/>
        <v>0.67497403946002077</v>
      </c>
      <c r="E12" s="126">
        <f t="shared" si="2"/>
        <v>1.0546469366562825</v>
      </c>
      <c r="F12" s="32">
        <v>900</v>
      </c>
      <c r="G12" s="44">
        <v>598</v>
      </c>
      <c r="H12" s="129">
        <f t="shared" si="1"/>
        <v>0.66444444444444439</v>
      </c>
      <c r="I12" s="126">
        <f t="shared" si="3"/>
        <v>0.98436213991769528</v>
      </c>
      <c r="J12" s="61">
        <v>12515.92</v>
      </c>
      <c r="K12" s="133">
        <f t="shared" si="4"/>
        <v>1.277134693877551</v>
      </c>
    </row>
    <row r="13" spans="1:13" s="97" customFormat="1" ht="16.5" customHeight="1" x14ac:dyDescent="0.2">
      <c r="A13" s="17" t="s">
        <v>74</v>
      </c>
      <c r="B13" s="15">
        <v>2677</v>
      </c>
      <c r="C13" s="32">
        <v>1812</v>
      </c>
      <c r="D13" s="125">
        <f t="shared" si="0"/>
        <v>0.67687710123272316</v>
      </c>
      <c r="E13" s="126">
        <f t="shared" si="2"/>
        <v>1.0576204706761299</v>
      </c>
      <c r="F13" s="32">
        <v>2599</v>
      </c>
      <c r="G13" s="44">
        <v>1862</v>
      </c>
      <c r="H13" s="129">
        <f t="shared" si="1"/>
        <v>0.71642939592150823</v>
      </c>
      <c r="I13" s="126">
        <f t="shared" si="3"/>
        <v>1.0613768828466787</v>
      </c>
      <c r="J13" s="61">
        <v>14897.045</v>
      </c>
      <c r="K13" s="133">
        <f t="shared" si="4"/>
        <v>1.5201066326530612</v>
      </c>
    </row>
    <row r="14" spans="1:13" s="97" customFormat="1" ht="16.5" customHeight="1" x14ac:dyDescent="0.2">
      <c r="A14" s="17" t="s">
        <v>75</v>
      </c>
      <c r="B14" s="15">
        <v>1451</v>
      </c>
      <c r="C14" s="32">
        <v>941</v>
      </c>
      <c r="D14" s="125">
        <f t="shared" si="0"/>
        <v>0.64851826326671258</v>
      </c>
      <c r="E14" s="126">
        <f t="shared" si="2"/>
        <v>1.0133097863542384</v>
      </c>
      <c r="F14" s="32">
        <v>1419</v>
      </c>
      <c r="G14" s="44">
        <v>961</v>
      </c>
      <c r="H14" s="129">
        <f t="shared" si="1"/>
        <v>0.67723749119097953</v>
      </c>
      <c r="I14" s="126">
        <f t="shared" si="3"/>
        <v>1.003314801764414</v>
      </c>
      <c r="J14" s="61">
        <v>11038.98</v>
      </c>
      <c r="K14" s="133">
        <f t="shared" si="4"/>
        <v>1.126426530612245</v>
      </c>
    </row>
    <row r="15" spans="1:13" s="97" customFormat="1" ht="16.5" customHeight="1" x14ac:dyDescent="0.2">
      <c r="A15" s="17" t="s">
        <v>51</v>
      </c>
      <c r="B15" s="15">
        <v>3786</v>
      </c>
      <c r="C15" s="32">
        <v>2542</v>
      </c>
      <c r="D15" s="125">
        <f t="shared" si="0"/>
        <v>0.67142102482831489</v>
      </c>
      <c r="E15" s="126">
        <f t="shared" si="2"/>
        <v>1.049095351294242</v>
      </c>
      <c r="F15" s="32">
        <v>3839</v>
      </c>
      <c r="G15" s="44">
        <v>2743</v>
      </c>
      <c r="H15" s="129">
        <f t="shared" si="1"/>
        <v>0.7145089867152904</v>
      </c>
      <c r="I15" s="126">
        <f t="shared" si="3"/>
        <v>1.0585318321708006</v>
      </c>
      <c r="J15" s="61">
        <v>10703.05</v>
      </c>
      <c r="K15" s="133">
        <f t="shared" si="4"/>
        <v>1.0921479591836734</v>
      </c>
    </row>
    <row r="16" spans="1:13" s="97" customFormat="1" ht="16.5" customHeight="1" x14ac:dyDescent="0.2">
      <c r="A16" s="17" t="s">
        <v>76</v>
      </c>
      <c r="B16" s="15">
        <v>3436</v>
      </c>
      <c r="C16" s="32">
        <v>2284</v>
      </c>
      <c r="D16" s="125">
        <f t="shared" si="0"/>
        <v>0.66472642607683352</v>
      </c>
      <c r="E16" s="126">
        <f t="shared" si="2"/>
        <v>1.0386350407450524</v>
      </c>
      <c r="F16" s="32">
        <v>3499</v>
      </c>
      <c r="G16" s="44">
        <v>2525</v>
      </c>
      <c r="H16" s="129">
        <f t="shared" si="1"/>
        <v>0.72163475278651046</v>
      </c>
      <c r="I16" s="126">
        <f t="shared" si="3"/>
        <v>1.0690885226466822</v>
      </c>
      <c r="J16" s="61">
        <v>13792.619999999999</v>
      </c>
      <c r="K16" s="133">
        <f t="shared" si="4"/>
        <v>1.4074102040816325</v>
      </c>
    </row>
    <row r="17" spans="1:12" s="97" customFormat="1" ht="16.5" customHeight="1" x14ac:dyDescent="0.2">
      <c r="A17" s="17" t="s">
        <v>53</v>
      </c>
      <c r="B17" s="15">
        <v>6937</v>
      </c>
      <c r="C17" s="32">
        <v>4432</v>
      </c>
      <c r="D17" s="125">
        <f t="shared" si="0"/>
        <v>0.63889289318149056</v>
      </c>
      <c r="E17" s="126">
        <f t="shared" si="2"/>
        <v>0.99827014559607896</v>
      </c>
      <c r="F17" s="32">
        <v>6805</v>
      </c>
      <c r="G17" s="44">
        <v>4710</v>
      </c>
      <c r="H17" s="129">
        <f t="shared" si="1"/>
        <v>0.69213813372520205</v>
      </c>
      <c r="I17" s="126">
        <f t="shared" si="3"/>
        <v>1.02538982774104</v>
      </c>
      <c r="J17" s="61">
        <v>18819.25</v>
      </c>
      <c r="K17" s="133">
        <f t="shared" si="4"/>
        <v>1.9203316326530613</v>
      </c>
    </row>
    <row r="18" spans="1:12" s="97" customFormat="1" ht="16.5" customHeight="1" x14ac:dyDescent="0.2">
      <c r="A18" s="17" t="s">
        <v>77</v>
      </c>
      <c r="B18" s="15">
        <v>5930</v>
      </c>
      <c r="C18" s="32">
        <v>3723</v>
      </c>
      <c r="D18" s="125">
        <f>IF(B18&gt;0,C18/B18,0)</f>
        <v>0.62782462057335586</v>
      </c>
      <c r="E18" s="126">
        <f t="shared" si="2"/>
        <v>0.98097596964586853</v>
      </c>
      <c r="F18" s="32">
        <v>5678</v>
      </c>
      <c r="G18" s="44">
        <v>3849</v>
      </c>
      <c r="H18" s="129">
        <f>IF(F18&gt;0,G18/F18,0)</f>
        <v>0.67787953504755194</v>
      </c>
      <c r="I18" s="126">
        <f t="shared" si="3"/>
        <v>1.004265977848225</v>
      </c>
      <c r="J18" s="61">
        <v>21289.42</v>
      </c>
      <c r="K18" s="133">
        <f t="shared" si="4"/>
        <v>2.1723897959183671</v>
      </c>
    </row>
    <row r="19" spans="1:12" s="97" customFormat="1" ht="16.5" customHeight="1" x14ac:dyDescent="0.2">
      <c r="A19" s="17" t="s">
        <v>78</v>
      </c>
      <c r="B19" s="15">
        <v>2216</v>
      </c>
      <c r="C19" s="32">
        <v>1450</v>
      </c>
      <c r="D19" s="125">
        <f t="shared" si="0"/>
        <v>0.65433212996389889</v>
      </c>
      <c r="E19" s="126">
        <f t="shared" si="2"/>
        <v>1.0223939530685919</v>
      </c>
      <c r="F19" s="32">
        <v>2185</v>
      </c>
      <c r="G19" s="44">
        <v>1524</v>
      </c>
      <c r="H19" s="129">
        <f t="shared" si="1"/>
        <v>0.69748283752860407</v>
      </c>
      <c r="I19" s="126">
        <f t="shared" si="3"/>
        <v>1.0333079074497837</v>
      </c>
      <c r="J19" s="61">
        <v>13499.185000000001</v>
      </c>
      <c r="K19" s="133">
        <f t="shared" si="4"/>
        <v>1.3774678571428574</v>
      </c>
    </row>
    <row r="20" spans="1:12" s="97" customFormat="1" ht="16.5" customHeight="1" x14ac:dyDescent="0.2">
      <c r="A20" s="17" t="s">
        <v>56</v>
      </c>
      <c r="B20" s="15">
        <v>2510</v>
      </c>
      <c r="C20" s="32">
        <v>1595</v>
      </c>
      <c r="D20" s="125">
        <f t="shared" si="0"/>
        <v>0.63545816733067728</v>
      </c>
      <c r="E20" s="126">
        <f t="shared" si="2"/>
        <v>0.99290338645418319</v>
      </c>
      <c r="F20" s="32">
        <v>2467</v>
      </c>
      <c r="G20" s="44">
        <v>1699</v>
      </c>
      <c r="H20" s="129">
        <f t="shared" si="1"/>
        <v>0.68869071747061206</v>
      </c>
      <c r="I20" s="126">
        <f t="shared" si="3"/>
        <v>1.0202825444009067</v>
      </c>
      <c r="J20" s="61">
        <v>14939.79</v>
      </c>
      <c r="K20" s="133">
        <f t="shared" si="4"/>
        <v>1.5244683673469388</v>
      </c>
    </row>
    <row r="21" spans="1:12" s="97" customFormat="1" ht="16.5" customHeight="1" thickBot="1" x14ac:dyDescent="0.25">
      <c r="A21" s="18" t="s">
        <v>57</v>
      </c>
      <c r="B21" s="19">
        <v>4603</v>
      </c>
      <c r="C21" s="41">
        <v>2962</v>
      </c>
      <c r="D21" s="127">
        <f t="shared" si="0"/>
        <v>0.64349337388659567</v>
      </c>
      <c r="E21" s="126">
        <f t="shared" si="2"/>
        <v>1.0054583966978057</v>
      </c>
      <c r="F21" s="34">
        <v>4475</v>
      </c>
      <c r="G21" s="70">
        <v>3151</v>
      </c>
      <c r="H21" s="130">
        <f t="shared" si="1"/>
        <v>0.70413407821229046</v>
      </c>
      <c r="I21" s="126">
        <f t="shared" si="3"/>
        <v>1.0431615973515413</v>
      </c>
      <c r="J21" s="95">
        <v>16520.754999999997</v>
      </c>
      <c r="K21" s="133">
        <f t="shared" si="4"/>
        <v>1.6857913265306119</v>
      </c>
    </row>
    <row r="22" spans="1:12" s="98" customFormat="1" ht="16.5" customHeight="1" thickBot="1" x14ac:dyDescent="0.25">
      <c r="A22" s="21" t="s">
        <v>79</v>
      </c>
      <c r="B22" s="22">
        <v>52737</v>
      </c>
      <c r="C22" s="42">
        <v>34303</v>
      </c>
      <c r="D22" s="128">
        <f t="shared" si="0"/>
        <v>0.65045414035686522</v>
      </c>
      <c r="E22" s="132">
        <f>D22/0.64</f>
        <v>1.0163345943076019</v>
      </c>
      <c r="F22" s="102">
        <v>51627</v>
      </c>
      <c r="G22" s="42">
        <v>36166</v>
      </c>
      <c r="H22" s="128">
        <f t="shared" si="1"/>
        <v>0.7005249191314622</v>
      </c>
      <c r="I22" s="132">
        <f>H22/0.675</f>
        <v>1.0378146950095735</v>
      </c>
      <c r="J22" s="103">
        <v>14768.65</v>
      </c>
      <c r="K22" s="134">
        <f>(J22/9800)</f>
        <v>1.5070051020408164</v>
      </c>
    </row>
    <row r="23" spans="1:12" s="98" customFormat="1" ht="16.5" customHeight="1" x14ac:dyDescent="0.2">
      <c r="A23" s="173" t="str">
        <f>'2 - Job Seeker'!A25:K25</f>
        <v>*State Labor Exchange Goals:   Q2 EE Rate = 64%    Q4 EE Rate = 67.5%    Median Earnings = $9800</v>
      </c>
      <c r="B23" s="199"/>
      <c r="C23" s="199"/>
      <c r="D23" s="199"/>
      <c r="E23" s="199"/>
      <c r="F23" s="199"/>
      <c r="G23" s="199"/>
      <c r="H23" s="199"/>
      <c r="I23" s="199"/>
      <c r="J23" s="199"/>
      <c r="K23" s="200"/>
      <c r="L23" s="101"/>
    </row>
    <row r="24" spans="1:12" s="99" customFormat="1" ht="123" customHeight="1" thickBot="1" x14ac:dyDescent="0.25">
      <c r="A24" s="17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1"/>
      <c r="C24" s="171"/>
      <c r="D24" s="171"/>
      <c r="E24" s="171"/>
      <c r="F24" s="171"/>
      <c r="G24" s="171"/>
      <c r="H24" s="171"/>
      <c r="I24" s="171"/>
      <c r="J24" s="171"/>
      <c r="K24" s="17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H10 D18 H1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6151f0571e7ae9a1eae29ca63b11f22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73640304bb77ae64b651e328f036bc53"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80742B-CCDF-49ED-8E3B-74FB7CEA4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3.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4.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Burke, Matthew (DCS)</cp:lastModifiedBy>
  <cp:revision/>
  <dcterms:created xsi:type="dcterms:W3CDTF">2002-02-12T20:34:33Z</dcterms:created>
  <dcterms:modified xsi:type="dcterms:W3CDTF">2026-05-24T19:15:58Z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r8>18853000</vt:r8>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0x010100A95036446F218841831E389EE0ED1EE2</vt:lpwstr>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