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Local Planning FY19\"/>
    </mc:Choice>
  </mc:AlternateContent>
  <bookViews>
    <workbookView xWindow="0" yWindow="0" windowWidth="19200" windowHeight="7100"/>
  </bookViews>
  <sheets>
    <sheet name="July - March" sheetId="1" r:id="rId1"/>
    <sheet name="Sheet3" sheetId="3" r:id="rId2"/>
  </sheets>
  <calcPr calcId="162913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  <c r="B9" i="1"/>
  <c r="B8" i="1"/>
  <c r="B13" i="1"/>
  <c r="B12" i="1"/>
  <c r="B11" i="1"/>
  <c r="B10" i="1"/>
  <c r="B7" i="1"/>
  <c r="B6" i="1"/>
  <c r="B5" i="1"/>
  <c r="B4" i="1" l="1"/>
  <c r="F24" i="1" l="1"/>
  <c r="C24" i="1"/>
  <c r="E24" i="1"/>
  <c r="G21" i="1" l="1"/>
  <c r="G19" i="1"/>
  <c r="G24" i="1" l="1"/>
  <c r="D4" i="1"/>
  <c r="G4" i="1" s="1"/>
  <c r="D5" i="1"/>
  <c r="G5" i="1" s="1"/>
  <c r="D6" i="1"/>
  <c r="G6" i="1" s="1"/>
  <c r="D7" i="1"/>
  <c r="G7" i="1" s="1"/>
  <c r="D8" i="1"/>
  <c r="G8" i="1" s="1"/>
  <c r="D9" i="1"/>
  <c r="G9" i="1" s="1"/>
  <c r="D10" i="1"/>
  <c r="G10" i="1" s="1"/>
  <c r="D11" i="1"/>
  <c r="G11" i="1" s="1"/>
  <c r="D12" i="1"/>
  <c r="G12" i="1" s="1"/>
  <c r="D13" i="1"/>
  <c r="G13" i="1" s="1"/>
  <c r="G15" i="1" l="1"/>
  <c r="G26" i="1" s="1"/>
  <c r="G22" i="1"/>
  <c r="G20" i="1"/>
  <c r="G18" i="1"/>
  <c r="G17" i="1"/>
  <c r="D15" i="1" l="1"/>
  <c r="D26" i="1" s="1"/>
  <c r="C15" i="1"/>
  <c r="C26" i="1" s="1"/>
  <c r="B15" i="1"/>
  <c r="B26" i="1" s="1"/>
  <c r="F15" i="1" l="1"/>
  <c r="F26" i="1" s="1"/>
  <c r="E15" i="1" l="1"/>
  <c r="E26" i="1" s="1"/>
</calcChain>
</file>

<file path=xl/sharedStrings.xml><?xml version="1.0" encoding="utf-8"?>
<sst xmlns="http://schemas.openxmlformats.org/spreadsheetml/2006/main" count="30" uniqueCount="29">
  <si>
    <t>Berkshire County</t>
  </si>
  <si>
    <t>Bristol County</t>
  </si>
  <si>
    <t>Brockton</t>
  </si>
  <si>
    <t>Cape Cod &amp; Islands</t>
  </si>
  <si>
    <t>Central Mass</t>
  </si>
  <si>
    <t>Franklin/Hampshire</t>
  </si>
  <si>
    <t>Greater Lowell</t>
  </si>
  <si>
    <t>Gtr New Bedford</t>
  </si>
  <si>
    <t>Hampden County</t>
  </si>
  <si>
    <t>Merrimack Valley</t>
  </si>
  <si>
    <t>Metro North</t>
  </si>
  <si>
    <t>Metro South/West</t>
  </si>
  <si>
    <t>North Central</t>
  </si>
  <si>
    <t>North Shore</t>
  </si>
  <si>
    <t>South Shore</t>
  </si>
  <si>
    <t>TOTAL</t>
  </si>
  <si>
    <t>Boston*</t>
  </si>
  <si>
    <t>*Excludes Hurley Walk in Center</t>
  </si>
  <si>
    <t>Workorce Area</t>
  </si>
  <si>
    <t>CAREER CENTERS STAFFED BY DUA</t>
  </si>
  <si>
    <t>FTE Equivalent @ $77,500</t>
  </si>
  <si>
    <t>TOTAL UI SERVICES</t>
  </si>
  <si>
    <t>TOTAL UI SERVICES STAFF ALLOCATION</t>
  </si>
  <si>
    <t>Sub Total</t>
  </si>
  <si>
    <t>DUA  (6 mos UI Funds to be)      ALLOCATED FOR UI SERVICES</t>
  </si>
  <si>
    <t>FY19 DISTRIBUTION WORKSHEET FOR UI WALK-IN DUA/DCS</t>
  </si>
  <si>
    <t xml:space="preserve">WIOA 15% STAFF ALLOCATION FOR UI SERVICES </t>
  </si>
  <si>
    <t>WIOA 15% Overhead @ $15,000 per FTE</t>
  </si>
  <si>
    <t>DCS 07-19-18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</si>
</sst>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left" indent="1"/>
    </xf>
    <xf numFmtId="9" fontId="4" fillId="0" borderId="0" xfId="0" applyNumberFormat="1" applyFont="1" applyBorder="1" applyAlignment="1">
      <alignment horizontal="center"/>
    </xf>
    <xf numFmtId="44" fontId="4" fillId="0" borderId="2" xfId="1" applyFont="1" applyBorder="1" applyAlignment="1">
      <alignment horizontal="center"/>
    </xf>
    <xf numFmtId="44" fontId="4" fillId="2" borderId="2" xfId="1" applyFont="1" applyFill="1" applyBorder="1" applyAlignment="1">
      <alignment horizontal="center"/>
    </xf>
    <xf numFmtId="164" fontId="0" fillId="0" borderId="0" xfId="0" applyNumberFormat="1"/>
    <xf numFmtId="0" fontId="4" fillId="0" borderId="6" xfId="0" applyFont="1" applyFill="1" applyBorder="1" applyAlignment="1">
      <alignment horizontal="left" indent="1"/>
    </xf>
    <xf numFmtId="0" fontId="4" fillId="0" borderId="6" xfId="0" applyFont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3" fontId="4" fillId="2" borderId="2" xfId="0" applyNumberFormat="1" applyFont="1" applyFill="1" applyBorder="1"/>
    <xf numFmtId="2" fontId="4" fillId="0" borderId="2" xfId="1" applyNumberFormat="1" applyFont="1" applyBorder="1" applyAlignment="1">
      <alignment horizontal="center"/>
    </xf>
    <xf numFmtId="1" fontId="4" fillId="0" borderId="2" xfId="1" applyNumberFormat="1" applyFont="1" applyFill="1" applyBorder="1" applyAlignment="1">
      <alignment horizontal="center"/>
    </xf>
    <xf numFmtId="1" fontId="4" fillId="0" borderId="3" xfId="1" applyNumberFormat="1" applyFont="1" applyFill="1" applyBorder="1" applyAlignment="1">
      <alignment horizontal="center"/>
    </xf>
    <xf numFmtId="44" fontId="0" fillId="0" borderId="0" xfId="0" applyNumberFormat="1"/>
    <xf numFmtId="0" fontId="5" fillId="0" borderId="0" xfId="0" applyFont="1"/>
    <xf numFmtId="44" fontId="4" fillId="5" borderId="2" xfId="1" applyFont="1" applyFill="1" applyBorder="1"/>
    <xf numFmtId="3" fontId="5" fillId="0" borderId="0" xfId="0" applyNumberFormat="1" applyFont="1" applyFill="1"/>
    <xf numFmtId="0" fontId="2" fillId="4" borderId="10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4" fontId="3" fillId="0" borderId="12" xfId="1" applyFont="1" applyBorder="1"/>
    <xf numFmtId="164" fontId="3" fillId="0" borderId="12" xfId="1" applyNumberFormat="1" applyFont="1" applyBorder="1"/>
    <xf numFmtId="44" fontId="4" fillId="0" borderId="2" xfId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indent="1"/>
    </xf>
    <xf numFmtId="3" fontId="4" fillId="2" borderId="10" xfId="0" applyNumberFormat="1" applyFont="1" applyFill="1" applyBorder="1"/>
    <xf numFmtId="1" fontId="4" fillId="0" borderId="10" xfId="1" applyNumberFormat="1" applyFont="1" applyFill="1" applyBorder="1" applyAlignment="1">
      <alignment horizontal="center"/>
    </xf>
    <xf numFmtId="44" fontId="4" fillId="0" borderId="10" xfId="1" applyFont="1" applyFill="1" applyBorder="1" applyAlignment="1">
      <alignment horizontal="center"/>
    </xf>
    <xf numFmtId="44" fontId="4" fillId="5" borderId="2" xfId="1" applyNumberFormat="1" applyFont="1" applyFill="1" applyBorder="1"/>
    <xf numFmtId="44" fontId="4" fillId="0" borderId="2" xfId="1" applyNumberFormat="1" applyFont="1" applyBorder="1" applyAlignment="1">
      <alignment horizontal="center"/>
    </xf>
    <xf numFmtId="44" fontId="4" fillId="2" borderId="10" xfId="1" applyFont="1" applyFill="1" applyBorder="1"/>
    <xf numFmtId="44" fontId="4" fillId="5" borderId="3" xfId="1" applyNumberFormat="1" applyFont="1" applyFill="1" applyBorder="1"/>
    <xf numFmtId="165" fontId="4" fillId="6" borderId="2" xfId="1" applyNumberFormat="1" applyFont="1" applyFill="1" applyBorder="1"/>
    <xf numFmtId="164" fontId="4" fillId="0" borderId="12" xfId="1" applyNumberFormat="1" applyFont="1" applyFill="1" applyBorder="1"/>
    <xf numFmtId="44" fontId="4" fillId="6" borderId="2" xfId="1" applyNumberFormat="1" applyFont="1" applyFill="1" applyBorder="1"/>
    <xf numFmtId="44" fontId="4" fillId="6" borderId="2" xfId="1" applyFont="1" applyFill="1" applyBorder="1" applyAlignment="1">
      <alignment horizontal="center"/>
    </xf>
    <xf numFmtId="164" fontId="6" fillId="0" borderId="12" xfId="1" applyNumberFormat="1" applyFont="1" applyFill="1" applyBorder="1"/>
    <xf numFmtId="44" fontId="4" fillId="2" borderId="10" xfId="1" applyFont="1" applyFill="1" applyBorder="1" applyAlignment="1">
      <alignment horizontal="center"/>
    </xf>
    <xf numFmtId="164" fontId="4" fillId="6" borderId="10" xfId="1" applyNumberFormat="1" applyFont="1" applyFill="1" applyBorder="1"/>
    <xf numFmtId="164" fontId="4" fillId="0" borderId="14" xfId="1" applyNumberFormat="1" applyFont="1" applyFill="1" applyBorder="1"/>
    <xf numFmtId="44" fontId="4" fillId="6" borderId="10" xfId="1" applyFont="1" applyFill="1" applyBorder="1" applyAlignment="1">
      <alignment horizontal="center"/>
    </xf>
    <xf numFmtId="44" fontId="4" fillId="6" borderId="10" xfId="1" applyNumberFormat="1" applyFont="1" applyFill="1" applyBorder="1"/>
    <xf numFmtId="44" fontId="4" fillId="0" borderId="14" xfId="1" applyFont="1" applyFill="1" applyBorder="1"/>
    <xf numFmtId="44" fontId="4" fillId="6" borderId="3" xfId="1" applyNumberFormat="1" applyFont="1" applyFill="1" applyBorder="1" applyAlignment="1">
      <alignment horizontal="center"/>
    </xf>
    <xf numFmtId="44" fontId="4" fillId="0" borderId="3" xfId="1" applyNumberFormat="1" applyFont="1" applyFill="1" applyBorder="1"/>
    <xf numFmtId="44" fontId="4" fillId="6" borderId="3" xfId="1" applyNumberFormat="1" applyFont="1" applyFill="1" applyBorder="1"/>
    <xf numFmtId="2" fontId="4" fillId="0" borderId="2" xfId="1" applyNumberFormat="1" applyFont="1" applyBorder="1" applyAlignment="1">
      <alignment horizontal="center" vertical="center" wrapText="1"/>
    </xf>
    <xf numFmtId="44" fontId="4" fillId="6" borderId="4" xfId="1" applyFont="1" applyFill="1" applyBorder="1"/>
    <xf numFmtId="164" fontId="4" fillId="6" borderId="2" xfId="1" applyNumberFormat="1" applyFont="1" applyFill="1" applyBorder="1"/>
    <xf numFmtId="44" fontId="4" fillId="6" borderId="2" xfId="1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22" workbookViewId="0">
      <selection activeCell="B32" sqref="B32"/>
    </sheetView>
  </sheetViews>
  <sheetFormatPr defaultRowHeight="14.5" x14ac:dyDescent="0.35"/>
  <cols>
    <col min="1" max="1" width="20.36328125" customWidth="1"/>
    <col min="2" max="2" width="19.1796875" customWidth="1"/>
    <col min="3" max="3" width="17.90625" customWidth="1"/>
    <col min="4" max="4" width="17.36328125" customWidth="1"/>
    <col min="5" max="5" width="15.81640625" customWidth="1"/>
    <col min="6" max="7" width="15.90625" customWidth="1"/>
    <col min="8" max="8" width="32.54296875" customWidth="1"/>
    <col min="9" max="9" width="12.08984375" bestFit="1" customWidth="1"/>
    <col min="11" max="11" width="11.08984375" bestFit="1" customWidth="1"/>
  </cols>
  <sheetData>
    <row r="1" spans="1:11" ht="16" thickBot="1" x14ac:dyDescent="0.4">
      <c r="A1" s="1"/>
      <c r="B1" s="1"/>
      <c r="C1" s="1"/>
      <c r="D1" s="1"/>
      <c r="E1" s="1"/>
    </row>
    <row r="2" spans="1:11" ht="16" thickBot="1" x14ac:dyDescent="0.4">
      <c r="A2" s="52" t="s">
        <v>25</v>
      </c>
      <c r="B2" s="53"/>
      <c r="C2" s="53"/>
      <c r="D2" s="53"/>
      <c r="E2" s="53"/>
      <c r="F2" s="53"/>
      <c r="G2" s="18"/>
    </row>
    <row r="3" spans="1:11" ht="73.25" customHeight="1" x14ac:dyDescent="0.35">
      <c r="A3" s="19" t="s">
        <v>18</v>
      </c>
      <c r="B3" s="20" t="s">
        <v>24</v>
      </c>
      <c r="C3" s="21" t="s">
        <v>26</v>
      </c>
      <c r="D3" s="21" t="s">
        <v>22</v>
      </c>
      <c r="E3" s="21" t="s">
        <v>20</v>
      </c>
      <c r="F3" s="21" t="s">
        <v>27</v>
      </c>
      <c r="G3" s="22" t="s">
        <v>21</v>
      </c>
    </row>
    <row r="4" spans="1:11" ht="15.5" x14ac:dyDescent="0.35">
      <c r="A4" s="7" t="s">
        <v>0</v>
      </c>
      <c r="B4" s="30">
        <f>SUM(77500/2)</f>
        <v>38750</v>
      </c>
      <c r="C4" s="37">
        <v>4000</v>
      </c>
      <c r="D4" s="25">
        <f>SUM(B4:C4)</f>
        <v>42750</v>
      </c>
      <c r="E4" s="48">
        <f t="shared" ref="E4:E13" si="0">SUM(D4/77500)</f>
        <v>0.55161290322580647</v>
      </c>
      <c r="F4" s="36">
        <v>15000</v>
      </c>
      <c r="G4" s="23">
        <f>SUM(D4+F4)</f>
        <v>57750</v>
      </c>
      <c r="H4" s="14"/>
    </row>
    <row r="5" spans="1:11" ht="15.5" x14ac:dyDescent="0.35">
      <c r="A5" s="7" t="s">
        <v>1</v>
      </c>
      <c r="B5" s="16">
        <f>SUM(251875/2)</f>
        <v>125937.5</v>
      </c>
      <c r="C5" s="49">
        <v>15000</v>
      </c>
      <c r="D5" s="25">
        <f>SUM(B5:C5)</f>
        <v>140937.5</v>
      </c>
      <c r="E5" s="48">
        <f t="shared" si="0"/>
        <v>1.8185483870967742</v>
      </c>
      <c r="F5" s="36">
        <v>45000</v>
      </c>
      <c r="G5" s="23">
        <f t="shared" ref="G5:G13" si="1">SUM(D5+F5)</f>
        <v>185937.5</v>
      </c>
      <c r="I5" s="14"/>
      <c r="K5" s="14"/>
    </row>
    <row r="6" spans="1:11" ht="15.5" x14ac:dyDescent="0.35">
      <c r="A6" s="7" t="s">
        <v>3</v>
      </c>
      <c r="B6" s="16">
        <f>SUM(77500/2)</f>
        <v>38750</v>
      </c>
      <c r="C6" s="49">
        <v>4000</v>
      </c>
      <c r="D6" s="25">
        <f>SUM(B6:C6)</f>
        <v>42750</v>
      </c>
      <c r="E6" s="48">
        <f t="shared" si="0"/>
        <v>0.55161290322580647</v>
      </c>
      <c r="F6" s="36">
        <v>15000</v>
      </c>
      <c r="G6" s="23">
        <f t="shared" si="1"/>
        <v>57750</v>
      </c>
    </row>
    <row r="7" spans="1:11" ht="15.5" x14ac:dyDescent="0.35">
      <c r="A7" s="7" t="s">
        <v>5</v>
      </c>
      <c r="B7" s="16">
        <f>SUM(77500/2)</f>
        <v>38750</v>
      </c>
      <c r="C7" s="37">
        <v>4000</v>
      </c>
      <c r="D7" s="25">
        <f t="shared" ref="D7:D13" si="2">SUM(B7:C7)</f>
        <v>42750</v>
      </c>
      <c r="E7" s="48">
        <f t="shared" si="0"/>
        <v>0.55161290322580647</v>
      </c>
      <c r="F7" s="36">
        <v>15000</v>
      </c>
      <c r="G7" s="23">
        <f t="shared" si="1"/>
        <v>57750</v>
      </c>
      <c r="I7" s="14"/>
    </row>
    <row r="8" spans="1:11" ht="15.5" x14ac:dyDescent="0.35">
      <c r="A8" s="7" t="s">
        <v>6</v>
      </c>
      <c r="B8" s="16">
        <f>SUM(96875/2)</f>
        <v>48437.5</v>
      </c>
      <c r="C8" s="49">
        <v>10000</v>
      </c>
      <c r="D8" s="25">
        <f>SUM(B8:C8)</f>
        <v>58437.5</v>
      </c>
      <c r="E8" s="48">
        <f t="shared" si="0"/>
        <v>0.75403225806451613</v>
      </c>
      <c r="F8" s="36">
        <v>15000</v>
      </c>
      <c r="G8" s="23">
        <f t="shared" si="1"/>
        <v>73437.5</v>
      </c>
    </row>
    <row r="9" spans="1:11" ht="15.5" x14ac:dyDescent="0.35">
      <c r="A9" s="7" t="s">
        <v>7</v>
      </c>
      <c r="B9" s="16">
        <f>SUM(96875/2)</f>
        <v>48437.5</v>
      </c>
      <c r="C9" s="49">
        <v>11000</v>
      </c>
      <c r="D9" s="25">
        <f>SUM(B9:C9)</f>
        <v>59437.5</v>
      </c>
      <c r="E9" s="48">
        <f t="shared" si="0"/>
        <v>0.76693548387096777</v>
      </c>
      <c r="F9" s="36">
        <v>15000</v>
      </c>
      <c r="G9" s="23">
        <f t="shared" si="1"/>
        <v>74437.5</v>
      </c>
    </row>
    <row r="10" spans="1:11" ht="15.5" x14ac:dyDescent="0.35">
      <c r="A10" s="7" t="s">
        <v>11</v>
      </c>
      <c r="B10" s="16">
        <f t="shared" ref="B10:B12" si="3">SUM(77500/2)</f>
        <v>38750</v>
      </c>
      <c r="C10" s="37">
        <v>4000</v>
      </c>
      <c r="D10" s="25">
        <f t="shared" si="2"/>
        <v>42750</v>
      </c>
      <c r="E10" s="48">
        <f t="shared" si="0"/>
        <v>0.55161290322580647</v>
      </c>
      <c r="F10" s="36">
        <v>15000</v>
      </c>
      <c r="G10" s="23">
        <f t="shared" si="1"/>
        <v>57750</v>
      </c>
    </row>
    <row r="11" spans="1:11" ht="15.5" x14ac:dyDescent="0.35">
      <c r="A11" s="7" t="s">
        <v>12</v>
      </c>
      <c r="B11" s="16">
        <f t="shared" si="3"/>
        <v>38750</v>
      </c>
      <c r="C11" s="49">
        <v>4000</v>
      </c>
      <c r="D11" s="25">
        <f>SUM(B11:C11)</f>
        <v>42750</v>
      </c>
      <c r="E11" s="48">
        <f t="shared" si="0"/>
        <v>0.55161290322580647</v>
      </c>
      <c r="F11" s="36">
        <v>15000</v>
      </c>
      <c r="G11" s="23">
        <f t="shared" si="1"/>
        <v>57750</v>
      </c>
    </row>
    <row r="12" spans="1:11" ht="15.5" x14ac:dyDescent="0.35">
      <c r="A12" s="7" t="s">
        <v>13</v>
      </c>
      <c r="B12" s="16">
        <f t="shared" si="3"/>
        <v>38750</v>
      </c>
      <c r="C12" s="37">
        <v>4000</v>
      </c>
      <c r="D12" s="25">
        <f t="shared" si="2"/>
        <v>42750</v>
      </c>
      <c r="E12" s="48">
        <f t="shared" si="0"/>
        <v>0.55161290322580647</v>
      </c>
      <c r="F12" s="36">
        <v>15000</v>
      </c>
      <c r="G12" s="23">
        <f t="shared" si="1"/>
        <v>57750</v>
      </c>
      <c r="I12" s="14"/>
    </row>
    <row r="13" spans="1:11" ht="15.5" x14ac:dyDescent="0.35">
      <c r="A13" s="7" t="s">
        <v>14</v>
      </c>
      <c r="B13" s="16">
        <f>SUM(251875/2)</f>
        <v>125937.5</v>
      </c>
      <c r="C13" s="49">
        <v>15000</v>
      </c>
      <c r="D13" s="25">
        <f t="shared" si="2"/>
        <v>140937.5</v>
      </c>
      <c r="E13" s="48">
        <f t="shared" si="0"/>
        <v>1.8185483870967742</v>
      </c>
      <c r="F13" s="36">
        <v>45000</v>
      </c>
      <c r="G13" s="23">
        <f t="shared" si="1"/>
        <v>185937.5</v>
      </c>
    </row>
    <row r="14" spans="1:11" ht="15.5" x14ac:dyDescent="0.35">
      <c r="A14" s="7"/>
      <c r="B14" s="16"/>
      <c r="C14" s="37"/>
      <c r="D14" s="4"/>
      <c r="E14" s="11"/>
      <c r="F14" s="50"/>
      <c r="G14" s="24"/>
      <c r="I14" s="14"/>
    </row>
    <row r="15" spans="1:11" ht="15.5" x14ac:dyDescent="0.35">
      <c r="A15" s="8" t="s">
        <v>23</v>
      </c>
      <c r="B15" s="16">
        <f>SUM(B4:B13)</f>
        <v>581250</v>
      </c>
      <c r="C15" s="51">
        <f>SUM(C4:C13)</f>
        <v>75000</v>
      </c>
      <c r="D15" s="31">
        <f>SUM(D4:D13)</f>
        <v>656250</v>
      </c>
      <c r="E15" s="11">
        <f>SUM(E4:E14)</f>
        <v>8.4677419354838719</v>
      </c>
      <c r="F15" s="36">
        <f>SUM(F4:F14)</f>
        <v>210000</v>
      </c>
      <c r="G15" s="23">
        <f>SUM(G4:G14)</f>
        <v>866250</v>
      </c>
      <c r="H15" s="6"/>
    </row>
    <row r="16" spans="1:11" ht="15.5" x14ac:dyDescent="0.35">
      <c r="A16" s="54" t="s">
        <v>19</v>
      </c>
      <c r="B16" s="55"/>
      <c r="C16" s="55"/>
      <c r="D16" s="55"/>
      <c r="E16" s="55"/>
      <c r="F16" s="55"/>
      <c r="G16" s="56"/>
      <c r="H16" s="14"/>
      <c r="I16" s="6"/>
    </row>
    <row r="17" spans="1:8" ht="15.5" x14ac:dyDescent="0.35">
      <c r="A17" s="7" t="s">
        <v>16</v>
      </c>
      <c r="B17" s="10"/>
      <c r="C17" s="5"/>
      <c r="D17" s="25"/>
      <c r="E17" s="12">
        <v>2</v>
      </c>
      <c r="F17" s="34">
        <v>30000</v>
      </c>
      <c r="G17" s="35">
        <f>SUM(F17:F17)</f>
        <v>30000</v>
      </c>
    </row>
    <row r="18" spans="1:8" ht="15.5" x14ac:dyDescent="0.35">
      <c r="A18" s="7" t="s">
        <v>2</v>
      </c>
      <c r="B18" s="10"/>
      <c r="C18" s="5"/>
      <c r="D18" s="25"/>
      <c r="E18" s="12">
        <v>1</v>
      </c>
      <c r="F18" s="36">
        <v>15000</v>
      </c>
      <c r="G18" s="35">
        <f>SUM(F18:F18)</f>
        <v>15000</v>
      </c>
    </row>
    <row r="19" spans="1:8" ht="15.5" x14ac:dyDescent="0.35">
      <c r="A19" s="7" t="s">
        <v>4</v>
      </c>
      <c r="B19" s="10"/>
      <c r="C19" s="37">
        <v>25000</v>
      </c>
      <c r="D19" s="25"/>
      <c r="E19" s="12">
        <v>3</v>
      </c>
      <c r="F19" s="36">
        <v>45000</v>
      </c>
      <c r="G19" s="38">
        <f>SUM(C19+F19)</f>
        <v>70000</v>
      </c>
      <c r="H19" s="17"/>
    </row>
    <row r="20" spans="1:8" ht="15.5" x14ac:dyDescent="0.35">
      <c r="A20" s="7" t="s">
        <v>8</v>
      </c>
      <c r="B20" s="10"/>
      <c r="C20" s="5"/>
      <c r="D20" s="25"/>
      <c r="E20" s="12">
        <v>2</v>
      </c>
      <c r="F20" s="36">
        <v>30000</v>
      </c>
      <c r="G20" s="35">
        <f>SUM(F20:F20)</f>
        <v>30000</v>
      </c>
      <c r="H20" s="15"/>
    </row>
    <row r="21" spans="1:8" ht="15.5" x14ac:dyDescent="0.35">
      <c r="A21" s="7" t="s">
        <v>9</v>
      </c>
      <c r="B21" s="10"/>
      <c r="C21" s="37">
        <v>25000</v>
      </c>
      <c r="D21" s="25"/>
      <c r="E21" s="12">
        <v>2</v>
      </c>
      <c r="F21" s="36">
        <v>30000</v>
      </c>
      <c r="G21" s="35">
        <f>SUM(F21+C21)</f>
        <v>55000</v>
      </c>
      <c r="H21" s="17"/>
    </row>
    <row r="22" spans="1:8" ht="15.5" x14ac:dyDescent="0.35">
      <c r="A22" s="7" t="s">
        <v>10</v>
      </c>
      <c r="B22" s="10"/>
      <c r="C22" s="5"/>
      <c r="D22" s="25"/>
      <c r="E22" s="12">
        <v>1</v>
      </c>
      <c r="F22" s="36">
        <v>15000</v>
      </c>
      <c r="G22" s="35">
        <f>SUM(F22:F22)</f>
        <v>15000</v>
      </c>
    </row>
    <row r="23" spans="1:8" ht="15.5" x14ac:dyDescent="0.35">
      <c r="A23" s="26"/>
      <c r="B23" s="27"/>
      <c r="C23" s="39"/>
      <c r="D23" s="29"/>
      <c r="E23" s="28"/>
      <c r="F23" s="40"/>
      <c r="G23" s="41"/>
    </row>
    <row r="24" spans="1:8" ht="15.5" x14ac:dyDescent="0.35">
      <c r="A24" s="26" t="s">
        <v>23</v>
      </c>
      <c r="B24" s="32"/>
      <c r="C24" s="42">
        <f>SUM(C19:C21)</f>
        <v>50000</v>
      </c>
      <c r="D24" s="29"/>
      <c r="E24" s="28">
        <f>SUM(E17:E23)</f>
        <v>11</v>
      </c>
      <c r="F24" s="43">
        <f>SUM(F17:F23)</f>
        <v>165000</v>
      </c>
      <c r="G24" s="44">
        <f>SUM(G17:G22)</f>
        <v>215000</v>
      </c>
    </row>
    <row r="25" spans="1:8" ht="15.5" x14ac:dyDescent="0.35">
      <c r="A25" s="26"/>
      <c r="B25" s="27"/>
      <c r="C25" s="39"/>
      <c r="D25" s="29"/>
      <c r="E25" s="28"/>
      <c r="F25" s="40"/>
      <c r="G25" s="41"/>
    </row>
    <row r="26" spans="1:8" ht="16" thickBot="1" x14ac:dyDescent="0.4">
      <c r="A26" s="9" t="s">
        <v>15</v>
      </c>
      <c r="B26" s="33">
        <f>SUM(B15:B25)</f>
        <v>581250</v>
      </c>
      <c r="C26" s="45">
        <f>SUM(C15+C24)</f>
        <v>125000</v>
      </c>
      <c r="D26" s="46">
        <f>SUM(D15:D24)</f>
        <v>656250</v>
      </c>
      <c r="E26" s="13">
        <f>SUM(E15+E24)</f>
        <v>19.467741935483872</v>
      </c>
      <c r="F26" s="47">
        <f>SUM(F15+F24)</f>
        <v>375000</v>
      </c>
      <c r="G26" s="46">
        <f>SUM(G15+G24)</f>
        <v>1081250</v>
      </c>
    </row>
    <row r="27" spans="1:8" ht="15.5" x14ac:dyDescent="0.35">
      <c r="A27" s="1"/>
      <c r="B27" s="1"/>
      <c r="C27" s="1"/>
      <c r="D27" s="1"/>
      <c r="E27" s="3"/>
    </row>
    <row r="28" spans="1:8" ht="15.5" x14ac:dyDescent="0.35">
      <c r="B28" s="1"/>
      <c r="C28" s="1"/>
      <c r="D28" s="1"/>
      <c r="E28" s="1"/>
    </row>
    <row r="29" spans="1:8" ht="15.5" x14ac:dyDescent="0.35">
      <c r="A29" s="2" t="s">
        <v>17</v>
      </c>
      <c r="E29" s="1"/>
    </row>
    <row r="30" spans="1:8" ht="15.5" x14ac:dyDescent="0.35">
      <c r="A30" s="2" t="s">
        <v>28</v>
      </c>
    </row>
  </sheetData>
  <mergeCells count="2">
    <mergeCell ref="A2:F2"/>
    <mergeCell ref="A16:G1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5" sqref="F25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July - March</vt:lpstr>
      <vt:lpstr>Sheet3</vt:lpstr>
    </vt:vector>
  </TitlesOfParts>
  <Company>EOLWD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Boyle, Marilyn (DWD)</dc:creator>
  <cp:lastModifiedBy>Manning, David E. (DWD)</cp:lastModifiedBy>
  <cp:lastPrinted>2017-09-08T15:33:37Z</cp:lastPrinted>
  <dcterms:created xsi:type="dcterms:W3CDTF">2016-04-07T15:52:20Z</dcterms:created>
  <dcterms:modified xsi:type="dcterms:W3CDTF">2018-07-19T17:31:22Z</dcterms:modified>
</cp:coreProperties>
</file>